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Rescission" sheetId="1" r:id="rId1"/>
  </sheets>
  <definedNames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<sst xmlns="http://schemas.openxmlformats.org/spreadsheetml/2006/main" count="390" uniqueCount="238">
  <si>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</si>
  <si>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</si>
  <si>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</si>
  <si>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</si>
  <si>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</si>
  <si>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</si>
  <si>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</si>
  <si>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</si>
  <si>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</si>
  <si>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</si>
  <si>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</si>
  <si>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</si>
  <si>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</si>
  <si>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</si>
  <si>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</si>
  <si>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</si>
  <si>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</si>
  <si>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</si>
  <si>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</si>
  <si>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</si>
  <si>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</si>
  <si>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</si>
  <si>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</si>
  <si>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</si>
  <si>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</si>
  <si>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</si>
  <si>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</si>
  <si>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</si>
  <si>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</si>
  <si>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</si>
  <si>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</si>
  <si>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</si>
  <si>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</si>
  <si>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</si>
  <si>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</si>
  <si>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</si>
  <si>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</si>
  <si>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</si>
  <si>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</si>
  <si>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</si>
  <si>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</si>
  <si>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</si>
  <si>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</si>
  <si>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</si>
  <si>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</si>
  <si>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</si>
  <si>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</si>
  <si>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</si>
  <si>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</si>
  <si>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</si>
  <si>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</si>
  <si>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</si>
  <si>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</si>
  <si>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</si>
  <si>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</si>
  <si>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</si>
  <si>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</si>
  <si>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</si>
  <si>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</si>
  <si>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</si>
  <si>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</si>
  <si>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</si>
  <si>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</si>
  <si>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</si>
  <si>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</si>
  <si>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</si>
  <si>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</si>
  <si>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</si>
  <si>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</si>
  <si>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</si>
  <si>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</si>
  <si>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</si>
  <si>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</si>
  <si>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</si>
  <si>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</si>
  <si>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</si>
  <si>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</si>
  <si>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</si>
  <si>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</si>
  <si>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</si>
  <si>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</si>
  <si>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</si>
  <si>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</si>
  <si>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</si>
  <si>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</si>
  <si>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</si>
  <si>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</si>
  <si>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</si>
  <si>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</si>
  <si>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</si>
  <si>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</si>
  <si>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</si>
  <si>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</si>
  <si>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</si>
  <si>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</si>
  <si>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</si>
  <si>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</si>
  <si>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</si>
  <si>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</si>
  <si>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</si>
  <si>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</si>
  <si>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</si>
  <si>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</si>
  <si>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</si>
  <si>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</si>
  <si>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</si>
  <si>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</si>
  <si>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</si>
  <si>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</si>
  <si>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</si>
  <si>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</si>
  <si>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</si>
  <si>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</si>
  <si>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</si>
  <si>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</si>
  <si>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</si>
  <si>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</si>
  <si>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</si>
  <si>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</si>
  <si>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</si>
  <si>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</si>
  <si>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</si>
  <si>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</si>
  <si>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</si>
  <si>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</si>
  <si>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</si>
  <si>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</si>
  <si>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</si>
  <si>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</si>
  <si>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</si>
  <si>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</si>
  <si>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</si>
  <si>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</si>
  <si>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</si>
  <si>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</si>
  <si>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</si>
  <si>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</si>
  <si>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</si>
  <si>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</si>
  <si>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</si>
  <si>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</si>
  <si>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</si>
  <si>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</si>
  <si>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</si>
  <si>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</si>
  <si>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</si>
  <si>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</si>
  <si>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</si>
  <si>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</si>
  <si>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</si>
  <si>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</si>
  <si>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</si>
  <si>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</si>
  <si>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</si>
  <si>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</si>
  <si>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</si>
  <si>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</si>
  <si>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</si>
  <si>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</si>
  <si>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</si>
  <si>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</si>
  <si>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</si>
  <si>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</si>
  <si>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</si>
  <si>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</si>
  <si>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</si>
  <si>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</si>
  <si>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</si>
  <si>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</si>
  <si>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</si>
  <si>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</si>
  <si>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</si>
  <si>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</si>
  <si>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</si>
  <si>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</si>
  <si>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</si>
  <si>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</si>
  <si>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</si>
  <si>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</si>
  <si>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</si>
  <si>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</si>
  <si>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</si>
  <si>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</si>
  <si>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</si>
  <si>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</si>
  <si>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</si>
  <si>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</si>
  <si>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</si>
  <si>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</si>
  <si>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</si>
  <si>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</si>
  <si>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</si>
  <si>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</si>
  <si>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</si>
  <si>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</si>
  <si>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</si>
  <si>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</si>
  <si>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</si>
  <si>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Online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</si>
  <si>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</si>
  <si>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</si>
  <si>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</si>
  <si>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</si>
  <si>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</si>
  <si>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</si>
  <si>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</si>
  <si>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</si>
  <si>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</si>
  <si>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</si>
  <si>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</si>
  <si>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</si>
  <si>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</si>
  <si>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</si>
  <si>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</si>
  <si>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</si>
  <si>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</si>
  <si>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</si>
  <si>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</si>
  <si>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</si>
  <si>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</si>
  <si>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</si>
  <si>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</si>
  <si>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</si>
  <si>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</si>
  <si>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</si>
  <si>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</si>
  <si>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</si>
  <si>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</si>
  <si>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District On-Line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</si>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</sst>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4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right" wrapText="1"/>
    </xf>
    <xf numFmtId="43" fontId="36" fillId="0" borderId="0" xfId="42" applyFont="1" applyFill="1" applyAlignment="1">
      <alignment horizontal="center" wrapText="1"/>
    </xf>
    <xf numFmtId="40" fontId="36" fillId="0" borderId="0" xfId="0" applyNumberFormat="1" applyFont="1" applyFill="1" applyAlignment="1" applyProtection="1">
      <alignment horizontal="right" wrapText="1"/>
      <protection/>
    </xf>
    <xf numFmtId="4" fontId="36" fillId="0" borderId="0" xfId="0" applyNumberFormat="1" applyFont="1" applyAlignment="1">
      <alignment horizontal="right"/>
    </xf>
    <xf numFmtId="4" fontId="36" fillId="32" borderId="0" xfId="0" applyNumberFormat="1" applyFont="1" applyFill="1" applyAlignment="1">
      <alignment horizontal="center" wrapText="1"/>
    </xf>
    <xf numFmtId="40" fontId="36" fillId="32" borderId="0" xfId="0" applyNumberFormat="1" applyFont="1" applyFill="1" applyAlignment="1" applyProtection="1">
      <alignment horizontal="center" wrapText="1"/>
      <protection/>
    </xf>
    <xf numFmtId="40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65" fontId="36" fillId="0" borderId="0" xfId="57" applyNumberFormat="1" applyFont="1" applyAlignment="1">
      <alignment/>
    </xf>
    <xf numFmtId="164" fontId="36" fillId="0" borderId="0" xfId="57" applyNumberFormat="1" applyFont="1" applyAlignment="1">
      <alignment/>
    </xf>
    <xf numFmtId="40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 horizontal="right" wrapText="1"/>
    </xf>
    <xf numFmtId="43" fontId="36" fillId="0" borderId="10" xfId="42" applyFon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/>
    </xf>
    <xf numFmtId="40" fontId="36" fillId="0" borderId="10" xfId="0" applyNumberFormat="1" applyFont="1" applyFill="1" applyBorder="1" applyAlignment="1" applyProtection="1">
      <alignment horizontal="right" wrapText="1"/>
      <protection/>
    </xf>
    <xf numFmtId="4" fontId="36" fillId="0" borderId="10" xfId="0" applyNumberFormat="1" applyFont="1" applyBorder="1" applyAlignment="1">
      <alignment horizontal="right"/>
    </xf>
    <xf numFmtId="4" fontId="36" fillId="32" borderId="10" xfId="0" applyNumberFormat="1" applyFont="1" applyFill="1" applyBorder="1" applyAlignment="1">
      <alignment horizontal="center" wrapText="1"/>
    </xf>
    <xf numFmtId="40" fontId="36" fillId="32" borderId="10" xfId="0" applyNumberFormat="1" applyFont="1" applyFill="1" applyBorder="1" applyAlignment="1" applyProtection="1">
      <alignment horizontal="center" wrapText="1"/>
      <protection/>
    </xf>
    <xf numFmtId="40" fontId="36" fillId="32" borderId="0" xfId="0" applyNumberFormat="1" applyFont="1" applyFill="1" applyAlignment="1">
      <alignment/>
    </xf>
    <xf numFmtId="40" fontId="36" fillId="32" borderId="0" xfId="0" applyNumberFormat="1" applyFont="1" applyFill="1" applyAlignment="1">
      <alignment horizontal="center"/>
    </xf>
    <xf numFmtId="166" fontId="36" fillId="0" borderId="0" xfId="0" applyNumberFormat="1" applyFont="1" applyAlignment="1">
      <alignment horizontal="center"/>
    </xf>
    <xf numFmtId="166" fontId="36" fillId="0" borderId="10" xfId="0" applyNumberFormat="1" applyFont="1" applyBorder="1" applyAlignment="1">
      <alignment horizontal="center" wrapText="1"/>
    </xf>
    <xf numFmtId="166" fontId="36" fillId="0" borderId="0" xfId="0" applyNumberFormat="1" applyFont="1" applyAlignment="1">
      <alignment horizontal="center" wrapText="1"/>
    </xf>
    <xf numFmtId="166" fontId="36" fillId="0" borderId="0" xfId="0" applyNumberFormat="1" applyFont="1" applyAlignment="1">
      <alignment/>
    </xf>
    <xf numFmtId="0" fontId="36" fillId="0" borderId="10" xfId="0" applyFont="1" applyBorder="1" applyAlignment="1">
      <alignment wrapText="1"/>
    </xf>
    <xf numFmtId="4" fontId="37" fillId="0" borderId="0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4" fontId="37" fillId="32" borderId="11" xfId="0" applyNumberFormat="1" applyFont="1" applyFill="1" applyBorder="1" applyAlignment="1">
      <alignment horizontal="center" wrapText="1"/>
    </xf>
    <xf numFmtId="4" fontId="37" fillId="32" borderId="12" xfId="0" applyNumberFormat="1" applyFont="1" applyFill="1" applyBorder="1" applyAlignment="1">
      <alignment horizontal="center" wrapText="1"/>
    </xf>
    <xf numFmtId="4" fontId="37" fillId="32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4"/>
  <sheetViews>
    <sheetView tabSelected="1" zoomScaleSheetLayoutView="85" zoomScalePageLayoutView="0" workbookViewId="0" topLeftCell="A1">
      <pane xSplit="2" ySplit="2" topLeftCell="O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25.00390625" style="1" customWidth="1"/>
    <col min="3" max="3" width="20.8515625" style="1" customWidth="1"/>
    <col min="4" max="6" width="16.421875" style="2" customWidth="1"/>
    <col min="7" max="7" width="13.7109375" style="2" customWidth="1"/>
    <col min="8" max="8" width="16.421875" style="2" customWidth="1"/>
    <col min="9" max="9" width="2.421875" style="2" customWidth="1"/>
    <col min="10" max="10" width="14.140625" style="29" customWidth="1"/>
    <col min="11" max="11" width="11.28125" style="29" customWidth="1"/>
    <col min="12" max="12" width="13.421875" style="29" customWidth="1"/>
    <col min="13" max="13" width="2.8515625" style="1" customWidth="1"/>
    <col min="14" max="14" width="11.421875" style="1" customWidth="1"/>
    <col min="15" max="15" width="13.8515625" style="1" customWidth="1"/>
    <col min="16" max="16" width="13.28125" style="1" customWidth="1"/>
    <col min="17" max="17" width="2.71093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24" width="9.140625" style="1" customWidth="1"/>
    <col min="25" max="25" width="10.7109375" style="1" bestFit="1" customWidth="1"/>
    <col min="26" max="26" width="9.7109375" style="1" bestFit="1" customWidth="1"/>
    <col min="27" max="16384" width="9.140625" style="1" customWidth="1"/>
  </cols>
  <sheetData>
    <row r="1" spans="2:23" ht="13.5" thickBot="1">
      <c r="B1" s="32" t="s">
        <v>226</v>
      </c>
      <c r="C1" s="33"/>
      <c r="D1" s="34"/>
      <c r="E1" s="31"/>
      <c r="F1" s="3"/>
      <c r="G1" s="3"/>
      <c r="H1" s="3"/>
      <c r="I1" s="3"/>
      <c r="J1" s="26"/>
      <c r="K1" s="26"/>
      <c r="L1" s="26"/>
      <c r="M1" s="4"/>
      <c r="N1" s="32" t="s">
        <v>220</v>
      </c>
      <c r="O1" s="33"/>
      <c r="P1" s="34"/>
      <c r="Q1" s="4"/>
      <c r="R1" s="33"/>
      <c r="S1" s="34"/>
      <c r="T1" s="4"/>
      <c r="U1" s="35" t="s">
        <v>221</v>
      </c>
      <c r="V1" s="36"/>
      <c r="W1" s="37"/>
    </row>
    <row r="2" spans="1:23" ht="63.75">
      <c r="A2" s="16" t="s">
        <v>196</v>
      </c>
      <c r="B2" s="16" t="s">
        <v>195</v>
      </c>
      <c r="C2" s="30" t="s">
        <v>232</v>
      </c>
      <c r="D2" s="17" t="s">
        <v>197</v>
      </c>
      <c r="E2" s="17" t="s">
        <v>237</v>
      </c>
      <c r="F2" s="17" t="s">
        <v>233</v>
      </c>
      <c r="G2" s="17" t="s">
        <v>198</v>
      </c>
      <c r="H2" s="17" t="s">
        <v>222</v>
      </c>
      <c r="I2" s="18"/>
      <c r="J2" s="27" t="s">
        <v>219</v>
      </c>
      <c r="K2" s="27" t="s">
        <v>234</v>
      </c>
      <c r="L2" s="27" t="s">
        <v>223</v>
      </c>
      <c r="M2" s="19"/>
      <c r="N2" s="17" t="s">
        <v>224</v>
      </c>
      <c r="O2" s="20" t="s">
        <v>227</v>
      </c>
      <c r="P2" s="17" t="s">
        <v>228</v>
      </c>
      <c r="Q2" s="21"/>
      <c r="R2" s="17" t="s">
        <v>231</v>
      </c>
      <c r="S2" s="17" t="s">
        <v>235</v>
      </c>
      <c r="T2" s="16"/>
      <c r="U2" s="22" t="s">
        <v>225</v>
      </c>
      <c r="V2" s="23" t="s">
        <v>229</v>
      </c>
      <c r="W2" s="22" t="s">
        <v>236</v>
      </c>
    </row>
    <row r="3" spans="4:23" ht="12.75">
      <c r="D3" s="5"/>
      <c r="E3" s="5"/>
      <c r="F3" s="5"/>
      <c r="G3" s="5" t="s">
        <v>230</v>
      </c>
      <c r="H3" s="5"/>
      <c r="I3" s="6"/>
      <c r="J3" s="28"/>
      <c r="K3" s="28"/>
      <c r="L3" s="28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8" ht="12.75">
      <c r="A4" s="1" t="s">
        <v>189</v>
      </c>
      <c r="B4" s="1" t="s">
        <v>194</v>
      </c>
      <c r="C4" s="12">
        <v>47905468.87980464</v>
      </c>
      <c r="D4" s="3">
        <v>15724.68</v>
      </c>
      <c r="E4" s="3">
        <v>0</v>
      </c>
      <c r="F4" s="3">
        <f>C4-D4-E4</f>
        <v>47889744.19980464</v>
      </c>
      <c r="G4" s="3">
        <f aca="true" t="shared" si="0" ref="G4:G35">K4*-S4</f>
        <v>3043.13</v>
      </c>
      <c r="H4" s="3">
        <f>D4-G4</f>
        <v>12681.55</v>
      </c>
      <c r="I4" s="3"/>
      <c r="J4" s="29">
        <v>7322</v>
      </c>
      <c r="K4" s="29">
        <v>1506.5</v>
      </c>
      <c r="L4" s="29">
        <f>J4-K4</f>
        <v>5815.5</v>
      </c>
      <c r="M4" s="12"/>
      <c r="N4" s="11">
        <v>6542.68</v>
      </c>
      <c r="O4" s="11">
        <v>6704.99</v>
      </c>
      <c r="P4" s="11">
        <v>5916.09</v>
      </c>
      <c r="Q4" s="11"/>
      <c r="R4" s="11">
        <f aca="true" t="shared" si="1" ref="R4:R35">ROUND(H4/-L4,2)</f>
        <v>-2.18</v>
      </c>
      <c r="S4" s="11">
        <v>-2.02</v>
      </c>
      <c r="U4" s="24">
        <f aca="true" t="shared" si="2" ref="U4:U35">ROUND(F4/J4,2)</f>
        <v>6540.53</v>
      </c>
      <c r="V4" s="24">
        <f aca="true" t="shared" si="3" ref="V4:V35">O4+R4</f>
        <v>6702.8099999999995</v>
      </c>
      <c r="W4" s="24">
        <f aca="true" t="shared" si="4" ref="W4:W35">P4+S4</f>
        <v>5914.07</v>
      </c>
      <c r="Y4" s="11"/>
      <c r="Z4" s="11"/>
      <c r="AA4" s="11"/>
      <c r="AB4" s="11"/>
    </row>
    <row r="5" spans="1:28" ht="12.75">
      <c r="A5" s="1" t="s">
        <v>189</v>
      </c>
      <c r="B5" s="1" t="s">
        <v>199</v>
      </c>
      <c r="C5" s="12">
        <v>258018036.4889049</v>
      </c>
      <c r="D5" s="3">
        <v>84692.86</v>
      </c>
      <c r="E5" s="3">
        <v>0</v>
      </c>
      <c r="F5" s="3">
        <f aca="true" t="shared" si="5" ref="F5:F68">C5-D5-E5</f>
        <v>257933343.62890488</v>
      </c>
      <c r="G5" s="3">
        <f t="shared" si="0"/>
        <v>9759.63</v>
      </c>
      <c r="H5" s="3">
        <f aca="true" t="shared" si="6" ref="H5:H68">D5-G5</f>
        <v>74933.23</v>
      </c>
      <c r="I5" s="3"/>
      <c r="J5" s="29">
        <v>41105</v>
      </c>
      <c r="K5" s="29">
        <v>4831.5</v>
      </c>
      <c r="L5" s="29">
        <f aca="true" t="shared" si="7" ref="L5:L68">J5-K5</f>
        <v>36273.5</v>
      </c>
      <c r="M5" s="12"/>
      <c r="N5" s="11">
        <v>6279.25</v>
      </c>
      <c r="O5" s="11">
        <v>6325.13</v>
      </c>
      <c r="P5" s="11">
        <v>5916.09</v>
      </c>
      <c r="Q5" s="11"/>
      <c r="R5" s="11">
        <f t="shared" si="1"/>
        <v>-2.07</v>
      </c>
      <c r="S5" s="11">
        <v>-2.02</v>
      </c>
      <c r="U5" s="24">
        <f>N5+R5</f>
        <v>6277.18</v>
      </c>
      <c r="V5" s="24">
        <f t="shared" si="3"/>
        <v>6323.06</v>
      </c>
      <c r="W5" s="24">
        <f t="shared" si="4"/>
        <v>5914.07</v>
      </c>
      <c r="Y5" s="11"/>
      <c r="Z5" s="11"/>
      <c r="AA5" s="11"/>
      <c r="AB5" s="11"/>
    </row>
    <row r="6" spans="1:28" ht="12.75">
      <c r="A6" s="1" t="s">
        <v>189</v>
      </c>
      <c r="B6" s="1" t="s">
        <v>193</v>
      </c>
      <c r="C6" s="12">
        <v>46582317.129250415</v>
      </c>
      <c r="D6" s="3">
        <v>15290.36</v>
      </c>
      <c r="E6" s="3">
        <v>0</v>
      </c>
      <c r="F6" s="3">
        <f t="shared" si="5"/>
        <v>46567026.769250415</v>
      </c>
      <c r="G6" s="3">
        <f t="shared" si="0"/>
        <v>0</v>
      </c>
      <c r="H6" s="3">
        <f t="shared" si="6"/>
        <v>15290.36</v>
      </c>
      <c r="I6" s="3"/>
      <c r="J6" s="29">
        <v>6756.4</v>
      </c>
      <c r="K6" s="29">
        <v>0</v>
      </c>
      <c r="L6" s="29">
        <f t="shared" si="7"/>
        <v>6756.4</v>
      </c>
      <c r="M6" s="12"/>
      <c r="N6" s="11">
        <v>6894.55</v>
      </c>
      <c r="O6" s="11">
        <v>6894.55</v>
      </c>
      <c r="P6" s="11">
        <v>5916.09</v>
      </c>
      <c r="Q6" s="11"/>
      <c r="R6" s="11">
        <f t="shared" si="1"/>
        <v>-2.26</v>
      </c>
      <c r="S6" s="11">
        <v>-2.02</v>
      </c>
      <c r="U6" s="24">
        <f>ROUND(F6/J6,2)+0.01</f>
        <v>6892.29</v>
      </c>
      <c r="V6" s="24">
        <f t="shared" si="3"/>
        <v>6892.29</v>
      </c>
      <c r="W6" s="24">
        <f t="shared" si="4"/>
        <v>5914.07</v>
      </c>
      <c r="Y6" s="11"/>
      <c r="Z6" s="11"/>
      <c r="AA6" s="11"/>
      <c r="AB6" s="11"/>
    </row>
    <row r="7" spans="1:28" ht="12.75">
      <c r="A7" s="1" t="s">
        <v>189</v>
      </c>
      <c r="B7" s="1" t="s">
        <v>192</v>
      </c>
      <c r="C7" s="12">
        <v>92232532.3988935</v>
      </c>
      <c r="D7" s="3">
        <v>30274.77</v>
      </c>
      <c r="E7" s="3">
        <v>0</v>
      </c>
      <c r="F7" s="3">
        <f t="shared" si="5"/>
        <v>92202257.62889351</v>
      </c>
      <c r="G7" s="3">
        <f t="shared" si="0"/>
        <v>0</v>
      </c>
      <c r="H7" s="3">
        <f t="shared" si="6"/>
        <v>30274.77</v>
      </c>
      <c r="I7" s="3"/>
      <c r="J7" s="29">
        <v>14821.9</v>
      </c>
      <c r="K7" s="29">
        <v>0</v>
      </c>
      <c r="L7" s="29">
        <f t="shared" si="7"/>
        <v>14821.9</v>
      </c>
      <c r="M7" s="12"/>
      <c r="N7" s="11">
        <v>6222.72</v>
      </c>
      <c r="O7" s="11">
        <v>6222.72</v>
      </c>
      <c r="P7" s="11">
        <v>5916.09</v>
      </c>
      <c r="Q7" s="11"/>
      <c r="R7" s="11">
        <f t="shared" si="1"/>
        <v>-2.04</v>
      </c>
      <c r="S7" s="11">
        <v>-2.02</v>
      </c>
      <c r="U7" s="24">
        <f>ROUND(F7/J7,2)</f>
        <v>6220.68</v>
      </c>
      <c r="V7" s="24">
        <f t="shared" si="3"/>
        <v>6220.68</v>
      </c>
      <c r="W7" s="24">
        <f t="shared" si="4"/>
        <v>5914.07</v>
      </c>
      <c r="Y7" s="11"/>
      <c r="Z7" s="11"/>
      <c r="AA7" s="11"/>
      <c r="AB7" s="11"/>
    </row>
    <row r="8" spans="1:28" ht="12.75">
      <c r="A8" s="1" t="s">
        <v>189</v>
      </c>
      <c r="B8" s="1" t="s">
        <v>191</v>
      </c>
      <c r="C8" s="12">
        <v>6989276.931819812</v>
      </c>
      <c r="D8" s="3">
        <v>2294.19</v>
      </c>
      <c r="E8" s="3">
        <v>0</v>
      </c>
      <c r="F8" s="3">
        <f t="shared" si="5"/>
        <v>6986982.741819812</v>
      </c>
      <c r="G8" s="3">
        <f t="shared" si="0"/>
        <v>0</v>
      </c>
      <c r="H8" s="3">
        <f t="shared" si="6"/>
        <v>2294.19</v>
      </c>
      <c r="I8" s="3"/>
      <c r="J8" s="29">
        <v>1047.6</v>
      </c>
      <c r="K8" s="29">
        <v>0</v>
      </c>
      <c r="L8" s="29">
        <f t="shared" si="7"/>
        <v>1047.6</v>
      </c>
      <c r="M8" s="12"/>
      <c r="N8" s="11">
        <v>6671.7</v>
      </c>
      <c r="O8" s="11">
        <v>6671.7</v>
      </c>
      <c r="P8" s="11">
        <v>5916.09</v>
      </c>
      <c r="Q8" s="11"/>
      <c r="R8" s="11">
        <f t="shared" si="1"/>
        <v>-2.19</v>
      </c>
      <c r="S8" s="11">
        <v>-2.02</v>
      </c>
      <c r="U8" s="24">
        <f t="shared" si="2"/>
        <v>6669.51</v>
      </c>
      <c r="V8" s="24">
        <f t="shared" si="3"/>
        <v>6669.51</v>
      </c>
      <c r="W8" s="24">
        <f t="shared" si="4"/>
        <v>5914.07</v>
      </c>
      <c r="Y8" s="11"/>
      <c r="Z8" s="11"/>
      <c r="AA8" s="11"/>
      <c r="AB8" s="11"/>
    </row>
    <row r="9" spans="1:28" ht="12.75">
      <c r="A9" s="1" t="s">
        <v>189</v>
      </c>
      <c r="B9" s="1" t="s">
        <v>190</v>
      </c>
      <c r="C9" s="12">
        <v>6350102.16701569</v>
      </c>
      <c r="D9" s="3">
        <v>2084.38</v>
      </c>
      <c r="E9" s="3">
        <v>0</v>
      </c>
      <c r="F9" s="3">
        <f t="shared" si="5"/>
        <v>6348017.7870156905</v>
      </c>
      <c r="G9" s="3">
        <f t="shared" si="0"/>
        <v>0</v>
      </c>
      <c r="H9" s="3">
        <f t="shared" si="6"/>
        <v>2084.38</v>
      </c>
      <c r="I9" s="3"/>
      <c r="J9" s="29">
        <v>952.5</v>
      </c>
      <c r="K9" s="29">
        <v>0</v>
      </c>
      <c r="L9" s="29">
        <f t="shared" si="7"/>
        <v>952.5</v>
      </c>
      <c r="M9" s="12"/>
      <c r="N9" s="11">
        <v>6666.77</v>
      </c>
      <c r="O9" s="11">
        <v>6666.77</v>
      </c>
      <c r="P9" s="11">
        <v>5916.09</v>
      </c>
      <c r="Q9" s="11"/>
      <c r="R9" s="11">
        <f t="shared" si="1"/>
        <v>-2.19</v>
      </c>
      <c r="S9" s="11">
        <v>-2.02</v>
      </c>
      <c r="U9" s="24">
        <f>ROUND(F9/J9,2)-0.01</f>
        <v>6664.58</v>
      </c>
      <c r="V9" s="24">
        <f t="shared" si="3"/>
        <v>6664.580000000001</v>
      </c>
      <c r="W9" s="24">
        <f t="shared" si="4"/>
        <v>5914.07</v>
      </c>
      <c r="Y9" s="11"/>
      <c r="Z9" s="11"/>
      <c r="AA9" s="11"/>
      <c r="AB9" s="11"/>
    </row>
    <row r="10" spans="1:28" ht="12.75">
      <c r="A10" s="1" t="s">
        <v>189</v>
      </c>
      <c r="B10" s="1" t="s">
        <v>188</v>
      </c>
      <c r="C10" s="12">
        <v>66239114.13097287</v>
      </c>
      <c r="D10" s="3">
        <v>21742.59</v>
      </c>
      <c r="E10" s="3">
        <v>0</v>
      </c>
      <c r="F10" s="3">
        <f t="shared" si="5"/>
        <v>66217371.540972866</v>
      </c>
      <c r="G10" s="3">
        <f t="shared" si="0"/>
        <v>0</v>
      </c>
      <c r="H10" s="3">
        <f>D10-G10</f>
        <v>21742.59</v>
      </c>
      <c r="I10" s="3"/>
      <c r="J10" s="29">
        <v>9543.3</v>
      </c>
      <c r="K10" s="29">
        <v>0</v>
      </c>
      <c r="L10" s="29">
        <f t="shared" si="7"/>
        <v>9543.3</v>
      </c>
      <c r="M10" s="12"/>
      <c r="N10" s="11">
        <v>6757.77</v>
      </c>
      <c r="O10" s="11">
        <v>6940.9</v>
      </c>
      <c r="P10" s="11">
        <v>5916.09</v>
      </c>
      <c r="Q10" s="11"/>
      <c r="R10" s="11">
        <f t="shared" si="1"/>
        <v>-2.28</v>
      </c>
      <c r="S10" s="11">
        <v>-2.02</v>
      </c>
      <c r="U10" s="24">
        <f>N10+R10</f>
        <v>6755.490000000001</v>
      </c>
      <c r="V10" s="24">
        <f t="shared" si="3"/>
        <v>6938.62</v>
      </c>
      <c r="W10" s="24">
        <f t="shared" si="4"/>
        <v>5914.07</v>
      </c>
      <c r="Y10" s="11"/>
      <c r="Z10" s="11"/>
      <c r="AA10" s="11"/>
      <c r="AB10" s="11"/>
    </row>
    <row r="11" spans="1:28" ht="12.75">
      <c r="A11" s="1" t="s">
        <v>187</v>
      </c>
      <c r="B11" s="1" t="s">
        <v>187</v>
      </c>
      <c r="C11" s="12">
        <v>13306359.463883337</v>
      </c>
      <c r="D11" s="3">
        <v>4367.73</v>
      </c>
      <c r="E11" s="3">
        <v>0</v>
      </c>
      <c r="F11" s="3">
        <f t="shared" si="5"/>
        <v>13301991.733883336</v>
      </c>
      <c r="G11" s="3">
        <f t="shared" si="0"/>
        <v>0</v>
      </c>
      <c r="H11" s="3">
        <f t="shared" si="6"/>
        <v>4367.73</v>
      </c>
      <c r="I11" s="3"/>
      <c r="J11" s="29">
        <v>2097.6000000000004</v>
      </c>
      <c r="K11" s="29">
        <v>0</v>
      </c>
      <c r="L11" s="29">
        <f t="shared" si="7"/>
        <v>2097.6000000000004</v>
      </c>
      <c r="M11" s="12"/>
      <c r="N11" s="11">
        <v>6343.61</v>
      </c>
      <c r="O11" s="11">
        <v>6343.61</v>
      </c>
      <c r="P11" s="11">
        <v>5916.09</v>
      </c>
      <c r="Q11" s="11"/>
      <c r="R11" s="11">
        <f t="shared" si="1"/>
        <v>-2.08</v>
      </c>
      <c r="S11" s="11">
        <v>-2.02</v>
      </c>
      <c r="U11" s="24">
        <f>ROUND(F11/J11,2)</f>
        <v>6341.53</v>
      </c>
      <c r="V11" s="24">
        <f t="shared" si="3"/>
        <v>6341.53</v>
      </c>
      <c r="W11" s="24">
        <f t="shared" si="4"/>
        <v>5914.07</v>
      </c>
      <c r="Y11" s="11"/>
      <c r="Z11" s="11"/>
      <c r="AA11" s="11"/>
      <c r="AB11" s="11"/>
    </row>
    <row r="12" spans="1:28" ht="12.75">
      <c r="A12" s="1" t="s">
        <v>187</v>
      </c>
      <c r="B12" s="1" t="s">
        <v>200</v>
      </c>
      <c r="C12" s="12">
        <v>2538912.7426269194</v>
      </c>
      <c r="D12" s="3">
        <v>833.38</v>
      </c>
      <c r="E12" s="3">
        <v>0</v>
      </c>
      <c r="F12" s="3">
        <f t="shared" si="5"/>
        <v>2538079.3626269195</v>
      </c>
      <c r="G12" s="3">
        <f t="shared" si="0"/>
        <v>0</v>
      </c>
      <c r="H12" s="3">
        <f t="shared" si="6"/>
        <v>833.38</v>
      </c>
      <c r="I12" s="3"/>
      <c r="J12" s="29">
        <v>297.4</v>
      </c>
      <c r="K12" s="29">
        <v>0</v>
      </c>
      <c r="L12" s="29">
        <f t="shared" si="7"/>
        <v>297.4</v>
      </c>
      <c r="M12" s="12"/>
      <c r="N12" s="11">
        <v>8537.03</v>
      </c>
      <c r="O12" s="11">
        <v>8537.03</v>
      </c>
      <c r="P12" s="11">
        <v>5916.09</v>
      </c>
      <c r="Q12" s="11"/>
      <c r="R12" s="11">
        <f t="shared" si="1"/>
        <v>-2.8</v>
      </c>
      <c r="S12" s="11">
        <v>-2.02</v>
      </c>
      <c r="U12" s="24">
        <f t="shared" si="2"/>
        <v>8534.23</v>
      </c>
      <c r="V12" s="24">
        <f t="shared" si="3"/>
        <v>8534.230000000001</v>
      </c>
      <c r="W12" s="24">
        <f t="shared" si="4"/>
        <v>5914.07</v>
      </c>
      <c r="Y12" s="11"/>
      <c r="Z12" s="11"/>
      <c r="AA12" s="11"/>
      <c r="AB12" s="11"/>
    </row>
    <row r="13" spans="1:28" ht="12.75">
      <c r="A13" s="1" t="s">
        <v>180</v>
      </c>
      <c r="B13" s="1" t="s">
        <v>186</v>
      </c>
      <c r="C13" s="12">
        <v>19534335.27245196</v>
      </c>
      <c r="D13" s="3">
        <v>6412.03</v>
      </c>
      <c r="E13" s="3">
        <v>0</v>
      </c>
      <c r="F13" s="3">
        <f t="shared" si="5"/>
        <v>19527923.24245196</v>
      </c>
      <c r="G13" s="3">
        <f t="shared" si="0"/>
        <v>0</v>
      </c>
      <c r="H13" s="3">
        <f t="shared" si="6"/>
        <v>6412.03</v>
      </c>
      <c r="I13" s="3"/>
      <c r="J13" s="29">
        <v>2931.4</v>
      </c>
      <c r="K13" s="29">
        <v>0</v>
      </c>
      <c r="L13" s="29">
        <f t="shared" si="7"/>
        <v>2931.4</v>
      </c>
      <c r="M13" s="12"/>
      <c r="N13" s="11">
        <v>6663.82</v>
      </c>
      <c r="O13" s="11">
        <v>6663.82</v>
      </c>
      <c r="P13" s="11">
        <v>5916.09</v>
      </c>
      <c r="Q13" s="11"/>
      <c r="R13" s="11">
        <f t="shared" si="1"/>
        <v>-2.19</v>
      </c>
      <c r="S13" s="11">
        <v>-2.02</v>
      </c>
      <c r="U13" s="24">
        <f>ROUND(F13/J13,2)-0.01</f>
        <v>6661.63</v>
      </c>
      <c r="V13" s="24">
        <f t="shared" si="3"/>
        <v>6661.63</v>
      </c>
      <c r="W13" s="24">
        <f t="shared" si="4"/>
        <v>5914.07</v>
      </c>
      <c r="Y13" s="11"/>
      <c r="Z13" s="11"/>
      <c r="AA13" s="11"/>
      <c r="AB13" s="11"/>
    </row>
    <row r="14" spans="1:28" ht="12.75">
      <c r="A14" s="1" t="s">
        <v>180</v>
      </c>
      <c r="B14" s="1" t="s">
        <v>185</v>
      </c>
      <c r="C14" s="12">
        <v>11275763.923826847</v>
      </c>
      <c r="D14" s="3">
        <v>3701.2</v>
      </c>
      <c r="E14" s="3">
        <v>0</v>
      </c>
      <c r="F14" s="3">
        <f t="shared" si="5"/>
        <v>11272062.723826848</v>
      </c>
      <c r="G14" s="3">
        <f t="shared" si="0"/>
        <v>0</v>
      </c>
      <c r="H14" s="3">
        <f t="shared" si="6"/>
        <v>3701.2</v>
      </c>
      <c r="I14" s="3"/>
      <c r="J14" s="29">
        <v>1489.5</v>
      </c>
      <c r="K14" s="29">
        <v>0</v>
      </c>
      <c r="L14" s="29">
        <f t="shared" si="7"/>
        <v>1489.5</v>
      </c>
      <c r="M14" s="12"/>
      <c r="N14" s="11">
        <v>7570.17</v>
      </c>
      <c r="O14" s="11">
        <v>7570.17</v>
      </c>
      <c r="P14" s="11">
        <v>5916.09</v>
      </c>
      <c r="Q14" s="11"/>
      <c r="R14" s="11">
        <f t="shared" si="1"/>
        <v>-2.48</v>
      </c>
      <c r="S14" s="11">
        <v>-2.02</v>
      </c>
      <c r="U14" s="24">
        <f>ROUND(F14/J14,2)+0.01</f>
        <v>7567.6900000000005</v>
      </c>
      <c r="V14" s="24">
        <f t="shared" si="3"/>
        <v>7567.6900000000005</v>
      </c>
      <c r="W14" s="24">
        <f t="shared" si="4"/>
        <v>5914.07</v>
      </c>
      <c r="Y14" s="11"/>
      <c r="Z14" s="11"/>
      <c r="AA14" s="11"/>
      <c r="AB14" s="11"/>
    </row>
    <row r="15" spans="1:28" ht="12.75">
      <c r="A15" s="1" t="s">
        <v>180</v>
      </c>
      <c r="B15" s="1" t="s">
        <v>184</v>
      </c>
      <c r="C15" s="12">
        <v>318920098.2933889</v>
      </c>
      <c r="D15" s="3">
        <v>104683.59</v>
      </c>
      <c r="E15" s="3">
        <v>0</v>
      </c>
      <c r="F15" s="3">
        <f t="shared" si="5"/>
        <v>318815414.7033889</v>
      </c>
      <c r="G15" s="3">
        <f t="shared" si="0"/>
        <v>6.0600000000000005</v>
      </c>
      <c r="H15" s="3">
        <f t="shared" si="6"/>
        <v>104677.53</v>
      </c>
      <c r="I15" s="3"/>
      <c r="J15" s="29">
        <v>49788</v>
      </c>
      <c r="K15" s="29">
        <v>3</v>
      </c>
      <c r="L15" s="29">
        <f t="shared" si="7"/>
        <v>49785</v>
      </c>
      <c r="M15" s="12"/>
      <c r="N15" s="11">
        <v>6405.56</v>
      </c>
      <c r="O15" s="11">
        <v>6405.59</v>
      </c>
      <c r="P15" s="11">
        <v>5916.09</v>
      </c>
      <c r="Q15" s="11"/>
      <c r="R15" s="11">
        <f t="shared" si="1"/>
        <v>-2.1</v>
      </c>
      <c r="S15" s="11">
        <v>-2.02</v>
      </c>
      <c r="U15" s="24">
        <f t="shared" si="2"/>
        <v>6403.46</v>
      </c>
      <c r="V15" s="24">
        <f t="shared" si="3"/>
        <v>6403.49</v>
      </c>
      <c r="W15" s="24">
        <f t="shared" si="4"/>
        <v>5914.07</v>
      </c>
      <c r="Y15" s="11"/>
      <c r="Z15" s="11"/>
      <c r="AA15" s="11"/>
      <c r="AB15" s="11"/>
    </row>
    <row r="16" spans="1:28" ht="12.75">
      <c r="A16" s="1" t="s">
        <v>180</v>
      </c>
      <c r="B16" s="1" t="s">
        <v>183</v>
      </c>
      <c r="C16" s="12">
        <v>93086686.03307955</v>
      </c>
      <c r="D16" s="3">
        <v>30555.14</v>
      </c>
      <c r="E16" s="3">
        <v>0</v>
      </c>
      <c r="F16" s="3">
        <f t="shared" si="5"/>
        <v>93056130.89307955</v>
      </c>
      <c r="G16" s="3">
        <f t="shared" si="0"/>
        <v>0</v>
      </c>
      <c r="H16" s="3">
        <f t="shared" si="6"/>
        <v>30555.14</v>
      </c>
      <c r="I16" s="3"/>
      <c r="J16" s="29">
        <v>14928</v>
      </c>
      <c r="K16" s="29">
        <v>0</v>
      </c>
      <c r="L16" s="29">
        <f t="shared" si="7"/>
        <v>14928</v>
      </c>
      <c r="M16" s="12"/>
      <c r="N16" s="11">
        <v>6235.71</v>
      </c>
      <c r="O16" s="11">
        <v>6235.71</v>
      </c>
      <c r="P16" s="11">
        <v>5916.09</v>
      </c>
      <c r="Q16" s="11"/>
      <c r="R16" s="11">
        <f t="shared" si="1"/>
        <v>-2.05</v>
      </c>
      <c r="S16" s="11">
        <v>-2.02</v>
      </c>
      <c r="U16" s="24">
        <f t="shared" si="2"/>
        <v>6233.66</v>
      </c>
      <c r="V16" s="24">
        <f t="shared" si="3"/>
        <v>6233.66</v>
      </c>
      <c r="W16" s="24">
        <f t="shared" si="4"/>
        <v>5914.07</v>
      </c>
      <c r="Y16" s="11"/>
      <c r="Z16" s="11"/>
      <c r="AA16" s="11"/>
      <c r="AB16" s="11"/>
    </row>
    <row r="17" spans="1:28" ht="12.75">
      <c r="A17" s="1" t="s">
        <v>180</v>
      </c>
      <c r="B17" s="1" t="s">
        <v>182</v>
      </c>
      <c r="C17" s="12">
        <v>1898489.992593367</v>
      </c>
      <c r="D17" s="3">
        <v>623.17</v>
      </c>
      <c r="E17" s="3">
        <v>0</v>
      </c>
      <c r="F17" s="3">
        <f t="shared" si="5"/>
        <v>1897866.822593367</v>
      </c>
      <c r="G17" s="3">
        <f t="shared" si="0"/>
        <v>0</v>
      </c>
      <c r="H17" s="3">
        <f t="shared" si="6"/>
        <v>623.17</v>
      </c>
      <c r="I17" s="3"/>
      <c r="J17" s="29">
        <v>157.1</v>
      </c>
      <c r="K17" s="29">
        <v>0</v>
      </c>
      <c r="L17" s="29">
        <f t="shared" si="7"/>
        <v>157.1</v>
      </c>
      <c r="M17" s="12"/>
      <c r="N17" s="11">
        <v>12084.6</v>
      </c>
      <c r="O17" s="11">
        <v>12084.6</v>
      </c>
      <c r="P17" s="11">
        <v>5916.09</v>
      </c>
      <c r="Q17" s="11"/>
      <c r="R17" s="11">
        <f t="shared" si="1"/>
        <v>-3.97</v>
      </c>
      <c r="S17" s="11">
        <v>-2.02</v>
      </c>
      <c r="U17" s="24">
        <f>ROUND(F17/J17,2)</f>
        <v>12080.63</v>
      </c>
      <c r="V17" s="24">
        <f t="shared" si="3"/>
        <v>12080.630000000001</v>
      </c>
      <c r="W17" s="24">
        <f t="shared" si="4"/>
        <v>5914.07</v>
      </c>
      <c r="Y17" s="11"/>
      <c r="Z17" s="11"/>
      <c r="AA17" s="11"/>
      <c r="AB17" s="11"/>
    </row>
    <row r="18" spans="1:28" ht="12.75">
      <c r="A18" s="1" t="s">
        <v>180</v>
      </c>
      <c r="B18" s="1" t="s">
        <v>181</v>
      </c>
      <c r="C18" s="12">
        <v>245446419.68092212</v>
      </c>
      <c r="D18" s="3">
        <v>80566.3</v>
      </c>
      <c r="E18" s="3">
        <v>0</v>
      </c>
      <c r="F18" s="3">
        <f t="shared" si="5"/>
        <v>245365853.3809221</v>
      </c>
      <c r="G18" s="3">
        <f t="shared" si="0"/>
        <v>181.8</v>
      </c>
      <c r="H18" s="3">
        <f t="shared" si="6"/>
        <v>80384.5</v>
      </c>
      <c r="I18" s="3"/>
      <c r="J18" s="29">
        <v>36551.8</v>
      </c>
      <c r="K18" s="29">
        <v>90</v>
      </c>
      <c r="L18" s="29">
        <f t="shared" si="7"/>
        <v>36461.8</v>
      </c>
      <c r="M18" s="12"/>
      <c r="N18" s="11">
        <v>6715.03</v>
      </c>
      <c r="O18" s="11">
        <v>6717</v>
      </c>
      <c r="P18" s="11">
        <v>5916.09</v>
      </c>
      <c r="Q18" s="11"/>
      <c r="R18" s="11">
        <f t="shared" si="1"/>
        <v>-2.2</v>
      </c>
      <c r="S18" s="11">
        <v>-2.02</v>
      </c>
      <c r="U18" s="24">
        <f t="shared" si="2"/>
        <v>6712.83</v>
      </c>
      <c r="V18" s="24">
        <f t="shared" si="3"/>
        <v>6714.8</v>
      </c>
      <c r="W18" s="24">
        <f t="shared" si="4"/>
        <v>5914.07</v>
      </c>
      <c r="Y18" s="11"/>
      <c r="Z18" s="11"/>
      <c r="AA18" s="11"/>
      <c r="AB18" s="11"/>
    </row>
    <row r="19" spans="1:28" ht="12.75">
      <c r="A19" s="1" t="s">
        <v>180</v>
      </c>
      <c r="B19" s="1" t="s">
        <v>179</v>
      </c>
      <c r="C19" s="12">
        <v>3400255.189401779</v>
      </c>
      <c r="D19" s="3">
        <v>1116.11</v>
      </c>
      <c r="E19" s="3">
        <v>0</v>
      </c>
      <c r="F19" s="3">
        <f t="shared" si="5"/>
        <v>3399139.079401779</v>
      </c>
      <c r="G19" s="3">
        <f t="shared" si="0"/>
        <v>0</v>
      </c>
      <c r="H19" s="3">
        <f t="shared" si="6"/>
        <v>1116.11</v>
      </c>
      <c r="I19" s="3"/>
      <c r="J19" s="29">
        <v>453.59999999999997</v>
      </c>
      <c r="K19" s="29">
        <v>0</v>
      </c>
      <c r="L19" s="29">
        <f t="shared" si="7"/>
        <v>453.59999999999997</v>
      </c>
      <c r="M19" s="12"/>
      <c r="N19" s="11">
        <v>7496.15</v>
      </c>
      <c r="O19" s="11">
        <v>7496.15</v>
      </c>
      <c r="P19" s="11">
        <v>5916.09</v>
      </c>
      <c r="Q19" s="11"/>
      <c r="R19" s="11">
        <f t="shared" si="1"/>
        <v>-2.46</v>
      </c>
      <c r="S19" s="11">
        <v>-2.02</v>
      </c>
      <c r="U19" s="24">
        <f t="shared" si="2"/>
        <v>7493.69</v>
      </c>
      <c r="V19" s="24">
        <f t="shared" si="3"/>
        <v>7493.69</v>
      </c>
      <c r="W19" s="24">
        <f t="shared" si="4"/>
        <v>5914.07</v>
      </c>
      <c r="Y19" s="11"/>
      <c r="Z19" s="11"/>
      <c r="AA19" s="11"/>
      <c r="AB19" s="11"/>
    </row>
    <row r="20" spans="1:28" ht="12.75">
      <c r="A20" s="1" t="s">
        <v>178</v>
      </c>
      <c r="B20" s="1" t="s">
        <v>178</v>
      </c>
      <c r="C20" s="12">
        <v>9710276.804414108</v>
      </c>
      <c r="D20" s="3">
        <v>3187.34</v>
      </c>
      <c r="E20" s="3">
        <v>0</v>
      </c>
      <c r="F20" s="3">
        <f t="shared" si="5"/>
        <v>9707089.464414109</v>
      </c>
      <c r="G20" s="3">
        <f t="shared" si="0"/>
        <v>0</v>
      </c>
      <c r="H20" s="3">
        <f t="shared" si="6"/>
        <v>3187.34</v>
      </c>
      <c r="I20" s="3"/>
      <c r="J20" s="29">
        <v>1482.3</v>
      </c>
      <c r="K20" s="29">
        <v>0</v>
      </c>
      <c r="L20" s="29">
        <f t="shared" si="7"/>
        <v>1482.3</v>
      </c>
      <c r="M20" s="12"/>
      <c r="N20" s="11">
        <v>6550.82</v>
      </c>
      <c r="O20" s="11">
        <v>6550.82</v>
      </c>
      <c r="P20" s="11">
        <v>5916.09</v>
      </c>
      <c r="Q20" s="11"/>
      <c r="R20" s="11">
        <f t="shared" si="1"/>
        <v>-2.15</v>
      </c>
      <c r="S20" s="11">
        <v>-2.02</v>
      </c>
      <c r="U20" s="24">
        <f t="shared" si="2"/>
        <v>6548.67</v>
      </c>
      <c r="V20" s="24">
        <f t="shared" si="3"/>
        <v>6548.67</v>
      </c>
      <c r="W20" s="24">
        <f t="shared" si="4"/>
        <v>5914.07</v>
      </c>
      <c r="Y20" s="11"/>
      <c r="Z20" s="11"/>
      <c r="AA20" s="11"/>
      <c r="AB20" s="11"/>
    </row>
    <row r="21" spans="1:28" ht="12.75">
      <c r="A21" s="1" t="s">
        <v>173</v>
      </c>
      <c r="B21" s="1" t="s">
        <v>177</v>
      </c>
      <c r="C21" s="12">
        <v>1624537.7016344625</v>
      </c>
      <c r="D21" s="3">
        <v>533.24</v>
      </c>
      <c r="E21" s="3">
        <v>0</v>
      </c>
      <c r="F21" s="3">
        <f t="shared" si="5"/>
        <v>1624004.4616344625</v>
      </c>
      <c r="G21" s="3">
        <f t="shared" si="0"/>
        <v>0</v>
      </c>
      <c r="H21" s="3">
        <f t="shared" si="6"/>
        <v>533.24</v>
      </c>
      <c r="I21" s="3"/>
      <c r="J21" s="29">
        <v>147</v>
      </c>
      <c r="K21" s="29">
        <v>0</v>
      </c>
      <c r="L21" s="29">
        <f t="shared" si="7"/>
        <v>147</v>
      </c>
      <c r="M21" s="12"/>
      <c r="N21" s="11">
        <v>11051.28</v>
      </c>
      <c r="O21" s="11">
        <v>11051.28</v>
      </c>
      <c r="P21" s="11">
        <v>5916.09</v>
      </c>
      <c r="Q21" s="11"/>
      <c r="R21" s="11">
        <f t="shared" si="1"/>
        <v>-3.63</v>
      </c>
      <c r="S21" s="11">
        <v>-2.02</v>
      </c>
      <c r="U21" s="24">
        <f>ROUND(F21/J21,2)</f>
        <v>11047.65</v>
      </c>
      <c r="V21" s="24">
        <f t="shared" si="3"/>
        <v>11047.650000000001</v>
      </c>
      <c r="W21" s="24">
        <f t="shared" si="4"/>
        <v>5914.07</v>
      </c>
      <c r="Y21" s="11"/>
      <c r="Z21" s="11"/>
      <c r="AA21" s="11"/>
      <c r="AB21" s="11"/>
    </row>
    <row r="22" spans="1:28" ht="12.75">
      <c r="A22" s="1" t="s">
        <v>173</v>
      </c>
      <c r="B22" s="1" t="s">
        <v>176</v>
      </c>
      <c r="C22" s="12">
        <v>860839.9668388608</v>
      </c>
      <c r="D22" s="3">
        <v>282.57</v>
      </c>
      <c r="E22" s="3">
        <v>0</v>
      </c>
      <c r="F22" s="3">
        <f t="shared" si="5"/>
        <v>860557.3968388608</v>
      </c>
      <c r="G22" s="3">
        <f t="shared" si="0"/>
        <v>0</v>
      </c>
      <c r="H22" s="3">
        <f t="shared" si="6"/>
        <v>282.57</v>
      </c>
      <c r="I22" s="3"/>
      <c r="J22" s="29">
        <v>67.2</v>
      </c>
      <c r="K22" s="29">
        <v>0</v>
      </c>
      <c r="L22" s="29">
        <f t="shared" si="7"/>
        <v>67.2</v>
      </c>
      <c r="M22" s="12"/>
      <c r="N22" s="11">
        <v>12810.12</v>
      </c>
      <c r="O22" s="11">
        <v>12810.12</v>
      </c>
      <c r="P22" s="11">
        <v>5916.09</v>
      </c>
      <c r="Q22" s="11"/>
      <c r="R22" s="11">
        <f t="shared" si="1"/>
        <v>-4.2</v>
      </c>
      <c r="S22" s="11">
        <v>-2.02</v>
      </c>
      <c r="U22" s="24">
        <f>ROUND(F22/J22,2)+0.01</f>
        <v>12805.92</v>
      </c>
      <c r="V22" s="24">
        <f t="shared" si="3"/>
        <v>12805.92</v>
      </c>
      <c r="W22" s="24">
        <f t="shared" si="4"/>
        <v>5914.07</v>
      </c>
      <c r="Y22" s="11"/>
      <c r="Z22" s="11"/>
      <c r="AA22" s="11"/>
      <c r="AB22" s="11"/>
    </row>
    <row r="23" spans="1:28" ht="12.75">
      <c r="A23" s="1" t="s">
        <v>173</v>
      </c>
      <c r="B23" s="1" t="s">
        <v>175</v>
      </c>
      <c r="C23" s="12">
        <v>2322361.477401006</v>
      </c>
      <c r="D23" s="3">
        <v>762.3</v>
      </c>
      <c r="E23" s="3">
        <v>0</v>
      </c>
      <c r="F23" s="3">
        <f t="shared" si="5"/>
        <v>2321599.177401006</v>
      </c>
      <c r="G23" s="3">
        <f t="shared" si="0"/>
        <v>0</v>
      </c>
      <c r="H23" s="3">
        <f t="shared" si="6"/>
        <v>762.3</v>
      </c>
      <c r="I23" s="3"/>
      <c r="J23" s="29">
        <v>270</v>
      </c>
      <c r="K23" s="29">
        <v>0</v>
      </c>
      <c r="L23" s="29">
        <f t="shared" si="7"/>
        <v>270</v>
      </c>
      <c r="M23" s="12"/>
      <c r="N23" s="11">
        <v>8601.34</v>
      </c>
      <c r="O23" s="11">
        <v>8601.34</v>
      </c>
      <c r="P23" s="11">
        <v>5916.09</v>
      </c>
      <c r="Q23" s="11"/>
      <c r="R23" s="11">
        <f t="shared" si="1"/>
        <v>-2.82</v>
      </c>
      <c r="S23" s="11">
        <v>-2.02</v>
      </c>
      <c r="U23" s="24">
        <f>ROUND(F23/J23,2)</f>
        <v>8598.52</v>
      </c>
      <c r="V23" s="24">
        <f t="shared" si="3"/>
        <v>8598.52</v>
      </c>
      <c r="W23" s="24">
        <f t="shared" si="4"/>
        <v>5914.07</v>
      </c>
      <c r="Y23" s="11"/>
      <c r="Z23" s="11"/>
      <c r="AA23" s="11"/>
      <c r="AB23" s="11"/>
    </row>
    <row r="24" spans="1:28" ht="12.75">
      <c r="A24" s="1" t="s">
        <v>173</v>
      </c>
      <c r="B24" s="1" t="s">
        <v>174</v>
      </c>
      <c r="C24" s="12">
        <v>1974663.053357768</v>
      </c>
      <c r="D24" s="3">
        <v>648.17</v>
      </c>
      <c r="E24" s="3">
        <v>0</v>
      </c>
      <c r="F24" s="3">
        <f t="shared" si="5"/>
        <v>1974014.8833577682</v>
      </c>
      <c r="G24" s="3">
        <f t="shared" si="0"/>
        <v>456.52</v>
      </c>
      <c r="H24" s="3">
        <f t="shared" si="6"/>
        <v>191.64999999999998</v>
      </c>
      <c r="I24" s="3"/>
      <c r="J24" s="29">
        <v>291.5</v>
      </c>
      <c r="K24" s="29">
        <v>226</v>
      </c>
      <c r="L24" s="29">
        <f t="shared" si="7"/>
        <v>65.5</v>
      </c>
      <c r="M24" s="12"/>
      <c r="N24" s="11">
        <v>6774.14</v>
      </c>
      <c r="O24" s="11">
        <v>9734.76</v>
      </c>
      <c r="P24" s="11">
        <v>5916.09</v>
      </c>
      <c r="Q24" s="11"/>
      <c r="R24" s="11">
        <f t="shared" si="1"/>
        <v>-2.93</v>
      </c>
      <c r="S24" s="11">
        <v>-2.02</v>
      </c>
      <c r="U24" s="24">
        <f t="shared" si="2"/>
        <v>6771.92</v>
      </c>
      <c r="V24" s="24">
        <f t="shared" si="3"/>
        <v>9731.83</v>
      </c>
      <c r="W24" s="24">
        <f t="shared" si="4"/>
        <v>5914.07</v>
      </c>
      <c r="Y24" s="11"/>
      <c r="Z24" s="11"/>
      <c r="AA24" s="11"/>
      <c r="AB24" s="11"/>
    </row>
    <row r="25" spans="1:28" ht="12.75">
      <c r="A25" s="1" t="s">
        <v>173</v>
      </c>
      <c r="B25" s="1" t="s">
        <v>172</v>
      </c>
      <c r="C25" s="12">
        <v>635768.3699703794</v>
      </c>
      <c r="D25" s="3">
        <v>208.69</v>
      </c>
      <c r="E25" s="3">
        <v>0</v>
      </c>
      <c r="F25" s="3">
        <f t="shared" si="5"/>
        <v>635559.6799703795</v>
      </c>
      <c r="G25" s="3">
        <f t="shared" si="0"/>
        <v>0</v>
      </c>
      <c r="H25" s="3">
        <f t="shared" si="6"/>
        <v>208.69</v>
      </c>
      <c r="I25" s="3"/>
      <c r="J25" s="29">
        <v>48.7</v>
      </c>
      <c r="K25" s="29">
        <v>0</v>
      </c>
      <c r="L25" s="29">
        <f t="shared" si="7"/>
        <v>48.7</v>
      </c>
      <c r="M25" s="12"/>
      <c r="N25" s="11">
        <v>13054.79</v>
      </c>
      <c r="O25" s="11">
        <v>13054.79</v>
      </c>
      <c r="P25" s="11">
        <v>5916.09</v>
      </c>
      <c r="Q25" s="11"/>
      <c r="R25" s="11">
        <f t="shared" si="1"/>
        <v>-4.29</v>
      </c>
      <c r="S25" s="11">
        <v>-2.02</v>
      </c>
      <c r="U25" s="24">
        <f>ROUND(F25/J25,2)-0.01</f>
        <v>13050.5</v>
      </c>
      <c r="V25" s="24">
        <f t="shared" si="3"/>
        <v>13050.5</v>
      </c>
      <c r="W25" s="24">
        <f t="shared" si="4"/>
        <v>5914.07</v>
      </c>
      <c r="Y25" s="11"/>
      <c r="Z25" s="11"/>
      <c r="AA25" s="11"/>
      <c r="AB25" s="11"/>
    </row>
    <row r="26" spans="1:28" ht="12.75">
      <c r="A26" s="1" t="s">
        <v>171</v>
      </c>
      <c r="B26" s="1" t="s">
        <v>91</v>
      </c>
      <c r="C26" s="12">
        <v>3698820.8130869092</v>
      </c>
      <c r="D26" s="3">
        <v>1214.12</v>
      </c>
      <c r="E26" s="3">
        <v>0</v>
      </c>
      <c r="F26" s="3">
        <f t="shared" si="5"/>
        <v>3697606.693086909</v>
      </c>
      <c r="G26" s="3">
        <f t="shared" si="0"/>
        <v>0</v>
      </c>
      <c r="H26" s="3">
        <f t="shared" si="6"/>
        <v>1214.12</v>
      </c>
      <c r="I26" s="3"/>
      <c r="J26" s="29">
        <v>528.6</v>
      </c>
      <c r="K26" s="29">
        <v>0</v>
      </c>
      <c r="L26" s="29">
        <f t="shared" si="7"/>
        <v>528.6</v>
      </c>
      <c r="M26" s="12"/>
      <c r="N26" s="11">
        <v>6997.39</v>
      </c>
      <c r="O26" s="11">
        <v>6997.39</v>
      </c>
      <c r="P26" s="11">
        <v>5916.09</v>
      </c>
      <c r="Q26" s="11"/>
      <c r="R26" s="11">
        <f t="shared" si="1"/>
        <v>-2.3</v>
      </c>
      <c r="S26" s="11">
        <v>-2.02</v>
      </c>
      <c r="U26" s="24">
        <f t="shared" si="2"/>
        <v>6995.09</v>
      </c>
      <c r="V26" s="24">
        <f t="shared" si="3"/>
        <v>6995.09</v>
      </c>
      <c r="W26" s="24">
        <f t="shared" si="4"/>
        <v>5914.07</v>
      </c>
      <c r="Y26" s="11"/>
      <c r="Z26" s="11"/>
      <c r="AA26" s="11"/>
      <c r="AB26" s="11"/>
    </row>
    <row r="27" spans="1:28" ht="12.75">
      <c r="A27" s="1" t="s">
        <v>171</v>
      </c>
      <c r="B27" s="1" t="s">
        <v>170</v>
      </c>
      <c r="C27" s="12">
        <v>2292091.538589866</v>
      </c>
      <c r="D27" s="3">
        <v>752.37</v>
      </c>
      <c r="E27" s="3">
        <v>0</v>
      </c>
      <c r="F27" s="3">
        <f t="shared" si="5"/>
        <v>2291339.168589866</v>
      </c>
      <c r="G27" s="3">
        <f t="shared" si="0"/>
        <v>4.04</v>
      </c>
      <c r="H27" s="3">
        <f t="shared" si="6"/>
        <v>748.33</v>
      </c>
      <c r="I27" s="3"/>
      <c r="J27" s="29">
        <v>271.3</v>
      </c>
      <c r="K27" s="29">
        <v>2</v>
      </c>
      <c r="L27" s="29">
        <f t="shared" si="7"/>
        <v>269.3</v>
      </c>
      <c r="M27" s="12"/>
      <c r="N27" s="11">
        <v>8448.55</v>
      </c>
      <c r="O27" s="11">
        <v>8467.36</v>
      </c>
      <c r="P27" s="11">
        <v>5916.09</v>
      </c>
      <c r="Q27" s="11"/>
      <c r="R27" s="11">
        <f t="shared" si="1"/>
        <v>-2.78</v>
      </c>
      <c r="S27" s="11">
        <v>-2.02</v>
      </c>
      <c r="U27" s="24">
        <f t="shared" si="2"/>
        <v>8445.78</v>
      </c>
      <c r="V27" s="24">
        <f t="shared" si="3"/>
        <v>8464.58</v>
      </c>
      <c r="W27" s="24">
        <f t="shared" si="4"/>
        <v>5914.07</v>
      </c>
      <c r="Y27" s="11"/>
      <c r="Z27" s="11"/>
      <c r="AA27" s="11"/>
      <c r="AB27" s="11"/>
    </row>
    <row r="28" spans="1:28" ht="12.75">
      <c r="A28" s="1" t="s">
        <v>168</v>
      </c>
      <c r="B28" s="1" t="s">
        <v>169</v>
      </c>
      <c r="C28" s="12">
        <v>165393150.67370856</v>
      </c>
      <c r="D28" s="3">
        <v>54289.3</v>
      </c>
      <c r="E28" s="3">
        <v>0</v>
      </c>
      <c r="F28" s="3">
        <f t="shared" si="5"/>
        <v>165338861.37370855</v>
      </c>
      <c r="G28" s="3">
        <f t="shared" si="0"/>
        <v>0</v>
      </c>
      <c r="H28" s="3">
        <f t="shared" si="6"/>
        <v>54289.3</v>
      </c>
      <c r="I28" s="3"/>
      <c r="J28" s="29">
        <v>26120.2</v>
      </c>
      <c r="K28" s="29">
        <v>0</v>
      </c>
      <c r="L28" s="29">
        <f t="shared" si="7"/>
        <v>26120.2</v>
      </c>
      <c r="M28" s="12"/>
      <c r="N28" s="11">
        <v>6332</v>
      </c>
      <c r="O28" s="11">
        <v>6332</v>
      </c>
      <c r="P28" s="11">
        <v>5916.09</v>
      </c>
      <c r="Q28" s="11"/>
      <c r="R28" s="11">
        <f t="shared" si="1"/>
        <v>-2.08</v>
      </c>
      <c r="S28" s="11">
        <v>-2.02</v>
      </c>
      <c r="U28" s="24">
        <f t="shared" si="2"/>
        <v>6329.92</v>
      </c>
      <c r="V28" s="24">
        <f t="shared" si="3"/>
        <v>6329.92</v>
      </c>
      <c r="W28" s="24">
        <f t="shared" si="4"/>
        <v>5914.07</v>
      </c>
      <c r="Y28" s="11"/>
      <c r="Z28" s="11"/>
      <c r="AA28" s="11"/>
      <c r="AB28" s="11"/>
    </row>
    <row r="29" spans="1:28" ht="12.75">
      <c r="A29" s="1" t="s">
        <v>168</v>
      </c>
      <c r="B29" s="1" t="s">
        <v>168</v>
      </c>
      <c r="C29" s="12">
        <v>180631539.9280348</v>
      </c>
      <c r="D29" s="3">
        <v>59291.21</v>
      </c>
      <c r="E29" s="3">
        <v>0</v>
      </c>
      <c r="F29" s="3">
        <f t="shared" si="5"/>
        <v>180572248.7180348</v>
      </c>
      <c r="G29" s="3">
        <f t="shared" si="0"/>
        <v>234.32</v>
      </c>
      <c r="H29" s="3">
        <f t="shared" si="6"/>
        <v>59056.89</v>
      </c>
      <c r="I29" s="3"/>
      <c r="J29" s="29">
        <v>28317.5</v>
      </c>
      <c r="K29" s="29">
        <v>116</v>
      </c>
      <c r="L29" s="29">
        <f t="shared" si="7"/>
        <v>28201.5</v>
      </c>
      <c r="M29" s="12"/>
      <c r="N29" s="11">
        <v>6378.8</v>
      </c>
      <c r="O29" s="11">
        <v>6380.7</v>
      </c>
      <c r="P29" s="11">
        <v>5916.09</v>
      </c>
      <c r="Q29" s="11"/>
      <c r="R29" s="11">
        <f t="shared" si="1"/>
        <v>-2.09</v>
      </c>
      <c r="S29" s="11">
        <v>-2.02</v>
      </c>
      <c r="U29" s="24">
        <f t="shared" si="2"/>
        <v>6376.7</v>
      </c>
      <c r="V29" s="24">
        <f t="shared" si="3"/>
        <v>6378.61</v>
      </c>
      <c r="W29" s="24">
        <f t="shared" si="4"/>
        <v>5914.07</v>
      </c>
      <c r="Y29" s="11"/>
      <c r="Z29" s="11"/>
      <c r="AA29" s="11"/>
      <c r="AB29" s="11"/>
    </row>
    <row r="30" spans="1:28" ht="12.75">
      <c r="A30" s="1" t="s">
        <v>166</v>
      </c>
      <c r="B30" s="1" t="s">
        <v>167</v>
      </c>
      <c r="C30" s="12">
        <v>6281273.560141597</v>
      </c>
      <c r="D30" s="3">
        <v>2061.79</v>
      </c>
      <c r="E30" s="3">
        <v>0</v>
      </c>
      <c r="F30" s="3">
        <f t="shared" si="5"/>
        <v>6279211.770141597</v>
      </c>
      <c r="G30" s="3">
        <f t="shared" si="0"/>
        <v>8.08</v>
      </c>
      <c r="H30" s="3">
        <f t="shared" si="6"/>
        <v>2053.71</v>
      </c>
      <c r="I30" s="3"/>
      <c r="J30" s="29">
        <v>939</v>
      </c>
      <c r="K30" s="29">
        <v>4</v>
      </c>
      <c r="L30" s="29">
        <f t="shared" si="7"/>
        <v>935</v>
      </c>
      <c r="M30" s="12"/>
      <c r="N30" s="11">
        <v>6689.32</v>
      </c>
      <c r="O30" s="11">
        <v>6692.63</v>
      </c>
      <c r="P30" s="11">
        <v>5916.09</v>
      </c>
      <c r="Q30" s="11"/>
      <c r="R30" s="11">
        <f t="shared" si="1"/>
        <v>-2.2</v>
      </c>
      <c r="S30" s="11">
        <v>-2.02</v>
      </c>
      <c r="U30" s="24">
        <f t="shared" si="2"/>
        <v>6687.13</v>
      </c>
      <c r="V30" s="24">
        <f t="shared" si="3"/>
        <v>6690.43</v>
      </c>
      <c r="W30" s="24">
        <f t="shared" si="4"/>
        <v>5914.07</v>
      </c>
      <c r="Y30" s="11"/>
      <c r="Z30" s="11"/>
      <c r="AA30" s="11"/>
      <c r="AB30" s="11"/>
    </row>
    <row r="31" spans="1:28" ht="12.75">
      <c r="A31" s="1" t="s">
        <v>166</v>
      </c>
      <c r="B31" s="1" t="s">
        <v>165</v>
      </c>
      <c r="C31" s="12">
        <v>6894576.881296274</v>
      </c>
      <c r="D31" s="3">
        <v>2263.1</v>
      </c>
      <c r="E31" s="3">
        <v>0</v>
      </c>
      <c r="F31" s="3">
        <f t="shared" si="5"/>
        <v>6892313.781296275</v>
      </c>
      <c r="G31" s="3">
        <f t="shared" si="0"/>
        <v>0</v>
      </c>
      <c r="H31" s="3">
        <f t="shared" si="6"/>
        <v>2263.1</v>
      </c>
      <c r="I31" s="3"/>
      <c r="J31" s="29">
        <v>1068.8</v>
      </c>
      <c r="K31" s="29">
        <v>0</v>
      </c>
      <c r="L31" s="29">
        <f t="shared" si="7"/>
        <v>1068.8</v>
      </c>
      <c r="M31" s="12"/>
      <c r="N31" s="11">
        <v>6450.76</v>
      </c>
      <c r="O31" s="11">
        <v>6450.76</v>
      </c>
      <c r="P31" s="11">
        <v>5916.09</v>
      </c>
      <c r="Q31" s="11"/>
      <c r="R31" s="11">
        <f t="shared" si="1"/>
        <v>-2.12</v>
      </c>
      <c r="S31" s="11">
        <v>-2.02</v>
      </c>
      <c r="U31" s="24">
        <f>ROUND(F31/J31,2)-0.01</f>
        <v>6448.639999999999</v>
      </c>
      <c r="V31" s="24">
        <f t="shared" si="3"/>
        <v>6448.64</v>
      </c>
      <c r="W31" s="24">
        <f t="shared" si="4"/>
        <v>5914.07</v>
      </c>
      <c r="Y31" s="11"/>
      <c r="Z31" s="11"/>
      <c r="AA31" s="11"/>
      <c r="AB31" s="11"/>
    </row>
    <row r="32" spans="1:28" ht="12.75">
      <c r="A32" s="1" t="s">
        <v>164</v>
      </c>
      <c r="B32" s="1" t="s">
        <v>106</v>
      </c>
      <c r="C32" s="12">
        <v>1327109.2029388666</v>
      </c>
      <c r="D32" s="3">
        <v>435.62</v>
      </c>
      <c r="E32" s="3">
        <v>0</v>
      </c>
      <c r="F32" s="3">
        <f t="shared" si="5"/>
        <v>1326673.5829388665</v>
      </c>
      <c r="G32" s="3">
        <f t="shared" si="0"/>
        <v>0</v>
      </c>
      <c r="H32" s="3">
        <f t="shared" si="6"/>
        <v>435.62</v>
      </c>
      <c r="I32" s="3"/>
      <c r="J32" s="29">
        <v>114.5</v>
      </c>
      <c r="K32" s="29">
        <v>0</v>
      </c>
      <c r="L32" s="29">
        <f t="shared" si="7"/>
        <v>114.5</v>
      </c>
      <c r="M32" s="12"/>
      <c r="N32" s="11">
        <v>11590.47</v>
      </c>
      <c r="O32" s="11">
        <v>11590.47</v>
      </c>
      <c r="P32" s="11">
        <v>5916.09</v>
      </c>
      <c r="Q32" s="11"/>
      <c r="R32" s="11">
        <f t="shared" si="1"/>
        <v>-3.8</v>
      </c>
      <c r="S32" s="11">
        <v>-2.02</v>
      </c>
      <c r="U32" s="24">
        <f t="shared" si="2"/>
        <v>11586.67</v>
      </c>
      <c r="V32" s="24">
        <f t="shared" si="3"/>
        <v>11586.67</v>
      </c>
      <c r="W32" s="24">
        <f t="shared" si="4"/>
        <v>5914.07</v>
      </c>
      <c r="Y32" s="11"/>
      <c r="Z32" s="11"/>
      <c r="AA32" s="11"/>
      <c r="AB32" s="11"/>
    </row>
    <row r="33" spans="1:28" ht="12.75">
      <c r="A33" s="1" t="s">
        <v>164</v>
      </c>
      <c r="B33" s="1" t="s">
        <v>201</v>
      </c>
      <c r="C33" s="12">
        <v>1868126.6588404733</v>
      </c>
      <c r="D33" s="3">
        <v>613.2</v>
      </c>
      <c r="E33" s="3">
        <v>0</v>
      </c>
      <c r="F33" s="3">
        <f t="shared" si="5"/>
        <v>1867513.4588404733</v>
      </c>
      <c r="G33" s="3">
        <f t="shared" si="0"/>
        <v>0</v>
      </c>
      <c r="H33" s="3">
        <f t="shared" si="6"/>
        <v>613.2</v>
      </c>
      <c r="I33" s="3"/>
      <c r="J33" s="29">
        <v>175.6</v>
      </c>
      <c r="K33" s="29">
        <v>0</v>
      </c>
      <c r="L33" s="29">
        <f t="shared" si="7"/>
        <v>175.6</v>
      </c>
      <c r="M33" s="12"/>
      <c r="N33" s="11">
        <v>10638.53</v>
      </c>
      <c r="O33" s="11">
        <v>10638.53</v>
      </c>
      <c r="P33" s="11">
        <v>5916.09</v>
      </c>
      <c r="Q33" s="11"/>
      <c r="R33" s="11">
        <f t="shared" si="1"/>
        <v>-3.49</v>
      </c>
      <c r="S33" s="11">
        <v>-2.02</v>
      </c>
      <c r="U33" s="24">
        <f t="shared" si="2"/>
        <v>10635.04</v>
      </c>
      <c r="V33" s="24">
        <f t="shared" si="3"/>
        <v>10635.04</v>
      </c>
      <c r="W33" s="24">
        <f t="shared" si="4"/>
        <v>5914.07</v>
      </c>
      <c r="Y33" s="11"/>
      <c r="Z33" s="11"/>
      <c r="AA33" s="11"/>
      <c r="AB33" s="11"/>
    </row>
    <row r="34" spans="1:28" ht="12.75">
      <c r="A34" s="1" t="s">
        <v>163</v>
      </c>
      <c r="B34" s="1" t="s">
        <v>163</v>
      </c>
      <c r="C34" s="12">
        <v>7087448.409999999</v>
      </c>
      <c r="D34" s="3">
        <v>0</v>
      </c>
      <c r="E34" s="3">
        <v>0</v>
      </c>
      <c r="F34" s="3">
        <f t="shared" si="5"/>
        <v>7087448.409999999</v>
      </c>
      <c r="G34" s="3">
        <f t="shared" si="0"/>
        <v>0</v>
      </c>
      <c r="H34" s="3">
        <f t="shared" si="6"/>
        <v>0</v>
      </c>
      <c r="I34" s="3"/>
      <c r="J34" s="29">
        <v>907.1</v>
      </c>
      <c r="K34" s="29">
        <v>0</v>
      </c>
      <c r="L34" s="29">
        <f t="shared" si="7"/>
        <v>907.1</v>
      </c>
      <c r="M34" s="12"/>
      <c r="N34" s="11">
        <v>7813.3</v>
      </c>
      <c r="O34" s="11">
        <v>7813.3</v>
      </c>
      <c r="P34" s="11">
        <v>5916.09</v>
      </c>
      <c r="Q34" s="11"/>
      <c r="R34" s="11">
        <f t="shared" si="1"/>
        <v>0</v>
      </c>
      <c r="S34" s="11">
        <v>-2.02</v>
      </c>
      <c r="U34" s="24">
        <f t="shared" si="2"/>
        <v>7813.3</v>
      </c>
      <c r="V34" s="24">
        <f t="shared" si="3"/>
        <v>7813.3</v>
      </c>
      <c r="W34" s="24">
        <f t="shared" si="4"/>
        <v>5914.07</v>
      </c>
      <c r="Y34" s="11"/>
      <c r="Z34" s="11"/>
      <c r="AA34" s="11"/>
      <c r="AB34" s="11"/>
    </row>
    <row r="35" spans="1:28" ht="12.75">
      <c r="A35" s="1" t="s">
        <v>160</v>
      </c>
      <c r="B35" s="1" t="s">
        <v>162</v>
      </c>
      <c r="C35" s="12">
        <v>6759242.021102547</v>
      </c>
      <c r="D35" s="3">
        <v>2218.68</v>
      </c>
      <c r="E35" s="3">
        <v>0</v>
      </c>
      <c r="F35" s="3">
        <f t="shared" si="5"/>
        <v>6757023.341102547</v>
      </c>
      <c r="G35" s="3">
        <f t="shared" si="0"/>
        <v>0</v>
      </c>
      <c r="H35" s="3">
        <f t="shared" si="6"/>
        <v>2218.68</v>
      </c>
      <c r="I35" s="3"/>
      <c r="J35" s="29">
        <v>1050</v>
      </c>
      <c r="K35" s="29">
        <v>0</v>
      </c>
      <c r="L35" s="29">
        <f t="shared" si="7"/>
        <v>1050</v>
      </c>
      <c r="M35" s="12"/>
      <c r="N35" s="11">
        <v>6437.37</v>
      </c>
      <c r="O35" s="11">
        <v>6437.37</v>
      </c>
      <c r="P35" s="11">
        <v>5916.09</v>
      </c>
      <c r="Q35" s="11"/>
      <c r="R35" s="11">
        <f t="shared" si="1"/>
        <v>-2.11</v>
      </c>
      <c r="S35" s="11">
        <v>-2.02</v>
      </c>
      <c r="U35" s="24">
        <f t="shared" si="2"/>
        <v>6435.26</v>
      </c>
      <c r="V35" s="24">
        <f t="shared" si="3"/>
        <v>6435.26</v>
      </c>
      <c r="W35" s="24">
        <f t="shared" si="4"/>
        <v>5914.07</v>
      </c>
      <c r="Y35" s="11"/>
      <c r="Z35" s="11"/>
      <c r="AA35" s="11"/>
      <c r="AB35" s="11"/>
    </row>
    <row r="36" spans="1:28" ht="12.75">
      <c r="A36" s="1" t="s">
        <v>160</v>
      </c>
      <c r="B36" s="1" t="s">
        <v>161</v>
      </c>
      <c r="C36" s="12">
        <v>2654319.65410908</v>
      </c>
      <c r="D36" s="3">
        <v>871.26</v>
      </c>
      <c r="E36" s="3">
        <v>0</v>
      </c>
      <c r="F36" s="3">
        <f t="shared" si="5"/>
        <v>2653448.39410908</v>
      </c>
      <c r="G36" s="3">
        <f aca="true" t="shared" si="8" ref="G36:G67">K36*-S36</f>
        <v>0</v>
      </c>
      <c r="H36" s="3">
        <f t="shared" si="6"/>
        <v>871.26</v>
      </c>
      <c r="I36" s="3"/>
      <c r="J36" s="29">
        <v>328.4</v>
      </c>
      <c r="K36" s="29">
        <v>0</v>
      </c>
      <c r="L36" s="29">
        <f t="shared" si="7"/>
        <v>328.4</v>
      </c>
      <c r="M36" s="12"/>
      <c r="N36" s="11">
        <v>8082.58</v>
      </c>
      <c r="O36" s="11">
        <v>8082.58</v>
      </c>
      <c r="P36" s="11">
        <v>5916.09</v>
      </c>
      <c r="Q36" s="11"/>
      <c r="R36" s="11">
        <f aca="true" t="shared" si="9" ref="R36:R67">ROUND(H36/-L36,2)</f>
        <v>-2.65</v>
      </c>
      <c r="S36" s="11">
        <v>-2.02</v>
      </c>
      <c r="U36" s="24">
        <f>ROUND(F36/J36,2)</f>
        <v>8079.93</v>
      </c>
      <c r="V36" s="24">
        <f aca="true" t="shared" si="10" ref="V36:V67">O36+R36</f>
        <v>8079.93</v>
      </c>
      <c r="W36" s="24">
        <f aca="true" t="shared" si="11" ref="W36:W67">P36+S36</f>
        <v>5914.07</v>
      </c>
      <c r="Y36" s="11"/>
      <c r="Z36" s="11"/>
      <c r="AA36" s="11"/>
      <c r="AB36" s="11"/>
    </row>
    <row r="37" spans="1:28" ht="12.75">
      <c r="A37" s="1" t="s">
        <v>160</v>
      </c>
      <c r="B37" s="1" t="s">
        <v>159</v>
      </c>
      <c r="C37" s="12">
        <v>2356715.5360073014</v>
      </c>
      <c r="D37" s="3">
        <v>773.58</v>
      </c>
      <c r="E37" s="3">
        <v>0</v>
      </c>
      <c r="F37" s="3">
        <f t="shared" si="5"/>
        <v>2355941.9560073013</v>
      </c>
      <c r="G37" s="3">
        <f t="shared" si="8"/>
        <v>0</v>
      </c>
      <c r="H37" s="3">
        <f t="shared" si="6"/>
        <v>773.58</v>
      </c>
      <c r="I37" s="3"/>
      <c r="J37" s="29">
        <v>253.70000000000002</v>
      </c>
      <c r="K37" s="29">
        <v>0</v>
      </c>
      <c r="L37" s="29">
        <f t="shared" si="7"/>
        <v>253.70000000000002</v>
      </c>
      <c r="M37" s="12"/>
      <c r="N37" s="11">
        <v>9289.38</v>
      </c>
      <c r="O37" s="11">
        <v>9289.38</v>
      </c>
      <c r="P37" s="11">
        <v>5916.09</v>
      </c>
      <c r="Q37" s="11"/>
      <c r="R37" s="11">
        <f t="shared" si="9"/>
        <v>-3.05</v>
      </c>
      <c r="S37" s="11">
        <v>-2.02</v>
      </c>
      <c r="U37" s="24">
        <f aca="true" t="shared" si="12" ref="U37:U100">ROUND(F37/J37,2)</f>
        <v>9286.33</v>
      </c>
      <c r="V37" s="24">
        <f t="shared" si="10"/>
        <v>9286.33</v>
      </c>
      <c r="W37" s="24">
        <f t="shared" si="11"/>
        <v>5914.07</v>
      </c>
      <c r="Y37" s="11"/>
      <c r="Z37" s="11"/>
      <c r="AA37" s="11"/>
      <c r="AB37" s="11"/>
    </row>
    <row r="38" spans="1:28" ht="12.75">
      <c r="A38" s="1" t="s">
        <v>157</v>
      </c>
      <c r="B38" s="1" t="s">
        <v>158</v>
      </c>
      <c r="C38" s="12">
        <v>2309102.3123592897</v>
      </c>
      <c r="D38" s="3">
        <v>757.95</v>
      </c>
      <c r="E38" s="3">
        <v>0</v>
      </c>
      <c r="F38" s="3">
        <f t="shared" si="5"/>
        <v>2308344.3623592895</v>
      </c>
      <c r="G38" s="3">
        <f t="shared" si="8"/>
        <v>0</v>
      </c>
      <c r="H38" s="3">
        <f t="shared" si="6"/>
        <v>757.95</v>
      </c>
      <c r="I38" s="3"/>
      <c r="J38" s="29">
        <v>235.9</v>
      </c>
      <c r="K38" s="29">
        <v>0</v>
      </c>
      <c r="L38" s="29">
        <f t="shared" si="7"/>
        <v>235.9</v>
      </c>
      <c r="M38" s="12"/>
      <c r="N38" s="11">
        <v>9788.48</v>
      </c>
      <c r="O38" s="11">
        <v>9788.48</v>
      </c>
      <c r="P38" s="11">
        <v>5916.09</v>
      </c>
      <c r="Q38" s="11"/>
      <c r="R38" s="11">
        <f t="shared" si="9"/>
        <v>-3.21</v>
      </c>
      <c r="S38" s="11">
        <v>-2.02</v>
      </c>
      <c r="U38" s="24">
        <f t="shared" si="12"/>
        <v>9785.27</v>
      </c>
      <c r="V38" s="24">
        <f t="shared" si="10"/>
        <v>9785.27</v>
      </c>
      <c r="W38" s="24">
        <f t="shared" si="11"/>
        <v>5914.07</v>
      </c>
      <c r="Y38" s="11"/>
      <c r="Z38" s="11"/>
      <c r="AA38" s="11"/>
      <c r="AB38" s="11"/>
    </row>
    <row r="39" spans="1:28" ht="12.75">
      <c r="A39" s="1" t="s">
        <v>157</v>
      </c>
      <c r="B39" s="1" t="s">
        <v>156</v>
      </c>
      <c r="C39" s="12">
        <v>2449234.2874605195</v>
      </c>
      <c r="D39" s="3">
        <v>803.95</v>
      </c>
      <c r="E39" s="3">
        <v>0</v>
      </c>
      <c r="F39" s="3">
        <f t="shared" si="5"/>
        <v>2448430.3374605193</v>
      </c>
      <c r="G39" s="3">
        <f t="shared" si="8"/>
        <v>0</v>
      </c>
      <c r="H39" s="3">
        <f t="shared" si="6"/>
        <v>803.95</v>
      </c>
      <c r="I39" s="3"/>
      <c r="J39" s="29">
        <v>270.5</v>
      </c>
      <c r="K39" s="29">
        <v>0</v>
      </c>
      <c r="L39" s="29">
        <f t="shared" si="7"/>
        <v>270.5</v>
      </c>
      <c r="M39" s="12"/>
      <c r="N39" s="11">
        <v>9054.47</v>
      </c>
      <c r="O39" s="11">
        <v>9054.47</v>
      </c>
      <c r="P39" s="11">
        <v>5916.09</v>
      </c>
      <c r="Q39" s="11"/>
      <c r="R39" s="11">
        <f t="shared" si="9"/>
        <v>-2.97</v>
      </c>
      <c r="S39" s="11">
        <v>-2.02</v>
      </c>
      <c r="U39" s="24">
        <f>ROUND(F39/J39,2)</f>
        <v>9051.5</v>
      </c>
      <c r="V39" s="24">
        <f t="shared" si="10"/>
        <v>9051.5</v>
      </c>
      <c r="W39" s="24">
        <f t="shared" si="11"/>
        <v>5914.07</v>
      </c>
      <c r="Y39" s="11"/>
      <c r="Z39" s="11"/>
      <c r="AA39" s="11"/>
      <c r="AB39" s="11"/>
    </row>
    <row r="40" spans="1:28" ht="12.75">
      <c r="A40" s="1" t="s">
        <v>155</v>
      </c>
      <c r="B40" s="1" t="s">
        <v>155</v>
      </c>
      <c r="C40" s="12">
        <v>3457616.6526648034</v>
      </c>
      <c r="D40" s="3">
        <v>1134.94</v>
      </c>
      <c r="E40" s="3">
        <v>0</v>
      </c>
      <c r="F40" s="3">
        <f t="shared" si="5"/>
        <v>3456481.7126648035</v>
      </c>
      <c r="G40" s="3">
        <f t="shared" si="8"/>
        <v>0</v>
      </c>
      <c r="H40" s="3">
        <f t="shared" si="6"/>
        <v>1134.94</v>
      </c>
      <c r="I40" s="3"/>
      <c r="J40" s="29">
        <v>485.6</v>
      </c>
      <c r="K40" s="29">
        <v>0</v>
      </c>
      <c r="L40" s="29">
        <f t="shared" si="7"/>
        <v>485.6</v>
      </c>
      <c r="M40" s="12"/>
      <c r="N40" s="11">
        <v>7120.3</v>
      </c>
      <c r="O40" s="11">
        <v>7120.3</v>
      </c>
      <c r="P40" s="11">
        <v>5916.09</v>
      </c>
      <c r="Q40" s="11"/>
      <c r="R40" s="11">
        <f t="shared" si="9"/>
        <v>-2.34</v>
      </c>
      <c r="S40" s="11">
        <v>-2.02</v>
      </c>
      <c r="U40" s="24">
        <f t="shared" si="12"/>
        <v>7117.96</v>
      </c>
      <c r="V40" s="24">
        <f t="shared" si="10"/>
        <v>7117.96</v>
      </c>
      <c r="W40" s="24">
        <f t="shared" si="11"/>
        <v>5914.07</v>
      </c>
      <c r="Y40" s="11"/>
      <c r="Z40" s="11"/>
      <c r="AA40" s="11"/>
      <c r="AB40" s="11"/>
    </row>
    <row r="41" spans="1:28" ht="12.75">
      <c r="A41" s="1" t="s">
        <v>154</v>
      </c>
      <c r="B41" s="1" t="s">
        <v>153</v>
      </c>
      <c r="C41" s="12">
        <v>3204408.887111061</v>
      </c>
      <c r="D41" s="3">
        <v>1051.83</v>
      </c>
      <c r="E41" s="3">
        <v>0</v>
      </c>
      <c r="F41" s="3">
        <f t="shared" si="5"/>
        <v>3203357.0571110607</v>
      </c>
      <c r="G41" s="3">
        <f t="shared" si="8"/>
        <v>0</v>
      </c>
      <c r="H41" s="3">
        <f t="shared" si="6"/>
        <v>1051.83</v>
      </c>
      <c r="I41" s="3"/>
      <c r="J41" s="29">
        <v>449</v>
      </c>
      <c r="K41" s="29">
        <v>0</v>
      </c>
      <c r="L41" s="29">
        <f t="shared" si="7"/>
        <v>449</v>
      </c>
      <c r="M41" s="12"/>
      <c r="N41" s="11">
        <v>7136.77</v>
      </c>
      <c r="O41" s="11">
        <v>7136.77</v>
      </c>
      <c r="P41" s="11">
        <v>5916.09</v>
      </c>
      <c r="Q41" s="11"/>
      <c r="R41" s="11">
        <f t="shared" si="9"/>
        <v>-2.34</v>
      </c>
      <c r="S41" s="11">
        <v>-2.02</v>
      </c>
      <c r="U41" s="24">
        <f t="shared" si="12"/>
        <v>7134.43</v>
      </c>
      <c r="V41" s="24">
        <f t="shared" si="10"/>
        <v>7134.43</v>
      </c>
      <c r="W41" s="24">
        <f t="shared" si="11"/>
        <v>5914.07</v>
      </c>
      <c r="Y41" s="11"/>
      <c r="Z41" s="11"/>
      <c r="AA41" s="11"/>
      <c r="AB41" s="11"/>
    </row>
    <row r="42" spans="1:28" ht="12.75">
      <c r="A42" s="1" t="s">
        <v>152</v>
      </c>
      <c r="B42" s="1" t="s">
        <v>152</v>
      </c>
      <c r="C42" s="12">
        <v>31215673.81360805</v>
      </c>
      <c r="D42" s="3">
        <v>10246.36</v>
      </c>
      <c r="E42" s="3">
        <v>0</v>
      </c>
      <c r="F42" s="3">
        <f t="shared" si="5"/>
        <v>31205427.45360805</v>
      </c>
      <c r="G42" s="3">
        <f t="shared" si="8"/>
        <v>0</v>
      </c>
      <c r="H42" s="3">
        <f t="shared" si="6"/>
        <v>10246.36</v>
      </c>
      <c r="I42" s="3"/>
      <c r="J42" s="29">
        <v>5063.4</v>
      </c>
      <c r="K42" s="29">
        <v>0</v>
      </c>
      <c r="L42" s="29">
        <f t="shared" si="7"/>
        <v>5063.4</v>
      </c>
      <c r="M42" s="12"/>
      <c r="N42" s="11">
        <v>6164.96</v>
      </c>
      <c r="O42" s="11">
        <v>6164.96</v>
      </c>
      <c r="P42" s="11">
        <v>5916.09</v>
      </c>
      <c r="Q42" s="11"/>
      <c r="R42" s="11">
        <f t="shared" si="9"/>
        <v>-2.02</v>
      </c>
      <c r="S42" s="11">
        <v>-2.02</v>
      </c>
      <c r="U42" s="24">
        <f>ROUND(F42/J42,2)</f>
        <v>6162.94</v>
      </c>
      <c r="V42" s="24">
        <f t="shared" si="10"/>
        <v>6162.94</v>
      </c>
      <c r="W42" s="24">
        <f t="shared" si="11"/>
        <v>5914.07</v>
      </c>
      <c r="Y42" s="11"/>
      <c r="Z42" s="11"/>
      <c r="AA42" s="11"/>
      <c r="AB42" s="11"/>
    </row>
    <row r="43" spans="1:28" ht="12.75">
      <c r="A43" s="1" t="s">
        <v>151</v>
      </c>
      <c r="B43" s="1" t="s">
        <v>151</v>
      </c>
      <c r="C43" s="12">
        <v>515528955.4040715</v>
      </c>
      <c r="D43" s="3">
        <v>169219.26</v>
      </c>
      <c r="E43" s="3">
        <v>0</v>
      </c>
      <c r="F43" s="3">
        <f t="shared" si="5"/>
        <v>515359736.1440715</v>
      </c>
      <c r="G43" s="3">
        <f t="shared" si="8"/>
        <v>270.68</v>
      </c>
      <c r="H43" s="3">
        <f t="shared" si="6"/>
        <v>168948.58000000002</v>
      </c>
      <c r="I43" s="3"/>
      <c r="J43" s="29">
        <v>75004.5</v>
      </c>
      <c r="K43" s="29">
        <v>134</v>
      </c>
      <c r="L43" s="29">
        <f t="shared" si="7"/>
        <v>74870.5</v>
      </c>
      <c r="M43" s="12"/>
      <c r="N43" s="11">
        <v>6873.31</v>
      </c>
      <c r="O43" s="11">
        <v>6875.02</v>
      </c>
      <c r="P43" s="11">
        <v>5916.09</v>
      </c>
      <c r="Q43" s="11"/>
      <c r="R43" s="11">
        <f t="shared" si="9"/>
        <v>-2.26</v>
      </c>
      <c r="S43" s="11">
        <v>-2.02</v>
      </c>
      <c r="U43" s="24">
        <f t="shared" si="12"/>
        <v>6871.05</v>
      </c>
      <c r="V43" s="24">
        <f t="shared" si="10"/>
        <v>6872.76</v>
      </c>
      <c r="W43" s="24">
        <f t="shared" si="11"/>
        <v>5914.07</v>
      </c>
      <c r="Y43" s="11"/>
      <c r="Z43" s="11"/>
      <c r="AA43" s="11"/>
      <c r="AB43" s="11"/>
    </row>
    <row r="44" spans="1:28" ht="12.75">
      <c r="A44" s="1" t="s">
        <v>75</v>
      </c>
      <c r="B44" s="1" t="s">
        <v>75</v>
      </c>
      <c r="C44" s="12">
        <v>2452363.5708739064</v>
      </c>
      <c r="D44" s="3">
        <v>804.97</v>
      </c>
      <c r="E44" s="3">
        <v>0</v>
      </c>
      <c r="F44" s="3">
        <f t="shared" si="5"/>
        <v>2451558.600873906</v>
      </c>
      <c r="G44" s="3">
        <f t="shared" si="8"/>
        <v>0</v>
      </c>
      <c r="H44" s="3">
        <f t="shared" si="6"/>
        <v>804.97</v>
      </c>
      <c r="I44" s="3"/>
      <c r="J44" s="29">
        <v>267</v>
      </c>
      <c r="K44" s="29">
        <v>0</v>
      </c>
      <c r="L44" s="29">
        <f t="shared" si="7"/>
        <v>267</v>
      </c>
      <c r="M44" s="12"/>
      <c r="N44" s="11">
        <v>9184.88</v>
      </c>
      <c r="O44" s="11">
        <v>9184.88</v>
      </c>
      <c r="P44" s="11">
        <v>5916.09</v>
      </c>
      <c r="Q44" s="11"/>
      <c r="R44" s="11">
        <f t="shared" si="9"/>
        <v>-3.01</v>
      </c>
      <c r="S44" s="11">
        <v>-2.02</v>
      </c>
      <c r="U44" s="24">
        <f t="shared" si="12"/>
        <v>9181.87</v>
      </c>
      <c r="V44" s="24">
        <f t="shared" si="10"/>
        <v>9181.869999999999</v>
      </c>
      <c r="W44" s="24">
        <f t="shared" si="11"/>
        <v>5914.07</v>
      </c>
      <c r="Y44" s="11"/>
      <c r="Z44" s="11"/>
      <c r="AA44" s="11"/>
      <c r="AB44" s="11"/>
    </row>
    <row r="45" spans="1:28" ht="12.75">
      <c r="A45" s="1" t="s">
        <v>150</v>
      </c>
      <c r="B45" s="1" t="s">
        <v>150</v>
      </c>
      <c r="C45" s="12">
        <v>370478544.9829132</v>
      </c>
      <c r="D45" s="3">
        <v>121607.34</v>
      </c>
      <c r="E45" s="3">
        <v>0</v>
      </c>
      <c r="F45" s="3">
        <f t="shared" si="5"/>
        <v>370356937.6429132</v>
      </c>
      <c r="G45" s="3">
        <f t="shared" si="8"/>
        <v>6084.24</v>
      </c>
      <c r="H45" s="3">
        <f t="shared" si="6"/>
        <v>115523.09999999999</v>
      </c>
      <c r="I45" s="3"/>
      <c r="J45" s="29">
        <v>59606.4</v>
      </c>
      <c r="K45" s="29">
        <v>3012</v>
      </c>
      <c r="L45" s="29">
        <f t="shared" si="7"/>
        <v>56594.4</v>
      </c>
      <c r="M45" s="12"/>
      <c r="N45" s="11">
        <v>6215.42</v>
      </c>
      <c r="O45" s="11">
        <v>6231.35</v>
      </c>
      <c r="P45" s="11">
        <v>5916.09</v>
      </c>
      <c r="Q45" s="13"/>
      <c r="R45" s="11">
        <f t="shared" si="9"/>
        <v>-2.04</v>
      </c>
      <c r="S45" s="11">
        <v>-2.02</v>
      </c>
      <c r="U45" s="24">
        <f t="shared" si="12"/>
        <v>6213.38</v>
      </c>
      <c r="V45" s="24">
        <f t="shared" si="10"/>
        <v>6229.31</v>
      </c>
      <c r="W45" s="24">
        <f t="shared" si="11"/>
        <v>5914.07</v>
      </c>
      <c r="Y45" s="11"/>
      <c r="Z45" s="11"/>
      <c r="AA45" s="11"/>
      <c r="AB45" s="11"/>
    </row>
    <row r="46" spans="1:28" ht="12.75">
      <c r="A46" s="1" t="s">
        <v>149</v>
      </c>
      <c r="B46" s="1" t="s">
        <v>149</v>
      </c>
      <c r="C46" s="12">
        <v>40410251.89562536</v>
      </c>
      <c r="D46" s="3">
        <v>13264.42</v>
      </c>
      <c r="E46" s="3">
        <v>0</v>
      </c>
      <c r="F46" s="3">
        <f t="shared" si="5"/>
        <v>40396987.47562536</v>
      </c>
      <c r="G46" s="3">
        <f t="shared" si="8"/>
        <v>0</v>
      </c>
      <c r="H46" s="3">
        <f t="shared" si="6"/>
        <v>13264.42</v>
      </c>
      <c r="I46" s="3"/>
      <c r="J46" s="29">
        <v>5993.7</v>
      </c>
      <c r="K46" s="29">
        <v>0</v>
      </c>
      <c r="L46" s="29">
        <f t="shared" si="7"/>
        <v>5993.7</v>
      </c>
      <c r="M46" s="12"/>
      <c r="N46" s="11">
        <v>6742.12</v>
      </c>
      <c r="O46" s="11">
        <v>6742.12</v>
      </c>
      <c r="P46" s="11">
        <v>5916.09</v>
      </c>
      <c r="Q46" s="11"/>
      <c r="R46" s="11">
        <f t="shared" si="9"/>
        <v>-2.21</v>
      </c>
      <c r="S46" s="11">
        <v>-2.02</v>
      </c>
      <c r="U46" s="24">
        <f t="shared" si="12"/>
        <v>6739.91</v>
      </c>
      <c r="V46" s="24">
        <f t="shared" si="10"/>
        <v>6739.91</v>
      </c>
      <c r="W46" s="24">
        <f t="shared" si="11"/>
        <v>5914.07</v>
      </c>
      <c r="Y46" s="11"/>
      <c r="Z46" s="11"/>
      <c r="AA46" s="11"/>
      <c r="AB46" s="11"/>
    </row>
    <row r="47" spans="1:28" ht="12.75">
      <c r="A47" s="1" t="s">
        <v>146</v>
      </c>
      <c r="B47" s="1" t="s">
        <v>148</v>
      </c>
      <c r="C47" s="12">
        <v>16292661.490145922</v>
      </c>
      <c r="D47" s="3">
        <v>5347.97</v>
      </c>
      <c r="E47" s="3">
        <v>0</v>
      </c>
      <c r="F47" s="3">
        <f t="shared" si="5"/>
        <v>16287313.520145921</v>
      </c>
      <c r="G47" s="3">
        <f t="shared" si="8"/>
        <v>8.08</v>
      </c>
      <c r="H47" s="3">
        <f t="shared" si="6"/>
        <v>5339.89</v>
      </c>
      <c r="I47" s="3"/>
      <c r="J47" s="29">
        <v>2576.3</v>
      </c>
      <c r="K47" s="29">
        <v>4</v>
      </c>
      <c r="L47" s="29">
        <f t="shared" si="7"/>
        <v>2572.3</v>
      </c>
      <c r="M47" s="12"/>
      <c r="N47" s="11">
        <v>6324.05</v>
      </c>
      <c r="O47" s="11">
        <v>6324.69</v>
      </c>
      <c r="P47" s="11">
        <v>5916.09</v>
      </c>
      <c r="Q47" s="11"/>
      <c r="R47" s="11">
        <f t="shared" si="9"/>
        <v>-2.08</v>
      </c>
      <c r="S47" s="11">
        <v>-2.02</v>
      </c>
      <c r="U47" s="24">
        <f>ROUND(F47/J47,2)</f>
        <v>6321.98</v>
      </c>
      <c r="V47" s="24">
        <f t="shared" si="10"/>
        <v>6322.61</v>
      </c>
      <c r="W47" s="24">
        <f t="shared" si="11"/>
        <v>5914.07</v>
      </c>
      <c r="Y47" s="11"/>
      <c r="Z47" s="11"/>
      <c r="AA47" s="11"/>
      <c r="AB47" s="11"/>
    </row>
    <row r="48" spans="1:28" ht="12.75">
      <c r="A48" s="1" t="s">
        <v>146</v>
      </c>
      <c r="B48" s="1" t="s">
        <v>111</v>
      </c>
      <c r="C48" s="12">
        <v>2989428.0011947686</v>
      </c>
      <c r="D48" s="3">
        <v>981.26</v>
      </c>
      <c r="E48" s="3">
        <v>0</v>
      </c>
      <c r="F48" s="3">
        <f t="shared" si="5"/>
        <v>2988446.741194769</v>
      </c>
      <c r="G48" s="3">
        <f t="shared" si="8"/>
        <v>0</v>
      </c>
      <c r="H48" s="3">
        <f t="shared" si="6"/>
        <v>981.26</v>
      </c>
      <c r="I48" s="3"/>
      <c r="J48" s="29">
        <v>357.7</v>
      </c>
      <c r="K48" s="29">
        <v>0</v>
      </c>
      <c r="L48" s="29">
        <f t="shared" si="7"/>
        <v>357.7</v>
      </c>
      <c r="M48" s="12"/>
      <c r="N48" s="11">
        <v>8357.36</v>
      </c>
      <c r="O48" s="11">
        <v>8357.36</v>
      </c>
      <c r="P48" s="11">
        <v>5916.09</v>
      </c>
      <c r="Q48" s="11"/>
      <c r="R48" s="11">
        <f t="shared" si="9"/>
        <v>-2.74</v>
      </c>
      <c r="S48" s="11">
        <v>-2.02</v>
      </c>
      <c r="U48" s="24">
        <f t="shared" si="12"/>
        <v>8354.62</v>
      </c>
      <c r="V48" s="24">
        <f t="shared" si="10"/>
        <v>8354.62</v>
      </c>
      <c r="W48" s="24">
        <f t="shared" si="11"/>
        <v>5914.07</v>
      </c>
      <c r="Y48" s="11"/>
      <c r="Z48" s="11"/>
      <c r="AA48" s="11"/>
      <c r="AB48" s="11"/>
    </row>
    <row r="49" spans="1:28" ht="12.75">
      <c r="A49" s="1" t="s">
        <v>146</v>
      </c>
      <c r="B49" s="1" t="s">
        <v>147</v>
      </c>
      <c r="C49" s="12">
        <v>2743751.200805898</v>
      </c>
      <c r="D49" s="3">
        <v>900.62</v>
      </c>
      <c r="E49" s="3">
        <v>0</v>
      </c>
      <c r="F49" s="3">
        <f t="shared" si="5"/>
        <v>2742850.5808058977</v>
      </c>
      <c r="G49" s="3">
        <f t="shared" si="8"/>
        <v>0</v>
      </c>
      <c r="H49" s="3">
        <f t="shared" si="6"/>
        <v>900.62</v>
      </c>
      <c r="I49" s="3"/>
      <c r="J49" s="29">
        <v>306</v>
      </c>
      <c r="K49" s="29">
        <v>0</v>
      </c>
      <c r="L49" s="29">
        <f t="shared" si="7"/>
        <v>306</v>
      </c>
      <c r="M49" s="12"/>
      <c r="N49" s="11">
        <v>8966.51</v>
      </c>
      <c r="O49" s="11">
        <v>8966.51</v>
      </c>
      <c r="P49" s="11">
        <v>5916.09</v>
      </c>
      <c r="Q49" s="11"/>
      <c r="R49" s="11">
        <f t="shared" si="9"/>
        <v>-2.94</v>
      </c>
      <c r="S49" s="11">
        <v>-2.02</v>
      </c>
      <c r="U49" s="24">
        <f>ROUND(F49/J49,2)+0.01</f>
        <v>8963.57</v>
      </c>
      <c r="V49" s="24">
        <f t="shared" si="10"/>
        <v>8963.57</v>
      </c>
      <c r="W49" s="24">
        <f t="shared" si="11"/>
        <v>5914.07</v>
      </c>
      <c r="Y49" s="11"/>
      <c r="Z49" s="11"/>
      <c r="AA49" s="11"/>
      <c r="AB49" s="11"/>
    </row>
    <row r="50" spans="1:28" ht="12.75">
      <c r="A50" s="1" t="s">
        <v>146</v>
      </c>
      <c r="B50" s="1" t="s">
        <v>146</v>
      </c>
      <c r="C50" s="12">
        <v>2276744.896039529</v>
      </c>
      <c r="D50" s="3">
        <v>747.33</v>
      </c>
      <c r="E50" s="3">
        <v>0</v>
      </c>
      <c r="F50" s="3">
        <f t="shared" si="5"/>
        <v>2275997.5660395287</v>
      </c>
      <c r="G50" s="3">
        <f t="shared" si="8"/>
        <v>0</v>
      </c>
      <c r="H50" s="3">
        <f t="shared" si="6"/>
        <v>747.33</v>
      </c>
      <c r="I50" s="3"/>
      <c r="J50" s="29">
        <v>222.4</v>
      </c>
      <c r="K50" s="29">
        <v>0</v>
      </c>
      <c r="L50" s="29">
        <f t="shared" si="7"/>
        <v>222.4</v>
      </c>
      <c r="M50" s="12"/>
      <c r="N50" s="11">
        <v>10237.16</v>
      </c>
      <c r="O50" s="11">
        <v>10237.16</v>
      </c>
      <c r="P50" s="11">
        <v>5916.09</v>
      </c>
      <c r="Q50" s="11"/>
      <c r="R50" s="11">
        <f t="shared" si="9"/>
        <v>-3.36</v>
      </c>
      <c r="S50" s="11">
        <v>-2.02</v>
      </c>
      <c r="U50" s="24">
        <f t="shared" si="12"/>
        <v>10233.8</v>
      </c>
      <c r="V50" s="24">
        <f t="shared" si="10"/>
        <v>10233.8</v>
      </c>
      <c r="W50" s="24">
        <f t="shared" si="11"/>
        <v>5914.07</v>
      </c>
      <c r="Y50" s="11"/>
      <c r="Z50" s="11"/>
      <c r="AA50" s="11"/>
      <c r="AB50" s="11"/>
    </row>
    <row r="51" spans="1:28" ht="12.75">
      <c r="A51" s="1" t="s">
        <v>146</v>
      </c>
      <c r="B51" s="1" t="s">
        <v>145</v>
      </c>
      <c r="C51" s="12">
        <v>626746.4986969973</v>
      </c>
      <c r="D51" s="3">
        <v>205.73</v>
      </c>
      <c r="E51" s="3">
        <v>0</v>
      </c>
      <c r="F51" s="3">
        <f t="shared" si="5"/>
        <v>626540.7686969973</v>
      </c>
      <c r="G51" s="3">
        <f t="shared" si="8"/>
        <v>0</v>
      </c>
      <c r="H51" s="3">
        <f t="shared" si="6"/>
        <v>205.73</v>
      </c>
      <c r="I51" s="3"/>
      <c r="J51" s="29">
        <v>45.800000000000004</v>
      </c>
      <c r="K51" s="29">
        <v>0</v>
      </c>
      <c r="L51" s="29">
        <f t="shared" si="7"/>
        <v>45.800000000000004</v>
      </c>
      <c r="M51" s="12"/>
      <c r="N51" s="11">
        <v>13684.42</v>
      </c>
      <c r="O51" s="11">
        <v>13684.42</v>
      </c>
      <c r="P51" s="11">
        <v>5916.09</v>
      </c>
      <c r="Q51" s="11"/>
      <c r="R51" s="11">
        <f t="shared" si="9"/>
        <v>-4.49</v>
      </c>
      <c r="S51" s="11">
        <v>-2.02</v>
      </c>
      <c r="U51" s="24">
        <f t="shared" si="12"/>
        <v>13679.93</v>
      </c>
      <c r="V51" s="24">
        <f t="shared" si="10"/>
        <v>13679.93</v>
      </c>
      <c r="W51" s="24">
        <f t="shared" si="11"/>
        <v>5914.07</v>
      </c>
      <c r="Y51" s="11"/>
      <c r="Z51" s="11"/>
      <c r="AA51" s="11"/>
      <c r="AB51" s="11"/>
    </row>
    <row r="52" spans="1:28" ht="12.75">
      <c r="A52" s="1" t="s">
        <v>130</v>
      </c>
      <c r="B52" s="1" t="s">
        <v>144</v>
      </c>
      <c r="C52" s="12">
        <v>3758784.0190740423</v>
      </c>
      <c r="D52" s="3">
        <v>1233.8</v>
      </c>
      <c r="E52" s="3">
        <v>0</v>
      </c>
      <c r="F52" s="3">
        <f t="shared" si="5"/>
        <v>3757550.2190740425</v>
      </c>
      <c r="G52" s="3">
        <f t="shared" si="8"/>
        <v>0</v>
      </c>
      <c r="H52" s="3">
        <f t="shared" si="6"/>
        <v>1233.8</v>
      </c>
      <c r="I52" s="3"/>
      <c r="J52" s="29">
        <v>518.8</v>
      </c>
      <c r="K52" s="29">
        <v>0</v>
      </c>
      <c r="L52" s="29">
        <f t="shared" si="7"/>
        <v>518.8</v>
      </c>
      <c r="M52" s="12"/>
      <c r="N52" s="11">
        <v>7245.15</v>
      </c>
      <c r="O52" s="11">
        <v>7245.15</v>
      </c>
      <c r="P52" s="11">
        <v>5916.09</v>
      </c>
      <c r="Q52" s="11"/>
      <c r="R52" s="11">
        <f t="shared" si="9"/>
        <v>-2.38</v>
      </c>
      <c r="S52" s="11">
        <v>-2.02</v>
      </c>
      <c r="U52" s="24">
        <f>ROUND(F52/J52,2)</f>
        <v>7242.77</v>
      </c>
      <c r="V52" s="24">
        <f t="shared" si="10"/>
        <v>7242.7699999999995</v>
      </c>
      <c r="W52" s="24">
        <f t="shared" si="11"/>
        <v>5914.07</v>
      </c>
      <c r="Y52" s="11"/>
      <c r="Z52" s="11"/>
      <c r="AA52" s="11"/>
      <c r="AB52" s="11"/>
    </row>
    <row r="53" spans="1:28" ht="12.75">
      <c r="A53" s="1" t="s">
        <v>130</v>
      </c>
      <c r="B53" s="1" t="s">
        <v>143</v>
      </c>
      <c r="C53" s="12">
        <v>67782681.9450562</v>
      </c>
      <c r="D53" s="3">
        <v>22249.25</v>
      </c>
      <c r="E53" s="3">
        <v>0</v>
      </c>
      <c r="F53" s="3">
        <f t="shared" si="5"/>
        <v>67760432.6950562</v>
      </c>
      <c r="G53" s="3">
        <f t="shared" si="8"/>
        <v>0</v>
      </c>
      <c r="H53" s="3">
        <f t="shared" si="6"/>
        <v>22249.25</v>
      </c>
      <c r="I53" s="3"/>
      <c r="J53" s="29">
        <v>10355.099999999999</v>
      </c>
      <c r="K53" s="29">
        <v>0</v>
      </c>
      <c r="L53" s="29">
        <f t="shared" si="7"/>
        <v>10355.099999999999</v>
      </c>
      <c r="M53" s="12"/>
      <c r="N53" s="11">
        <v>6545.83</v>
      </c>
      <c r="O53" s="11">
        <v>6545.83</v>
      </c>
      <c r="P53" s="11">
        <v>5916.09</v>
      </c>
      <c r="Q53" s="11"/>
      <c r="R53" s="11">
        <f t="shared" si="9"/>
        <v>-2.15</v>
      </c>
      <c r="S53" s="11">
        <v>-2.02</v>
      </c>
      <c r="U53" s="24">
        <f>ROUND(F53/J53,2)</f>
        <v>6543.68</v>
      </c>
      <c r="V53" s="24">
        <f t="shared" si="10"/>
        <v>6543.68</v>
      </c>
      <c r="W53" s="24">
        <f t="shared" si="11"/>
        <v>5914.07</v>
      </c>
      <c r="Y53" s="11"/>
      <c r="Z53" s="11"/>
      <c r="AA53" s="11"/>
      <c r="AB53" s="11"/>
    </row>
    <row r="54" spans="1:28" ht="12.75">
      <c r="A54" s="1" t="s">
        <v>130</v>
      </c>
      <c r="B54" s="1" t="s">
        <v>142</v>
      </c>
      <c r="C54" s="12">
        <v>52694366.3384117</v>
      </c>
      <c r="D54" s="3">
        <v>17296.61</v>
      </c>
      <c r="E54" s="3">
        <v>0</v>
      </c>
      <c r="F54" s="3">
        <f t="shared" si="5"/>
        <v>52677069.728411704</v>
      </c>
      <c r="G54" s="3">
        <f t="shared" si="8"/>
        <v>6.0600000000000005</v>
      </c>
      <c r="H54" s="3">
        <f t="shared" si="6"/>
        <v>17290.55</v>
      </c>
      <c r="I54" s="3"/>
      <c r="J54" s="29">
        <v>8578.3</v>
      </c>
      <c r="K54" s="29">
        <v>3</v>
      </c>
      <c r="L54" s="29">
        <f t="shared" si="7"/>
        <v>8575.3</v>
      </c>
      <c r="M54" s="12"/>
      <c r="N54" s="11">
        <v>6142.75</v>
      </c>
      <c r="O54" s="11">
        <v>6142.83</v>
      </c>
      <c r="P54" s="11">
        <v>5916.09</v>
      </c>
      <c r="Q54" s="11"/>
      <c r="R54" s="11">
        <f t="shared" si="9"/>
        <v>-2.02</v>
      </c>
      <c r="S54" s="11">
        <v>-2.02</v>
      </c>
      <c r="U54" s="24">
        <f t="shared" si="12"/>
        <v>6140.74</v>
      </c>
      <c r="V54" s="24">
        <f t="shared" si="10"/>
        <v>6140.8099999999995</v>
      </c>
      <c r="W54" s="24">
        <f t="shared" si="11"/>
        <v>5914.07</v>
      </c>
      <c r="Y54" s="11"/>
      <c r="Z54" s="11"/>
      <c r="AA54" s="11"/>
      <c r="AB54" s="11"/>
    </row>
    <row r="55" spans="1:28" ht="12.75">
      <c r="A55" s="1" t="s">
        <v>130</v>
      </c>
      <c r="B55" s="1" t="s">
        <v>141</v>
      </c>
      <c r="C55" s="12">
        <v>44281211.04639807</v>
      </c>
      <c r="D55" s="3">
        <v>14535.04</v>
      </c>
      <c r="E55" s="3">
        <v>0</v>
      </c>
      <c r="F55" s="3">
        <f t="shared" si="5"/>
        <v>44266676.006398074</v>
      </c>
      <c r="G55" s="3">
        <f t="shared" si="8"/>
        <v>0</v>
      </c>
      <c r="H55" s="3">
        <f t="shared" si="6"/>
        <v>14535.04</v>
      </c>
      <c r="I55" s="3"/>
      <c r="J55" s="29">
        <v>7208.6</v>
      </c>
      <c r="K55" s="29">
        <v>0</v>
      </c>
      <c r="L55" s="29">
        <f t="shared" si="7"/>
        <v>7208.6</v>
      </c>
      <c r="M55" s="12"/>
      <c r="N55" s="11">
        <v>6142.83</v>
      </c>
      <c r="O55" s="11">
        <v>6142.83</v>
      </c>
      <c r="P55" s="11">
        <v>5916.09</v>
      </c>
      <c r="Q55" s="11"/>
      <c r="R55" s="11">
        <f t="shared" si="9"/>
        <v>-2.02</v>
      </c>
      <c r="S55" s="11">
        <v>-2.02</v>
      </c>
      <c r="U55" s="24">
        <f t="shared" si="12"/>
        <v>6140.81</v>
      </c>
      <c r="V55" s="24">
        <f t="shared" si="10"/>
        <v>6140.8099999999995</v>
      </c>
      <c r="W55" s="24">
        <f t="shared" si="11"/>
        <v>5914.07</v>
      </c>
      <c r="Y55" s="11"/>
      <c r="Z55" s="11"/>
      <c r="AA55" s="11"/>
      <c r="AB55" s="11"/>
    </row>
    <row r="56" spans="1:28" ht="12.75">
      <c r="A56" s="1" t="s">
        <v>130</v>
      </c>
      <c r="B56" s="1" t="s">
        <v>140</v>
      </c>
      <c r="C56" s="12">
        <v>178629867.72785518</v>
      </c>
      <c r="D56" s="3">
        <v>58634.17</v>
      </c>
      <c r="E56" s="3">
        <v>0</v>
      </c>
      <c r="F56" s="3">
        <f t="shared" si="5"/>
        <v>178571233.5578552</v>
      </c>
      <c r="G56" s="3">
        <f t="shared" si="8"/>
        <v>361.58</v>
      </c>
      <c r="H56" s="3">
        <f t="shared" si="6"/>
        <v>58272.59</v>
      </c>
      <c r="I56" s="3"/>
      <c r="J56" s="29">
        <v>28163.300000000003</v>
      </c>
      <c r="K56" s="29">
        <v>179</v>
      </c>
      <c r="L56" s="29">
        <f t="shared" si="7"/>
        <v>27984.300000000003</v>
      </c>
      <c r="M56" s="12"/>
      <c r="N56" s="11">
        <v>6342.83</v>
      </c>
      <c r="O56" s="11">
        <v>6345.38</v>
      </c>
      <c r="P56" s="11">
        <v>5916.09</v>
      </c>
      <c r="Q56" s="11"/>
      <c r="R56" s="11">
        <f t="shared" si="9"/>
        <v>-2.08</v>
      </c>
      <c r="S56" s="11">
        <v>-2.02</v>
      </c>
      <c r="U56" s="24">
        <f t="shared" si="12"/>
        <v>6340.56</v>
      </c>
      <c r="V56" s="24">
        <f t="shared" si="10"/>
        <v>6343.3</v>
      </c>
      <c r="W56" s="24">
        <f t="shared" si="11"/>
        <v>5914.07</v>
      </c>
      <c r="Y56" s="11"/>
      <c r="Z56" s="11"/>
      <c r="AA56" s="11"/>
      <c r="AB56" s="11"/>
    </row>
    <row r="57" spans="1:28" ht="12.75">
      <c r="A57" s="1" t="s">
        <v>130</v>
      </c>
      <c r="B57" s="1" t="s">
        <v>139</v>
      </c>
      <c r="C57" s="12">
        <v>27061013.09842447</v>
      </c>
      <c r="D57" s="3">
        <v>8882.61</v>
      </c>
      <c r="E57" s="3">
        <v>0</v>
      </c>
      <c r="F57" s="3">
        <f t="shared" si="5"/>
        <v>27052130.48842447</v>
      </c>
      <c r="G57" s="3">
        <f t="shared" si="8"/>
        <v>0</v>
      </c>
      <c r="H57" s="3">
        <f t="shared" si="6"/>
        <v>8882.61</v>
      </c>
      <c r="I57" s="3"/>
      <c r="J57" s="29">
        <v>4405.3</v>
      </c>
      <c r="K57" s="29">
        <v>0</v>
      </c>
      <c r="L57" s="29">
        <f t="shared" si="7"/>
        <v>4405.3</v>
      </c>
      <c r="M57" s="12"/>
      <c r="N57" s="11">
        <v>6142.83</v>
      </c>
      <c r="O57" s="11">
        <v>6142.83</v>
      </c>
      <c r="P57" s="11">
        <v>5916.09</v>
      </c>
      <c r="Q57" s="11"/>
      <c r="R57" s="11">
        <f t="shared" si="9"/>
        <v>-2.02</v>
      </c>
      <c r="S57" s="11">
        <v>-2.02</v>
      </c>
      <c r="U57" s="24">
        <f t="shared" si="12"/>
        <v>6140.81</v>
      </c>
      <c r="V57" s="24">
        <f t="shared" si="10"/>
        <v>6140.8099999999995</v>
      </c>
      <c r="W57" s="24">
        <f t="shared" si="11"/>
        <v>5914.07</v>
      </c>
      <c r="Y57" s="11"/>
      <c r="Z57" s="11"/>
      <c r="AA57" s="11"/>
      <c r="AB57" s="11"/>
    </row>
    <row r="58" spans="1:28" ht="12.75">
      <c r="A58" s="1" t="s">
        <v>130</v>
      </c>
      <c r="B58" s="1" t="s">
        <v>138</v>
      </c>
      <c r="C58" s="12">
        <v>9378646.236997385</v>
      </c>
      <c r="D58" s="3">
        <v>3078.48</v>
      </c>
      <c r="E58" s="3">
        <v>0</v>
      </c>
      <c r="F58" s="3">
        <f t="shared" si="5"/>
        <v>9375567.756997384</v>
      </c>
      <c r="G58" s="3">
        <f t="shared" si="8"/>
        <v>0</v>
      </c>
      <c r="H58" s="3">
        <f t="shared" si="6"/>
        <v>3078.48</v>
      </c>
      <c r="I58" s="3"/>
      <c r="J58" s="29">
        <v>1434.5</v>
      </c>
      <c r="K58" s="29">
        <v>0</v>
      </c>
      <c r="L58" s="29">
        <f t="shared" si="7"/>
        <v>1434.5</v>
      </c>
      <c r="M58" s="12"/>
      <c r="N58" s="11">
        <v>6537.92</v>
      </c>
      <c r="O58" s="11">
        <v>6537.92</v>
      </c>
      <c r="P58" s="11">
        <v>5916.09</v>
      </c>
      <c r="Q58" s="11"/>
      <c r="R58" s="11">
        <f t="shared" si="9"/>
        <v>-2.15</v>
      </c>
      <c r="S58" s="11">
        <v>-2.02</v>
      </c>
      <c r="U58" s="24">
        <f t="shared" si="12"/>
        <v>6535.77</v>
      </c>
      <c r="V58" s="24">
        <f t="shared" si="10"/>
        <v>6535.77</v>
      </c>
      <c r="W58" s="24">
        <f t="shared" si="11"/>
        <v>5914.07</v>
      </c>
      <c r="Y58" s="11"/>
      <c r="Z58" s="11"/>
      <c r="AA58" s="11"/>
      <c r="AB58" s="11"/>
    </row>
    <row r="59" spans="1:28" ht="12.75">
      <c r="A59" s="1" t="s">
        <v>130</v>
      </c>
      <c r="B59" s="1" t="s">
        <v>137</v>
      </c>
      <c r="C59" s="12">
        <v>137825650.554863</v>
      </c>
      <c r="D59" s="3">
        <v>45240.43</v>
      </c>
      <c r="E59" s="3">
        <v>0</v>
      </c>
      <c r="F59" s="3">
        <f t="shared" si="5"/>
        <v>137780410.124863</v>
      </c>
      <c r="G59" s="3">
        <f t="shared" si="8"/>
        <v>58.58</v>
      </c>
      <c r="H59" s="3">
        <f t="shared" si="6"/>
        <v>45181.85</v>
      </c>
      <c r="I59" s="3"/>
      <c r="J59" s="29">
        <v>22437.9</v>
      </c>
      <c r="K59" s="29">
        <v>29</v>
      </c>
      <c r="L59" s="29">
        <f t="shared" si="7"/>
        <v>22408.9</v>
      </c>
      <c r="M59" s="12"/>
      <c r="N59" s="11">
        <v>6142.54</v>
      </c>
      <c r="O59" s="11">
        <v>6142.83</v>
      </c>
      <c r="P59" s="11">
        <v>5916.09</v>
      </c>
      <c r="Q59" s="11"/>
      <c r="R59" s="11">
        <f t="shared" si="9"/>
        <v>-2.02</v>
      </c>
      <c r="S59" s="11">
        <v>-2.02</v>
      </c>
      <c r="U59" s="24">
        <f t="shared" si="12"/>
        <v>6140.52</v>
      </c>
      <c r="V59" s="24">
        <f t="shared" si="10"/>
        <v>6140.8099999999995</v>
      </c>
      <c r="W59" s="24">
        <f t="shared" si="11"/>
        <v>5914.07</v>
      </c>
      <c r="Y59" s="11"/>
      <c r="Z59" s="11"/>
      <c r="AA59" s="11"/>
      <c r="AB59" s="11"/>
    </row>
    <row r="60" spans="1:28" ht="12.75">
      <c r="A60" s="1" t="s">
        <v>130</v>
      </c>
      <c r="B60" s="1" t="s">
        <v>136</v>
      </c>
      <c r="C60" s="12">
        <v>6498122.963056565</v>
      </c>
      <c r="D60" s="3">
        <v>2132.97</v>
      </c>
      <c r="E60" s="3">
        <v>0</v>
      </c>
      <c r="F60" s="3">
        <f t="shared" si="5"/>
        <v>6495989.9930565655</v>
      </c>
      <c r="G60" s="3">
        <f t="shared" si="8"/>
        <v>0</v>
      </c>
      <c r="H60" s="3">
        <f t="shared" si="6"/>
        <v>2132.97</v>
      </c>
      <c r="I60" s="3"/>
      <c r="J60" s="29">
        <v>942.2</v>
      </c>
      <c r="K60" s="29">
        <v>0</v>
      </c>
      <c r="L60" s="29">
        <f t="shared" si="7"/>
        <v>942.2</v>
      </c>
      <c r="M60" s="12"/>
      <c r="N60" s="11">
        <v>6896.76</v>
      </c>
      <c r="O60" s="11">
        <v>6896.76</v>
      </c>
      <c r="P60" s="11">
        <v>5916.09</v>
      </c>
      <c r="Q60" s="11"/>
      <c r="R60" s="11">
        <f t="shared" si="9"/>
        <v>-2.26</v>
      </c>
      <c r="S60" s="11">
        <v>-2.02</v>
      </c>
      <c r="U60" s="24">
        <f>ROUND(F60/J60,2)+0.01</f>
        <v>6894.5</v>
      </c>
      <c r="V60" s="24">
        <f t="shared" si="10"/>
        <v>6894.5</v>
      </c>
      <c r="W60" s="24">
        <f t="shared" si="11"/>
        <v>5914.07</v>
      </c>
      <c r="Y60" s="11"/>
      <c r="Z60" s="11"/>
      <c r="AA60" s="11"/>
      <c r="AB60" s="11"/>
    </row>
    <row r="61" spans="1:28" ht="12.75">
      <c r="A61" s="1" t="s">
        <v>130</v>
      </c>
      <c r="B61" s="1" t="s">
        <v>135</v>
      </c>
      <c r="C61" s="12">
        <v>4565441.314751332</v>
      </c>
      <c r="D61" s="3">
        <v>1498.58</v>
      </c>
      <c r="E61" s="3">
        <v>0</v>
      </c>
      <c r="F61" s="3">
        <f t="shared" si="5"/>
        <v>4563942.734751332</v>
      </c>
      <c r="G61" s="3">
        <f t="shared" si="8"/>
        <v>0</v>
      </c>
      <c r="H61" s="3">
        <f t="shared" si="6"/>
        <v>1498.58</v>
      </c>
      <c r="I61" s="3"/>
      <c r="J61" s="29">
        <v>648.5</v>
      </c>
      <c r="K61" s="29">
        <v>0</v>
      </c>
      <c r="L61" s="29">
        <f t="shared" si="7"/>
        <v>648.5</v>
      </c>
      <c r="M61" s="12"/>
      <c r="N61" s="11">
        <v>7040</v>
      </c>
      <c r="O61" s="11">
        <v>7040</v>
      </c>
      <c r="P61" s="11">
        <v>5916.09</v>
      </c>
      <c r="Q61" s="11"/>
      <c r="R61" s="11">
        <f t="shared" si="9"/>
        <v>-2.31</v>
      </c>
      <c r="S61" s="11">
        <v>-2.02</v>
      </c>
      <c r="U61" s="24">
        <f t="shared" si="12"/>
        <v>7037.69</v>
      </c>
      <c r="V61" s="24">
        <f t="shared" si="10"/>
        <v>7037.69</v>
      </c>
      <c r="W61" s="24">
        <f t="shared" si="11"/>
        <v>5914.07</v>
      </c>
      <c r="Y61" s="11"/>
      <c r="Z61" s="11"/>
      <c r="AA61" s="11"/>
      <c r="AB61" s="11"/>
    </row>
    <row r="62" spans="1:28" ht="12.75">
      <c r="A62" s="1" t="s">
        <v>130</v>
      </c>
      <c r="B62" s="1" t="s">
        <v>134</v>
      </c>
      <c r="C62" s="12">
        <v>2379806.1663793493</v>
      </c>
      <c r="D62" s="3">
        <v>781.16</v>
      </c>
      <c r="E62" s="3">
        <v>0</v>
      </c>
      <c r="F62" s="3">
        <f t="shared" si="5"/>
        <v>2379025.006379349</v>
      </c>
      <c r="G62" s="3">
        <f t="shared" si="8"/>
        <v>0</v>
      </c>
      <c r="H62" s="3">
        <f t="shared" si="6"/>
        <v>781.16</v>
      </c>
      <c r="I62" s="3"/>
      <c r="J62" s="29">
        <v>238.6</v>
      </c>
      <c r="K62" s="29">
        <v>0</v>
      </c>
      <c r="L62" s="29">
        <f t="shared" si="7"/>
        <v>238.6</v>
      </c>
      <c r="M62" s="12"/>
      <c r="N62" s="11">
        <v>9974.04</v>
      </c>
      <c r="O62" s="11">
        <v>9974.04</v>
      </c>
      <c r="P62" s="11">
        <v>5916.09</v>
      </c>
      <c r="Q62" s="11"/>
      <c r="R62" s="11">
        <f t="shared" si="9"/>
        <v>-3.27</v>
      </c>
      <c r="S62" s="11">
        <v>-2.02</v>
      </c>
      <c r="U62" s="24">
        <f t="shared" si="12"/>
        <v>9970.77</v>
      </c>
      <c r="V62" s="24">
        <f t="shared" si="10"/>
        <v>9970.77</v>
      </c>
      <c r="W62" s="24">
        <f t="shared" si="11"/>
        <v>5914.07</v>
      </c>
      <c r="Y62" s="11"/>
      <c r="Z62" s="11"/>
      <c r="AA62" s="11"/>
      <c r="AB62" s="11"/>
    </row>
    <row r="63" spans="1:28" ht="12.75">
      <c r="A63" s="1" t="s">
        <v>130</v>
      </c>
      <c r="B63" s="1" t="s">
        <v>133</v>
      </c>
      <c r="C63" s="12">
        <v>34815722.86318077</v>
      </c>
      <c r="D63" s="3">
        <v>11428.05</v>
      </c>
      <c r="E63" s="3">
        <v>0</v>
      </c>
      <c r="F63" s="3">
        <f t="shared" si="5"/>
        <v>34804294.813180774</v>
      </c>
      <c r="G63" s="3">
        <f t="shared" si="8"/>
        <v>0</v>
      </c>
      <c r="H63" s="3">
        <f t="shared" si="6"/>
        <v>11428.05</v>
      </c>
      <c r="I63" s="3"/>
      <c r="J63" s="29">
        <v>5667.7</v>
      </c>
      <c r="K63" s="29">
        <v>0</v>
      </c>
      <c r="L63" s="29">
        <f t="shared" si="7"/>
        <v>5667.7</v>
      </c>
      <c r="M63" s="12"/>
      <c r="N63" s="11">
        <v>6142.83</v>
      </c>
      <c r="O63" s="11">
        <v>6142.83</v>
      </c>
      <c r="P63" s="11">
        <v>5916.09</v>
      </c>
      <c r="Q63" s="11"/>
      <c r="R63" s="11">
        <f t="shared" si="9"/>
        <v>-2.02</v>
      </c>
      <c r="S63" s="11">
        <v>-2.02</v>
      </c>
      <c r="U63" s="24">
        <f t="shared" si="12"/>
        <v>6140.81</v>
      </c>
      <c r="V63" s="24">
        <f t="shared" si="10"/>
        <v>6140.8099999999995</v>
      </c>
      <c r="W63" s="24">
        <f t="shared" si="11"/>
        <v>5914.07</v>
      </c>
      <c r="Y63" s="11"/>
      <c r="Z63" s="11"/>
      <c r="AA63" s="11"/>
      <c r="AB63" s="11"/>
    </row>
    <row r="64" spans="1:28" ht="12.75">
      <c r="A64" s="1" t="s">
        <v>130</v>
      </c>
      <c r="B64" s="1" t="s">
        <v>132</v>
      </c>
      <c r="C64" s="12">
        <v>87667188.47876143</v>
      </c>
      <c r="D64" s="3">
        <v>28776.22</v>
      </c>
      <c r="E64" s="3">
        <v>0</v>
      </c>
      <c r="F64" s="3">
        <f t="shared" si="5"/>
        <v>87638412.25876144</v>
      </c>
      <c r="G64" s="3">
        <f t="shared" si="8"/>
        <v>669.63</v>
      </c>
      <c r="H64" s="3">
        <f t="shared" si="6"/>
        <v>28106.59</v>
      </c>
      <c r="I64" s="3"/>
      <c r="J64" s="29">
        <v>14283.7</v>
      </c>
      <c r="K64" s="29">
        <v>331.5</v>
      </c>
      <c r="L64" s="29">
        <f t="shared" si="7"/>
        <v>13952.2</v>
      </c>
      <c r="M64" s="12"/>
      <c r="N64" s="11">
        <v>6137.57</v>
      </c>
      <c r="O64" s="11">
        <v>6142.83</v>
      </c>
      <c r="P64" s="11">
        <v>5916.09</v>
      </c>
      <c r="Q64" s="11"/>
      <c r="R64" s="11">
        <f t="shared" si="9"/>
        <v>-2.01</v>
      </c>
      <c r="S64" s="11">
        <v>-2.02</v>
      </c>
      <c r="U64" s="24">
        <f t="shared" si="12"/>
        <v>6135.55</v>
      </c>
      <c r="V64" s="24">
        <f t="shared" si="10"/>
        <v>6140.82</v>
      </c>
      <c r="W64" s="24">
        <f t="shared" si="11"/>
        <v>5914.07</v>
      </c>
      <c r="Y64" s="11"/>
      <c r="Z64" s="11"/>
      <c r="AA64" s="11"/>
      <c r="AB64" s="11"/>
    </row>
    <row r="65" spans="1:28" ht="12.75">
      <c r="A65" s="1" t="s">
        <v>130</v>
      </c>
      <c r="B65" s="1" t="s">
        <v>131</v>
      </c>
      <c r="C65" s="12">
        <v>1929910.0378294997</v>
      </c>
      <c r="D65" s="3">
        <v>633.48</v>
      </c>
      <c r="E65" s="3">
        <v>0</v>
      </c>
      <c r="F65" s="3">
        <f t="shared" si="5"/>
        <v>1929276.5578294997</v>
      </c>
      <c r="G65" s="3">
        <f t="shared" si="8"/>
        <v>36.36</v>
      </c>
      <c r="H65" s="3">
        <f t="shared" si="6"/>
        <v>597.12</v>
      </c>
      <c r="I65" s="3"/>
      <c r="J65" s="29">
        <v>183.8</v>
      </c>
      <c r="K65" s="29">
        <v>18</v>
      </c>
      <c r="L65" s="29">
        <f t="shared" si="7"/>
        <v>165.8</v>
      </c>
      <c r="M65" s="12"/>
      <c r="N65" s="11">
        <v>10500.05</v>
      </c>
      <c r="O65" s="11">
        <v>10997.71</v>
      </c>
      <c r="P65" s="11">
        <v>5916.09</v>
      </c>
      <c r="Q65" s="11"/>
      <c r="R65" s="11">
        <f t="shared" si="9"/>
        <v>-3.6</v>
      </c>
      <c r="S65" s="11">
        <v>-2.02</v>
      </c>
      <c r="U65" s="24">
        <f t="shared" si="12"/>
        <v>10496.61</v>
      </c>
      <c r="V65" s="24">
        <f t="shared" si="10"/>
        <v>10994.109999999999</v>
      </c>
      <c r="W65" s="24">
        <f t="shared" si="11"/>
        <v>5914.07</v>
      </c>
      <c r="Y65" s="11"/>
      <c r="Z65" s="11"/>
      <c r="AA65" s="11"/>
      <c r="AB65" s="11"/>
    </row>
    <row r="66" spans="1:28" ht="12.75">
      <c r="A66" s="1" t="s">
        <v>130</v>
      </c>
      <c r="B66" s="1" t="s">
        <v>129</v>
      </c>
      <c r="C66" s="12">
        <v>2675214.941778753</v>
      </c>
      <c r="D66" s="3">
        <v>878.12</v>
      </c>
      <c r="E66" s="3">
        <v>0</v>
      </c>
      <c r="F66" s="3">
        <f t="shared" si="5"/>
        <v>2674336.821778753</v>
      </c>
      <c r="G66" s="3">
        <f t="shared" si="8"/>
        <v>0</v>
      </c>
      <c r="H66" s="3">
        <f t="shared" si="6"/>
        <v>878.12</v>
      </c>
      <c r="I66" s="3"/>
      <c r="J66" s="29">
        <v>305.5</v>
      </c>
      <c r="K66" s="29">
        <v>0</v>
      </c>
      <c r="L66" s="29">
        <f t="shared" si="7"/>
        <v>305.5</v>
      </c>
      <c r="M66" s="12"/>
      <c r="N66" s="11">
        <v>8756.84</v>
      </c>
      <c r="O66" s="11">
        <v>8756.84</v>
      </c>
      <c r="P66" s="11">
        <v>5916.09</v>
      </c>
      <c r="Q66" s="11"/>
      <c r="R66" s="11">
        <f t="shared" si="9"/>
        <v>-2.87</v>
      </c>
      <c r="S66" s="11">
        <v>-2.02</v>
      </c>
      <c r="U66" s="24">
        <f t="shared" si="12"/>
        <v>8753.97</v>
      </c>
      <c r="V66" s="24">
        <f t="shared" si="10"/>
        <v>8753.97</v>
      </c>
      <c r="W66" s="24">
        <f t="shared" si="11"/>
        <v>5914.07</v>
      </c>
      <c r="Y66" s="11"/>
      <c r="Z66" s="11"/>
      <c r="AA66" s="11"/>
      <c r="AB66" s="11"/>
    </row>
    <row r="67" spans="1:28" ht="12.75">
      <c r="A67" s="1" t="s">
        <v>127</v>
      </c>
      <c r="B67" s="1" t="s">
        <v>128</v>
      </c>
      <c r="C67" s="12">
        <v>23194101.023404025</v>
      </c>
      <c r="D67" s="3">
        <v>7613.32</v>
      </c>
      <c r="E67" s="3">
        <v>0</v>
      </c>
      <c r="F67" s="3">
        <f t="shared" si="5"/>
        <v>23186487.703404024</v>
      </c>
      <c r="G67" s="3">
        <f t="shared" si="8"/>
        <v>0</v>
      </c>
      <c r="H67" s="3">
        <f t="shared" si="6"/>
        <v>7613.32</v>
      </c>
      <c r="I67" s="3"/>
      <c r="J67" s="29">
        <v>3775.8</v>
      </c>
      <c r="K67" s="29">
        <v>0</v>
      </c>
      <c r="L67" s="29">
        <f t="shared" si="7"/>
        <v>3775.8</v>
      </c>
      <c r="M67" s="12"/>
      <c r="N67" s="11">
        <v>6142.83</v>
      </c>
      <c r="O67" s="11">
        <v>6142.83</v>
      </c>
      <c r="P67" s="11">
        <v>5916.09</v>
      </c>
      <c r="Q67" s="11"/>
      <c r="R67" s="11">
        <f t="shared" si="9"/>
        <v>-2.02</v>
      </c>
      <c r="S67" s="11">
        <v>-2.02</v>
      </c>
      <c r="U67" s="24">
        <f t="shared" si="12"/>
        <v>6140.81</v>
      </c>
      <c r="V67" s="24">
        <f t="shared" si="10"/>
        <v>6140.8099999999995</v>
      </c>
      <c r="W67" s="24">
        <f t="shared" si="11"/>
        <v>5914.07</v>
      </c>
      <c r="Y67" s="11"/>
      <c r="Z67" s="11"/>
      <c r="AA67" s="11"/>
      <c r="AB67" s="11"/>
    </row>
    <row r="68" spans="1:28" ht="12.75">
      <c r="A68" s="1" t="s">
        <v>127</v>
      </c>
      <c r="B68" s="1" t="s">
        <v>202</v>
      </c>
      <c r="C68" s="12">
        <v>10185806.697065072</v>
      </c>
      <c r="D68" s="3">
        <v>3343.43</v>
      </c>
      <c r="E68" s="3">
        <v>0</v>
      </c>
      <c r="F68" s="3">
        <f t="shared" si="5"/>
        <v>10182463.267065072</v>
      </c>
      <c r="G68" s="3">
        <f aca="true" t="shared" si="13" ref="G68:G99">K68*-S68</f>
        <v>0</v>
      </c>
      <c r="H68" s="3">
        <f t="shared" si="6"/>
        <v>3343.43</v>
      </c>
      <c r="I68" s="3"/>
      <c r="J68" s="29">
        <v>1630.8999999999999</v>
      </c>
      <c r="K68" s="29">
        <v>0</v>
      </c>
      <c r="L68" s="29">
        <f t="shared" si="7"/>
        <v>1630.8999999999999</v>
      </c>
      <c r="M68" s="12"/>
      <c r="N68" s="11">
        <v>6245.51</v>
      </c>
      <c r="O68" s="11">
        <v>6245.51</v>
      </c>
      <c r="P68" s="11">
        <v>5916.09</v>
      </c>
      <c r="Q68" s="11"/>
      <c r="R68" s="11">
        <f aca="true" t="shared" si="14" ref="R68:R99">ROUND(H68/-L68,2)</f>
        <v>-2.05</v>
      </c>
      <c r="S68" s="11">
        <v>-2.02</v>
      </c>
      <c r="U68" s="24">
        <f t="shared" si="12"/>
        <v>6243.46</v>
      </c>
      <c r="V68" s="24">
        <f aca="true" t="shared" si="15" ref="V68:V99">O68+R68</f>
        <v>6243.46</v>
      </c>
      <c r="W68" s="24">
        <f aca="true" t="shared" si="16" ref="W68:W99">P68+S68</f>
        <v>5914.07</v>
      </c>
      <c r="Y68" s="11"/>
      <c r="Z68" s="11"/>
      <c r="AA68" s="11"/>
      <c r="AB68" s="11"/>
    </row>
    <row r="69" spans="1:28" ht="12.75">
      <c r="A69" s="1" t="s">
        <v>127</v>
      </c>
      <c r="B69" s="1" t="s">
        <v>126</v>
      </c>
      <c r="C69" s="12">
        <v>2108300.68881385</v>
      </c>
      <c r="D69" s="3">
        <v>692.04</v>
      </c>
      <c r="E69" s="3">
        <v>0</v>
      </c>
      <c r="F69" s="3">
        <f aca="true" t="shared" si="17" ref="F69:F132">C69-D69-E69</f>
        <v>2107608.64881385</v>
      </c>
      <c r="G69" s="3">
        <f t="shared" si="13"/>
        <v>0</v>
      </c>
      <c r="H69" s="3">
        <f aca="true" t="shared" si="18" ref="H69:H132">D69-G69</f>
        <v>692.04</v>
      </c>
      <c r="I69" s="3"/>
      <c r="J69" s="29">
        <v>207.7</v>
      </c>
      <c r="K69" s="29">
        <v>0</v>
      </c>
      <c r="L69" s="29">
        <f aca="true" t="shared" si="19" ref="L69:L132">J69-K69</f>
        <v>207.7</v>
      </c>
      <c r="M69" s="12"/>
      <c r="N69" s="11">
        <v>10150.7</v>
      </c>
      <c r="O69" s="11">
        <v>10150.7</v>
      </c>
      <c r="P69" s="11">
        <v>5916.09</v>
      </c>
      <c r="Q69" s="11"/>
      <c r="R69" s="11">
        <f t="shared" si="14"/>
        <v>-3.33</v>
      </c>
      <c r="S69" s="11">
        <v>-2.02</v>
      </c>
      <c r="U69" s="24">
        <f t="shared" si="12"/>
        <v>10147.37</v>
      </c>
      <c r="V69" s="24">
        <f t="shared" si="15"/>
        <v>10147.37</v>
      </c>
      <c r="W69" s="24">
        <f t="shared" si="16"/>
        <v>5914.07</v>
      </c>
      <c r="Y69" s="11"/>
      <c r="Z69" s="11"/>
      <c r="AA69" s="11"/>
      <c r="AB69" s="11"/>
    </row>
    <row r="70" spans="1:28" ht="12.75">
      <c r="A70" s="1" t="s">
        <v>124</v>
      </c>
      <c r="B70" s="1" t="s">
        <v>125</v>
      </c>
      <c r="C70" s="12">
        <v>34254258.009668894</v>
      </c>
      <c r="D70" s="3">
        <v>11243.75</v>
      </c>
      <c r="E70" s="3">
        <v>0</v>
      </c>
      <c r="F70" s="3">
        <f t="shared" si="17"/>
        <v>34243014.259668894</v>
      </c>
      <c r="G70" s="3">
        <f t="shared" si="13"/>
        <v>0</v>
      </c>
      <c r="H70" s="3">
        <f t="shared" si="18"/>
        <v>11243.75</v>
      </c>
      <c r="I70" s="3"/>
      <c r="J70" s="29">
        <v>5133</v>
      </c>
      <c r="K70" s="29">
        <v>0</v>
      </c>
      <c r="L70" s="29">
        <f t="shared" si="19"/>
        <v>5133</v>
      </c>
      <c r="M70" s="12"/>
      <c r="N70" s="11">
        <v>6673.34</v>
      </c>
      <c r="O70" s="11">
        <v>6673.34</v>
      </c>
      <c r="P70" s="11">
        <v>5916.09</v>
      </c>
      <c r="Q70" s="11"/>
      <c r="R70" s="11">
        <f t="shared" si="14"/>
        <v>-2.19</v>
      </c>
      <c r="S70" s="11">
        <v>-2.02</v>
      </c>
      <c r="U70" s="24">
        <f t="shared" si="12"/>
        <v>6671.15</v>
      </c>
      <c r="V70" s="24">
        <f t="shared" si="15"/>
        <v>6671.150000000001</v>
      </c>
      <c r="W70" s="24">
        <f t="shared" si="16"/>
        <v>5914.07</v>
      </c>
      <c r="Y70" s="11"/>
      <c r="Z70" s="11"/>
      <c r="AA70" s="11"/>
      <c r="AB70" s="11"/>
    </row>
    <row r="71" spans="1:28" ht="12.75">
      <c r="A71" s="1" t="s">
        <v>124</v>
      </c>
      <c r="B71" s="1" t="s">
        <v>203</v>
      </c>
      <c r="C71" s="12">
        <v>28369594.536723074</v>
      </c>
      <c r="D71" s="3">
        <v>9312.15</v>
      </c>
      <c r="E71" s="3">
        <v>0</v>
      </c>
      <c r="F71" s="3">
        <f t="shared" si="17"/>
        <v>28360282.386723075</v>
      </c>
      <c r="G71" s="3">
        <f t="shared" si="13"/>
        <v>0</v>
      </c>
      <c r="H71" s="3">
        <f t="shared" si="18"/>
        <v>9312.15</v>
      </c>
      <c r="I71" s="3"/>
      <c r="J71" s="29">
        <v>4530.5</v>
      </c>
      <c r="K71" s="29">
        <v>0</v>
      </c>
      <c r="L71" s="29">
        <f t="shared" si="19"/>
        <v>4530.5</v>
      </c>
      <c r="M71" s="12"/>
      <c r="N71" s="11">
        <v>6261.91</v>
      </c>
      <c r="O71" s="11">
        <v>6261.91</v>
      </c>
      <c r="P71" s="11">
        <v>5916.09</v>
      </c>
      <c r="Q71" s="11"/>
      <c r="R71" s="11">
        <f t="shared" si="14"/>
        <v>-2.06</v>
      </c>
      <c r="S71" s="11">
        <v>-2.02</v>
      </c>
      <c r="U71" s="24">
        <f>ROUND(F71/J71,2)-0.01</f>
        <v>6259.849999999999</v>
      </c>
      <c r="V71" s="24">
        <f t="shared" si="15"/>
        <v>6259.849999999999</v>
      </c>
      <c r="W71" s="24">
        <f t="shared" si="16"/>
        <v>5914.07</v>
      </c>
      <c r="Y71" s="11"/>
      <c r="Z71" s="11"/>
      <c r="AA71" s="11"/>
      <c r="AB71" s="11"/>
    </row>
    <row r="72" spans="1:28" ht="12.75">
      <c r="A72" s="1" t="s">
        <v>124</v>
      </c>
      <c r="B72" s="1" t="s">
        <v>204</v>
      </c>
      <c r="C72" s="12">
        <v>7725012.367323909</v>
      </c>
      <c r="D72" s="3">
        <v>2535.69</v>
      </c>
      <c r="E72" s="3">
        <v>0</v>
      </c>
      <c r="F72" s="3">
        <f t="shared" si="17"/>
        <v>7722476.677323909</v>
      </c>
      <c r="G72" s="3">
        <f t="shared" si="13"/>
        <v>0</v>
      </c>
      <c r="H72" s="3">
        <f t="shared" si="18"/>
        <v>2535.69</v>
      </c>
      <c r="I72" s="3"/>
      <c r="J72" s="29">
        <v>1153.2</v>
      </c>
      <c r="K72" s="29">
        <v>0</v>
      </c>
      <c r="L72" s="29">
        <f t="shared" si="19"/>
        <v>1153.2</v>
      </c>
      <c r="M72" s="12"/>
      <c r="N72" s="11">
        <v>6698.76</v>
      </c>
      <c r="O72" s="11">
        <v>6698.76</v>
      </c>
      <c r="P72" s="11">
        <v>5916.09</v>
      </c>
      <c r="Q72" s="11"/>
      <c r="R72" s="11">
        <f t="shared" si="14"/>
        <v>-2.2</v>
      </c>
      <c r="S72" s="11">
        <v>-2.02</v>
      </c>
      <c r="U72" s="24">
        <f t="shared" si="12"/>
        <v>6696.56</v>
      </c>
      <c r="V72" s="24">
        <f t="shared" si="15"/>
        <v>6696.56</v>
      </c>
      <c r="W72" s="24">
        <f t="shared" si="16"/>
        <v>5914.07</v>
      </c>
      <c r="Y72" s="11"/>
      <c r="Z72" s="11"/>
      <c r="AA72" s="11"/>
      <c r="AB72" s="11"/>
    </row>
    <row r="73" spans="1:28" ht="12.75">
      <c r="A73" s="1" t="s">
        <v>123</v>
      </c>
      <c r="B73" s="1" t="s">
        <v>123</v>
      </c>
      <c r="C73" s="12">
        <v>2895421.9655493055</v>
      </c>
      <c r="D73" s="3">
        <v>950.4</v>
      </c>
      <c r="E73" s="3">
        <v>0</v>
      </c>
      <c r="F73" s="3">
        <f t="shared" si="17"/>
        <v>2894471.5655493056</v>
      </c>
      <c r="G73" s="3">
        <f t="shared" si="13"/>
        <v>0</v>
      </c>
      <c r="H73" s="3">
        <f t="shared" si="18"/>
        <v>950.4</v>
      </c>
      <c r="I73" s="3"/>
      <c r="J73" s="29">
        <v>331</v>
      </c>
      <c r="K73" s="29">
        <v>0</v>
      </c>
      <c r="L73" s="29">
        <f t="shared" si="19"/>
        <v>331</v>
      </c>
      <c r="M73" s="12"/>
      <c r="N73" s="11">
        <v>8747.5</v>
      </c>
      <c r="O73" s="11">
        <v>8747.5</v>
      </c>
      <c r="P73" s="11">
        <v>5916.09</v>
      </c>
      <c r="Q73" s="11"/>
      <c r="R73" s="11">
        <f t="shared" si="14"/>
        <v>-2.87</v>
      </c>
      <c r="S73" s="11">
        <v>-2.02</v>
      </c>
      <c r="U73" s="24">
        <f t="shared" si="12"/>
        <v>8744.63</v>
      </c>
      <c r="V73" s="24">
        <f t="shared" si="15"/>
        <v>8744.63</v>
      </c>
      <c r="W73" s="24">
        <f t="shared" si="16"/>
        <v>5914.07</v>
      </c>
      <c r="Y73" s="11"/>
      <c r="Z73" s="11"/>
      <c r="AA73" s="11"/>
      <c r="AB73" s="11"/>
    </row>
    <row r="74" spans="1:28" ht="12.75">
      <c r="A74" s="1" t="s">
        <v>121</v>
      </c>
      <c r="B74" s="1" t="s">
        <v>122</v>
      </c>
      <c r="C74" s="12">
        <v>3636695.0199999996</v>
      </c>
      <c r="D74" s="3">
        <v>0</v>
      </c>
      <c r="E74" s="3">
        <v>115993.69</v>
      </c>
      <c r="F74" s="3">
        <f t="shared" si="17"/>
        <v>3520701.3299999996</v>
      </c>
      <c r="G74" s="3">
        <f t="shared" si="13"/>
        <v>0</v>
      </c>
      <c r="H74" s="3">
        <f t="shared" si="18"/>
        <v>0</v>
      </c>
      <c r="I74" s="3"/>
      <c r="J74" s="29">
        <v>446.70000000000005</v>
      </c>
      <c r="K74" s="29">
        <v>0</v>
      </c>
      <c r="L74" s="29">
        <f t="shared" si="19"/>
        <v>446.70000000000005</v>
      </c>
      <c r="M74" s="12"/>
      <c r="N74" s="11">
        <v>7881.58</v>
      </c>
      <c r="O74" s="11">
        <v>7881.58</v>
      </c>
      <c r="P74" s="11">
        <v>5916.09</v>
      </c>
      <c r="Q74" s="11"/>
      <c r="R74" s="11">
        <f t="shared" si="14"/>
        <v>0</v>
      </c>
      <c r="S74" s="11">
        <v>-2.02</v>
      </c>
      <c r="U74" s="24">
        <f t="shared" si="12"/>
        <v>7881.58</v>
      </c>
      <c r="V74" s="24">
        <f t="shared" si="15"/>
        <v>7881.58</v>
      </c>
      <c r="W74" s="24">
        <f t="shared" si="16"/>
        <v>5914.07</v>
      </c>
      <c r="Y74" s="11"/>
      <c r="Z74" s="11"/>
      <c r="AA74" s="11"/>
      <c r="AB74" s="11"/>
    </row>
    <row r="75" spans="1:28" ht="12.75">
      <c r="A75" s="1" t="s">
        <v>121</v>
      </c>
      <c r="B75" s="1" t="s">
        <v>120</v>
      </c>
      <c r="C75" s="12">
        <v>8409235.229353506</v>
      </c>
      <c r="D75" s="3">
        <v>2760.28</v>
      </c>
      <c r="E75" s="3">
        <v>0</v>
      </c>
      <c r="F75" s="3">
        <f t="shared" si="17"/>
        <v>8406474.949353507</v>
      </c>
      <c r="G75" s="3">
        <f t="shared" si="13"/>
        <v>0</v>
      </c>
      <c r="H75" s="3">
        <f t="shared" si="18"/>
        <v>2760.28</v>
      </c>
      <c r="I75" s="3"/>
      <c r="J75" s="29">
        <v>1301.6000000000001</v>
      </c>
      <c r="K75" s="29">
        <v>0</v>
      </c>
      <c r="L75" s="29">
        <f t="shared" si="19"/>
        <v>1301.6000000000001</v>
      </c>
      <c r="M75" s="12"/>
      <c r="N75" s="11">
        <v>6460.69</v>
      </c>
      <c r="O75" s="11">
        <v>6460.69</v>
      </c>
      <c r="P75" s="11">
        <v>5916.09</v>
      </c>
      <c r="Q75" s="11"/>
      <c r="R75" s="11">
        <f t="shared" si="14"/>
        <v>-2.12</v>
      </c>
      <c r="S75" s="11">
        <v>-2.02</v>
      </c>
      <c r="U75" s="24">
        <f t="shared" si="12"/>
        <v>6458.57</v>
      </c>
      <c r="V75" s="24">
        <f t="shared" si="15"/>
        <v>6458.57</v>
      </c>
      <c r="W75" s="24">
        <f t="shared" si="16"/>
        <v>5914.07</v>
      </c>
      <c r="Y75" s="11"/>
      <c r="Z75" s="11"/>
      <c r="AA75" s="11"/>
      <c r="AB75" s="11"/>
    </row>
    <row r="76" spans="1:28" ht="12.75">
      <c r="A76" s="1" t="s">
        <v>119</v>
      </c>
      <c r="B76" s="1" t="s">
        <v>119</v>
      </c>
      <c r="C76" s="12">
        <v>11143374.552209139</v>
      </c>
      <c r="D76" s="3">
        <v>3657.75</v>
      </c>
      <c r="E76" s="3">
        <v>0</v>
      </c>
      <c r="F76" s="3">
        <f t="shared" si="17"/>
        <v>11139716.802209139</v>
      </c>
      <c r="G76" s="3">
        <f t="shared" si="13"/>
        <v>0</v>
      </c>
      <c r="H76" s="3">
        <f t="shared" si="18"/>
        <v>3657.75</v>
      </c>
      <c r="I76" s="3"/>
      <c r="J76" s="29">
        <v>1724</v>
      </c>
      <c r="K76" s="29">
        <v>0</v>
      </c>
      <c r="L76" s="29">
        <f t="shared" si="19"/>
        <v>1724</v>
      </c>
      <c r="M76" s="12"/>
      <c r="N76" s="11">
        <v>6463.67</v>
      </c>
      <c r="O76" s="11">
        <v>6463.67</v>
      </c>
      <c r="P76" s="11">
        <v>5916.09</v>
      </c>
      <c r="Q76" s="11"/>
      <c r="R76" s="11">
        <f t="shared" si="14"/>
        <v>-2.12</v>
      </c>
      <c r="S76" s="11">
        <v>-2.02</v>
      </c>
      <c r="U76" s="24">
        <f t="shared" si="12"/>
        <v>6461.55</v>
      </c>
      <c r="V76" s="24">
        <f t="shared" si="15"/>
        <v>6461.55</v>
      </c>
      <c r="W76" s="24">
        <f t="shared" si="16"/>
        <v>5914.07</v>
      </c>
      <c r="Y76" s="11"/>
      <c r="Z76" s="11"/>
      <c r="AA76" s="11"/>
      <c r="AB76" s="11"/>
    </row>
    <row r="77" spans="1:28" ht="12.75">
      <c r="A77" s="1" t="s">
        <v>118</v>
      </c>
      <c r="B77" s="1" t="s">
        <v>118</v>
      </c>
      <c r="C77" s="12">
        <v>1095508.988818666</v>
      </c>
      <c r="D77" s="3">
        <v>359.59</v>
      </c>
      <c r="E77" s="3">
        <v>0</v>
      </c>
      <c r="F77" s="3">
        <f t="shared" si="17"/>
        <v>1095149.3988186659</v>
      </c>
      <c r="G77" s="3">
        <f t="shared" si="13"/>
        <v>0</v>
      </c>
      <c r="H77" s="3">
        <f t="shared" si="18"/>
        <v>359.59</v>
      </c>
      <c r="I77" s="3"/>
      <c r="J77" s="29">
        <v>82.39999999999999</v>
      </c>
      <c r="K77" s="29">
        <v>0</v>
      </c>
      <c r="L77" s="29">
        <f t="shared" si="19"/>
        <v>82.39999999999999</v>
      </c>
      <c r="M77" s="12"/>
      <c r="N77" s="11">
        <v>13295.01</v>
      </c>
      <c r="O77" s="11">
        <v>13295.01</v>
      </c>
      <c r="P77" s="11">
        <v>5916.09</v>
      </c>
      <c r="Q77" s="11"/>
      <c r="R77" s="11">
        <f t="shared" si="14"/>
        <v>-4.36</v>
      </c>
      <c r="S77" s="11">
        <v>-2.02</v>
      </c>
      <c r="U77" s="24">
        <f t="shared" si="12"/>
        <v>13290.65</v>
      </c>
      <c r="V77" s="24">
        <f t="shared" si="15"/>
        <v>13290.65</v>
      </c>
      <c r="W77" s="24">
        <f t="shared" si="16"/>
        <v>5914.07</v>
      </c>
      <c r="Y77" s="11"/>
      <c r="Z77" s="11"/>
      <c r="AA77" s="11"/>
      <c r="AB77" s="11"/>
    </row>
    <row r="78" spans="1:28" ht="12.75">
      <c r="A78" s="1" t="s">
        <v>117</v>
      </c>
      <c r="B78" s="1" t="s">
        <v>117</v>
      </c>
      <c r="C78" s="12">
        <v>4004556.6033551763</v>
      </c>
      <c r="D78" s="3">
        <v>1314.47</v>
      </c>
      <c r="E78" s="3">
        <v>0</v>
      </c>
      <c r="F78" s="3">
        <f t="shared" si="17"/>
        <v>4003242.133355176</v>
      </c>
      <c r="G78" s="3">
        <f t="shared" si="13"/>
        <v>0</v>
      </c>
      <c r="H78" s="3">
        <f t="shared" si="18"/>
        <v>1314.47</v>
      </c>
      <c r="I78" s="3"/>
      <c r="J78" s="29">
        <v>573.3000000000001</v>
      </c>
      <c r="K78" s="29">
        <v>0</v>
      </c>
      <c r="L78" s="29">
        <f t="shared" si="19"/>
        <v>573.3000000000001</v>
      </c>
      <c r="M78" s="12"/>
      <c r="N78" s="11">
        <v>6985.1</v>
      </c>
      <c r="O78" s="11">
        <v>6985.1</v>
      </c>
      <c r="P78" s="11">
        <v>5916.09</v>
      </c>
      <c r="Q78" s="11"/>
      <c r="R78" s="11">
        <f t="shared" si="14"/>
        <v>-2.29</v>
      </c>
      <c r="S78" s="11">
        <v>-2.02</v>
      </c>
      <c r="U78" s="24">
        <f t="shared" si="12"/>
        <v>6982.81</v>
      </c>
      <c r="V78" s="24">
        <f t="shared" si="15"/>
        <v>6982.81</v>
      </c>
      <c r="W78" s="24">
        <f t="shared" si="16"/>
        <v>5914.07</v>
      </c>
      <c r="Y78" s="11"/>
      <c r="Z78" s="11"/>
      <c r="AA78" s="11"/>
      <c r="AB78" s="11"/>
    </row>
    <row r="79" spans="1:28" ht="12.75">
      <c r="A79" s="1" t="s">
        <v>117</v>
      </c>
      <c r="B79" s="1" t="s">
        <v>116</v>
      </c>
      <c r="C79" s="12">
        <v>2147045.1890420695</v>
      </c>
      <c r="D79" s="3">
        <v>704.75</v>
      </c>
      <c r="E79" s="3">
        <v>0</v>
      </c>
      <c r="F79" s="3">
        <f t="shared" si="17"/>
        <v>2146340.4390420695</v>
      </c>
      <c r="G79" s="3">
        <f t="shared" si="13"/>
        <v>0</v>
      </c>
      <c r="H79" s="3">
        <f t="shared" si="18"/>
        <v>704.75</v>
      </c>
      <c r="I79" s="3"/>
      <c r="J79" s="29">
        <v>234.10000000000002</v>
      </c>
      <c r="K79" s="29">
        <v>0</v>
      </c>
      <c r="L79" s="29">
        <f t="shared" si="19"/>
        <v>234.10000000000002</v>
      </c>
      <c r="M79" s="12"/>
      <c r="N79" s="11">
        <v>9171.49</v>
      </c>
      <c r="O79" s="11">
        <v>9171.49</v>
      </c>
      <c r="P79" s="11">
        <v>5916.09</v>
      </c>
      <c r="Q79" s="11"/>
      <c r="R79" s="11">
        <f t="shared" si="14"/>
        <v>-3.01</v>
      </c>
      <c r="S79" s="11">
        <v>-2.02</v>
      </c>
      <c r="U79" s="24">
        <f t="shared" si="12"/>
        <v>9168.48</v>
      </c>
      <c r="V79" s="24">
        <f t="shared" si="15"/>
        <v>9168.48</v>
      </c>
      <c r="W79" s="24">
        <f t="shared" si="16"/>
        <v>5914.07</v>
      </c>
      <c r="Y79" s="11"/>
      <c r="Z79" s="11"/>
      <c r="AA79" s="11"/>
      <c r="AB79" s="11"/>
    </row>
    <row r="80" spans="1:28" ht="12.75">
      <c r="A80" s="1" t="s">
        <v>115</v>
      </c>
      <c r="B80" s="1" t="s">
        <v>114</v>
      </c>
      <c r="C80" s="12">
        <v>2038379.5779138163</v>
      </c>
      <c r="D80" s="3">
        <v>669.09</v>
      </c>
      <c r="E80" s="3">
        <v>0</v>
      </c>
      <c r="F80" s="3">
        <f t="shared" si="17"/>
        <v>2037710.4879138162</v>
      </c>
      <c r="G80" s="3">
        <f t="shared" si="13"/>
        <v>0</v>
      </c>
      <c r="H80" s="3">
        <f t="shared" si="18"/>
        <v>669.09</v>
      </c>
      <c r="I80" s="3"/>
      <c r="J80" s="29">
        <v>188.10000000000002</v>
      </c>
      <c r="K80" s="29">
        <v>0</v>
      </c>
      <c r="L80" s="29">
        <f t="shared" si="19"/>
        <v>188.10000000000002</v>
      </c>
      <c r="M80" s="12"/>
      <c r="N80" s="11">
        <v>10836.68</v>
      </c>
      <c r="O80" s="11">
        <v>10836.68</v>
      </c>
      <c r="P80" s="11">
        <v>5916.09</v>
      </c>
      <c r="Q80" s="11"/>
      <c r="R80" s="11">
        <f t="shared" si="14"/>
        <v>-3.56</v>
      </c>
      <c r="S80" s="11">
        <v>-2.02</v>
      </c>
      <c r="U80" s="24">
        <f t="shared" si="12"/>
        <v>10833.12</v>
      </c>
      <c r="V80" s="24">
        <f t="shared" si="15"/>
        <v>10833.12</v>
      </c>
      <c r="W80" s="24">
        <f t="shared" si="16"/>
        <v>5914.07</v>
      </c>
      <c r="Y80" s="11"/>
      <c r="Z80" s="11"/>
      <c r="AA80" s="11"/>
      <c r="AB80" s="11"/>
    </row>
    <row r="81" spans="1:28" ht="12.75">
      <c r="A81" s="1" t="s">
        <v>113</v>
      </c>
      <c r="B81" s="1" t="s">
        <v>113</v>
      </c>
      <c r="C81" s="12">
        <v>511209278.14654744</v>
      </c>
      <c r="D81" s="3">
        <v>167801.35</v>
      </c>
      <c r="E81" s="3">
        <v>0</v>
      </c>
      <c r="F81" s="3">
        <f t="shared" si="17"/>
        <v>511041476.7965474</v>
      </c>
      <c r="G81" s="3">
        <f t="shared" si="13"/>
        <v>415.11</v>
      </c>
      <c r="H81" s="3">
        <f t="shared" si="18"/>
        <v>167386.24000000002</v>
      </c>
      <c r="I81" s="3"/>
      <c r="J81" s="29">
        <v>81021.8</v>
      </c>
      <c r="K81" s="29">
        <v>205.5</v>
      </c>
      <c r="L81" s="29">
        <f t="shared" si="19"/>
        <v>80816.3</v>
      </c>
      <c r="M81" s="12"/>
      <c r="N81" s="11">
        <v>6309.53</v>
      </c>
      <c r="O81" s="11">
        <v>6310.53</v>
      </c>
      <c r="P81" s="11">
        <v>5916.09</v>
      </c>
      <c r="Q81" s="13"/>
      <c r="R81" s="11">
        <f t="shared" si="14"/>
        <v>-2.07</v>
      </c>
      <c r="S81" s="11">
        <v>-2.02</v>
      </c>
      <c r="U81" s="24">
        <f t="shared" si="12"/>
        <v>6307.46</v>
      </c>
      <c r="V81" s="24">
        <f t="shared" si="15"/>
        <v>6308.46</v>
      </c>
      <c r="W81" s="24">
        <f t="shared" si="16"/>
        <v>5914.07</v>
      </c>
      <c r="Y81" s="11"/>
      <c r="Z81" s="11"/>
      <c r="AA81" s="11"/>
      <c r="AB81" s="11"/>
    </row>
    <row r="82" spans="1:28" ht="12.75">
      <c r="A82" s="1" t="s">
        <v>111</v>
      </c>
      <c r="B82" s="1" t="s">
        <v>112</v>
      </c>
      <c r="C82" s="12">
        <v>1801819.6457415065</v>
      </c>
      <c r="D82" s="3">
        <v>591.44</v>
      </c>
      <c r="E82" s="3">
        <v>0</v>
      </c>
      <c r="F82" s="3">
        <f t="shared" si="17"/>
        <v>1801228.2057415065</v>
      </c>
      <c r="G82" s="3">
        <f t="shared" si="13"/>
        <v>0</v>
      </c>
      <c r="H82" s="3">
        <f t="shared" si="18"/>
        <v>591.44</v>
      </c>
      <c r="I82" s="3"/>
      <c r="J82" s="29">
        <v>175.8</v>
      </c>
      <c r="K82" s="29">
        <v>0</v>
      </c>
      <c r="L82" s="29">
        <f t="shared" si="19"/>
        <v>175.8</v>
      </c>
      <c r="M82" s="12"/>
      <c r="N82" s="11">
        <v>10249.26</v>
      </c>
      <c r="O82" s="11">
        <v>10249.26</v>
      </c>
      <c r="P82" s="11">
        <v>5916.09</v>
      </c>
      <c r="Q82" s="11"/>
      <c r="R82" s="11">
        <f t="shared" si="14"/>
        <v>-3.36</v>
      </c>
      <c r="S82" s="11">
        <v>-2.02</v>
      </c>
      <c r="U82" s="24">
        <f>ROUND(F82/J82,2)+0.01</f>
        <v>10245.9</v>
      </c>
      <c r="V82" s="24">
        <f t="shared" si="15"/>
        <v>10245.9</v>
      </c>
      <c r="W82" s="24">
        <f t="shared" si="16"/>
        <v>5914.07</v>
      </c>
      <c r="Y82" s="11"/>
      <c r="Z82" s="11"/>
      <c r="AA82" s="11"/>
      <c r="AB82" s="11"/>
    </row>
    <row r="83" spans="1:28" ht="12.75">
      <c r="A83" s="1" t="s">
        <v>111</v>
      </c>
      <c r="B83" s="1" t="s">
        <v>110</v>
      </c>
      <c r="C83" s="12">
        <v>955465.9160899771</v>
      </c>
      <c r="D83" s="3">
        <v>313.63</v>
      </c>
      <c r="E83" s="3">
        <v>0</v>
      </c>
      <c r="F83" s="3">
        <f t="shared" si="17"/>
        <v>955152.2860899771</v>
      </c>
      <c r="G83" s="3">
        <f t="shared" si="13"/>
        <v>0</v>
      </c>
      <c r="H83" s="3">
        <f t="shared" si="18"/>
        <v>313.63</v>
      </c>
      <c r="I83" s="3"/>
      <c r="J83" s="29">
        <v>79.1</v>
      </c>
      <c r="K83" s="29">
        <v>0</v>
      </c>
      <c r="L83" s="29">
        <f t="shared" si="19"/>
        <v>79.1</v>
      </c>
      <c r="M83" s="12"/>
      <c r="N83" s="11">
        <v>12079.22</v>
      </c>
      <c r="O83" s="11">
        <v>12079.22</v>
      </c>
      <c r="P83" s="11">
        <v>5916.09</v>
      </c>
      <c r="Q83" s="11"/>
      <c r="R83" s="11">
        <f t="shared" si="14"/>
        <v>-3.96</v>
      </c>
      <c r="S83" s="11">
        <v>-2.02</v>
      </c>
      <c r="U83" s="24">
        <f>ROUND(F83/J83,2)+0.01</f>
        <v>12075.26</v>
      </c>
      <c r="V83" s="24">
        <f t="shared" si="15"/>
        <v>12075.26</v>
      </c>
      <c r="W83" s="24">
        <f t="shared" si="16"/>
        <v>5914.07</v>
      </c>
      <c r="Y83" s="11"/>
      <c r="Z83" s="11"/>
      <c r="AA83" s="11"/>
      <c r="AB83" s="11"/>
    </row>
    <row r="84" spans="1:28" ht="12.75">
      <c r="A84" s="1" t="s">
        <v>106</v>
      </c>
      <c r="B84" s="1" t="s">
        <v>205</v>
      </c>
      <c r="C84" s="12">
        <v>1630426.3454366021</v>
      </c>
      <c r="D84" s="3">
        <v>535.18</v>
      </c>
      <c r="E84" s="3">
        <v>0</v>
      </c>
      <c r="F84" s="3">
        <f t="shared" si="17"/>
        <v>1629891.1654366022</v>
      </c>
      <c r="G84" s="3">
        <f t="shared" si="13"/>
        <v>0</v>
      </c>
      <c r="H84" s="3">
        <f t="shared" si="18"/>
        <v>535.18</v>
      </c>
      <c r="I84" s="3"/>
      <c r="J84" s="29">
        <v>149.89999999999998</v>
      </c>
      <c r="K84" s="29">
        <v>0</v>
      </c>
      <c r="L84" s="29">
        <f t="shared" si="19"/>
        <v>149.89999999999998</v>
      </c>
      <c r="M84" s="12"/>
      <c r="N84" s="11">
        <v>10876.76</v>
      </c>
      <c r="O84" s="11">
        <v>10876.76</v>
      </c>
      <c r="P84" s="11">
        <v>5916.09</v>
      </c>
      <c r="Q84" s="11"/>
      <c r="R84" s="11">
        <f t="shared" si="14"/>
        <v>-3.57</v>
      </c>
      <c r="S84" s="11">
        <v>-2.02</v>
      </c>
      <c r="U84" s="24">
        <f t="shared" si="12"/>
        <v>10873.19</v>
      </c>
      <c r="V84" s="24">
        <f t="shared" si="15"/>
        <v>10873.19</v>
      </c>
      <c r="W84" s="24">
        <f t="shared" si="16"/>
        <v>5914.07</v>
      </c>
      <c r="Y84" s="11"/>
      <c r="Z84" s="11"/>
      <c r="AA84" s="11"/>
      <c r="AB84" s="11"/>
    </row>
    <row r="85" spans="1:28" ht="12.75">
      <c r="A85" s="1" t="s">
        <v>106</v>
      </c>
      <c r="B85" s="1" t="s">
        <v>109</v>
      </c>
      <c r="C85" s="12">
        <v>1321063.4149861047</v>
      </c>
      <c r="D85" s="3">
        <v>433.63</v>
      </c>
      <c r="E85" s="3">
        <v>0</v>
      </c>
      <c r="F85" s="3">
        <f t="shared" si="17"/>
        <v>1320629.7849861048</v>
      </c>
      <c r="G85" s="3">
        <f t="shared" si="13"/>
        <v>0</v>
      </c>
      <c r="H85" s="3">
        <f t="shared" si="18"/>
        <v>433.63</v>
      </c>
      <c r="I85" s="3"/>
      <c r="J85" s="29">
        <v>117</v>
      </c>
      <c r="K85" s="29">
        <v>0</v>
      </c>
      <c r="L85" s="29">
        <f t="shared" si="19"/>
        <v>117</v>
      </c>
      <c r="M85" s="12"/>
      <c r="N85" s="11">
        <v>11291.14</v>
      </c>
      <c r="O85" s="11">
        <v>11291.14</v>
      </c>
      <c r="P85" s="11">
        <v>5916.09</v>
      </c>
      <c r="Q85" s="11"/>
      <c r="R85" s="11">
        <f t="shared" si="14"/>
        <v>-3.71</v>
      </c>
      <c r="S85" s="11">
        <v>-2.02</v>
      </c>
      <c r="U85" s="24">
        <f t="shared" si="12"/>
        <v>11287.43</v>
      </c>
      <c r="V85" s="24">
        <f t="shared" si="15"/>
        <v>11287.43</v>
      </c>
      <c r="W85" s="24">
        <f t="shared" si="16"/>
        <v>5914.07</v>
      </c>
      <c r="Y85" s="11"/>
      <c r="Z85" s="11"/>
      <c r="AA85" s="11"/>
      <c r="AB85" s="11"/>
    </row>
    <row r="86" spans="1:28" ht="12.75">
      <c r="A86" s="1" t="s">
        <v>106</v>
      </c>
      <c r="B86" s="1" t="s">
        <v>108</v>
      </c>
      <c r="C86" s="12">
        <v>1859757.2548864777</v>
      </c>
      <c r="D86" s="3">
        <v>610.45</v>
      </c>
      <c r="E86" s="3">
        <v>0</v>
      </c>
      <c r="F86" s="3">
        <f t="shared" si="17"/>
        <v>1859146.8048864778</v>
      </c>
      <c r="G86" s="3">
        <f t="shared" si="13"/>
        <v>0</v>
      </c>
      <c r="H86" s="3">
        <f t="shared" si="18"/>
        <v>610.45</v>
      </c>
      <c r="I86" s="3"/>
      <c r="J86" s="29">
        <v>183</v>
      </c>
      <c r="K86" s="29">
        <v>0</v>
      </c>
      <c r="L86" s="29">
        <f t="shared" si="19"/>
        <v>183</v>
      </c>
      <c r="M86" s="12"/>
      <c r="N86" s="11">
        <v>10162.61</v>
      </c>
      <c r="O86" s="11">
        <v>10162.61</v>
      </c>
      <c r="P86" s="11">
        <v>5916.09</v>
      </c>
      <c r="Q86" s="11"/>
      <c r="R86" s="11">
        <f t="shared" si="14"/>
        <v>-3.34</v>
      </c>
      <c r="S86" s="11">
        <v>-2.02</v>
      </c>
      <c r="U86" s="24">
        <f t="shared" si="12"/>
        <v>10159.27</v>
      </c>
      <c r="V86" s="24">
        <f t="shared" si="15"/>
        <v>10159.27</v>
      </c>
      <c r="W86" s="24">
        <f t="shared" si="16"/>
        <v>5914.07</v>
      </c>
      <c r="Y86" s="11"/>
      <c r="Z86" s="11"/>
      <c r="AA86" s="11"/>
      <c r="AB86" s="11"/>
    </row>
    <row r="87" spans="1:28" ht="12.75">
      <c r="A87" s="1" t="s">
        <v>106</v>
      </c>
      <c r="B87" s="1" t="s">
        <v>107</v>
      </c>
      <c r="C87" s="12">
        <v>1431873.444325792</v>
      </c>
      <c r="D87" s="3">
        <v>470</v>
      </c>
      <c r="E87" s="3">
        <v>0</v>
      </c>
      <c r="F87" s="3">
        <f t="shared" si="17"/>
        <v>1431403.444325792</v>
      </c>
      <c r="G87" s="3">
        <f t="shared" si="13"/>
        <v>0</v>
      </c>
      <c r="H87" s="3">
        <f t="shared" si="18"/>
        <v>470</v>
      </c>
      <c r="I87" s="3"/>
      <c r="J87" s="29">
        <v>121.3</v>
      </c>
      <c r="K87" s="29">
        <v>0</v>
      </c>
      <c r="L87" s="29">
        <f t="shared" si="19"/>
        <v>121.3</v>
      </c>
      <c r="M87" s="12"/>
      <c r="N87" s="11">
        <v>11804.4</v>
      </c>
      <c r="O87" s="11">
        <v>11804.4</v>
      </c>
      <c r="P87" s="11">
        <v>5916.09</v>
      </c>
      <c r="Q87" s="11"/>
      <c r="R87" s="11">
        <f t="shared" si="14"/>
        <v>-3.87</v>
      </c>
      <c r="S87" s="11">
        <v>-2.02</v>
      </c>
      <c r="U87" s="24">
        <f>ROUND(F87/J87,2)+0.01</f>
        <v>11800.53</v>
      </c>
      <c r="V87" s="24">
        <f t="shared" si="15"/>
        <v>11800.529999999999</v>
      </c>
      <c r="W87" s="24">
        <f t="shared" si="16"/>
        <v>5914.07</v>
      </c>
      <c r="Y87" s="11"/>
      <c r="Z87" s="11"/>
      <c r="AA87" s="11"/>
      <c r="AB87" s="11"/>
    </row>
    <row r="88" spans="1:28" ht="12.75">
      <c r="A88" s="1" t="s">
        <v>106</v>
      </c>
      <c r="B88" s="1" t="s">
        <v>105</v>
      </c>
      <c r="C88" s="12">
        <v>4778436.46766253</v>
      </c>
      <c r="D88" s="3">
        <v>1568.49</v>
      </c>
      <c r="E88" s="3">
        <v>0</v>
      </c>
      <c r="F88" s="3">
        <f t="shared" si="17"/>
        <v>4776867.97766253</v>
      </c>
      <c r="G88" s="3">
        <f t="shared" si="13"/>
        <v>0</v>
      </c>
      <c r="H88" s="3">
        <f t="shared" si="18"/>
        <v>1568.49</v>
      </c>
      <c r="I88" s="3"/>
      <c r="J88" s="29">
        <v>735.8</v>
      </c>
      <c r="K88" s="29">
        <v>0</v>
      </c>
      <c r="L88" s="29">
        <f t="shared" si="19"/>
        <v>735.8</v>
      </c>
      <c r="M88" s="12"/>
      <c r="N88" s="11">
        <v>6494.21</v>
      </c>
      <c r="O88" s="11">
        <v>6494.21</v>
      </c>
      <c r="P88" s="11">
        <v>5916.09</v>
      </c>
      <c r="Q88" s="11"/>
      <c r="R88" s="11">
        <f t="shared" si="14"/>
        <v>-2.13</v>
      </c>
      <c r="S88" s="11">
        <v>-2.02</v>
      </c>
      <c r="U88" s="24">
        <f>ROUND(F88/J88,2)+0.01</f>
        <v>6492.08</v>
      </c>
      <c r="V88" s="24">
        <f t="shared" si="15"/>
        <v>6492.08</v>
      </c>
      <c r="W88" s="24">
        <f t="shared" si="16"/>
        <v>5914.07</v>
      </c>
      <c r="Y88" s="11"/>
      <c r="Z88" s="11"/>
      <c r="AA88" s="11"/>
      <c r="AB88" s="11"/>
    </row>
    <row r="89" spans="1:28" ht="12.75">
      <c r="A89" s="1" t="s">
        <v>104</v>
      </c>
      <c r="B89" s="1" t="s">
        <v>104</v>
      </c>
      <c r="C89" s="12">
        <v>7493424.185627453</v>
      </c>
      <c r="D89" s="3">
        <v>2459.67</v>
      </c>
      <c r="E89" s="3">
        <v>0</v>
      </c>
      <c r="F89" s="3">
        <f t="shared" si="17"/>
        <v>7490964.515627453</v>
      </c>
      <c r="G89" s="3">
        <f t="shared" si="13"/>
        <v>0</v>
      </c>
      <c r="H89" s="3">
        <f t="shared" si="18"/>
        <v>2459.67</v>
      </c>
      <c r="I89" s="3"/>
      <c r="J89" s="29">
        <v>1088.5</v>
      </c>
      <c r="K89" s="29">
        <v>0</v>
      </c>
      <c r="L89" s="29">
        <f t="shared" si="19"/>
        <v>1088.5</v>
      </c>
      <c r="M89" s="12"/>
      <c r="N89" s="11">
        <v>6884.17</v>
      </c>
      <c r="O89" s="11">
        <v>6884.17</v>
      </c>
      <c r="P89" s="11">
        <v>5916.09</v>
      </c>
      <c r="Q89" s="11"/>
      <c r="R89" s="11">
        <f t="shared" si="14"/>
        <v>-2.26</v>
      </c>
      <c r="S89" s="11">
        <v>-2.02</v>
      </c>
      <c r="U89" s="24">
        <f>ROUND(F89/J89,2)-0.01</f>
        <v>6881.91</v>
      </c>
      <c r="V89" s="24">
        <f t="shared" si="15"/>
        <v>6881.91</v>
      </c>
      <c r="W89" s="24">
        <f t="shared" si="16"/>
        <v>5914.07</v>
      </c>
      <c r="Y89" s="11"/>
      <c r="Z89" s="11"/>
      <c r="AA89" s="11"/>
      <c r="AB89" s="11"/>
    </row>
    <row r="90" spans="1:28" ht="12.75">
      <c r="A90" s="1" t="s">
        <v>101</v>
      </c>
      <c r="B90" s="1" t="s">
        <v>103</v>
      </c>
      <c r="C90" s="12">
        <v>28224397.892304063</v>
      </c>
      <c r="D90" s="3">
        <v>9264.49</v>
      </c>
      <c r="E90" s="3">
        <v>0</v>
      </c>
      <c r="F90" s="3">
        <f t="shared" si="17"/>
        <v>28215133.402304064</v>
      </c>
      <c r="G90" s="3">
        <f t="shared" si="13"/>
        <v>0</v>
      </c>
      <c r="H90" s="3">
        <f t="shared" si="18"/>
        <v>9264.49</v>
      </c>
      <c r="I90" s="3"/>
      <c r="J90" s="29">
        <v>4443.7</v>
      </c>
      <c r="K90" s="29">
        <v>0</v>
      </c>
      <c r="L90" s="29">
        <f t="shared" si="19"/>
        <v>4443.7</v>
      </c>
      <c r="M90" s="12"/>
      <c r="N90" s="11">
        <v>6351.55</v>
      </c>
      <c r="O90" s="11">
        <v>6351.55</v>
      </c>
      <c r="P90" s="11">
        <v>5916.09</v>
      </c>
      <c r="Q90" s="11"/>
      <c r="R90" s="11">
        <f t="shared" si="14"/>
        <v>-2.08</v>
      </c>
      <c r="S90" s="11">
        <v>-2.02</v>
      </c>
      <c r="U90" s="24">
        <f t="shared" si="12"/>
        <v>6349.47</v>
      </c>
      <c r="V90" s="24">
        <f t="shared" si="15"/>
        <v>6349.47</v>
      </c>
      <c r="W90" s="24">
        <f t="shared" si="16"/>
        <v>5914.07</v>
      </c>
      <c r="Y90" s="11"/>
      <c r="Z90" s="11"/>
      <c r="AA90" s="11"/>
      <c r="AB90" s="11"/>
    </row>
    <row r="91" spans="1:28" ht="12.75">
      <c r="A91" s="1" t="s">
        <v>101</v>
      </c>
      <c r="B91" s="1" t="s">
        <v>102</v>
      </c>
      <c r="C91" s="12">
        <v>8860893.872905588</v>
      </c>
      <c r="D91" s="3">
        <v>2908.53</v>
      </c>
      <c r="E91" s="3">
        <v>0</v>
      </c>
      <c r="F91" s="3">
        <f t="shared" si="17"/>
        <v>8857985.342905588</v>
      </c>
      <c r="G91" s="3">
        <f t="shared" si="13"/>
        <v>0</v>
      </c>
      <c r="H91" s="3">
        <f t="shared" si="18"/>
        <v>2908.53</v>
      </c>
      <c r="I91" s="3"/>
      <c r="J91" s="29">
        <v>1323.2</v>
      </c>
      <c r="K91" s="29">
        <v>0</v>
      </c>
      <c r="L91" s="29">
        <f t="shared" si="19"/>
        <v>1323.2</v>
      </c>
      <c r="M91" s="12"/>
      <c r="N91" s="11">
        <v>6696.56</v>
      </c>
      <c r="O91" s="11">
        <v>6696.56</v>
      </c>
      <c r="P91" s="11">
        <v>5916.09</v>
      </c>
      <c r="Q91" s="11"/>
      <c r="R91" s="11">
        <f t="shared" si="14"/>
        <v>-2.2</v>
      </c>
      <c r="S91" s="11">
        <v>-2.02</v>
      </c>
      <c r="U91" s="24">
        <f>ROUND(F91/J91,2)-0.01</f>
        <v>6694.36</v>
      </c>
      <c r="V91" s="24">
        <f t="shared" si="15"/>
        <v>6694.360000000001</v>
      </c>
      <c r="W91" s="24">
        <f t="shared" si="16"/>
        <v>5914.07</v>
      </c>
      <c r="Y91" s="11"/>
      <c r="Z91" s="11"/>
      <c r="AA91" s="11"/>
      <c r="AB91" s="11"/>
    </row>
    <row r="92" spans="1:28" ht="12.75">
      <c r="A92" s="1" t="s">
        <v>101</v>
      </c>
      <c r="B92" s="1" t="s">
        <v>100</v>
      </c>
      <c r="C92" s="12">
        <v>5545210.33250903</v>
      </c>
      <c r="D92" s="3">
        <v>1820.18</v>
      </c>
      <c r="E92" s="3">
        <v>0</v>
      </c>
      <c r="F92" s="3">
        <f t="shared" si="17"/>
        <v>5543390.15250903</v>
      </c>
      <c r="G92" s="3">
        <f t="shared" si="13"/>
        <v>0</v>
      </c>
      <c r="H92" s="3">
        <f t="shared" si="18"/>
        <v>1820.18</v>
      </c>
      <c r="I92" s="3"/>
      <c r="J92" s="29">
        <v>770.2</v>
      </c>
      <c r="K92" s="29">
        <v>0</v>
      </c>
      <c r="L92" s="29">
        <f t="shared" si="19"/>
        <v>770.2</v>
      </c>
      <c r="M92" s="12"/>
      <c r="N92" s="11">
        <v>7199.7</v>
      </c>
      <c r="O92" s="11">
        <v>7199.7</v>
      </c>
      <c r="P92" s="11">
        <v>5916.09</v>
      </c>
      <c r="Q92" s="11"/>
      <c r="R92" s="11">
        <f t="shared" si="14"/>
        <v>-2.36</v>
      </c>
      <c r="S92" s="11">
        <v>-2.02</v>
      </c>
      <c r="U92" s="24">
        <f t="shared" si="12"/>
        <v>7197.34</v>
      </c>
      <c r="V92" s="24">
        <f t="shared" si="15"/>
        <v>7197.34</v>
      </c>
      <c r="W92" s="24">
        <f t="shared" si="16"/>
        <v>5914.07</v>
      </c>
      <c r="Y92" s="11"/>
      <c r="Z92" s="11"/>
      <c r="AA92" s="11"/>
      <c r="AB92" s="11"/>
    </row>
    <row r="93" spans="1:28" ht="12.75">
      <c r="A93" s="1" t="s">
        <v>97</v>
      </c>
      <c r="B93" s="1" t="s">
        <v>99</v>
      </c>
      <c r="C93" s="12">
        <v>159751936.33492172</v>
      </c>
      <c r="D93" s="3">
        <v>52437.61</v>
      </c>
      <c r="E93" s="3">
        <v>0</v>
      </c>
      <c r="F93" s="3">
        <f t="shared" si="17"/>
        <v>159699498.7249217</v>
      </c>
      <c r="G93" s="3">
        <f t="shared" si="13"/>
        <v>353.5</v>
      </c>
      <c r="H93" s="3">
        <f t="shared" si="18"/>
        <v>52084.11</v>
      </c>
      <c r="I93" s="3"/>
      <c r="J93" s="29">
        <v>26012.7</v>
      </c>
      <c r="K93" s="29">
        <v>175</v>
      </c>
      <c r="L93" s="29">
        <f t="shared" si="19"/>
        <v>25837.7</v>
      </c>
      <c r="M93" s="12"/>
      <c r="N93" s="11">
        <v>6136.61</v>
      </c>
      <c r="O93" s="11">
        <v>6142.83</v>
      </c>
      <c r="P93" s="11">
        <v>5916.09</v>
      </c>
      <c r="Q93" s="11"/>
      <c r="R93" s="11">
        <f t="shared" si="14"/>
        <v>-2.02</v>
      </c>
      <c r="S93" s="11">
        <v>-2.02</v>
      </c>
      <c r="U93" s="24">
        <v>6134.59</v>
      </c>
      <c r="V93" s="24">
        <f t="shared" si="15"/>
        <v>6140.8099999999995</v>
      </c>
      <c r="W93" s="24">
        <f t="shared" si="16"/>
        <v>5914.07</v>
      </c>
      <c r="Y93" s="11"/>
      <c r="Z93" s="11"/>
      <c r="AA93" s="11"/>
      <c r="AB93" s="11"/>
    </row>
    <row r="94" spans="1:28" ht="12.75">
      <c r="A94" s="1" t="s">
        <v>97</v>
      </c>
      <c r="B94" s="1" t="s">
        <v>98</v>
      </c>
      <c r="C94" s="12">
        <v>90125548.02753292</v>
      </c>
      <c r="D94" s="3">
        <v>29583.17</v>
      </c>
      <c r="E94" s="3">
        <v>0</v>
      </c>
      <c r="F94" s="3">
        <f t="shared" si="17"/>
        <v>90095964.85753292</v>
      </c>
      <c r="G94" s="3">
        <f t="shared" si="13"/>
        <v>67.67</v>
      </c>
      <c r="H94" s="3">
        <f t="shared" si="18"/>
        <v>29515.5</v>
      </c>
      <c r="I94" s="3"/>
      <c r="J94" s="29">
        <v>14672.9</v>
      </c>
      <c r="K94" s="29">
        <v>33.5</v>
      </c>
      <c r="L94" s="29">
        <f t="shared" si="19"/>
        <v>14639.4</v>
      </c>
      <c r="M94" s="12"/>
      <c r="N94" s="11">
        <v>6142.31</v>
      </c>
      <c r="O94" s="11">
        <v>6142.83</v>
      </c>
      <c r="P94" s="11">
        <v>5916.09</v>
      </c>
      <c r="Q94" s="11"/>
      <c r="R94" s="11">
        <f t="shared" si="14"/>
        <v>-2.02</v>
      </c>
      <c r="S94" s="11">
        <v>-2.02</v>
      </c>
      <c r="U94" s="24">
        <f t="shared" si="12"/>
        <v>6140.3</v>
      </c>
      <c r="V94" s="24">
        <f t="shared" si="15"/>
        <v>6140.8099999999995</v>
      </c>
      <c r="W94" s="24">
        <f t="shared" si="16"/>
        <v>5914.07</v>
      </c>
      <c r="Y94" s="11"/>
      <c r="Z94" s="11"/>
      <c r="AA94" s="11"/>
      <c r="AB94" s="11"/>
    </row>
    <row r="95" spans="1:28" ht="12.75">
      <c r="A95" s="1" t="s">
        <v>97</v>
      </c>
      <c r="B95" s="1" t="s">
        <v>206</v>
      </c>
      <c r="C95" s="12">
        <v>7827608.24</v>
      </c>
      <c r="D95" s="3">
        <v>0</v>
      </c>
      <c r="E95" s="3">
        <v>231461.92076911218</v>
      </c>
      <c r="F95" s="3">
        <f t="shared" si="17"/>
        <v>7596146.319230888</v>
      </c>
      <c r="G95" s="3">
        <f t="shared" si="13"/>
        <v>0</v>
      </c>
      <c r="H95" s="3">
        <f t="shared" si="18"/>
        <v>0</v>
      </c>
      <c r="I95" s="3"/>
      <c r="J95" s="29">
        <v>1126.2</v>
      </c>
      <c r="K95" s="29">
        <v>0</v>
      </c>
      <c r="L95" s="29">
        <f t="shared" si="19"/>
        <v>1126.2</v>
      </c>
      <c r="M95" s="12"/>
      <c r="N95" s="11">
        <v>6744.94</v>
      </c>
      <c r="O95" s="11">
        <v>6744.94</v>
      </c>
      <c r="P95" s="11">
        <v>5916.09</v>
      </c>
      <c r="Q95" s="11"/>
      <c r="R95" s="11">
        <f t="shared" si="14"/>
        <v>0</v>
      </c>
      <c r="S95" s="11">
        <v>-2.02</v>
      </c>
      <c r="U95" s="24">
        <f t="shared" si="12"/>
        <v>6744.94</v>
      </c>
      <c r="V95" s="24">
        <f t="shared" si="15"/>
        <v>6744.94</v>
      </c>
      <c r="W95" s="24">
        <f t="shared" si="16"/>
        <v>5914.07</v>
      </c>
      <c r="Y95" s="11"/>
      <c r="Z95" s="11"/>
      <c r="AA95" s="11"/>
      <c r="AB95" s="11"/>
    </row>
    <row r="96" spans="1:28" ht="12.75">
      <c r="A96" s="1" t="s">
        <v>91</v>
      </c>
      <c r="B96" s="1" t="s">
        <v>96</v>
      </c>
      <c r="C96" s="12">
        <v>9320677.057976512</v>
      </c>
      <c r="D96" s="3">
        <v>3059.46</v>
      </c>
      <c r="E96" s="3">
        <v>0</v>
      </c>
      <c r="F96" s="3">
        <f t="shared" si="17"/>
        <v>9317617.597976511</v>
      </c>
      <c r="G96" s="3">
        <f t="shared" si="13"/>
        <v>0</v>
      </c>
      <c r="H96" s="3">
        <f t="shared" si="18"/>
        <v>3059.46</v>
      </c>
      <c r="I96" s="3"/>
      <c r="J96" s="29">
        <v>1435.8</v>
      </c>
      <c r="K96" s="29">
        <v>0</v>
      </c>
      <c r="L96" s="29">
        <f t="shared" si="19"/>
        <v>1435.8</v>
      </c>
      <c r="M96" s="12"/>
      <c r="N96" s="11">
        <v>6491.63</v>
      </c>
      <c r="O96" s="11">
        <v>6491.63</v>
      </c>
      <c r="P96" s="11">
        <v>5916.09</v>
      </c>
      <c r="Q96" s="11"/>
      <c r="R96" s="11">
        <f t="shared" si="14"/>
        <v>-2.13</v>
      </c>
      <c r="S96" s="11">
        <v>-2.02</v>
      </c>
      <c r="U96" s="24">
        <f t="shared" si="12"/>
        <v>6489.5</v>
      </c>
      <c r="V96" s="24">
        <f t="shared" si="15"/>
        <v>6489.5</v>
      </c>
      <c r="W96" s="24">
        <f t="shared" si="16"/>
        <v>5914.07</v>
      </c>
      <c r="Y96" s="11"/>
      <c r="Z96" s="11"/>
      <c r="AA96" s="11"/>
      <c r="AB96" s="11"/>
    </row>
    <row r="97" spans="1:28" ht="12.75">
      <c r="A97" s="1" t="s">
        <v>91</v>
      </c>
      <c r="B97" s="1" t="s">
        <v>95</v>
      </c>
      <c r="C97" s="12">
        <v>2020176.0618445266</v>
      </c>
      <c r="D97" s="3">
        <v>663.11</v>
      </c>
      <c r="E97" s="3">
        <v>0</v>
      </c>
      <c r="F97" s="3">
        <f t="shared" si="17"/>
        <v>2019512.9518445265</v>
      </c>
      <c r="G97" s="3">
        <f t="shared" si="13"/>
        <v>0</v>
      </c>
      <c r="H97" s="3">
        <f t="shared" si="18"/>
        <v>663.11</v>
      </c>
      <c r="I97" s="3"/>
      <c r="J97" s="29">
        <v>198.3</v>
      </c>
      <c r="K97" s="29">
        <v>0</v>
      </c>
      <c r="L97" s="29">
        <f t="shared" si="19"/>
        <v>198.3</v>
      </c>
      <c r="M97" s="12"/>
      <c r="N97" s="11">
        <v>10187.47</v>
      </c>
      <c r="O97" s="11">
        <v>10187.47</v>
      </c>
      <c r="P97" s="11">
        <v>5916.09</v>
      </c>
      <c r="Q97" s="11"/>
      <c r="R97" s="11">
        <f t="shared" si="14"/>
        <v>-3.34</v>
      </c>
      <c r="S97" s="11">
        <v>-2.02</v>
      </c>
      <c r="U97" s="24">
        <f t="shared" si="12"/>
        <v>10184.13</v>
      </c>
      <c r="V97" s="24">
        <f t="shared" si="15"/>
        <v>10184.13</v>
      </c>
      <c r="W97" s="24">
        <f t="shared" si="16"/>
        <v>5914.07</v>
      </c>
      <c r="Y97" s="11"/>
      <c r="Z97" s="11"/>
      <c r="AA97" s="11"/>
      <c r="AB97" s="11"/>
    </row>
    <row r="98" spans="1:28" ht="12.75">
      <c r="A98" s="1" t="s">
        <v>91</v>
      </c>
      <c r="B98" s="1" t="s">
        <v>94</v>
      </c>
      <c r="C98" s="12">
        <v>2717433.2253789064</v>
      </c>
      <c r="D98" s="3">
        <v>891.98</v>
      </c>
      <c r="E98" s="3">
        <v>0</v>
      </c>
      <c r="F98" s="3">
        <f t="shared" si="17"/>
        <v>2716541.2453789064</v>
      </c>
      <c r="G98" s="3">
        <f t="shared" si="13"/>
        <v>0</v>
      </c>
      <c r="H98" s="3">
        <f t="shared" si="18"/>
        <v>891.98</v>
      </c>
      <c r="I98" s="3"/>
      <c r="J98" s="29">
        <v>337.6</v>
      </c>
      <c r="K98" s="29">
        <v>0</v>
      </c>
      <c r="L98" s="29">
        <f t="shared" si="19"/>
        <v>337.6</v>
      </c>
      <c r="M98" s="12"/>
      <c r="N98" s="11">
        <v>8049.27</v>
      </c>
      <c r="O98" s="11">
        <v>8049.27</v>
      </c>
      <c r="P98" s="11">
        <v>5916.09</v>
      </c>
      <c r="Q98" s="11"/>
      <c r="R98" s="11">
        <f t="shared" si="14"/>
        <v>-2.64</v>
      </c>
      <c r="S98" s="11">
        <v>-2.02</v>
      </c>
      <c r="U98" s="24">
        <f t="shared" si="12"/>
        <v>8046.63</v>
      </c>
      <c r="V98" s="24">
        <f t="shared" si="15"/>
        <v>8046.63</v>
      </c>
      <c r="W98" s="24">
        <f t="shared" si="16"/>
        <v>5914.07</v>
      </c>
      <c r="Y98" s="11"/>
      <c r="Z98" s="11"/>
      <c r="AA98" s="11"/>
      <c r="AB98" s="11"/>
    </row>
    <row r="99" spans="1:28" ht="12.75">
      <c r="A99" s="1" t="s">
        <v>91</v>
      </c>
      <c r="B99" s="1" t="s">
        <v>93</v>
      </c>
      <c r="C99" s="12">
        <v>1277575.4407785223</v>
      </c>
      <c r="D99" s="3">
        <v>419.36</v>
      </c>
      <c r="E99" s="3">
        <v>0</v>
      </c>
      <c r="F99" s="3">
        <f t="shared" si="17"/>
        <v>1277156.0807785222</v>
      </c>
      <c r="G99" s="3">
        <f t="shared" si="13"/>
        <v>0</v>
      </c>
      <c r="H99" s="3">
        <f t="shared" si="18"/>
        <v>419.36</v>
      </c>
      <c r="I99" s="3"/>
      <c r="J99" s="29">
        <v>110.7</v>
      </c>
      <c r="K99" s="29">
        <v>0</v>
      </c>
      <c r="L99" s="29">
        <f t="shared" si="19"/>
        <v>110.7</v>
      </c>
      <c r="M99" s="12"/>
      <c r="N99" s="11">
        <v>11540.88</v>
      </c>
      <c r="O99" s="11">
        <v>11540.88</v>
      </c>
      <c r="P99" s="11">
        <v>5916.09</v>
      </c>
      <c r="Q99" s="11"/>
      <c r="R99" s="11">
        <f t="shared" si="14"/>
        <v>-3.79</v>
      </c>
      <c r="S99" s="11">
        <v>-2.02</v>
      </c>
      <c r="U99" s="24">
        <f t="shared" si="12"/>
        <v>11537.09</v>
      </c>
      <c r="V99" s="24">
        <f t="shared" si="15"/>
        <v>11537.089999999998</v>
      </c>
      <c r="W99" s="24">
        <f t="shared" si="16"/>
        <v>5914.07</v>
      </c>
      <c r="Y99" s="11"/>
      <c r="Z99" s="11"/>
      <c r="AA99" s="11"/>
      <c r="AB99" s="11"/>
    </row>
    <row r="100" spans="1:28" ht="12.75">
      <c r="A100" s="1" t="s">
        <v>91</v>
      </c>
      <c r="B100" s="1" t="s">
        <v>92</v>
      </c>
      <c r="C100" s="12">
        <v>2629571.8055023556</v>
      </c>
      <c r="D100" s="3">
        <v>863.14</v>
      </c>
      <c r="E100" s="3">
        <v>0</v>
      </c>
      <c r="F100" s="3">
        <f t="shared" si="17"/>
        <v>2628708.6655023554</v>
      </c>
      <c r="G100" s="3">
        <f aca="true" t="shared" si="20" ref="G100:G131">K100*-S100</f>
        <v>808</v>
      </c>
      <c r="H100" s="3">
        <f t="shared" si="18"/>
        <v>55.139999999999986</v>
      </c>
      <c r="I100" s="3"/>
      <c r="J100" s="29">
        <v>433.6</v>
      </c>
      <c r="K100" s="29">
        <v>400</v>
      </c>
      <c r="L100" s="29">
        <f t="shared" si="19"/>
        <v>33.60000000000002</v>
      </c>
      <c r="M100" s="12"/>
      <c r="N100" s="11">
        <v>6064.51</v>
      </c>
      <c r="O100" s="11">
        <v>7831.42</v>
      </c>
      <c r="P100" s="11">
        <v>5916.09</v>
      </c>
      <c r="Q100" s="11"/>
      <c r="R100" s="11">
        <f aca="true" t="shared" si="21" ref="R100:R131">ROUND(H100/-L100,2)</f>
        <v>-1.64</v>
      </c>
      <c r="S100" s="11">
        <v>-2.02</v>
      </c>
      <c r="U100" s="24">
        <f t="shared" si="12"/>
        <v>6062.52</v>
      </c>
      <c r="V100" s="24">
        <f aca="true" t="shared" si="22" ref="V100:V131">O100+R100</f>
        <v>7829.78</v>
      </c>
      <c r="W100" s="24">
        <f aca="true" t="shared" si="23" ref="W100:W131">P100+S100</f>
        <v>5914.07</v>
      </c>
      <c r="Y100" s="11"/>
      <c r="Z100" s="11"/>
      <c r="AA100" s="11"/>
      <c r="AB100" s="11"/>
    </row>
    <row r="101" spans="1:28" ht="12.75">
      <c r="A101" s="1" t="s">
        <v>91</v>
      </c>
      <c r="B101" s="1" t="s">
        <v>90</v>
      </c>
      <c r="C101" s="12">
        <v>677935.3808184129</v>
      </c>
      <c r="D101" s="3">
        <v>222.53</v>
      </c>
      <c r="E101" s="3">
        <v>0</v>
      </c>
      <c r="F101" s="3">
        <f t="shared" si="17"/>
        <v>677712.8508184128</v>
      </c>
      <c r="G101" s="3">
        <f t="shared" si="20"/>
        <v>0</v>
      </c>
      <c r="H101" s="3">
        <f t="shared" si="18"/>
        <v>222.53</v>
      </c>
      <c r="I101" s="3"/>
      <c r="J101" s="29">
        <v>55.5</v>
      </c>
      <c r="K101" s="29">
        <v>0</v>
      </c>
      <c r="L101" s="29">
        <f t="shared" si="19"/>
        <v>55.5</v>
      </c>
      <c r="M101" s="12"/>
      <c r="N101" s="11">
        <v>12215.05</v>
      </c>
      <c r="O101" s="11">
        <v>12215.05</v>
      </c>
      <c r="P101" s="11">
        <v>5916.09</v>
      </c>
      <c r="Q101" s="11"/>
      <c r="R101" s="11">
        <f t="shared" si="21"/>
        <v>-4.01</v>
      </c>
      <c r="S101" s="11">
        <v>-2.02</v>
      </c>
      <c r="U101" s="24">
        <f aca="true" t="shared" si="24" ref="U101:U164">ROUND(F101/J101,2)</f>
        <v>12211.04</v>
      </c>
      <c r="V101" s="24">
        <f t="shared" si="22"/>
        <v>12211.039999999999</v>
      </c>
      <c r="W101" s="24">
        <f t="shared" si="23"/>
        <v>5914.07</v>
      </c>
      <c r="Y101" s="11"/>
      <c r="Z101" s="11"/>
      <c r="AA101" s="11"/>
      <c r="AB101" s="11"/>
    </row>
    <row r="102" spans="1:28" ht="12.75">
      <c r="A102" s="1" t="s">
        <v>87</v>
      </c>
      <c r="B102" s="1" t="s">
        <v>89</v>
      </c>
      <c r="C102" s="12">
        <v>1842267.9702567202</v>
      </c>
      <c r="D102" s="3">
        <v>604.71</v>
      </c>
      <c r="E102" s="3">
        <v>0</v>
      </c>
      <c r="F102" s="3">
        <f t="shared" si="17"/>
        <v>1841663.2602567202</v>
      </c>
      <c r="G102" s="3">
        <f t="shared" si="20"/>
        <v>0</v>
      </c>
      <c r="H102" s="3">
        <f t="shared" si="18"/>
        <v>604.71</v>
      </c>
      <c r="I102" s="3"/>
      <c r="J102" s="29">
        <v>167.1</v>
      </c>
      <c r="K102" s="29">
        <v>0</v>
      </c>
      <c r="L102" s="29">
        <f t="shared" si="19"/>
        <v>167.1</v>
      </c>
      <c r="M102" s="12"/>
      <c r="N102" s="11">
        <v>11024.94</v>
      </c>
      <c r="O102" s="11">
        <v>11024.94</v>
      </c>
      <c r="P102" s="11">
        <v>5916.09</v>
      </c>
      <c r="Q102" s="11"/>
      <c r="R102" s="11">
        <f t="shared" si="21"/>
        <v>-3.62</v>
      </c>
      <c r="S102" s="11">
        <v>-2.02</v>
      </c>
      <c r="U102" s="24">
        <f t="shared" si="24"/>
        <v>11021.32</v>
      </c>
      <c r="V102" s="24">
        <f t="shared" si="22"/>
        <v>11021.32</v>
      </c>
      <c r="W102" s="24">
        <f t="shared" si="23"/>
        <v>5914.07</v>
      </c>
      <c r="Y102" s="11"/>
      <c r="Z102" s="11"/>
      <c r="AA102" s="11"/>
      <c r="AB102" s="11"/>
    </row>
    <row r="103" spans="1:28" ht="12.75">
      <c r="A103" s="1" t="s">
        <v>87</v>
      </c>
      <c r="B103" s="1" t="s">
        <v>88</v>
      </c>
      <c r="C103" s="12">
        <v>3232084.811234841</v>
      </c>
      <c r="D103" s="3">
        <v>1060.91</v>
      </c>
      <c r="E103" s="3">
        <v>0</v>
      </c>
      <c r="F103" s="3">
        <f t="shared" si="17"/>
        <v>3231023.901234841</v>
      </c>
      <c r="G103" s="3">
        <f t="shared" si="20"/>
        <v>0</v>
      </c>
      <c r="H103" s="3">
        <f t="shared" si="18"/>
        <v>1060.91</v>
      </c>
      <c r="I103" s="3"/>
      <c r="J103" s="29">
        <v>451.5</v>
      </c>
      <c r="K103" s="29">
        <v>0</v>
      </c>
      <c r="L103" s="29">
        <f t="shared" si="19"/>
        <v>451.5</v>
      </c>
      <c r="M103" s="12"/>
      <c r="N103" s="11">
        <v>7158.55</v>
      </c>
      <c r="O103" s="11">
        <v>7158.55</v>
      </c>
      <c r="P103" s="11">
        <v>5916.09</v>
      </c>
      <c r="Q103" s="11"/>
      <c r="R103" s="11">
        <f t="shared" si="21"/>
        <v>-2.35</v>
      </c>
      <c r="S103" s="11">
        <v>-2.02</v>
      </c>
      <c r="U103" s="24">
        <f t="shared" si="24"/>
        <v>7156.2</v>
      </c>
      <c r="V103" s="24">
        <f t="shared" si="22"/>
        <v>7156.2</v>
      </c>
      <c r="W103" s="24">
        <f t="shared" si="23"/>
        <v>5914.07</v>
      </c>
      <c r="Y103" s="11"/>
      <c r="Z103" s="11"/>
      <c r="AA103" s="11"/>
      <c r="AB103" s="11"/>
    </row>
    <row r="104" spans="1:28" ht="12.75">
      <c r="A104" s="1" t="s">
        <v>87</v>
      </c>
      <c r="B104" s="1" t="s">
        <v>86</v>
      </c>
      <c r="C104" s="12">
        <v>1445129.5882017782</v>
      </c>
      <c r="D104" s="3">
        <v>474.36</v>
      </c>
      <c r="E104" s="3">
        <v>0</v>
      </c>
      <c r="F104" s="3">
        <f t="shared" si="17"/>
        <v>1444655.2282017781</v>
      </c>
      <c r="G104" s="3">
        <f t="shared" si="20"/>
        <v>300.98</v>
      </c>
      <c r="H104" s="3">
        <f t="shared" si="18"/>
        <v>173.38</v>
      </c>
      <c r="I104" s="3"/>
      <c r="J104" s="29">
        <v>199.9</v>
      </c>
      <c r="K104" s="29">
        <v>149</v>
      </c>
      <c r="L104" s="29">
        <f t="shared" si="19"/>
        <v>50.900000000000006</v>
      </c>
      <c r="M104" s="12"/>
      <c r="N104" s="11">
        <v>7229.26</v>
      </c>
      <c r="O104" s="11">
        <v>11073.32</v>
      </c>
      <c r="P104" s="11">
        <v>5916.09</v>
      </c>
      <c r="Q104" s="11"/>
      <c r="R104" s="11">
        <f t="shared" si="21"/>
        <v>-3.41</v>
      </c>
      <c r="S104" s="11">
        <v>-2.02</v>
      </c>
      <c r="U104" s="24">
        <f t="shared" si="24"/>
        <v>7226.89</v>
      </c>
      <c r="V104" s="24">
        <f t="shared" si="22"/>
        <v>11069.91</v>
      </c>
      <c r="W104" s="24">
        <f t="shared" si="23"/>
        <v>5914.07</v>
      </c>
      <c r="Y104" s="11"/>
      <c r="Z104" s="11"/>
      <c r="AA104" s="11"/>
      <c r="AB104" s="11"/>
    </row>
    <row r="105" spans="1:28" ht="12.75">
      <c r="A105" s="1" t="s">
        <v>82</v>
      </c>
      <c r="B105" s="1" t="s">
        <v>85</v>
      </c>
      <c r="C105" s="12">
        <v>14137181.10190656</v>
      </c>
      <c r="D105" s="3">
        <v>4640.44</v>
      </c>
      <c r="E105" s="3">
        <v>0</v>
      </c>
      <c r="F105" s="3">
        <f t="shared" si="17"/>
        <v>14132540.66190656</v>
      </c>
      <c r="G105" s="3">
        <f t="shared" si="20"/>
        <v>0</v>
      </c>
      <c r="H105" s="3">
        <f t="shared" si="18"/>
        <v>4640.44</v>
      </c>
      <c r="I105" s="3"/>
      <c r="J105" s="29">
        <v>2300.6</v>
      </c>
      <c r="K105" s="29">
        <v>0</v>
      </c>
      <c r="L105" s="29">
        <f t="shared" si="19"/>
        <v>2300.6</v>
      </c>
      <c r="M105" s="12"/>
      <c r="N105" s="11">
        <v>6145</v>
      </c>
      <c r="O105" s="11">
        <v>6145</v>
      </c>
      <c r="P105" s="11">
        <v>5916.09</v>
      </c>
      <c r="Q105" s="11"/>
      <c r="R105" s="11">
        <f t="shared" si="21"/>
        <v>-2.02</v>
      </c>
      <c r="S105" s="11">
        <v>-2.02</v>
      </c>
      <c r="U105" s="24">
        <f t="shared" si="24"/>
        <v>6142.98</v>
      </c>
      <c r="V105" s="24">
        <f t="shared" si="22"/>
        <v>6142.98</v>
      </c>
      <c r="W105" s="24">
        <f t="shared" si="23"/>
        <v>5914.07</v>
      </c>
      <c r="Y105" s="11"/>
      <c r="Z105" s="11"/>
      <c r="AA105" s="11"/>
      <c r="AB105" s="11"/>
    </row>
    <row r="106" spans="1:28" ht="12.75">
      <c r="A106" s="1" t="s">
        <v>82</v>
      </c>
      <c r="B106" s="1" t="s">
        <v>84</v>
      </c>
      <c r="C106" s="12">
        <v>1906296.2146878154</v>
      </c>
      <c r="D106" s="3">
        <v>625.73</v>
      </c>
      <c r="E106" s="3">
        <v>0</v>
      </c>
      <c r="F106" s="3">
        <f t="shared" si="17"/>
        <v>1905670.4846878154</v>
      </c>
      <c r="G106" s="3">
        <f t="shared" si="20"/>
        <v>0</v>
      </c>
      <c r="H106" s="3">
        <f t="shared" si="18"/>
        <v>625.73</v>
      </c>
      <c r="I106" s="3"/>
      <c r="J106" s="29">
        <v>180</v>
      </c>
      <c r="K106" s="29">
        <v>0</v>
      </c>
      <c r="L106" s="29">
        <f t="shared" si="19"/>
        <v>180</v>
      </c>
      <c r="M106" s="12"/>
      <c r="N106" s="11">
        <v>10590.53</v>
      </c>
      <c r="O106" s="11">
        <v>10590.53</v>
      </c>
      <c r="P106" s="11">
        <v>5916.09</v>
      </c>
      <c r="Q106" s="11"/>
      <c r="R106" s="11">
        <f t="shared" si="21"/>
        <v>-3.48</v>
      </c>
      <c r="S106" s="11">
        <v>-2.02</v>
      </c>
      <c r="U106" s="24">
        <f>ROUND(F106/J106,2)-0.01</f>
        <v>10587.05</v>
      </c>
      <c r="V106" s="24">
        <f t="shared" si="22"/>
        <v>10587.050000000001</v>
      </c>
      <c r="W106" s="24">
        <f t="shared" si="23"/>
        <v>5914.07</v>
      </c>
      <c r="Y106" s="11"/>
      <c r="Z106" s="11"/>
      <c r="AA106" s="11"/>
      <c r="AB106" s="11"/>
    </row>
    <row r="107" spans="1:28" ht="12.75">
      <c r="A107" s="1" t="s">
        <v>82</v>
      </c>
      <c r="B107" s="1" t="s">
        <v>83</v>
      </c>
      <c r="C107" s="12">
        <v>2590528.5494214883</v>
      </c>
      <c r="D107" s="3">
        <v>850.33</v>
      </c>
      <c r="E107" s="3">
        <v>0</v>
      </c>
      <c r="F107" s="3">
        <f t="shared" si="17"/>
        <v>2589678.2194214882</v>
      </c>
      <c r="G107" s="3">
        <f t="shared" si="20"/>
        <v>0</v>
      </c>
      <c r="H107" s="3">
        <f t="shared" si="18"/>
        <v>850.33</v>
      </c>
      <c r="I107" s="3"/>
      <c r="J107" s="29">
        <v>308</v>
      </c>
      <c r="K107" s="29">
        <v>0</v>
      </c>
      <c r="L107" s="29">
        <f t="shared" si="19"/>
        <v>308</v>
      </c>
      <c r="M107" s="12"/>
      <c r="N107" s="11">
        <v>8410.81</v>
      </c>
      <c r="O107" s="11">
        <v>8410.81</v>
      </c>
      <c r="P107" s="11">
        <v>5916.09</v>
      </c>
      <c r="Q107" s="11"/>
      <c r="R107" s="11">
        <f t="shared" si="21"/>
        <v>-2.76</v>
      </c>
      <c r="S107" s="11">
        <v>-2.02</v>
      </c>
      <c r="U107" s="24">
        <f t="shared" si="24"/>
        <v>8408.05</v>
      </c>
      <c r="V107" s="24">
        <f t="shared" si="22"/>
        <v>8408.05</v>
      </c>
      <c r="W107" s="24">
        <f t="shared" si="23"/>
        <v>5914.07</v>
      </c>
      <c r="Y107" s="11"/>
      <c r="Z107" s="11"/>
      <c r="AA107" s="11"/>
      <c r="AB107" s="11"/>
    </row>
    <row r="108" spans="1:28" ht="12.75">
      <c r="A108" s="1" t="s">
        <v>82</v>
      </c>
      <c r="B108" s="1" t="s">
        <v>81</v>
      </c>
      <c r="C108" s="12">
        <v>1874397.5628195237</v>
      </c>
      <c r="D108" s="3">
        <v>615.26</v>
      </c>
      <c r="E108" s="3">
        <v>0</v>
      </c>
      <c r="F108" s="3">
        <f t="shared" si="17"/>
        <v>1873782.3028195237</v>
      </c>
      <c r="G108" s="3">
        <f t="shared" si="20"/>
        <v>0</v>
      </c>
      <c r="H108" s="3">
        <f t="shared" si="18"/>
        <v>615.26</v>
      </c>
      <c r="I108" s="3"/>
      <c r="J108" s="29">
        <v>172</v>
      </c>
      <c r="K108" s="29">
        <v>0</v>
      </c>
      <c r="L108" s="29">
        <f t="shared" si="19"/>
        <v>172</v>
      </c>
      <c r="M108" s="12"/>
      <c r="N108" s="11">
        <v>10897.66</v>
      </c>
      <c r="O108" s="11">
        <v>10897.66</v>
      </c>
      <c r="P108" s="11">
        <v>5916.09</v>
      </c>
      <c r="Q108" s="11"/>
      <c r="R108" s="11">
        <f t="shared" si="21"/>
        <v>-3.58</v>
      </c>
      <c r="S108" s="11">
        <v>-2.02</v>
      </c>
      <c r="U108" s="24">
        <f t="shared" si="24"/>
        <v>10894.08</v>
      </c>
      <c r="V108" s="24">
        <f t="shared" si="22"/>
        <v>10894.08</v>
      </c>
      <c r="W108" s="24">
        <f t="shared" si="23"/>
        <v>5914.07</v>
      </c>
      <c r="Y108" s="11"/>
      <c r="Z108" s="11"/>
      <c r="AA108" s="11"/>
      <c r="AB108" s="11"/>
    </row>
    <row r="109" spans="1:28" ht="12.75">
      <c r="A109" s="1" t="s">
        <v>79</v>
      </c>
      <c r="B109" s="1" t="s">
        <v>80</v>
      </c>
      <c r="C109" s="12">
        <v>1702733.97</v>
      </c>
      <c r="D109" s="3">
        <v>0</v>
      </c>
      <c r="E109" s="3">
        <v>0</v>
      </c>
      <c r="F109" s="3">
        <f t="shared" si="17"/>
        <v>1702733.97</v>
      </c>
      <c r="G109" s="3">
        <f t="shared" si="20"/>
        <v>0</v>
      </c>
      <c r="H109" s="3">
        <f t="shared" si="18"/>
        <v>0</v>
      </c>
      <c r="I109" s="3"/>
      <c r="J109" s="29">
        <v>124.9</v>
      </c>
      <c r="K109" s="29">
        <v>0</v>
      </c>
      <c r="L109" s="29">
        <f t="shared" si="19"/>
        <v>124.9</v>
      </c>
      <c r="M109" s="12"/>
      <c r="N109" s="11">
        <v>13632.78</v>
      </c>
      <c r="O109" s="11">
        <v>13632.78</v>
      </c>
      <c r="P109" s="11">
        <v>5916.09</v>
      </c>
      <c r="Q109" s="11"/>
      <c r="R109" s="11">
        <f t="shared" si="21"/>
        <v>0</v>
      </c>
      <c r="S109" s="11">
        <v>-2.02</v>
      </c>
      <c r="U109" s="24">
        <f t="shared" si="24"/>
        <v>13632.78</v>
      </c>
      <c r="V109" s="24">
        <f t="shared" si="22"/>
        <v>13632.78</v>
      </c>
      <c r="W109" s="24">
        <f t="shared" si="23"/>
        <v>5914.07</v>
      </c>
      <c r="Y109" s="11"/>
      <c r="Z109" s="11"/>
      <c r="AA109" s="11"/>
      <c r="AB109" s="11"/>
    </row>
    <row r="110" spans="1:28" ht="12.75">
      <c r="A110" s="1" t="s">
        <v>79</v>
      </c>
      <c r="B110" s="1" t="s">
        <v>81</v>
      </c>
      <c r="C110" s="12">
        <v>3254830.9068222246</v>
      </c>
      <c r="D110" s="3">
        <v>1068.38</v>
      </c>
      <c r="E110" s="3">
        <v>0</v>
      </c>
      <c r="F110" s="3">
        <f t="shared" si="17"/>
        <v>3253762.5268222247</v>
      </c>
      <c r="G110" s="3">
        <f t="shared" si="20"/>
        <v>0</v>
      </c>
      <c r="H110" s="3">
        <f t="shared" si="18"/>
        <v>1068.38</v>
      </c>
      <c r="I110" s="3"/>
      <c r="J110" s="29">
        <v>462.8</v>
      </c>
      <c r="K110" s="29">
        <v>0</v>
      </c>
      <c r="L110" s="29">
        <f t="shared" si="19"/>
        <v>462.8</v>
      </c>
      <c r="M110" s="12"/>
      <c r="N110" s="11">
        <v>7032.91</v>
      </c>
      <c r="O110" s="11">
        <v>7032.91</v>
      </c>
      <c r="P110" s="11">
        <v>5916.09</v>
      </c>
      <c r="Q110" s="11"/>
      <c r="R110" s="11">
        <f t="shared" si="21"/>
        <v>-2.31</v>
      </c>
      <c r="S110" s="11">
        <v>-2.02</v>
      </c>
      <c r="U110" s="24">
        <f t="shared" si="24"/>
        <v>7030.6</v>
      </c>
      <c r="V110" s="24">
        <f t="shared" si="22"/>
        <v>7030.599999999999</v>
      </c>
      <c r="W110" s="24">
        <f t="shared" si="23"/>
        <v>5914.07</v>
      </c>
      <c r="Y110" s="11"/>
      <c r="Z110" s="11"/>
      <c r="AA110" s="11"/>
      <c r="AB110" s="11"/>
    </row>
    <row r="111" spans="1:28" ht="12.75">
      <c r="A111" s="1" t="s">
        <v>79</v>
      </c>
      <c r="B111" s="1" t="s">
        <v>78</v>
      </c>
      <c r="C111" s="12">
        <v>128782022.77226774</v>
      </c>
      <c r="D111" s="3">
        <v>42271.92</v>
      </c>
      <c r="E111" s="3">
        <v>0</v>
      </c>
      <c r="F111" s="3">
        <f t="shared" si="17"/>
        <v>128739750.85226774</v>
      </c>
      <c r="G111" s="3">
        <f t="shared" si="20"/>
        <v>16.16</v>
      </c>
      <c r="H111" s="3">
        <f t="shared" si="18"/>
        <v>42255.759999999995</v>
      </c>
      <c r="I111" s="3"/>
      <c r="J111" s="29">
        <v>20964.9</v>
      </c>
      <c r="K111" s="29">
        <v>8</v>
      </c>
      <c r="L111" s="29">
        <f t="shared" si="19"/>
        <v>20956.9</v>
      </c>
      <c r="M111" s="12"/>
      <c r="N111" s="11">
        <v>6142.75</v>
      </c>
      <c r="O111" s="11">
        <v>6142.83</v>
      </c>
      <c r="P111" s="11">
        <v>5916.09</v>
      </c>
      <c r="Q111" s="11"/>
      <c r="R111" s="11">
        <f t="shared" si="21"/>
        <v>-2.02</v>
      </c>
      <c r="S111" s="11">
        <v>-2.02</v>
      </c>
      <c r="U111" s="24">
        <f t="shared" si="24"/>
        <v>6140.73</v>
      </c>
      <c r="V111" s="24">
        <f t="shared" si="22"/>
        <v>6140.8099999999995</v>
      </c>
      <c r="W111" s="24">
        <f t="shared" si="23"/>
        <v>5914.07</v>
      </c>
      <c r="Y111" s="11"/>
      <c r="Z111" s="11"/>
      <c r="AA111" s="11"/>
      <c r="AB111" s="11"/>
    </row>
    <row r="112" spans="1:28" ht="12.75">
      <c r="A112" s="1" t="s">
        <v>77</v>
      </c>
      <c r="B112" s="1" t="s">
        <v>76</v>
      </c>
      <c r="C112" s="12">
        <v>1226589.1857177431</v>
      </c>
      <c r="D112" s="3">
        <v>402.62</v>
      </c>
      <c r="E112" s="3">
        <v>0</v>
      </c>
      <c r="F112" s="3">
        <f t="shared" si="17"/>
        <v>1226186.565717743</v>
      </c>
      <c r="G112" s="3">
        <f t="shared" si="20"/>
        <v>0</v>
      </c>
      <c r="H112" s="3">
        <f t="shared" si="18"/>
        <v>402.62</v>
      </c>
      <c r="I112" s="3"/>
      <c r="J112" s="29">
        <v>97.7</v>
      </c>
      <c r="K112" s="29">
        <v>0</v>
      </c>
      <c r="L112" s="29">
        <f t="shared" si="19"/>
        <v>97.7</v>
      </c>
      <c r="M112" s="12"/>
      <c r="N112" s="11">
        <v>12554.65</v>
      </c>
      <c r="O112" s="11">
        <v>12554.65</v>
      </c>
      <c r="P112" s="11">
        <v>5916.09</v>
      </c>
      <c r="Q112" s="11"/>
      <c r="R112" s="11">
        <f t="shared" si="21"/>
        <v>-4.12</v>
      </c>
      <c r="S112" s="11">
        <v>-2.02</v>
      </c>
      <c r="U112" s="24">
        <f t="shared" si="24"/>
        <v>12550.53</v>
      </c>
      <c r="V112" s="24">
        <f t="shared" si="22"/>
        <v>12550.529999999999</v>
      </c>
      <c r="W112" s="24">
        <f t="shared" si="23"/>
        <v>5914.07</v>
      </c>
      <c r="Y112" s="11"/>
      <c r="Z112" s="11"/>
      <c r="AA112" s="11"/>
      <c r="AB112" s="11"/>
    </row>
    <row r="113" spans="1:28" ht="12.75">
      <c r="A113" s="1" t="s">
        <v>31</v>
      </c>
      <c r="B113" s="1" t="s">
        <v>31</v>
      </c>
      <c r="C113" s="12">
        <v>13666570.250401966</v>
      </c>
      <c r="D113" s="3">
        <v>4485.97</v>
      </c>
      <c r="E113" s="3">
        <v>0</v>
      </c>
      <c r="F113" s="3">
        <f t="shared" si="17"/>
        <v>13662084.280401966</v>
      </c>
      <c r="G113" s="3">
        <f t="shared" si="20"/>
        <v>0</v>
      </c>
      <c r="H113" s="3">
        <f t="shared" si="18"/>
        <v>4485.97</v>
      </c>
      <c r="I113" s="3"/>
      <c r="J113" s="29">
        <v>2224.8</v>
      </c>
      <c r="K113" s="29">
        <v>0</v>
      </c>
      <c r="L113" s="29">
        <f t="shared" si="19"/>
        <v>2224.8</v>
      </c>
      <c r="M113" s="12"/>
      <c r="N113" s="11">
        <v>6142.83</v>
      </c>
      <c r="O113" s="11">
        <v>6142.83</v>
      </c>
      <c r="P113" s="11">
        <v>5916.09</v>
      </c>
      <c r="Q113" s="11"/>
      <c r="R113" s="11">
        <f t="shared" si="21"/>
        <v>-2.02</v>
      </c>
      <c r="S113" s="11">
        <v>-2.02</v>
      </c>
      <c r="U113" s="24">
        <f t="shared" si="24"/>
        <v>6140.81</v>
      </c>
      <c r="V113" s="24">
        <f t="shared" si="22"/>
        <v>6140.8099999999995</v>
      </c>
      <c r="W113" s="24">
        <f t="shared" si="23"/>
        <v>5914.07</v>
      </c>
      <c r="Y113" s="11"/>
      <c r="Z113" s="11"/>
      <c r="AA113" s="11"/>
      <c r="AB113" s="11"/>
    </row>
    <row r="114" spans="1:28" ht="12.75">
      <c r="A114" s="1" t="s">
        <v>74</v>
      </c>
      <c r="B114" s="1" t="s">
        <v>74</v>
      </c>
      <c r="C114" s="12">
        <v>17401430.889040023</v>
      </c>
      <c r="D114" s="3">
        <v>5711.91</v>
      </c>
      <c r="E114" s="3">
        <v>0</v>
      </c>
      <c r="F114" s="3">
        <f t="shared" si="17"/>
        <v>17395718.979040023</v>
      </c>
      <c r="G114" s="3">
        <f t="shared" si="20"/>
        <v>6.0600000000000005</v>
      </c>
      <c r="H114" s="3">
        <f t="shared" si="18"/>
        <v>5705.849999999999</v>
      </c>
      <c r="I114" s="3"/>
      <c r="J114" s="29">
        <v>2824</v>
      </c>
      <c r="K114" s="29">
        <v>3</v>
      </c>
      <c r="L114" s="29">
        <f t="shared" si="19"/>
        <v>2821</v>
      </c>
      <c r="M114" s="12"/>
      <c r="N114" s="11">
        <v>6161.98</v>
      </c>
      <c r="O114" s="11">
        <v>6162.24</v>
      </c>
      <c r="P114" s="11">
        <v>5916.09</v>
      </c>
      <c r="Q114" s="11"/>
      <c r="R114" s="11">
        <f t="shared" si="21"/>
        <v>-2.02</v>
      </c>
      <c r="S114" s="11">
        <v>-2.02</v>
      </c>
      <c r="U114" s="24">
        <f t="shared" si="24"/>
        <v>6159.96</v>
      </c>
      <c r="V114" s="24">
        <f t="shared" si="22"/>
        <v>6160.219999999999</v>
      </c>
      <c r="W114" s="24">
        <f t="shared" si="23"/>
        <v>5914.07</v>
      </c>
      <c r="Y114" s="11"/>
      <c r="Z114" s="11"/>
      <c r="AA114" s="11"/>
      <c r="AB114" s="11"/>
    </row>
    <row r="115" spans="1:28" ht="12.75">
      <c r="A115" s="1" t="s">
        <v>207</v>
      </c>
      <c r="B115" s="1" t="s">
        <v>75</v>
      </c>
      <c r="C115" s="12">
        <v>4596692.105054332</v>
      </c>
      <c r="D115" s="3">
        <v>1508.84</v>
      </c>
      <c r="E115" s="3">
        <v>0</v>
      </c>
      <c r="F115" s="3">
        <f t="shared" si="17"/>
        <v>4595183.265054332</v>
      </c>
      <c r="G115" s="3">
        <f t="shared" si="20"/>
        <v>0</v>
      </c>
      <c r="H115" s="3">
        <f t="shared" si="18"/>
        <v>1508.84</v>
      </c>
      <c r="I115" s="3"/>
      <c r="J115" s="29">
        <v>665.1</v>
      </c>
      <c r="K115" s="29">
        <v>0</v>
      </c>
      <c r="L115" s="29">
        <f t="shared" si="19"/>
        <v>665.1</v>
      </c>
      <c r="M115" s="12"/>
      <c r="N115" s="11">
        <v>6911.28</v>
      </c>
      <c r="O115" s="11">
        <v>6911.28</v>
      </c>
      <c r="P115" s="11">
        <v>5916.09</v>
      </c>
      <c r="Q115" s="11"/>
      <c r="R115" s="11">
        <f t="shared" si="21"/>
        <v>-2.27</v>
      </c>
      <c r="S115" s="11">
        <v>-2.02</v>
      </c>
      <c r="U115" s="24">
        <f t="shared" si="24"/>
        <v>6909.01</v>
      </c>
      <c r="V115" s="24">
        <f t="shared" si="22"/>
        <v>6909.009999999999</v>
      </c>
      <c r="W115" s="24">
        <f t="shared" si="23"/>
        <v>5914.07</v>
      </c>
      <c r="Y115" s="11"/>
      <c r="Z115" s="11"/>
      <c r="AA115" s="11"/>
      <c r="AB115" s="11"/>
    </row>
    <row r="116" spans="1:28" ht="12.75">
      <c r="A116" s="1" t="s">
        <v>74</v>
      </c>
      <c r="B116" s="1" t="s">
        <v>73</v>
      </c>
      <c r="C116" s="12">
        <v>2967513.858032045</v>
      </c>
      <c r="D116" s="3">
        <v>974.07</v>
      </c>
      <c r="E116" s="3">
        <v>0</v>
      </c>
      <c r="F116" s="3">
        <f t="shared" si="17"/>
        <v>2966539.788032045</v>
      </c>
      <c r="G116" s="3">
        <f t="shared" si="20"/>
        <v>0</v>
      </c>
      <c r="H116" s="3">
        <f t="shared" si="18"/>
        <v>974.07</v>
      </c>
      <c r="I116" s="3"/>
      <c r="J116" s="29">
        <v>367.29999999999995</v>
      </c>
      <c r="K116" s="29">
        <v>0</v>
      </c>
      <c r="L116" s="29">
        <f t="shared" si="19"/>
        <v>367.29999999999995</v>
      </c>
      <c r="M116" s="12"/>
      <c r="N116" s="11">
        <v>8079.26</v>
      </c>
      <c r="O116" s="11">
        <v>8079.26</v>
      </c>
      <c r="P116" s="11">
        <v>5916.09</v>
      </c>
      <c r="Q116" s="11"/>
      <c r="R116" s="11">
        <f t="shared" si="21"/>
        <v>-2.65</v>
      </c>
      <c r="S116" s="11">
        <v>-2.02</v>
      </c>
      <c r="U116" s="24">
        <f t="shared" si="24"/>
        <v>8076.61</v>
      </c>
      <c r="V116" s="24">
        <f t="shared" si="22"/>
        <v>8076.610000000001</v>
      </c>
      <c r="W116" s="24">
        <f t="shared" si="23"/>
        <v>5914.07</v>
      </c>
      <c r="Y116" s="11"/>
      <c r="Z116" s="11"/>
      <c r="AA116" s="11"/>
      <c r="AB116" s="11"/>
    </row>
    <row r="117" spans="1:28" ht="12.75">
      <c r="A117" s="1" t="s">
        <v>72</v>
      </c>
      <c r="B117" s="1" t="s">
        <v>72</v>
      </c>
      <c r="C117" s="12">
        <v>38958342.02147071</v>
      </c>
      <c r="D117" s="3">
        <v>12787.84</v>
      </c>
      <c r="E117" s="3">
        <v>0</v>
      </c>
      <c r="F117" s="3">
        <f t="shared" si="17"/>
        <v>38945554.18147071</v>
      </c>
      <c r="G117" s="3">
        <f t="shared" si="20"/>
        <v>0</v>
      </c>
      <c r="H117" s="3">
        <f t="shared" si="18"/>
        <v>12787.84</v>
      </c>
      <c r="I117" s="3"/>
      <c r="J117" s="29">
        <v>6029</v>
      </c>
      <c r="K117" s="29">
        <v>0</v>
      </c>
      <c r="L117" s="29">
        <f t="shared" si="19"/>
        <v>6029</v>
      </c>
      <c r="M117" s="12"/>
      <c r="N117" s="11">
        <v>6461.82</v>
      </c>
      <c r="O117" s="11">
        <v>6461.82</v>
      </c>
      <c r="P117" s="11">
        <v>5916.09</v>
      </c>
      <c r="Q117" s="11"/>
      <c r="R117" s="11">
        <f t="shared" si="21"/>
        <v>-2.12</v>
      </c>
      <c r="S117" s="11">
        <v>-2.02</v>
      </c>
      <c r="U117" s="24">
        <f t="shared" si="24"/>
        <v>6459.7</v>
      </c>
      <c r="V117" s="24">
        <f t="shared" si="22"/>
        <v>6459.7</v>
      </c>
      <c r="W117" s="24">
        <f t="shared" si="23"/>
        <v>5914.07</v>
      </c>
      <c r="Y117" s="11"/>
      <c r="Z117" s="11"/>
      <c r="AA117" s="11"/>
      <c r="AB117" s="11"/>
    </row>
    <row r="118" spans="1:28" ht="12.75">
      <c r="A118" s="1" t="s">
        <v>72</v>
      </c>
      <c r="B118" s="1" t="s">
        <v>71</v>
      </c>
      <c r="C118" s="12">
        <v>2877294.1962865097</v>
      </c>
      <c r="D118" s="3">
        <v>944.45</v>
      </c>
      <c r="E118" s="3">
        <v>0</v>
      </c>
      <c r="F118" s="3">
        <f t="shared" si="17"/>
        <v>2876349.7462865096</v>
      </c>
      <c r="G118" s="3">
        <f t="shared" si="20"/>
        <v>0</v>
      </c>
      <c r="H118" s="3">
        <f t="shared" si="18"/>
        <v>944.45</v>
      </c>
      <c r="I118" s="3"/>
      <c r="J118" s="29">
        <v>311.5</v>
      </c>
      <c r="K118" s="29">
        <v>0</v>
      </c>
      <c r="L118" s="29">
        <f t="shared" si="19"/>
        <v>311.5</v>
      </c>
      <c r="M118" s="12"/>
      <c r="N118" s="11">
        <v>9236.9</v>
      </c>
      <c r="O118" s="11">
        <v>9236.9</v>
      </c>
      <c r="P118" s="11">
        <v>5916.09</v>
      </c>
      <c r="Q118" s="11"/>
      <c r="R118" s="11">
        <f t="shared" si="21"/>
        <v>-3.03</v>
      </c>
      <c r="S118" s="11">
        <v>-2.02</v>
      </c>
      <c r="U118" s="24">
        <f t="shared" si="24"/>
        <v>9233.87</v>
      </c>
      <c r="V118" s="24">
        <f t="shared" si="22"/>
        <v>9233.869999999999</v>
      </c>
      <c r="W118" s="24">
        <f t="shared" si="23"/>
        <v>5914.07</v>
      </c>
      <c r="Y118" s="11"/>
      <c r="Z118" s="11"/>
      <c r="AA118" s="11"/>
      <c r="AB118" s="11"/>
    </row>
    <row r="119" spans="1:28" ht="12.75">
      <c r="A119" s="1" t="s">
        <v>68</v>
      </c>
      <c r="B119" s="1" t="s">
        <v>70</v>
      </c>
      <c r="C119" s="12">
        <v>9416200.276036464</v>
      </c>
      <c r="D119" s="3">
        <v>3090.81</v>
      </c>
      <c r="E119" s="3">
        <v>0</v>
      </c>
      <c r="F119" s="3">
        <f t="shared" si="17"/>
        <v>9413109.466036463</v>
      </c>
      <c r="G119" s="3">
        <f t="shared" si="20"/>
        <v>0</v>
      </c>
      <c r="H119" s="3">
        <f t="shared" si="18"/>
        <v>3090.81</v>
      </c>
      <c r="I119" s="3"/>
      <c r="J119" s="29">
        <v>1428.3</v>
      </c>
      <c r="K119" s="29">
        <v>0</v>
      </c>
      <c r="L119" s="29">
        <f t="shared" si="19"/>
        <v>1428.3</v>
      </c>
      <c r="M119" s="12"/>
      <c r="N119" s="11">
        <v>6592.59</v>
      </c>
      <c r="O119" s="11">
        <v>6592.59</v>
      </c>
      <c r="P119" s="11">
        <v>5916.09</v>
      </c>
      <c r="Q119" s="11"/>
      <c r="R119" s="11">
        <f t="shared" si="21"/>
        <v>-2.16</v>
      </c>
      <c r="S119" s="11">
        <v>-2.02</v>
      </c>
      <c r="U119" s="24">
        <f t="shared" si="24"/>
        <v>6590.43</v>
      </c>
      <c r="V119" s="24">
        <f t="shared" si="22"/>
        <v>6590.43</v>
      </c>
      <c r="W119" s="24">
        <f t="shared" si="23"/>
        <v>5914.07</v>
      </c>
      <c r="Y119" s="11"/>
      <c r="Z119" s="11"/>
      <c r="AA119" s="11"/>
      <c r="AB119" s="11"/>
    </row>
    <row r="120" spans="1:28" ht="12.75">
      <c r="A120" s="1" t="s">
        <v>68</v>
      </c>
      <c r="B120" s="1" t="s">
        <v>208</v>
      </c>
      <c r="C120" s="12">
        <v>19479749.215711523</v>
      </c>
      <c r="D120" s="3">
        <v>6394.11</v>
      </c>
      <c r="E120" s="3">
        <v>0</v>
      </c>
      <c r="F120" s="3">
        <f t="shared" si="17"/>
        <v>19473355.105711523</v>
      </c>
      <c r="G120" s="3">
        <f t="shared" si="20"/>
        <v>0</v>
      </c>
      <c r="H120" s="3">
        <f t="shared" si="18"/>
        <v>6394.11</v>
      </c>
      <c r="I120" s="3"/>
      <c r="J120" s="29">
        <v>2990.4</v>
      </c>
      <c r="K120" s="29">
        <v>0</v>
      </c>
      <c r="L120" s="29">
        <f t="shared" si="19"/>
        <v>2990.4</v>
      </c>
      <c r="M120" s="12"/>
      <c r="N120" s="11">
        <v>6514.09</v>
      </c>
      <c r="O120" s="11">
        <v>6514.09</v>
      </c>
      <c r="P120" s="11">
        <v>5916.09</v>
      </c>
      <c r="Q120" s="11"/>
      <c r="R120" s="11">
        <f t="shared" si="21"/>
        <v>-2.14</v>
      </c>
      <c r="S120" s="11">
        <v>-2.02</v>
      </c>
      <c r="U120" s="24">
        <f>ROUND(F120/J120,2)-0.01</f>
        <v>6511.95</v>
      </c>
      <c r="V120" s="24">
        <f t="shared" si="22"/>
        <v>6511.95</v>
      </c>
      <c r="W120" s="24">
        <f t="shared" si="23"/>
        <v>5914.07</v>
      </c>
      <c r="Y120" s="11"/>
      <c r="Z120" s="11"/>
      <c r="AA120" s="11"/>
      <c r="AB120" s="11"/>
    </row>
    <row r="121" spans="1:28" ht="12.75">
      <c r="A121" s="1" t="s">
        <v>68</v>
      </c>
      <c r="B121" s="1" t="s">
        <v>69</v>
      </c>
      <c r="C121" s="12">
        <v>2109884.014732812</v>
      </c>
      <c r="D121" s="3">
        <v>692.56</v>
      </c>
      <c r="E121" s="3">
        <v>0</v>
      </c>
      <c r="F121" s="3">
        <f t="shared" si="17"/>
        <v>2109191.454732812</v>
      </c>
      <c r="G121" s="3">
        <f t="shared" si="20"/>
        <v>0</v>
      </c>
      <c r="H121" s="3">
        <f t="shared" si="18"/>
        <v>692.56</v>
      </c>
      <c r="I121" s="3"/>
      <c r="J121" s="29">
        <v>200.1</v>
      </c>
      <c r="K121" s="29">
        <v>0</v>
      </c>
      <c r="L121" s="29">
        <f t="shared" si="19"/>
        <v>200.1</v>
      </c>
      <c r="M121" s="12"/>
      <c r="N121" s="11">
        <v>10544.15</v>
      </c>
      <c r="O121" s="11">
        <v>10544.15</v>
      </c>
      <c r="P121" s="11">
        <v>5916.09</v>
      </c>
      <c r="Q121" s="11"/>
      <c r="R121" s="11">
        <f t="shared" si="21"/>
        <v>-3.46</v>
      </c>
      <c r="S121" s="11">
        <v>-2.02</v>
      </c>
      <c r="U121" s="24">
        <f t="shared" si="24"/>
        <v>10540.69</v>
      </c>
      <c r="V121" s="24">
        <f t="shared" si="22"/>
        <v>10540.69</v>
      </c>
      <c r="W121" s="24">
        <f t="shared" si="23"/>
        <v>5914.07</v>
      </c>
      <c r="Y121" s="11"/>
      <c r="Z121" s="11"/>
      <c r="AA121" s="11"/>
      <c r="AB121" s="11"/>
    </row>
    <row r="122" spans="1:28" ht="12.75">
      <c r="A122" s="1" t="s">
        <v>68</v>
      </c>
      <c r="B122" s="1" t="s">
        <v>67</v>
      </c>
      <c r="C122" s="12">
        <v>3582926.2401819294</v>
      </c>
      <c r="D122" s="3">
        <v>1176.07</v>
      </c>
      <c r="E122" s="3">
        <v>0</v>
      </c>
      <c r="F122" s="3">
        <f t="shared" si="17"/>
        <v>3581750.1701819296</v>
      </c>
      <c r="G122" s="3">
        <f t="shared" si="20"/>
        <v>0</v>
      </c>
      <c r="H122" s="3">
        <f t="shared" si="18"/>
        <v>1176.07</v>
      </c>
      <c r="I122" s="3"/>
      <c r="J122" s="29">
        <v>497.29999999999995</v>
      </c>
      <c r="K122" s="29">
        <v>0</v>
      </c>
      <c r="L122" s="29">
        <f t="shared" si="19"/>
        <v>497.29999999999995</v>
      </c>
      <c r="M122" s="12"/>
      <c r="N122" s="11">
        <v>7204.76</v>
      </c>
      <c r="O122" s="11">
        <v>7204.76</v>
      </c>
      <c r="P122" s="11">
        <v>5916.09</v>
      </c>
      <c r="Q122" s="11"/>
      <c r="R122" s="11">
        <f t="shared" si="21"/>
        <v>-2.36</v>
      </c>
      <c r="S122" s="11">
        <v>-2.02</v>
      </c>
      <c r="U122" s="24">
        <f>ROUND(F122/J122,2)+0.01</f>
        <v>7202.400000000001</v>
      </c>
      <c r="V122" s="24">
        <f t="shared" si="22"/>
        <v>7202.400000000001</v>
      </c>
      <c r="W122" s="24">
        <f t="shared" si="23"/>
        <v>5914.07</v>
      </c>
      <c r="Y122" s="11"/>
      <c r="Z122" s="11"/>
      <c r="AA122" s="11"/>
      <c r="AB122" s="11"/>
    </row>
    <row r="123" spans="1:28" ht="12.75">
      <c r="A123" s="1" t="s">
        <v>61</v>
      </c>
      <c r="B123" s="1" t="s">
        <v>66</v>
      </c>
      <c r="C123" s="12">
        <v>8844983.343266815</v>
      </c>
      <c r="D123" s="3">
        <v>2903.31</v>
      </c>
      <c r="E123" s="3">
        <v>0</v>
      </c>
      <c r="F123" s="3">
        <f t="shared" si="17"/>
        <v>8842080.033266814</v>
      </c>
      <c r="G123" s="3">
        <f t="shared" si="20"/>
        <v>0</v>
      </c>
      <c r="H123" s="3">
        <f t="shared" si="18"/>
        <v>2903.31</v>
      </c>
      <c r="I123" s="3"/>
      <c r="J123" s="29">
        <v>1330.5</v>
      </c>
      <c r="K123" s="29">
        <v>0</v>
      </c>
      <c r="L123" s="29">
        <f t="shared" si="19"/>
        <v>1330.5</v>
      </c>
      <c r="M123" s="12"/>
      <c r="N123" s="11">
        <v>6647.86</v>
      </c>
      <c r="O123" s="11">
        <v>6647.86</v>
      </c>
      <c r="P123" s="11">
        <v>5916.09</v>
      </c>
      <c r="Q123" s="11"/>
      <c r="R123" s="11">
        <f t="shared" si="21"/>
        <v>-2.18</v>
      </c>
      <c r="S123" s="11">
        <v>-2.02</v>
      </c>
      <c r="U123" s="24">
        <f t="shared" si="24"/>
        <v>6645.68</v>
      </c>
      <c r="V123" s="24">
        <f t="shared" si="22"/>
        <v>6645.679999999999</v>
      </c>
      <c r="W123" s="24">
        <f t="shared" si="23"/>
        <v>5914.07</v>
      </c>
      <c r="Y123" s="11"/>
      <c r="Z123" s="11"/>
      <c r="AA123" s="11"/>
      <c r="AB123" s="11"/>
    </row>
    <row r="124" spans="1:28" ht="12.75">
      <c r="A124" s="1" t="s">
        <v>61</v>
      </c>
      <c r="B124" s="1" t="s">
        <v>65</v>
      </c>
      <c r="C124" s="12">
        <v>5837504.669127814</v>
      </c>
      <c r="D124" s="3">
        <v>1916.13</v>
      </c>
      <c r="E124" s="3">
        <v>0</v>
      </c>
      <c r="F124" s="3">
        <f t="shared" si="17"/>
        <v>5835588.539127814</v>
      </c>
      <c r="G124" s="3">
        <f t="shared" si="20"/>
        <v>0</v>
      </c>
      <c r="H124" s="3">
        <f t="shared" si="18"/>
        <v>1916.13</v>
      </c>
      <c r="I124" s="3"/>
      <c r="J124" s="29">
        <v>825.9</v>
      </c>
      <c r="K124" s="29">
        <v>0</v>
      </c>
      <c r="L124" s="29">
        <f t="shared" si="19"/>
        <v>825.9</v>
      </c>
      <c r="M124" s="12"/>
      <c r="N124" s="11">
        <v>7068.05</v>
      </c>
      <c r="O124" s="11">
        <v>7068.05</v>
      </c>
      <c r="P124" s="11">
        <v>5916.09</v>
      </c>
      <c r="Q124" s="11"/>
      <c r="R124" s="11">
        <f t="shared" si="21"/>
        <v>-2.32</v>
      </c>
      <c r="S124" s="11">
        <v>-2.02</v>
      </c>
      <c r="U124" s="24">
        <f t="shared" si="24"/>
        <v>7065.73</v>
      </c>
      <c r="V124" s="24">
        <f t="shared" si="22"/>
        <v>7065.7300000000005</v>
      </c>
      <c r="W124" s="24">
        <f t="shared" si="23"/>
        <v>5914.07</v>
      </c>
      <c r="Y124" s="11"/>
      <c r="Z124" s="11"/>
      <c r="AA124" s="11"/>
      <c r="AB124" s="11"/>
    </row>
    <row r="125" spans="1:28" ht="12.75">
      <c r="A125" s="1" t="s">
        <v>61</v>
      </c>
      <c r="B125" s="1" t="s">
        <v>64</v>
      </c>
      <c r="C125" s="12">
        <v>1949074.1888291936</v>
      </c>
      <c r="D125" s="3">
        <v>639.77</v>
      </c>
      <c r="E125" s="3">
        <v>0</v>
      </c>
      <c r="F125" s="3">
        <f t="shared" si="17"/>
        <v>1948434.4188291936</v>
      </c>
      <c r="G125" s="3">
        <f t="shared" si="20"/>
        <v>0</v>
      </c>
      <c r="H125" s="3">
        <f t="shared" si="18"/>
        <v>639.77</v>
      </c>
      <c r="I125" s="3"/>
      <c r="J125" s="29">
        <v>174.9</v>
      </c>
      <c r="K125" s="29">
        <v>0</v>
      </c>
      <c r="L125" s="29">
        <f t="shared" si="19"/>
        <v>174.9</v>
      </c>
      <c r="M125" s="12"/>
      <c r="N125" s="11">
        <v>11143.93</v>
      </c>
      <c r="O125" s="11">
        <v>11143.93</v>
      </c>
      <c r="P125" s="11">
        <v>5916.09</v>
      </c>
      <c r="Q125" s="11"/>
      <c r="R125" s="11">
        <f t="shared" si="21"/>
        <v>-3.66</v>
      </c>
      <c r="S125" s="11">
        <v>-2.02</v>
      </c>
      <c r="U125" s="24">
        <f>ROUND(F125/J125,2)-0.01</f>
        <v>11140.27</v>
      </c>
      <c r="V125" s="24">
        <f t="shared" si="22"/>
        <v>11140.27</v>
      </c>
      <c r="W125" s="24">
        <f t="shared" si="23"/>
        <v>5914.07</v>
      </c>
      <c r="Y125" s="11"/>
      <c r="Z125" s="11"/>
      <c r="AA125" s="11"/>
      <c r="AB125" s="11"/>
    </row>
    <row r="126" spans="1:28" ht="12.75">
      <c r="A126" s="1" t="s">
        <v>61</v>
      </c>
      <c r="B126" s="1" t="s">
        <v>63</v>
      </c>
      <c r="C126" s="12">
        <v>3054371.240928723</v>
      </c>
      <c r="D126" s="3">
        <v>1002.58</v>
      </c>
      <c r="E126" s="3">
        <v>0</v>
      </c>
      <c r="F126" s="3">
        <f t="shared" si="17"/>
        <v>3053368.660928723</v>
      </c>
      <c r="G126" s="3">
        <f t="shared" si="20"/>
        <v>0</v>
      </c>
      <c r="H126" s="3">
        <f t="shared" si="18"/>
        <v>1002.58</v>
      </c>
      <c r="I126" s="3"/>
      <c r="J126" s="29">
        <v>411.1</v>
      </c>
      <c r="K126" s="29">
        <v>0</v>
      </c>
      <c r="L126" s="29">
        <f t="shared" si="19"/>
        <v>411.1</v>
      </c>
      <c r="M126" s="12"/>
      <c r="N126" s="11">
        <v>7429.75</v>
      </c>
      <c r="O126" s="11">
        <v>7429.75</v>
      </c>
      <c r="P126" s="11">
        <v>5916.09</v>
      </c>
      <c r="Q126" s="11"/>
      <c r="R126" s="11">
        <f t="shared" si="21"/>
        <v>-2.44</v>
      </c>
      <c r="S126" s="11">
        <v>-2.02</v>
      </c>
      <c r="U126" s="24">
        <f t="shared" si="24"/>
        <v>7427.31</v>
      </c>
      <c r="V126" s="24">
        <f t="shared" si="22"/>
        <v>7427.31</v>
      </c>
      <c r="W126" s="24">
        <f t="shared" si="23"/>
        <v>5914.07</v>
      </c>
      <c r="Y126" s="11"/>
      <c r="Z126" s="11"/>
      <c r="AA126" s="11"/>
      <c r="AB126" s="11"/>
    </row>
    <row r="127" spans="1:28" ht="12.75">
      <c r="A127" s="1" t="s">
        <v>61</v>
      </c>
      <c r="B127" s="1" t="s">
        <v>62</v>
      </c>
      <c r="C127" s="12">
        <v>2066665.8558738788</v>
      </c>
      <c r="D127" s="3">
        <v>678.37</v>
      </c>
      <c r="E127" s="3">
        <v>0</v>
      </c>
      <c r="F127" s="3">
        <f t="shared" si="17"/>
        <v>2065987.4858738787</v>
      </c>
      <c r="G127" s="3">
        <f t="shared" si="20"/>
        <v>0</v>
      </c>
      <c r="H127" s="3">
        <f t="shared" si="18"/>
        <v>678.37</v>
      </c>
      <c r="I127" s="3"/>
      <c r="J127" s="29">
        <v>199</v>
      </c>
      <c r="K127" s="29">
        <v>0</v>
      </c>
      <c r="L127" s="29">
        <f t="shared" si="19"/>
        <v>199</v>
      </c>
      <c r="M127" s="12"/>
      <c r="N127" s="11">
        <v>10385.26</v>
      </c>
      <c r="O127" s="11">
        <v>10385.26</v>
      </c>
      <c r="P127" s="11">
        <v>5916.09</v>
      </c>
      <c r="Q127" s="11"/>
      <c r="R127" s="11">
        <f t="shared" si="21"/>
        <v>-3.41</v>
      </c>
      <c r="S127" s="11">
        <v>-2.02</v>
      </c>
      <c r="U127" s="24">
        <f t="shared" si="24"/>
        <v>10381.85</v>
      </c>
      <c r="V127" s="24">
        <f t="shared" si="22"/>
        <v>10381.85</v>
      </c>
      <c r="W127" s="24">
        <f t="shared" si="23"/>
        <v>5914.07</v>
      </c>
      <c r="Y127" s="11"/>
      <c r="Z127" s="11"/>
      <c r="AA127" s="11"/>
      <c r="AB127" s="11"/>
    </row>
    <row r="128" spans="1:28" ht="12.75">
      <c r="A128" s="1" t="s">
        <v>61</v>
      </c>
      <c r="B128" s="1" t="s">
        <v>60</v>
      </c>
      <c r="C128" s="12">
        <v>2864607.9644173607</v>
      </c>
      <c r="D128" s="3">
        <v>940.29</v>
      </c>
      <c r="E128" s="3">
        <v>0</v>
      </c>
      <c r="F128" s="3">
        <f t="shared" si="17"/>
        <v>2863667.6744173607</v>
      </c>
      <c r="G128" s="3">
        <f t="shared" si="20"/>
        <v>0</v>
      </c>
      <c r="H128" s="3">
        <f t="shared" si="18"/>
        <v>940.29</v>
      </c>
      <c r="I128" s="3"/>
      <c r="J128" s="29">
        <v>360.6</v>
      </c>
      <c r="K128" s="29">
        <v>0</v>
      </c>
      <c r="L128" s="29">
        <f t="shared" si="19"/>
        <v>360.6</v>
      </c>
      <c r="M128" s="12"/>
      <c r="N128" s="11">
        <v>7944</v>
      </c>
      <c r="O128" s="11">
        <v>7944</v>
      </c>
      <c r="P128" s="11">
        <v>5916.09</v>
      </c>
      <c r="Q128" s="11"/>
      <c r="R128" s="11">
        <f t="shared" si="21"/>
        <v>-2.61</v>
      </c>
      <c r="S128" s="11">
        <v>-2.02</v>
      </c>
      <c r="U128" s="24">
        <f>ROUND(F128/J128,2)-0.01</f>
        <v>7941.389999999999</v>
      </c>
      <c r="V128" s="24">
        <f t="shared" si="22"/>
        <v>7941.39</v>
      </c>
      <c r="W128" s="24">
        <f t="shared" si="23"/>
        <v>5914.07</v>
      </c>
      <c r="Y128" s="11"/>
      <c r="Z128" s="11"/>
      <c r="AA128" s="11"/>
      <c r="AB128" s="11"/>
    </row>
    <row r="129" spans="1:28" ht="12.75">
      <c r="A129" s="1" t="s">
        <v>59</v>
      </c>
      <c r="B129" s="1" t="s">
        <v>59</v>
      </c>
      <c r="C129" s="12">
        <v>2384687.2296441174</v>
      </c>
      <c r="D129" s="3">
        <v>782.76</v>
      </c>
      <c r="E129" s="3">
        <v>0</v>
      </c>
      <c r="F129" s="3">
        <f t="shared" si="17"/>
        <v>2383904.4696441176</v>
      </c>
      <c r="G129" s="3">
        <f t="shared" si="20"/>
        <v>0</v>
      </c>
      <c r="H129" s="3">
        <f t="shared" si="18"/>
        <v>782.76</v>
      </c>
      <c r="I129" s="3"/>
      <c r="J129" s="29">
        <v>214.3</v>
      </c>
      <c r="K129" s="29">
        <v>0</v>
      </c>
      <c r="L129" s="29">
        <f t="shared" si="19"/>
        <v>214.3</v>
      </c>
      <c r="M129" s="12"/>
      <c r="N129" s="11">
        <v>11127.8</v>
      </c>
      <c r="O129" s="11">
        <v>11127.8</v>
      </c>
      <c r="P129" s="11">
        <v>5916.09</v>
      </c>
      <c r="Q129" s="11"/>
      <c r="R129" s="11">
        <f t="shared" si="21"/>
        <v>-3.65</v>
      </c>
      <c r="S129" s="11">
        <v>-2.02</v>
      </c>
      <c r="U129" s="24">
        <f t="shared" si="24"/>
        <v>11124.15</v>
      </c>
      <c r="V129" s="24">
        <f t="shared" si="22"/>
        <v>11124.15</v>
      </c>
      <c r="W129" s="24">
        <f t="shared" si="23"/>
        <v>5914.07</v>
      </c>
      <c r="Y129" s="11"/>
      <c r="Z129" s="11"/>
      <c r="AA129" s="11"/>
      <c r="AB129" s="11"/>
    </row>
    <row r="130" spans="1:28" ht="12.75">
      <c r="A130" s="1" t="s">
        <v>59</v>
      </c>
      <c r="B130" s="1" t="s">
        <v>58</v>
      </c>
      <c r="C130" s="12">
        <v>3009247.858342817</v>
      </c>
      <c r="D130" s="3">
        <v>987.77</v>
      </c>
      <c r="E130" s="3">
        <v>0</v>
      </c>
      <c r="F130" s="3">
        <f t="shared" si="17"/>
        <v>3008260.088342817</v>
      </c>
      <c r="G130" s="3">
        <f t="shared" si="20"/>
        <v>0</v>
      </c>
      <c r="H130" s="3">
        <f t="shared" si="18"/>
        <v>987.77</v>
      </c>
      <c r="I130" s="3"/>
      <c r="J130" s="29">
        <v>333.6</v>
      </c>
      <c r="K130" s="29">
        <v>0</v>
      </c>
      <c r="L130" s="29">
        <f t="shared" si="19"/>
        <v>333.6</v>
      </c>
      <c r="M130" s="12"/>
      <c r="N130" s="11">
        <v>9020.53</v>
      </c>
      <c r="O130" s="11">
        <v>9020.53</v>
      </c>
      <c r="P130" s="11">
        <v>5916.09</v>
      </c>
      <c r="Q130" s="11"/>
      <c r="R130" s="11">
        <f t="shared" si="21"/>
        <v>-2.96</v>
      </c>
      <c r="S130" s="11">
        <v>-2.02</v>
      </c>
      <c r="U130" s="24">
        <f t="shared" si="24"/>
        <v>9017.57</v>
      </c>
      <c r="V130" s="24">
        <f t="shared" si="22"/>
        <v>9017.570000000002</v>
      </c>
      <c r="W130" s="24">
        <f t="shared" si="23"/>
        <v>5914.07</v>
      </c>
      <c r="Y130" s="11"/>
      <c r="Z130" s="11"/>
      <c r="AA130" s="11"/>
      <c r="AB130" s="11"/>
    </row>
    <row r="131" spans="1:28" ht="12.75">
      <c r="A131" s="1" t="s">
        <v>56</v>
      </c>
      <c r="B131" s="1" t="s">
        <v>57</v>
      </c>
      <c r="C131" s="12">
        <v>7514805.062565929</v>
      </c>
      <c r="D131" s="3">
        <v>2466.69</v>
      </c>
      <c r="E131" s="3">
        <v>0</v>
      </c>
      <c r="F131" s="3">
        <f t="shared" si="17"/>
        <v>7512338.372565929</v>
      </c>
      <c r="G131" s="3">
        <f t="shared" si="20"/>
        <v>0</v>
      </c>
      <c r="H131" s="3">
        <f t="shared" si="18"/>
        <v>2466.69</v>
      </c>
      <c r="I131" s="3"/>
      <c r="J131" s="29">
        <v>1115.5</v>
      </c>
      <c r="K131" s="29">
        <v>0</v>
      </c>
      <c r="L131" s="29">
        <f t="shared" si="19"/>
        <v>1115.5</v>
      </c>
      <c r="M131" s="12"/>
      <c r="N131" s="11">
        <v>6736.71</v>
      </c>
      <c r="O131" s="11">
        <v>6736.71</v>
      </c>
      <c r="P131" s="11">
        <v>5916.09</v>
      </c>
      <c r="Q131" s="11"/>
      <c r="R131" s="11">
        <f t="shared" si="21"/>
        <v>-2.21</v>
      </c>
      <c r="S131" s="11">
        <v>-2.02</v>
      </c>
      <c r="U131" s="24">
        <f t="shared" si="24"/>
        <v>6734.5</v>
      </c>
      <c r="V131" s="24">
        <f t="shared" si="22"/>
        <v>6734.5</v>
      </c>
      <c r="W131" s="24">
        <f t="shared" si="23"/>
        <v>5914.07</v>
      </c>
      <c r="Y131" s="11"/>
      <c r="Z131" s="11"/>
      <c r="AA131" s="11"/>
      <c r="AB131" s="11"/>
    </row>
    <row r="132" spans="1:28" ht="12.75">
      <c r="A132" s="1" t="s">
        <v>56</v>
      </c>
      <c r="B132" s="1" t="s">
        <v>56</v>
      </c>
      <c r="C132" s="12">
        <v>4291166.37</v>
      </c>
      <c r="D132" s="3">
        <v>0</v>
      </c>
      <c r="E132" s="3">
        <v>310201.2</v>
      </c>
      <c r="F132" s="3">
        <f t="shared" si="17"/>
        <v>3980965.17</v>
      </c>
      <c r="G132" s="3">
        <f aca="true" t="shared" si="25" ref="G132:G163">K132*-S132</f>
        <v>0</v>
      </c>
      <c r="H132" s="3">
        <f t="shared" si="18"/>
        <v>0</v>
      </c>
      <c r="I132" s="3"/>
      <c r="J132" s="29">
        <v>520.3</v>
      </c>
      <c r="K132" s="29">
        <v>0</v>
      </c>
      <c r="L132" s="29">
        <f t="shared" si="19"/>
        <v>520.3</v>
      </c>
      <c r="M132" s="12"/>
      <c r="N132" s="11">
        <v>7651.29</v>
      </c>
      <c r="O132" s="11">
        <v>7651.29</v>
      </c>
      <c r="P132" s="11">
        <v>5916.09</v>
      </c>
      <c r="Q132" s="11"/>
      <c r="R132" s="11">
        <f aca="true" t="shared" si="26" ref="R132:R163">ROUND(H132/-L132,2)</f>
        <v>0</v>
      </c>
      <c r="S132" s="11">
        <v>-2.02</v>
      </c>
      <c r="U132" s="24">
        <f t="shared" si="24"/>
        <v>7651.29</v>
      </c>
      <c r="V132" s="24">
        <f aca="true" t="shared" si="27" ref="V132:V163">O132+R132</f>
        <v>7651.29</v>
      </c>
      <c r="W132" s="24">
        <f aca="true" t="shared" si="28" ref="W132:W163">P132+S132</f>
        <v>5914.07</v>
      </c>
      <c r="Y132" s="11"/>
      <c r="Z132" s="11"/>
      <c r="AA132" s="11"/>
      <c r="AB132" s="11"/>
    </row>
    <row r="133" spans="1:28" ht="12.75">
      <c r="A133" s="1" t="s">
        <v>54</v>
      </c>
      <c r="B133" s="1" t="s">
        <v>55</v>
      </c>
      <c r="C133" s="12">
        <v>4030449.734969561</v>
      </c>
      <c r="D133" s="3">
        <v>1322.97</v>
      </c>
      <c r="E133" s="3">
        <v>0</v>
      </c>
      <c r="F133" s="3">
        <f aca="true" t="shared" si="29" ref="F133:F182">C133-D133-E133</f>
        <v>4029126.764969561</v>
      </c>
      <c r="G133" s="3">
        <f t="shared" si="25"/>
        <v>0</v>
      </c>
      <c r="H133" s="3">
        <f aca="true" t="shared" si="30" ref="H133:H164">D133-G133</f>
        <v>1322.97</v>
      </c>
      <c r="I133" s="3"/>
      <c r="J133" s="29">
        <v>592.2</v>
      </c>
      <c r="K133" s="29">
        <v>0</v>
      </c>
      <c r="L133" s="29">
        <f aca="true" t="shared" si="31" ref="L133:L182">J133-K133</f>
        <v>592.2</v>
      </c>
      <c r="M133" s="12"/>
      <c r="N133" s="11">
        <v>6805.89</v>
      </c>
      <c r="O133" s="11">
        <v>6805.89</v>
      </c>
      <c r="P133" s="11">
        <v>5916.09</v>
      </c>
      <c r="Q133" s="11"/>
      <c r="R133" s="11">
        <f t="shared" si="26"/>
        <v>-2.23</v>
      </c>
      <c r="S133" s="11">
        <v>-2.02</v>
      </c>
      <c r="U133" s="24">
        <f t="shared" si="24"/>
        <v>6803.66</v>
      </c>
      <c r="V133" s="24">
        <f t="shared" si="27"/>
        <v>6803.660000000001</v>
      </c>
      <c r="W133" s="24">
        <f t="shared" si="28"/>
        <v>5914.07</v>
      </c>
      <c r="Y133" s="11"/>
      <c r="Z133" s="11"/>
      <c r="AA133" s="11"/>
      <c r="AB133" s="11"/>
    </row>
    <row r="134" spans="1:28" ht="12.75">
      <c r="A134" s="1" t="s">
        <v>54</v>
      </c>
      <c r="B134" s="1" t="s">
        <v>53</v>
      </c>
      <c r="C134" s="12">
        <v>2371399.3504681694</v>
      </c>
      <c r="D134" s="3">
        <v>778.4</v>
      </c>
      <c r="E134" s="3">
        <v>0</v>
      </c>
      <c r="F134" s="3">
        <f t="shared" si="29"/>
        <v>2370620.9504681695</v>
      </c>
      <c r="G134" s="3">
        <f t="shared" si="25"/>
        <v>0</v>
      </c>
      <c r="H134" s="3">
        <f t="shared" si="30"/>
        <v>778.4</v>
      </c>
      <c r="I134" s="3"/>
      <c r="J134" s="29">
        <v>290.2</v>
      </c>
      <c r="K134" s="29">
        <v>0</v>
      </c>
      <c r="L134" s="29">
        <f t="shared" si="31"/>
        <v>290.2</v>
      </c>
      <c r="M134" s="12"/>
      <c r="N134" s="11">
        <v>8171.6</v>
      </c>
      <c r="O134" s="11">
        <v>8171.6</v>
      </c>
      <c r="P134" s="11">
        <v>5916.09</v>
      </c>
      <c r="Q134" s="11"/>
      <c r="R134" s="11">
        <f t="shared" si="26"/>
        <v>-2.68</v>
      </c>
      <c r="S134" s="11">
        <v>-2.02</v>
      </c>
      <c r="U134" s="24">
        <f t="shared" si="24"/>
        <v>8168.92</v>
      </c>
      <c r="V134" s="24">
        <f t="shared" si="27"/>
        <v>8168.92</v>
      </c>
      <c r="W134" s="24">
        <f t="shared" si="28"/>
        <v>5914.07</v>
      </c>
      <c r="Y134" s="11"/>
      <c r="Z134" s="11"/>
      <c r="AA134" s="11"/>
      <c r="AB134" s="11"/>
    </row>
    <row r="135" spans="1:28" ht="12.75">
      <c r="A135" s="1" t="s">
        <v>52</v>
      </c>
      <c r="B135" s="1" t="s">
        <v>51</v>
      </c>
      <c r="C135" s="12">
        <v>13795899.39879814</v>
      </c>
      <c r="D135" s="3">
        <v>4528.42</v>
      </c>
      <c r="E135" s="3">
        <v>0</v>
      </c>
      <c r="F135" s="3">
        <f t="shared" si="29"/>
        <v>13791370.97879814</v>
      </c>
      <c r="G135" s="3">
        <f t="shared" si="25"/>
        <v>0</v>
      </c>
      <c r="H135" s="3">
        <f t="shared" si="30"/>
        <v>4528.42</v>
      </c>
      <c r="I135" s="3"/>
      <c r="J135" s="29">
        <v>1645.8</v>
      </c>
      <c r="K135" s="29">
        <v>0</v>
      </c>
      <c r="L135" s="29">
        <f t="shared" si="31"/>
        <v>1645.8</v>
      </c>
      <c r="M135" s="12"/>
      <c r="N135" s="11">
        <v>8382.49</v>
      </c>
      <c r="O135" s="11">
        <v>8382.49</v>
      </c>
      <c r="P135" s="11">
        <v>5916.09</v>
      </c>
      <c r="Q135" s="11"/>
      <c r="R135" s="11">
        <f t="shared" si="26"/>
        <v>-2.75</v>
      </c>
      <c r="S135" s="11">
        <v>-2.02</v>
      </c>
      <c r="U135" s="24">
        <f t="shared" si="24"/>
        <v>8379.74</v>
      </c>
      <c r="V135" s="24">
        <f t="shared" si="27"/>
        <v>8379.74</v>
      </c>
      <c r="W135" s="24">
        <f t="shared" si="28"/>
        <v>5914.07</v>
      </c>
      <c r="Y135" s="11"/>
      <c r="Z135" s="11"/>
      <c r="AA135" s="11"/>
      <c r="AB135" s="11"/>
    </row>
    <row r="136" spans="1:28" ht="12.75">
      <c r="A136" s="1" t="s">
        <v>47</v>
      </c>
      <c r="B136" s="1" t="s">
        <v>50</v>
      </c>
      <c r="C136" s="12">
        <v>2154146.9397165347</v>
      </c>
      <c r="D136" s="3">
        <v>707.09</v>
      </c>
      <c r="E136" s="3">
        <v>0</v>
      </c>
      <c r="F136" s="3">
        <f t="shared" si="29"/>
        <v>2153439.849716535</v>
      </c>
      <c r="G136" s="3">
        <f t="shared" si="25"/>
        <v>0</v>
      </c>
      <c r="H136" s="3">
        <f t="shared" si="30"/>
        <v>707.09</v>
      </c>
      <c r="I136" s="3"/>
      <c r="J136" s="29">
        <v>227.2</v>
      </c>
      <c r="K136" s="29">
        <v>0</v>
      </c>
      <c r="L136" s="29">
        <f t="shared" si="31"/>
        <v>227.2</v>
      </c>
      <c r="M136" s="12"/>
      <c r="N136" s="11">
        <v>9481.28</v>
      </c>
      <c r="O136" s="11">
        <v>9481.28</v>
      </c>
      <c r="P136" s="11">
        <v>5916.09</v>
      </c>
      <c r="Q136" s="11"/>
      <c r="R136" s="11">
        <f t="shared" si="26"/>
        <v>-3.11</v>
      </c>
      <c r="S136" s="11">
        <v>-2.02</v>
      </c>
      <c r="U136" s="24">
        <f t="shared" si="24"/>
        <v>9478.17</v>
      </c>
      <c r="V136" s="24">
        <f t="shared" si="27"/>
        <v>9478.17</v>
      </c>
      <c r="W136" s="24">
        <f t="shared" si="28"/>
        <v>5914.07</v>
      </c>
      <c r="Y136" s="11"/>
      <c r="Z136" s="11"/>
      <c r="AA136" s="11"/>
      <c r="AB136" s="11"/>
    </row>
    <row r="137" spans="1:28" ht="12.75">
      <c r="A137" s="1" t="s">
        <v>47</v>
      </c>
      <c r="B137" s="1" t="s">
        <v>49</v>
      </c>
      <c r="C137" s="12">
        <v>10235446.025895387</v>
      </c>
      <c r="D137" s="3">
        <v>3359.72</v>
      </c>
      <c r="E137" s="3">
        <v>0</v>
      </c>
      <c r="F137" s="3">
        <f t="shared" si="29"/>
        <v>10232086.305895386</v>
      </c>
      <c r="G137" s="3">
        <f t="shared" si="25"/>
        <v>10.1</v>
      </c>
      <c r="H137" s="3">
        <f t="shared" si="30"/>
        <v>3349.62</v>
      </c>
      <c r="I137" s="3"/>
      <c r="J137" s="29">
        <v>1576.8999999999999</v>
      </c>
      <c r="K137" s="29">
        <v>5</v>
      </c>
      <c r="L137" s="29">
        <f t="shared" si="31"/>
        <v>1571.8999999999999</v>
      </c>
      <c r="M137" s="12"/>
      <c r="N137" s="11">
        <v>6490.87</v>
      </c>
      <c r="O137" s="11">
        <v>6492.69</v>
      </c>
      <c r="P137" s="11">
        <v>5916.09</v>
      </c>
      <c r="Q137" s="11"/>
      <c r="R137" s="11">
        <f t="shared" si="26"/>
        <v>-2.13</v>
      </c>
      <c r="S137" s="11">
        <v>-2.02</v>
      </c>
      <c r="U137" s="24">
        <f t="shared" si="24"/>
        <v>6488.74</v>
      </c>
      <c r="V137" s="24">
        <f t="shared" si="27"/>
        <v>6490.5599999999995</v>
      </c>
      <c r="W137" s="24">
        <f t="shared" si="28"/>
        <v>5914.07</v>
      </c>
      <c r="Y137" s="11"/>
      <c r="Z137" s="11"/>
      <c r="AA137" s="11"/>
      <c r="AB137" s="11"/>
    </row>
    <row r="138" spans="1:28" ht="12.75">
      <c r="A138" s="1" t="s">
        <v>47</v>
      </c>
      <c r="B138" s="1" t="s">
        <v>48</v>
      </c>
      <c r="C138" s="12">
        <v>2296271.2212526174</v>
      </c>
      <c r="D138" s="3">
        <v>753.74</v>
      </c>
      <c r="E138" s="3">
        <v>0</v>
      </c>
      <c r="F138" s="3">
        <f t="shared" si="29"/>
        <v>2295517.481252617</v>
      </c>
      <c r="G138" s="3">
        <f t="shared" si="25"/>
        <v>0</v>
      </c>
      <c r="H138" s="3">
        <f t="shared" si="30"/>
        <v>753.74</v>
      </c>
      <c r="I138" s="3"/>
      <c r="J138" s="29">
        <v>272.7</v>
      </c>
      <c r="K138" s="29">
        <v>0</v>
      </c>
      <c r="L138" s="29">
        <f t="shared" si="31"/>
        <v>272.7</v>
      </c>
      <c r="M138" s="12"/>
      <c r="N138" s="11">
        <v>8420.5</v>
      </c>
      <c r="O138" s="11">
        <v>8420.5</v>
      </c>
      <c r="P138" s="11">
        <v>5916.09</v>
      </c>
      <c r="Q138" s="11"/>
      <c r="R138" s="11">
        <f t="shared" si="26"/>
        <v>-2.76</v>
      </c>
      <c r="S138" s="11">
        <v>-2.02</v>
      </c>
      <c r="U138" s="24">
        <f t="shared" si="24"/>
        <v>8417.74</v>
      </c>
      <c r="V138" s="24">
        <f t="shared" si="27"/>
        <v>8417.74</v>
      </c>
      <c r="W138" s="24">
        <f t="shared" si="28"/>
        <v>5914.07</v>
      </c>
      <c r="Y138" s="11"/>
      <c r="Z138" s="11"/>
      <c r="AA138" s="11"/>
      <c r="AB138" s="11"/>
    </row>
    <row r="139" spans="1:28" ht="12.75">
      <c r="A139" s="1" t="s">
        <v>47</v>
      </c>
      <c r="B139" s="1" t="s">
        <v>46</v>
      </c>
      <c r="C139" s="12">
        <v>2133856.3466389794</v>
      </c>
      <c r="D139" s="3">
        <v>700.43</v>
      </c>
      <c r="E139" s="3">
        <v>0</v>
      </c>
      <c r="F139" s="3">
        <f t="shared" si="29"/>
        <v>2133155.916638979</v>
      </c>
      <c r="G139" s="3">
        <f t="shared" si="25"/>
        <v>0</v>
      </c>
      <c r="H139" s="3">
        <f t="shared" si="30"/>
        <v>700.43</v>
      </c>
      <c r="I139" s="3"/>
      <c r="J139" s="29">
        <v>226.9</v>
      </c>
      <c r="K139" s="29">
        <v>0</v>
      </c>
      <c r="L139" s="29">
        <f t="shared" si="31"/>
        <v>226.9</v>
      </c>
      <c r="M139" s="12"/>
      <c r="N139" s="11">
        <v>9404.39</v>
      </c>
      <c r="O139" s="11">
        <v>9404.39</v>
      </c>
      <c r="P139" s="11">
        <v>5916.09</v>
      </c>
      <c r="Q139" s="11"/>
      <c r="R139" s="11">
        <f t="shared" si="26"/>
        <v>-3.09</v>
      </c>
      <c r="S139" s="11">
        <v>-2.02</v>
      </c>
      <c r="U139" s="24">
        <f t="shared" si="24"/>
        <v>9401.3</v>
      </c>
      <c r="V139" s="24">
        <f t="shared" si="27"/>
        <v>9401.3</v>
      </c>
      <c r="W139" s="24">
        <f t="shared" si="28"/>
        <v>5914.07</v>
      </c>
      <c r="Y139" s="11"/>
      <c r="Z139" s="11"/>
      <c r="AA139" s="11"/>
      <c r="AB139" s="11"/>
    </row>
    <row r="140" spans="1:28" ht="12.75">
      <c r="A140" s="1" t="s">
        <v>44</v>
      </c>
      <c r="B140" s="1" t="s">
        <v>45</v>
      </c>
      <c r="C140" s="12">
        <v>108047809.8296316</v>
      </c>
      <c r="D140" s="3">
        <v>35466.04</v>
      </c>
      <c r="E140" s="3">
        <v>0</v>
      </c>
      <c r="F140" s="3">
        <f t="shared" si="29"/>
        <v>108012343.78963159</v>
      </c>
      <c r="G140" s="3">
        <f t="shared" si="25"/>
        <v>0</v>
      </c>
      <c r="H140" s="3">
        <f t="shared" si="30"/>
        <v>35466.04</v>
      </c>
      <c r="I140" s="3"/>
      <c r="J140" s="29">
        <v>16973.3</v>
      </c>
      <c r="K140" s="29">
        <v>0</v>
      </c>
      <c r="L140" s="29">
        <f t="shared" si="31"/>
        <v>16973.3</v>
      </c>
      <c r="M140" s="12"/>
      <c r="N140" s="11">
        <v>6365.75</v>
      </c>
      <c r="O140" s="11">
        <v>6365.75</v>
      </c>
      <c r="P140" s="11">
        <v>5916.09</v>
      </c>
      <c r="Q140" s="11"/>
      <c r="R140" s="11">
        <f t="shared" si="26"/>
        <v>-2.09</v>
      </c>
      <c r="S140" s="11">
        <v>-2.02</v>
      </c>
      <c r="U140" s="24">
        <f t="shared" si="24"/>
        <v>6363.66</v>
      </c>
      <c r="V140" s="24">
        <f t="shared" si="27"/>
        <v>6363.66</v>
      </c>
      <c r="W140" s="24">
        <f t="shared" si="28"/>
        <v>5914.07</v>
      </c>
      <c r="Y140" s="11"/>
      <c r="Z140" s="11"/>
      <c r="AA140" s="11"/>
      <c r="AB140" s="11"/>
    </row>
    <row r="141" spans="1:28" ht="12.75">
      <c r="A141" s="1" t="s">
        <v>44</v>
      </c>
      <c r="B141" s="1" t="s">
        <v>43</v>
      </c>
      <c r="C141" s="12">
        <v>52704875.1020835</v>
      </c>
      <c r="D141" s="3">
        <v>17300.06</v>
      </c>
      <c r="E141" s="3">
        <v>0</v>
      </c>
      <c r="F141" s="3">
        <f t="shared" si="29"/>
        <v>52687575.042083494</v>
      </c>
      <c r="G141" s="3">
        <f t="shared" si="25"/>
        <v>0</v>
      </c>
      <c r="H141" s="3">
        <f t="shared" si="30"/>
        <v>17300.06</v>
      </c>
      <c r="I141" s="3"/>
      <c r="J141" s="29">
        <v>8579.9</v>
      </c>
      <c r="K141" s="29">
        <v>0</v>
      </c>
      <c r="L141" s="29">
        <f t="shared" si="31"/>
        <v>8579.9</v>
      </c>
      <c r="M141" s="12"/>
      <c r="N141" s="11">
        <v>6142.83</v>
      </c>
      <c r="O141" s="11">
        <v>6142.83</v>
      </c>
      <c r="P141" s="11">
        <v>5916.09</v>
      </c>
      <c r="Q141" s="11"/>
      <c r="R141" s="11">
        <f t="shared" si="26"/>
        <v>-2.02</v>
      </c>
      <c r="S141" s="11">
        <v>-2.02</v>
      </c>
      <c r="U141" s="24">
        <f t="shared" si="24"/>
        <v>6140.81</v>
      </c>
      <c r="V141" s="24">
        <f t="shared" si="27"/>
        <v>6140.8099999999995</v>
      </c>
      <c r="W141" s="24">
        <f t="shared" si="28"/>
        <v>5914.07</v>
      </c>
      <c r="Y141" s="11"/>
      <c r="Z141" s="11"/>
      <c r="AA141" s="11"/>
      <c r="AB141" s="11"/>
    </row>
    <row r="142" spans="1:28" ht="12.75">
      <c r="A142" s="1" t="s">
        <v>41</v>
      </c>
      <c r="B142" s="1" t="s">
        <v>42</v>
      </c>
      <c r="C142" s="12">
        <v>4984595.25</v>
      </c>
      <c r="D142" s="3">
        <v>0</v>
      </c>
      <c r="E142" s="3">
        <v>0</v>
      </c>
      <c r="F142" s="3">
        <f t="shared" si="29"/>
        <v>4984595.25</v>
      </c>
      <c r="G142" s="3">
        <f t="shared" si="25"/>
        <v>0</v>
      </c>
      <c r="H142" s="3">
        <f t="shared" si="30"/>
        <v>0</v>
      </c>
      <c r="I142" s="3"/>
      <c r="J142" s="29">
        <v>647.8</v>
      </c>
      <c r="K142" s="29">
        <v>0</v>
      </c>
      <c r="L142" s="29">
        <f t="shared" si="31"/>
        <v>647.8</v>
      </c>
      <c r="M142" s="12"/>
      <c r="N142" s="11">
        <v>7694.65</v>
      </c>
      <c r="O142" s="11">
        <v>7694.65</v>
      </c>
      <c r="P142" s="11">
        <v>5916.09</v>
      </c>
      <c r="Q142" s="11"/>
      <c r="R142" s="11">
        <f t="shared" si="26"/>
        <v>0</v>
      </c>
      <c r="S142" s="11">
        <v>-2.02</v>
      </c>
      <c r="U142" s="24">
        <f t="shared" si="24"/>
        <v>7694.65</v>
      </c>
      <c r="V142" s="24">
        <f t="shared" si="27"/>
        <v>7694.65</v>
      </c>
      <c r="W142" s="24">
        <f t="shared" si="28"/>
        <v>5914.07</v>
      </c>
      <c r="Y142" s="11"/>
      <c r="Z142" s="11"/>
      <c r="AA142" s="11"/>
      <c r="AB142" s="11"/>
    </row>
    <row r="143" spans="1:28" ht="12.75">
      <c r="A143" s="1" t="s">
        <v>41</v>
      </c>
      <c r="B143" s="1" t="s">
        <v>40</v>
      </c>
      <c r="C143" s="12">
        <v>3093413.4173999345</v>
      </c>
      <c r="D143" s="3">
        <v>1015.39</v>
      </c>
      <c r="E143" s="3">
        <v>0</v>
      </c>
      <c r="F143" s="3">
        <f t="shared" si="29"/>
        <v>3092398.0273999344</v>
      </c>
      <c r="G143" s="3">
        <f t="shared" si="25"/>
        <v>0</v>
      </c>
      <c r="H143" s="3">
        <f t="shared" si="30"/>
        <v>1015.39</v>
      </c>
      <c r="I143" s="3"/>
      <c r="J143" s="29">
        <v>454.1</v>
      </c>
      <c r="K143" s="29">
        <v>0</v>
      </c>
      <c r="L143" s="29">
        <f t="shared" si="31"/>
        <v>454.1</v>
      </c>
      <c r="M143" s="12"/>
      <c r="N143" s="11">
        <v>6812.19</v>
      </c>
      <c r="O143" s="11">
        <v>6812.19</v>
      </c>
      <c r="P143" s="11">
        <v>5916.09</v>
      </c>
      <c r="Q143" s="11"/>
      <c r="R143" s="11">
        <f t="shared" si="26"/>
        <v>-2.24</v>
      </c>
      <c r="S143" s="11">
        <v>-2.02</v>
      </c>
      <c r="U143" s="24">
        <f t="shared" si="24"/>
        <v>6809.95</v>
      </c>
      <c r="V143" s="24">
        <f t="shared" si="27"/>
        <v>6809.95</v>
      </c>
      <c r="W143" s="24">
        <f t="shared" si="28"/>
        <v>5914.07</v>
      </c>
      <c r="Y143" s="11"/>
      <c r="Z143" s="11"/>
      <c r="AA143" s="11"/>
      <c r="AB143" s="11"/>
    </row>
    <row r="144" spans="1:28" ht="12.75">
      <c r="A144" s="1" t="s">
        <v>37</v>
      </c>
      <c r="B144" s="1" t="s">
        <v>39</v>
      </c>
      <c r="C144" s="12">
        <v>3968215.706014543</v>
      </c>
      <c r="D144" s="3">
        <v>1302.54</v>
      </c>
      <c r="E144" s="3">
        <v>0</v>
      </c>
      <c r="F144" s="3">
        <f t="shared" si="29"/>
        <v>3966913.166014543</v>
      </c>
      <c r="G144" s="3">
        <f t="shared" si="25"/>
        <v>0</v>
      </c>
      <c r="H144" s="3">
        <f t="shared" si="30"/>
        <v>1302.54</v>
      </c>
      <c r="I144" s="3"/>
      <c r="J144" s="29">
        <v>569</v>
      </c>
      <c r="K144" s="29">
        <v>0</v>
      </c>
      <c r="L144" s="29">
        <f t="shared" si="31"/>
        <v>569</v>
      </c>
      <c r="M144" s="12"/>
      <c r="N144" s="11">
        <v>6974.02</v>
      </c>
      <c r="O144" s="11">
        <v>6974.02</v>
      </c>
      <c r="P144" s="11">
        <v>5916.09</v>
      </c>
      <c r="Q144" s="11"/>
      <c r="R144" s="11">
        <f t="shared" si="26"/>
        <v>-2.29</v>
      </c>
      <c r="S144" s="11">
        <v>-2.02</v>
      </c>
      <c r="U144" s="24">
        <f t="shared" si="24"/>
        <v>6971.73</v>
      </c>
      <c r="V144" s="24">
        <f t="shared" si="27"/>
        <v>6971.7300000000005</v>
      </c>
      <c r="W144" s="24">
        <f t="shared" si="28"/>
        <v>5914.07</v>
      </c>
      <c r="Y144" s="11"/>
      <c r="Z144" s="11"/>
      <c r="AA144" s="11"/>
      <c r="AB144" s="11"/>
    </row>
    <row r="145" spans="1:28" ht="12.75">
      <c r="A145" s="1" t="s">
        <v>37</v>
      </c>
      <c r="B145" s="1" t="s">
        <v>38</v>
      </c>
      <c r="C145" s="12">
        <v>7598257.8093478205</v>
      </c>
      <c r="D145" s="3">
        <v>2494.08</v>
      </c>
      <c r="E145" s="3">
        <v>0</v>
      </c>
      <c r="F145" s="3">
        <f t="shared" si="29"/>
        <v>7595763.72934782</v>
      </c>
      <c r="G145" s="3">
        <f t="shared" si="25"/>
        <v>222.2</v>
      </c>
      <c r="H145" s="3">
        <f t="shared" si="30"/>
        <v>2271.88</v>
      </c>
      <c r="I145" s="3"/>
      <c r="J145" s="29">
        <v>1151.6</v>
      </c>
      <c r="K145" s="29">
        <v>110</v>
      </c>
      <c r="L145" s="29">
        <f t="shared" si="31"/>
        <v>1041.6</v>
      </c>
      <c r="M145" s="12"/>
      <c r="N145" s="11">
        <v>6598</v>
      </c>
      <c r="O145" s="11">
        <v>6670.02</v>
      </c>
      <c r="P145" s="11">
        <v>5916.09</v>
      </c>
      <c r="Q145" s="11"/>
      <c r="R145" s="11">
        <f t="shared" si="26"/>
        <v>-2.18</v>
      </c>
      <c r="S145" s="11">
        <v>-2.02</v>
      </c>
      <c r="U145" s="24">
        <f t="shared" si="24"/>
        <v>6595.84</v>
      </c>
      <c r="V145" s="24">
        <f t="shared" si="27"/>
        <v>6667.84</v>
      </c>
      <c r="W145" s="24">
        <f t="shared" si="28"/>
        <v>5914.07</v>
      </c>
      <c r="Y145" s="11"/>
      <c r="Z145" s="11"/>
      <c r="AA145" s="11"/>
      <c r="AB145" s="11"/>
    </row>
    <row r="146" spans="1:28" ht="12.75">
      <c r="A146" s="1" t="s">
        <v>37</v>
      </c>
      <c r="B146" s="1" t="s">
        <v>36</v>
      </c>
      <c r="C146" s="12">
        <v>3228083.795263591</v>
      </c>
      <c r="D146" s="3">
        <v>1059.6</v>
      </c>
      <c r="E146" s="3">
        <v>0</v>
      </c>
      <c r="F146" s="3">
        <f t="shared" si="29"/>
        <v>3227024.195263591</v>
      </c>
      <c r="G146" s="3">
        <f t="shared" si="25"/>
        <v>0</v>
      </c>
      <c r="H146" s="3">
        <f t="shared" si="30"/>
        <v>1059.6</v>
      </c>
      <c r="I146" s="3"/>
      <c r="J146" s="29">
        <v>469.3</v>
      </c>
      <c r="K146" s="29">
        <v>0</v>
      </c>
      <c r="L146" s="29">
        <f t="shared" si="31"/>
        <v>469.3</v>
      </c>
      <c r="M146" s="12"/>
      <c r="N146" s="11">
        <v>6878.51</v>
      </c>
      <c r="O146" s="11">
        <v>6878.51</v>
      </c>
      <c r="P146" s="11">
        <v>5916.09</v>
      </c>
      <c r="Q146" s="11"/>
      <c r="R146" s="11">
        <f t="shared" si="26"/>
        <v>-2.26</v>
      </c>
      <c r="S146" s="11">
        <v>-2.02</v>
      </c>
      <c r="U146" s="24">
        <f t="shared" si="24"/>
        <v>6876.25</v>
      </c>
      <c r="V146" s="24">
        <f t="shared" si="27"/>
        <v>6876.25</v>
      </c>
      <c r="W146" s="24">
        <f t="shared" si="28"/>
        <v>5914.07</v>
      </c>
      <c r="Y146" s="11"/>
      <c r="Z146" s="11"/>
      <c r="AA146" s="11"/>
      <c r="AB146" s="11"/>
    </row>
    <row r="147" spans="1:28" ht="12.75">
      <c r="A147" s="1" t="s">
        <v>33</v>
      </c>
      <c r="B147" s="1" t="s">
        <v>35</v>
      </c>
      <c r="C147" s="12">
        <v>3218512.898947599</v>
      </c>
      <c r="D147" s="3">
        <v>1056.46</v>
      </c>
      <c r="E147" s="3">
        <v>0</v>
      </c>
      <c r="F147" s="3">
        <f t="shared" si="29"/>
        <v>3217456.438947599</v>
      </c>
      <c r="G147" s="3">
        <f t="shared" si="25"/>
        <v>0</v>
      </c>
      <c r="H147" s="3">
        <f t="shared" si="30"/>
        <v>1056.46</v>
      </c>
      <c r="I147" s="3"/>
      <c r="J147" s="29">
        <v>392.79999999999995</v>
      </c>
      <c r="K147" s="29">
        <v>0</v>
      </c>
      <c r="L147" s="29">
        <f t="shared" si="31"/>
        <v>392.79999999999995</v>
      </c>
      <c r="M147" s="12"/>
      <c r="N147" s="11">
        <v>8193.77</v>
      </c>
      <c r="O147" s="11">
        <v>8193.77</v>
      </c>
      <c r="P147" s="11">
        <v>5916.09</v>
      </c>
      <c r="Q147" s="11"/>
      <c r="R147" s="11">
        <f t="shared" si="26"/>
        <v>-2.69</v>
      </c>
      <c r="S147" s="11">
        <v>-2.02</v>
      </c>
      <c r="U147" s="24">
        <f t="shared" si="24"/>
        <v>8191.08</v>
      </c>
      <c r="V147" s="24">
        <f t="shared" si="27"/>
        <v>8191.080000000001</v>
      </c>
      <c r="W147" s="24">
        <f t="shared" si="28"/>
        <v>5914.07</v>
      </c>
      <c r="Y147" s="11"/>
      <c r="Z147" s="11"/>
      <c r="AA147" s="11"/>
      <c r="AB147" s="11"/>
    </row>
    <row r="148" spans="1:28" ht="12.75">
      <c r="A148" s="1" t="s">
        <v>33</v>
      </c>
      <c r="B148" s="1" t="s">
        <v>34</v>
      </c>
      <c r="C148" s="12">
        <v>14452820.064481972</v>
      </c>
      <c r="D148" s="3">
        <v>4744.05</v>
      </c>
      <c r="E148" s="3">
        <v>0</v>
      </c>
      <c r="F148" s="3">
        <f t="shared" si="29"/>
        <v>14448076.014481971</v>
      </c>
      <c r="G148" s="3">
        <f t="shared" si="25"/>
        <v>0</v>
      </c>
      <c r="H148" s="3">
        <f t="shared" si="30"/>
        <v>4744.05</v>
      </c>
      <c r="I148" s="3"/>
      <c r="J148" s="29">
        <v>2234.7</v>
      </c>
      <c r="K148" s="29">
        <v>0</v>
      </c>
      <c r="L148" s="29">
        <f t="shared" si="31"/>
        <v>2234.7</v>
      </c>
      <c r="M148" s="12"/>
      <c r="N148" s="11">
        <v>6467.45</v>
      </c>
      <c r="O148" s="11">
        <v>6467.45</v>
      </c>
      <c r="P148" s="11">
        <v>5916.09</v>
      </c>
      <c r="Q148" s="11"/>
      <c r="R148" s="11">
        <f t="shared" si="26"/>
        <v>-2.12</v>
      </c>
      <c r="S148" s="11">
        <v>-2.02</v>
      </c>
      <c r="U148" s="24">
        <f t="shared" si="24"/>
        <v>6465.33</v>
      </c>
      <c r="V148" s="24">
        <f t="shared" si="27"/>
        <v>6465.33</v>
      </c>
      <c r="W148" s="24">
        <f t="shared" si="28"/>
        <v>5914.07</v>
      </c>
      <c r="Y148" s="11"/>
      <c r="Z148" s="11"/>
      <c r="AA148" s="11"/>
      <c r="AB148" s="11"/>
    </row>
    <row r="149" spans="1:28" ht="12.75">
      <c r="A149" s="1" t="s">
        <v>33</v>
      </c>
      <c r="B149" s="1" t="s">
        <v>32</v>
      </c>
      <c r="C149" s="12">
        <v>3188449.4528961857</v>
      </c>
      <c r="D149" s="3">
        <v>1046.59</v>
      </c>
      <c r="E149" s="3">
        <v>0</v>
      </c>
      <c r="F149" s="3">
        <f t="shared" si="29"/>
        <v>3187402.862896186</v>
      </c>
      <c r="G149" s="3">
        <f t="shared" si="25"/>
        <v>0</v>
      </c>
      <c r="H149" s="3">
        <f t="shared" si="30"/>
        <v>1046.59</v>
      </c>
      <c r="I149" s="3"/>
      <c r="J149" s="29">
        <v>378.6</v>
      </c>
      <c r="K149" s="29">
        <v>0</v>
      </c>
      <c r="L149" s="29">
        <f t="shared" si="31"/>
        <v>378.6</v>
      </c>
      <c r="M149" s="12"/>
      <c r="N149" s="11">
        <v>8421.68</v>
      </c>
      <c r="O149" s="11">
        <v>8421.68</v>
      </c>
      <c r="P149" s="11">
        <v>5916.09</v>
      </c>
      <c r="Q149" s="11"/>
      <c r="R149" s="11">
        <f t="shared" si="26"/>
        <v>-2.76</v>
      </c>
      <c r="S149" s="11">
        <v>-2.02</v>
      </c>
      <c r="U149" s="24">
        <f t="shared" si="24"/>
        <v>8418.92</v>
      </c>
      <c r="V149" s="24">
        <f t="shared" si="27"/>
        <v>8418.92</v>
      </c>
      <c r="W149" s="24">
        <f t="shared" si="28"/>
        <v>5914.07</v>
      </c>
      <c r="Y149" s="11"/>
      <c r="Z149" s="11"/>
      <c r="AA149" s="11"/>
      <c r="AB149" s="11"/>
    </row>
    <row r="150" spans="1:28" ht="12.75">
      <c r="A150" s="1" t="s">
        <v>30</v>
      </c>
      <c r="B150" s="1" t="s">
        <v>209</v>
      </c>
      <c r="C150" s="12">
        <v>1383756.3128709462</v>
      </c>
      <c r="D150" s="3">
        <v>454.21</v>
      </c>
      <c r="E150" s="3">
        <v>0</v>
      </c>
      <c r="F150" s="3">
        <f t="shared" si="29"/>
        <v>1383302.1028709463</v>
      </c>
      <c r="G150" s="3">
        <f t="shared" si="25"/>
        <v>0</v>
      </c>
      <c r="H150" s="3">
        <f t="shared" si="30"/>
        <v>454.21</v>
      </c>
      <c r="I150" s="3"/>
      <c r="J150" s="29">
        <v>116.5</v>
      </c>
      <c r="K150" s="29">
        <v>0</v>
      </c>
      <c r="L150" s="29">
        <f t="shared" si="31"/>
        <v>116.5</v>
      </c>
      <c r="M150" s="12"/>
      <c r="N150" s="11">
        <v>11877.74</v>
      </c>
      <c r="O150" s="11">
        <v>11877.74</v>
      </c>
      <c r="P150" s="11">
        <v>5916.09</v>
      </c>
      <c r="Q150" s="11"/>
      <c r="R150" s="11">
        <f t="shared" si="26"/>
        <v>-3.9</v>
      </c>
      <c r="S150" s="11">
        <v>-2.02</v>
      </c>
      <c r="U150" s="24">
        <f t="shared" si="24"/>
        <v>11873.84</v>
      </c>
      <c r="V150" s="24">
        <f t="shared" si="27"/>
        <v>11873.84</v>
      </c>
      <c r="W150" s="24">
        <f t="shared" si="28"/>
        <v>5914.07</v>
      </c>
      <c r="Y150" s="11"/>
      <c r="Z150" s="11"/>
      <c r="AA150" s="11"/>
      <c r="AB150" s="11"/>
    </row>
    <row r="151" spans="1:28" ht="12.75">
      <c r="A151" s="1" t="s">
        <v>30</v>
      </c>
      <c r="B151" s="1" t="s">
        <v>31</v>
      </c>
      <c r="C151" s="12">
        <v>2246559.732705956</v>
      </c>
      <c r="D151" s="3">
        <v>737.42</v>
      </c>
      <c r="E151" s="3">
        <v>0</v>
      </c>
      <c r="F151" s="3">
        <f t="shared" si="29"/>
        <v>2245822.312705956</v>
      </c>
      <c r="G151" s="3">
        <f t="shared" si="25"/>
        <v>0</v>
      </c>
      <c r="H151" s="3">
        <f t="shared" si="30"/>
        <v>737.42</v>
      </c>
      <c r="I151" s="3"/>
      <c r="J151" s="29">
        <v>199.6</v>
      </c>
      <c r="K151" s="29">
        <v>0</v>
      </c>
      <c r="L151" s="29">
        <f t="shared" si="31"/>
        <v>199.6</v>
      </c>
      <c r="M151" s="12"/>
      <c r="N151" s="11">
        <v>11255.31</v>
      </c>
      <c r="O151" s="11">
        <v>11255.31</v>
      </c>
      <c r="P151" s="11">
        <v>5916.09</v>
      </c>
      <c r="Q151" s="11"/>
      <c r="R151" s="11">
        <f t="shared" si="26"/>
        <v>-3.69</v>
      </c>
      <c r="S151" s="11">
        <v>-2.02</v>
      </c>
      <c r="U151" s="24">
        <f>ROUND(F151/J151,2)+0.01</f>
        <v>11251.62</v>
      </c>
      <c r="V151" s="24">
        <f t="shared" si="27"/>
        <v>11251.619999999999</v>
      </c>
      <c r="W151" s="24">
        <f t="shared" si="28"/>
        <v>5914.07</v>
      </c>
      <c r="Y151" s="11"/>
      <c r="Z151" s="11"/>
      <c r="AA151" s="11"/>
      <c r="AB151" s="11"/>
    </row>
    <row r="152" spans="1:28" ht="12.75">
      <c r="A152" s="1" t="s">
        <v>30</v>
      </c>
      <c r="B152" s="1" t="s">
        <v>29</v>
      </c>
      <c r="C152" s="12">
        <v>4292006.130697955</v>
      </c>
      <c r="D152" s="3">
        <v>1408.83</v>
      </c>
      <c r="E152" s="3">
        <v>0</v>
      </c>
      <c r="F152" s="3">
        <f t="shared" si="29"/>
        <v>4290597.300697955</v>
      </c>
      <c r="G152" s="3">
        <f t="shared" si="25"/>
        <v>0</v>
      </c>
      <c r="H152" s="3">
        <f t="shared" si="30"/>
        <v>1408.83</v>
      </c>
      <c r="I152" s="3"/>
      <c r="J152" s="29">
        <v>580.1</v>
      </c>
      <c r="K152" s="29">
        <v>0</v>
      </c>
      <c r="L152" s="29">
        <f t="shared" si="31"/>
        <v>580.1</v>
      </c>
      <c r="M152" s="12"/>
      <c r="N152" s="11">
        <v>7398.73</v>
      </c>
      <c r="O152" s="11">
        <v>7398.73</v>
      </c>
      <c r="P152" s="11">
        <v>5916.09</v>
      </c>
      <c r="Q152" s="11"/>
      <c r="R152" s="11">
        <f t="shared" si="26"/>
        <v>-2.43</v>
      </c>
      <c r="S152" s="11">
        <v>-2.02</v>
      </c>
      <c r="U152" s="24">
        <f>ROUND(F152/J152,2)-0.01</f>
        <v>7396.3</v>
      </c>
      <c r="V152" s="24">
        <f t="shared" si="27"/>
        <v>7396.299999999999</v>
      </c>
      <c r="W152" s="24">
        <f t="shared" si="28"/>
        <v>5914.07</v>
      </c>
      <c r="Y152" s="11"/>
      <c r="Z152" s="11"/>
      <c r="AA152" s="11"/>
      <c r="AB152" s="11"/>
    </row>
    <row r="153" spans="1:28" ht="12.75">
      <c r="A153" s="1" t="s">
        <v>28</v>
      </c>
      <c r="B153" s="1" t="s">
        <v>27</v>
      </c>
      <c r="C153" s="12">
        <v>935959.2502204585</v>
      </c>
      <c r="D153" s="3">
        <v>307.22</v>
      </c>
      <c r="E153" s="3">
        <v>0</v>
      </c>
      <c r="F153" s="3">
        <f t="shared" si="29"/>
        <v>935652.0302204585</v>
      </c>
      <c r="G153" s="3">
        <f t="shared" si="25"/>
        <v>0</v>
      </c>
      <c r="H153" s="3">
        <f t="shared" si="30"/>
        <v>307.22</v>
      </c>
      <c r="I153" s="3"/>
      <c r="J153" s="29">
        <v>67.3</v>
      </c>
      <c r="K153" s="29">
        <v>0</v>
      </c>
      <c r="L153" s="29">
        <f t="shared" si="31"/>
        <v>67.3</v>
      </c>
      <c r="M153" s="12"/>
      <c r="N153" s="11">
        <v>13907.27</v>
      </c>
      <c r="O153" s="11">
        <v>13907.27</v>
      </c>
      <c r="P153" s="11">
        <v>5916.09</v>
      </c>
      <c r="Q153" s="11"/>
      <c r="R153" s="11">
        <f t="shared" si="26"/>
        <v>-4.56</v>
      </c>
      <c r="S153" s="11">
        <v>-2.02</v>
      </c>
      <c r="U153" s="24">
        <f>ROUND(F153/J153,2)+0.01</f>
        <v>13902.710000000001</v>
      </c>
      <c r="V153" s="24">
        <f t="shared" si="27"/>
        <v>13902.710000000001</v>
      </c>
      <c r="W153" s="24">
        <f t="shared" si="28"/>
        <v>5914.07</v>
      </c>
      <c r="Y153" s="11"/>
      <c r="Z153" s="11"/>
      <c r="AA153" s="11"/>
      <c r="AB153" s="11"/>
    </row>
    <row r="154" spans="1:28" ht="12.75">
      <c r="A154" s="1" t="s">
        <v>25</v>
      </c>
      <c r="B154" s="1" t="s">
        <v>26</v>
      </c>
      <c r="C154" s="12">
        <v>6394900.090823027</v>
      </c>
      <c r="D154" s="3">
        <v>2099.09</v>
      </c>
      <c r="E154" s="3">
        <v>0</v>
      </c>
      <c r="F154" s="3">
        <f t="shared" si="29"/>
        <v>6392801.000823027</v>
      </c>
      <c r="G154" s="3">
        <f t="shared" si="25"/>
        <v>0</v>
      </c>
      <c r="H154" s="3">
        <f t="shared" si="30"/>
        <v>2099.09</v>
      </c>
      <c r="I154" s="3"/>
      <c r="J154" s="29">
        <v>721.6</v>
      </c>
      <c r="K154" s="29">
        <v>0</v>
      </c>
      <c r="L154" s="29">
        <f t="shared" si="31"/>
        <v>721.6</v>
      </c>
      <c r="M154" s="12"/>
      <c r="N154" s="11">
        <v>8862.11</v>
      </c>
      <c r="O154" s="11">
        <v>8862.11</v>
      </c>
      <c r="P154" s="11">
        <v>5916.09</v>
      </c>
      <c r="Q154" s="11"/>
      <c r="R154" s="11">
        <f t="shared" si="26"/>
        <v>-2.91</v>
      </c>
      <c r="S154" s="11">
        <v>-2.02</v>
      </c>
      <c r="U154" s="24">
        <f t="shared" si="24"/>
        <v>8859.2</v>
      </c>
      <c r="V154" s="24">
        <f t="shared" si="27"/>
        <v>8859.2</v>
      </c>
      <c r="W154" s="24">
        <f t="shared" si="28"/>
        <v>5914.07</v>
      </c>
      <c r="Y154" s="11"/>
      <c r="Z154" s="11"/>
      <c r="AA154" s="11"/>
      <c r="AB154" s="11"/>
    </row>
    <row r="155" spans="1:28" ht="12.75">
      <c r="A155" s="1" t="s">
        <v>25</v>
      </c>
      <c r="B155" s="1" t="s">
        <v>24</v>
      </c>
      <c r="C155" s="12">
        <v>2544643.502223431</v>
      </c>
      <c r="D155" s="3">
        <v>835.26</v>
      </c>
      <c r="E155" s="3">
        <v>0</v>
      </c>
      <c r="F155" s="3">
        <f t="shared" si="29"/>
        <v>2543808.2422234314</v>
      </c>
      <c r="G155" s="3">
        <f t="shared" si="25"/>
        <v>2.02</v>
      </c>
      <c r="H155" s="3">
        <f t="shared" si="30"/>
        <v>833.24</v>
      </c>
      <c r="I155" s="3"/>
      <c r="J155" s="29">
        <v>260.5</v>
      </c>
      <c r="K155" s="29">
        <v>1</v>
      </c>
      <c r="L155" s="29">
        <f t="shared" si="31"/>
        <v>259.5</v>
      </c>
      <c r="M155" s="12"/>
      <c r="N155" s="11">
        <v>9768.31</v>
      </c>
      <c r="O155" s="11">
        <v>9783.15</v>
      </c>
      <c r="P155" s="11">
        <v>5916.09</v>
      </c>
      <c r="Q155" s="11"/>
      <c r="R155" s="11">
        <f t="shared" si="26"/>
        <v>-3.21</v>
      </c>
      <c r="S155" s="11">
        <v>-2.02</v>
      </c>
      <c r="U155" s="24">
        <f t="shared" si="24"/>
        <v>9765.1</v>
      </c>
      <c r="V155" s="24">
        <f t="shared" si="27"/>
        <v>9779.94</v>
      </c>
      <c r="W155" s="24">
        <f t="shared" si="28"/>
        <v>5914.07</v>
      </c>
      <c r="Y155" s="11"/>
      <c r="Z155" s="11"/>
      <c r="AA155" s="11"/>
      <c r="AB155" s="11"/>
    </row>
    <row r="156" spans="1:28" ht="12.75">
      <c r="A156" s="1" t="s">
        <v>22</v>
      </c>
      <c r="B156" s="1" t="s">
        <v>23</v>
      </c>
      <c r="C156" s="12">
        <v>5410269.886807369</v>
      </c>
      <c r="D156" s="3">
        <v>1775.89</v>
      </c>
      <c r="E156" s="3">
        <v>0</v>
      </c>
      <c r="F156" s="3">
        <f t="shared" si="29"/>
        <v>5408493.996807369</v>
      </c>
      <c r="G156" s="3">
        <f t="shared" si="25"/>
        <v>1266.54</v>
      </c>
      <c r="H156" s="3">
        <f t="shared" si="30"/>
        <v>509.35000000000014</v>
      </c>
      <c r="I156" s="3"/>
      <c r="J156" s="29">
        <v>867</v>
      </c>
      <c r="K156" s="29">
        <v>627</v>
      </c>
      <c r="L156" s="29">
        <f t="shared" si="31"/>
        <v>240</v>
      </c>
      <c r="M156" s="12"/>
      <c r="N156" s="11">
        <v>6240.22</v>
      </c>
      <c r="O156" s="11">
        <v>7087.01</v>
      </c>
      <c r="P156" s="11">
        <v>5916.09</v>
      </c>
      <c r="Q156" s="11"/>
      <c r="R156" s="11">
        <f t="shared" si="26"/>
        <v>-2.12</v>
      </c>
      <c r="S156" s="11">
        <v>-2.02</v>
      </c>
      <c r="U156" s="24">
        <f t="shared" si="24"/>
        <v>6238.17</v>
      </c>
      <c r="V156" s="24">
        <f t="shared" si="27"/>
        <v>7084.89</v>
      </c>
      <c r="W156" s="24">
        <f t="shared" si="28"/>
        <v>5914.07</v>
      </c>
      <c r="Y156" s="11"/>
      <c r="Z156" s="11"/>
      <c r="AA156" s="11"/>
      <c r="AB156" s="11"/>
    </row>
    <row r="157" spans="1:28" ht="12.75">
      <c r="A157" s="1" t="s">
        <v>22</v>
      </c>
      <c r="B157" s="1" t="s">
        <v>210</v>
      </c>
      <c r="C157" s="12">
        <v>1485822.5749019675</v>
      </c>
      <c r="D157" s="3">
        <v>487.71</v>
      </c>
      <c r="E157" s="3">
        <v>0</v>
      </c>
      <c r="F157" s="3">
        <f t="shared" si="29"/>
        <v>1485334.8649019676</v>
      </c>
      <c r="G157" s="3">
        <f t="shared" si="25"/>
        <v>0</v>
      </c>
      <c r="H157" s="3">
        <f t="shared" si="30"/>
        <v>487.71</v>
      </c>
      <c r="I157" s="3"/>
      <c r="J157" s="29">
        <v>124.4</v>
      </c>
      <c r="K157" s="29">
        <v>0</v>
      </c>
      <c r="L157" s="29">
        <f t="shared" si="31"/>
        <v>124.4</v>
      </c>
      <c r="M157" s="12"/>
      <c r="N157" s="11">
        <v>11943.91</v>
      </c>
      <c r="O157" s="11">
        <v>11943.91</v>
      </c>
      <c r="P157" s="11">
        <v>5916.09</v>
      </c>
      <c r="Q157" s="11"/>
      <c r="R157" s="11">
        <f t="shared" si="26"/>
        <v>-3.92</v>
      </c>
      <c r="S157" s="11">
        <v>-2.02</v>
      </c>
      <c r="U157" s="24">
        <f t="shared" si="24"/>
        <v>11939.99</v>
      </c>
      <c r="V157" s="24">
        <f t="shared" si="27"/>
        <v>11939.99</v>
      </c>
      <c r="W157" s="24">
        <f t="shared" si="28"/>
        <v>5914.07</v>
      </c>
      <c r="Y157" s="11"/>
      <c r="Z157" s="11"/>
      <c r="AA157" s="11"/>
      <c r="AB157" s="11"/>
    </row>
    <row r="158" spans="1:28" ht="12.75">
      <c r="A158" s="1" t="s">
        <v>21</v>
      </c>
      <c r="B158" s="1" t="s">
        <v>21</v>
      </c>
      <c r="C158" s="12">
        <v>19862521.919892874</v>
      </c>
      <c r="D158" s="3">
        <v>6519.75</v>
      </c>
      <c r="E158" s="3">
        <v>0</v>
      </c>
      <c r="F158" s="3">
        <f t="shared" si="29"/>
        <v>19856002.169892874</v>
      </c>
      <c r="G158" s="3">
        <f t="shared" si="25"/>
        <v>3.0300000000000002</v>
      </c>
      <c r="H158" s="3">
        <f t="shared" si="30"/>
        <v>6516.72</v>
      </c>
      <c r="I158" s="3"/>
      <c r="J158" s="29">
        <v>2942.3</v>
      </c>
      <c r="K158" s="29">
        <v>1.5</v>
      </c>
      <c r="L158" s="29">
        <f t="shared" si="31"/>
        <v>2940.8</v>
      </c>
      <c r="M158" s="12"/>
      <c r="N158" s="11">
        <v>6750.68</v>
      </c>
      <c r="O158" s="11">
        <v>6751.1</v>
      </c>
      <c r="P158" s="11">
        <v>5916.09</v>
      </c>
      <c r="Q158" s="11"/>
      <c r="R158" s="11">
        <f t="shared" si="26"/>
        <v>-2.22</v>
      </c>
      <c r="S158" s="11">
        <v>-2.02</v>
      </c>
      <c r="U158" s="24">
        <f t="shared" si="24"/>
        <v>6748.46</v>
      </c>
      <c r="V158" s="24">
        <f t="shared" si="27"/>
        <v>6748.88</v>
      </c>
      <c r="W158" s="24">
        <f t="shared" si="28"/>
        <v>5914.07</v>
      </c>
      <c r="Y158" s="11"/>
      <c r="Z158" s="11"/>
      <c r="AA158" s="11"/>
      <c r="AB158" s="11"/>
    </row>
    <row r="159" spans="1:28" ht="12.75">
      <c r="A159" s="1" t="s">
        <v>19</v>
      </c>
      <c r="B159" s="1" t="s">
        <v>20</v>
      </c>
      <c r="C159" s="12">
        <v>3100320.202759708</v>
      </c>
      <c r="D159" s="3">
        <v>1017.66</v>
      </c>
      <c r="E159" s="3">
        <v>0</v>
      </c>
      <c r="F159" s="3">
        <f t="shared" si="29"/>
        <v>3099302.5427597077</v>
      </c>
      <c r="G159" s="3">
        <f t="shared" si="25"/>
        <v>0</v>
      </c>
      <c r="H159" s="3">
        <f t="shared" si="30"/>
        <v>1017.66</v>
      </c>
      <c r="I159" s="3"/>
      <c r="J159" s="29">
        <v>411</v>
      </c>
      <c r="K159" s="29">
        <v>0</v>
      </c>
      <c r="L159" s="29">
        <f t="shared" si="31"/>
        <v>411</v>
      </c>
      <c r="M159" s="12"/>
      <c r="N159" s="11">
        <v>7543.36</v>
      </c>
      <c r="O159" s="11">
        <v>7543.36</v>
      </c>
      <c r="P159" s="11">
        <v>5916.09</v>
      </c>
      <c r="Q159" s="11"/>
      <c r="R159" s="11">
        <f t="shared" si="26"/>
        <v>-2.48</v>
      </c>
      <c r="S159" s="11">
        <v>-2.02</v>
      </c>
      <c r="U159" s="24">
        <f t="shared" si="24"/>
        <v>7540.88</v>
      </c>
      <c r="V159" s="24">
        <f t="shared" si="27"/>
        <v>7540.88</v>
      </c>
      <c r="W159" s="24">
        <f t="shared" si="28"/>
        <v>5914.07</v>
      </c>
      <c r="Y159" s="11"/>
      <c r="Z159" s="11"/>
      <c r="AA159" s="11"/>
      <c r="AB159" s="11"/>
    </row>
    <row r="160" spans="1:28" ht="12.75">
      <c r="A160" s="1" t="s">
        <v>19</v>
      </c>
      <c r="B160" s="1" t="s">
        <v>18</v>
      </c>
      <c r="C160" s="12">
        <v>16503236.236567633</v>
      </c>
      <c r="D160" s="3">
        <v>5417.09</v>
      </c>
      <c r="E160" s="3">
        <v>0</v>
      </c>
      <c r="F160" s="3">
        <f t="shared" si="29"/>
        <v>16497819.146567633</v>
      </c>
      <c r="G160" s="3">
        <f t="shared" si="25"/>
        <v>0</v>
      </c>
      <c r="H160" s="3">
        <f t="shared" si="30"/>
        <v>5417.09</v>
      </c>
      <c r="I160" s="3"/>
      <c r="J160" s="29">
        <v>2667.4</v>
      </c>
      <c r="K160" s="29">
        <v>0</v>
      </c>
      <c r="L160" s="29">
        <f t="shared" si="31"/>
        <v>2667.4</v>
      </c>
      <c r="M160" s="12"/>
      <c r="N160" s="11">
        <v>6187.01</v>
      </c>
      <c r="O160" s="11">
        <v>6187.01</v>
      </c>
      <c r="P160" s="11">
        <v>5916.09</v>
      </c>
      <c r="Q160" s="11"/>
      <c r="R160" s="11">
        <f t="shared" si="26"/>
        <v>-2.03</v>
      </c>
      <c r="S160" s="11">
        <v>-2.02</v>
      </c>
      <c r="U160" s="24">
        <f t="shared" si="24"/>
        <v>6184.98</v>
      </c>
      <c r="V160" s="24">
        <f t="shared" si="27"/>
        <v>6184.9800000000005</v>
      </c>
      <c r="W160" s="24">
        <f t="shared" si="28"/>
        <v>5914.07</v>
      </c>
      <c r="Y160" s="11"/>
      <c r="Z160" s="11"/>
      <c r="AA160" s="11"/>
      <c r="AB160" s="11"/>
    </row>
    <row r="161" spans="1:28" ht="12.75">
      <c r="A161" s="1" t="s">
        <v>13</v>
      </c>
      <c r="B161" s="1" t="s">
        <v>17</v>
      </c>
      <c r="C161" s="12">
        <v>2914460.2549588066</v>
      </c>
      <c r="D161" s="3">
        <v>956.65</v>
      </c>
      <c r="E161" s="3">
        <v>0</v>
      </c>
      <c r="F161" s="3">
        <f t="shared" si="29"/>
        <v>2913503.6049588067</v>
      </c>
      <c r="G161" s="3">
        <f t="shared" si="25"/>
        <v>0</v>
      </c>
      <c r="H161" s="3">
        <f t="shared" si="30"/>
        <v>956.65</v>
      </c>
      <c r="I161" s="3"/>
      <c r="J161" s="29">
        <v>369.8</v>
      </c>
      <c r="K161" s="29">
        <v>0</v>
      </c>
      <c r="L161" s="29">
        <f t="shared" si="31"/>
        <v>369.8</v>
      </c>
      <c r="M161" s="12"/>
      <c r="N161" s="11">
        <v>7881.18</v>
      </c>
      <c r="O161" s="11">
        <v>7881.18</v>
      </c>
      <c r="P161" s="11">
        <v>5916.09</v>
      </c>
      <c r="Q161" s="11"/>
      <c r="R161" s="11">
        <f t="shared" si="26"/>
        <v>-2.59</v>
      </c>
      <c r="S161" s="11">
        <v>-2.02</v>
      </c>
      <c r="U161" s="24">
        <f t="shared" si="24"/>
        <v>7878.59</v>
      </c>
      <c r="V161" s="24">
        <f t="shared" si="27"/>
        <v>7878.59</v>
      </c>
      <c r="W161" s="24">
        <f t="shared" si="28"/>
        <v>5914.07</v>
      </c>
      <c r="Y161" s="11"/>
      <c r="Z161" s="11"/>
      <c r="AA161" s="11"/>
      <c r="AB161" s="11"/>
    </row>
    <row r="162" spans="1:28" ht="12.75">
      <c r="A162" s="1" t="s">
        <v>13</v>
      </c>
      <c r="B162" s="1" t="s">
        <v>16</v>
      </c>
      <c r="C162" s="12">
        <v>1235080.698747725</v>
      </c>
      <c r="D162" s="3">
        <v>405.41</v>
      </c>
      <c r="E162" s="3">
        <v>0</v>
      </c>
      <c r="F162" s="3">
        <f t="shared" si="29"/>
        <v>1234675.288747725</v>
      </c>
      <c r="G162" s="3">
        <f t="shared" si="25"/>
        <v>0</v>
      </c>
      <c r="H162" s="3">
        <f t="shared" si="30"/>
        <v>405.41</v>
      </c>
      <c r="I162" s="3"/>
      <c r="J162" s="29">
        <v>101</v>
      </c>
      <c r="K162" s="29">
        <v>0</v>
      </c>
      <c r="L162" s="29">
        <f t="shared" si="31"/>
        <v>101</v>
      </c>
      <c r="M162" s="12"/>
      <c r="N162" s="11">
        <v>12228.52</v>
      </c>
      <c r="O162" s="11">
        <v>12228.52</v>
      </c>
      <c r="P162" s="11">
        <v>5916.09</v>
      </c>
      <c r="Q162" s="11"/>
      <c r="R162" s="11">
        <f t="shared" si="26"/>
        <v>-4.01</v>
      </c>
      <c r="S162" s="11">
        <v>-2.02</v>
      </c>
      <c r="U162" s="24">
        <f t="shared" si="24"/>
        <v>12224.51</v>
      </c>
      <c r="V162" s="24">
        <f t="shared" si="27"/>
        <v>12224.51</v>
      </c>
      <c r="W162" s="24">
        <f t="shared" si="28"/>
        <v>5914.07</v>
      </c>
      <c r="Y162" s="11"/>
      <c r="Z162" s="11"/>
      <c r="AA162" s="11"/>
      <c r="AB162" s="11"/>
    </row>
    <row r="163" spans="1:28" ht="12.75">
      <c r="A163" s="1" t="s">
        <v>13</v>
      </c>
      <c r="B163" s="1" t="s">
        <v>15</v>
      </c>
      <c r="C163" s="12">
        <v>1946563.9309554524</v>
      </c>
      <c r="D163" s="3">
        <v>638.95</v>
      </c>
      <c r="E163" s="3">
        <v>0</v>
      </c>
      <c r="F163" s="3">
        <f t="shared" si="29"/>
        <v>1945924.9809554524</v>
      </c>
      <c r="G163" s="3">
        <f t="shared" si="25"/>
        <v>0</v>
      </c>
      <c r="H163" s="3">
        <f t="shared" si="30"/>
        <v>638.95</v>
      </c>
      <c r="I163" s="3"/>
      <c r="J163" s="29">
        <v>186.7</v>
      </c>
      <c r="K163" s="29">
        <v>0</v>
      </c>
      <c r="L163" s="29">
        <f t="shared" si="31"/>
        <v>186.7</v>
      </c>
      <c r="M163" s="12"/>
      <c r="N163" s="11">
        <v>10426.16</v>
      </c>
      <c r="O163" s="11">
        <v>10426.16</v>
      </c>
      <c r="P163" s="11">
        <v>5916.09</v>
      </c>
      <c r="Q163" s="11"/>
      <c r="R163" s="11">
        <f t="shared" si="26"/>
        <v>-3.42</v>
      </c>
      <c r="S163" s="11">
        <v>-2.02</v>
      </c>
      <c r="U163" s="24">
        <f t="shared" si="24"/>
        <v>10422.74</v>
      </c>
      <c r="V163" s="24">
        <f t="shared" si="27"/>
        <v>10422.74</v>
      </c>
      <c r="W163" s="24">
        <f t="shared" si="28"/>
        <v>5914.07</v>
      </c>
      <c r="Y163" s="11"/>
      <c r="Z163" s="11"/>
      <c r="AA163" s="11"/>
      <c r="AB163" s="11"/>
    </row>
    <row r="164" spans="1:28" ht="12.75">
      <c r="A164" s="1" t="s">
        <v>13</v>
      </c>
      <c r="B164" s="1" t="s">
        <v>14</v>
      </c>
      <c r="C164" s="12">
        <v>1311664.2027249697</v>
      </c>
      <c r="D164" s="3">
        <v>430.55</v>
      </c>
      <c r="E164" s="3">
        <v>0</v>
      </c>
      <c r="F164" s="3">
        <f t="shared" si="29"/>
        <v>1311233.6527249697</v>
      </c>
      <c r="G164" s="3">
        <f aca="true" t="shared" si="32" ref="G164:G181">K164*-S164</f>
        <v>0</v>
      </c>
      <c r="H164" s="3">
        <f t="shared" si="30"/>
        <v>430.55</v>
      </c>
      <c r="I164" s="3"/>
      <c r="J164" s="29">
        <v>107</v>
      </c>
      <c r="K164" s="29">
        <v>0</v>
      </c>
      <c r="L164" s="29">
        <f t="shared" si="31"/>
        <v>107</v>
      </c>
      <c r="M164" s="12"/>
      <c r="N164" s="11">
        <v>12258.54</v>
      </c>
      <c r="O164" s="11">
        <v>12258.54</v>
      </c>
      <c r="P164" s="11">
        <v>5916.09</v>
      </c>
      <c r="Q164" s="11"/>
      <c r="R164" s="11">
        <f aca="true" t="shared" si="33" ref="R164:R181">ROUND(H164/-L164,2)</f>
        <v>-4.02</v>
      </c>
      <c r="S164" s="11">
        <v>-2.02</v>
      </c>
      <c r="U164" s="24">
        <f t="shared" si="24"/>
        <v>12254.52</v>
      </c>
      <c r="V164" s="24">
        <f aca="true" t="shared" si="34" ref="V164:V181">O164+R164</f>
        <v>12254.52</v>
      </c>
      <c r="W164" s="24">
        <f aca="true" t="shared" si="35" ref="W164:W181">P164+S164</f>
        <v>5914.07</v>
      </c>
      <c r="Y164" s="11"/>
      <c r="Z164" s="11"/>
      <c r="AA164" s="11"/>
      <c r="AB164" s="11"/>
    </row>
    <row r="165" spans="1:28" ht="12.75">
      <c r="A165" s="1" t="s">
        <v>13</v>
      </c>
      <c r="B165" s="1" t="s">
        <v>12</v>
      </c>
      <c r="C165" s="12">
        <v>1163182.2305239593</v>
      </c>
      <c r="D165" s="3">
        <v>381.81</v>
      </c>
      <c r="E165" s="3">
        <v>0</v>
      </c>
      <c r="F165" s="3">
        <f t="shared" si="29"/>
        <v>1162800.4205239592</v>
      </c>
      <c r="G165" s="3">
        <f t="shared" si="32"/>
        <v>0</v>
      </c>
      <c r="H165" s="3">
        <f aca="true" t="shared" si="36" ref="H165:H182">D165-G165</f>
        <v>381.81</v>
      </c>
      <c r="I165" s="3"/>
      <c r="J165" s="29">
        <v>94.8</v>
      </c>
      <c r="K165" s="29">
        <v>0</v>
      </c>
      <c r="L165" s="29">
        <f t="shared" si="31"/>
        <v>94.8</v>
      </c>
      <c r="M165" s="12"/>
      <c r="N165" s="11">
        <v>12269.85</v>
      </c>
      <c r="O165" s="11">
        <v>12269.85</v>
      </c>
      <c r="P165" s="11">
        <v>5916.09</v>
      </c>
      <c r="Q165" s="11"/>
      <c r="R165" s="11">
        <f t="shared" si="33"/>
        <v>-4.03</v>
      </c>
      <c r="S165" s="11">
        <v>-2.02</v>
      </c>
      <c r="U165" s="24">
        <f>ROUND(F165/J165,2)-0.01</f>
        <v>12265.82</v>
      </c>
      <c r="V165" s="24">
        <f t="shared" si="34"/>
        <v>12265.82</v>
      </c>
      <c r="W165" s="24">
        <f t="shared" si="35"/>
        <v>5914.07</v>
      </c>
      <c r="Y165" s="11"/>
      <c r="Z165" s="11"/>
      <c r="AA165" s="11"/>
      <c r="AB165" s="11"/>
    </row>
    <row r="166" spans="1:28" ht="12.75">
      <c r="A166" s="1" t="s">
        <v>3</v>
      </c>
      <c r="B166" s="1" t="s">
        <v>11</v>
      </c>
      <c r="C166" s="12">
        <v>11618020.009475725</v>
      </c>
      <c r="D166" s="3">
        <v>3813.54</v>
      </c>
      <c r="E166" s="3">
        <v>0</v>
      </c>
      <c r="F166" s="3">
        <f t="shared" si="29"/>
        <v>11614206.469475726</v>
      </c>
      <c r="G166" s="3">
        <f t="shared" si="32"/>
        <v>0</v>
      </c>
      <c r="H166" s="3">
        <f t="shared" si="36"/>
        <v>3813.54</v>
      </c>
      <c r="I166" s="3"/>
      <c r="J166" s="29">
        <v>1811.3</v>
      </c>
      <c r="K166" s="29">
        <v>0</v>
      </c>
      <c r="L166" s="29">
        <f t="shared" si="31"/>
        <v>1811.3</v>
      </c>
      <c r="M166" s="12"/>
      <c r="N166" s="11">
        <v>6414.19</v>
      </c>
      <c r="O166" s="11">
        <v>6414.19</v>
      </c>
      <c r="P166" s="11">
        <v>5916.09</v>
      </c>
      <c r="Q166" s="11"/>
      <c r="R166" s="11">
        <f t="shared" si="33"/>
        <v>-2.11</v>
      </c>
      <c r="S166" s="11">
        <v>-2.02</v>
      </c>
      <c r="U166" s="24">
        <f aca="true" t="shared" si="37" ref="U166:U181">ROUND(F166/J166,2)</f>
        <v>6412.08</v>
      </c>
      <c r="V166" s="24">
        <f t="shared" si="34"/>
        <v>6412.08</v>
      </c>
      <c r="W166" s="24">
        <f t="shared" si="35"/>
        <v>5914.07</v>
      </c>
      <c r="Y166" s="11"/>
      <c r="Z166" s="11"/>
      <c r="AA166" s="11"/>
      <c r="AB166" s="11"/>
    </row>
    <row r="167" spans="1:28" ht="12.75">
      <c r="A167" s="1" t="s">
        <v>3</v>
      </c>
      <c r="B167" s="1" t="s">
        <v>10</v>
      </c>
      <c r="C167" s="12">
        <v>10985127.745747924</v>
      </c>
      <c r="D167" s="3">
        <v>3605.8</v>
      </c>
      <c r="E167" s="3">
        <v>0</v>
      </c>
      <c r="F167" s="3">
        <f t="shared" si="29"/>
        <v>10981521.945747923</v>
      </c>
      <c r="G167" s="3">
        <f t="shared" si="32"/>
        <v>0</v>
      </c>
      <c r="H167" s="3">
        <f t="shared" si="36"/>
        <v>3605.8</v>
      </c>
      <c r="I167" s="3"/>
      <c r="J167" s="29">
        <v>1749.9</v>
      </c>
      <c r="K167" s="29">
        <v>0</v>
      </c>
      <c r="L167" s="29">
        <f t="shared" si="31"/>
        <v>1749.9</v>
      </c>
      <c r="M167" s="12"/>
      <c r="N167" s="11">
        <v>6277.57</v>
      </c>
      <c r="O167" s="11">
        <v>6277.57</v>
      </c>
      <c r="P167" s="11">
        <v>5916.09</v>
      </c>
      <c r="Q167" s="14"/>
      <c r="R167" s="11">
        <f t="shared" si="33"/>
        <v>-2.06</v>
      </c>
      <c r="S167" s="11">
        <v>-2.02</v>
      </c>
      <c r="U167" s="24">
        <f t="shared" si="37"/>
        <v>6275.51</v>
      </c>
      <c r="V167" s="24">
        <f t="shared" si="34"/>
        <v>6275.509999999999</v>
      </c>
      <c r="W167" s="24">
        <f t="shared" si="35"/>
        <v>5914.07</v>
      </c>
      <c r="Y167" s="11"/>
      <c r="Z167" s="11"/>
      <c r="AA167" s="11"/>
      <c r="AB167" s="11"/>
    </row>
    <row r="168" spans="1:28" ht="12.75">
      <c r="A168" s="1" t="s">
        <v>3</v>
      </c>
      <c r="B168" s="1" t="s">
        <v>9</v>
      </c>
      <c r="C168" s="12">
        <v>13577034.2950036</v>
      </c>
      <c r="D168" s="3">
        <v>4456.58</v>
      </c>
      <c r="E168" s="3">
        <v>0</v>
      </c>
      <c r="F168" s="3">
        <f t="shared" si="29"/>
        <v>13572577.7150036</v>
      </c>
      <c r="G168" s="3">
        <f t="shared" si="32"/>
        <v>0</v>
      </c>
      <c r="H168" s="3">
        <f t="shared" si="36"/>
        <v>4456.58</v>
      </c>
      <c r="I168" s="3"/>
      <c r="J168" s="29">
        <v>2143.3</v>
      </c>
      <c r="K168" s="29">
        <v>0</v>
      </c>
      <c r="L168" s="29">
        <f t="shared" si="31"/>
        <v>2143.3</v>
      </c>
      <c r="M168" s="12"/>
      <c r="N168" s="11">
        <v>6334.64</v>
      </c>
      <c r="O168" s="11">
        <v>6334.64</v>
      </c>
      <c r="P168" s="11">
        <v>5916.09</v>
      </c>
      <c r="Q168" s="14"/>
      <c r="R168" s="11">
        <f t="shared" si="33"/>
        <v>-2.08</v>
      </c>
      <c r="S168" s="11">
        <v>-2.02</v>
      </c>
      <c r="U168" s="24">
        <f t="shared" si="37"/>
        <v>6332.56</v>
      </c>
      <c r="V168" s="24">
        <f t="shared" si="34"/>
        <v>6332.56</v>
      </c>
      <c r="W168" s="24">
        <f t="shared" si="35"/>
        <v>5914.07</v>
      </c>
      <c r="Y168" s="11"/>
      <c r="Z168" s="11"/>
      <c r="AA168" s="11"/>
      <c r="AB168" s="11"/>
    </row>
    <row r="169" spans="1:28" ht="12.75">
      <c r="A169" s="1" t="s">
        <v>3</v>
      </c>
      <c r="B169" s="1" t="s">
        <v>8</v>
      </c>
      <c r="C169" s="12">
        <v>26511844.0149908</v>
      </c>
      <c r="D169" s="3">
        <v>8702.35</v>
      </c>
      <c r="E169" s="3">
        <v>0</v>
      </c>
      <c r="F169" s="3">
        <f t="shared" si="29"/>
        <v>26503141.664990798</v>
      </c>
      <c r="G169" s="3">
        <f t="shared" si="32"/>
        <v>0</v>
      </c>
      <c r="H169" s="3">
        <f t="shared" si="36"/>
        <v>8702.35</v>
      </c>
      <c r="I169" s="3"/>
      <c r="J169" s="29">
        <v>4315.9</v>
      </c>
      <c r="K169" s="29">
        <v>0</v>
      </c>
      <c r="L169" s="29">
        <f t="shared" si="31"/>
        <v>4315.9</v>
      </c>
      <c r="M169" s="12"/>
      <c r="N169" s="11">
        <v>6142.83</v>
      </c>
      <c r="O169" s="11">
        <v>6142.83</v>
      </c>
      <c r="P169" s="11">
        <v>5916.09</v>
      </c>
      <c r="Q169" s="14"/>
      <c r="R169" s="11">
        <f t="shared" si="33"/>
        <v>-2.02</v>
      </c>
      <c r="S169" s="11">
        <v>-2.02</v>
      </c>
      <c r="U169" s="24">
        <f t="shared" si="37"/>
        <v>6140.81</v>
      </c>
      <c r="V169" s="24">
        <f t="shared" si="34"/>
        <v>6140.8099999999995</v>
      </c>
      <c r="W169" s="24">
        <f t="shared" si="35"/>
        <v>5914.07</v>
      </c>
      <c r="Y169" s="11"/>
      <c r="Z169" s="11"/>
      <c r="AA169" s="11"/>
      <c r="AB169" s="11"/>
    </row>
    <row r="170" spans="1:28" ht="12.75">
      <c r="A170" s="1" t="s">
        <v>3</v>
      </c>
      <c r="B170" s="1" t="s">
        <v>7</v>
      </c>
      <c r="C170" s="12">
        <v>18894733.66133345</v>
      </c>
      <c r="D170" s="3">
        <v>6202.08</v>
      </c>
      <c r="E170" s="3">
        <v>0</v>
      </c>
      <c r="F170" s="3">
        <f t="shared" si="29"/>
        <v>18888531.58133345</v>
      </c>
      <c r="G170" s="3">
        <f t="shared" si="32"/>
        <v>0</v>
      </c>
      <c r="H170" s="3">
        <f t="shared" si="36"/>
        <v>6202.08</v>
      </c>
      <c r="I170" s="3"/>
      <c r="J170" s="29">
        <v>3075.9</v>
      </c>
      <c r="K170" s="29">
        <v>0</v>
      </c>
      <c r="L170" s="29">
        <f t="shared" si="31"/>
        <v>3075.9</v>
      </c>
      <c r="M170" s="12"/>
      <c r="N170" s="11">
        <v>6142.83</v>
      </c>
      <c r="O170" s="11">
        <v>6142.83</v>
      </c>
      <c r="P170" s="11">
        <v>5916.09</v>
      </c>
      <c r="Q170" s="14"/>
      <c r="R170" s="11">
        <f t="shared" si="33"/>
        <v>-2.02</v>
      </c>
      <c r="S170" s="11">
        <v>-2.02</v>
      </c>
      <c r="U170" s="24">
        <f t="shared" si="37"/>
        <v>6140.81</v>
      </c>
      <c r="V170" s="24">
        <f t="shared" si="34"/>
        <v>6140.8099999999995</v>
      </c>
      <c r="W170" s="24">
        <f t="shared" si="35"/>
        <v>5914.07</v>
      </c>
      <c r="Y170" s="11"/>
      <c r="Z170" s="11"/>
      <c r="AA170" s="11"/>
      <c r="AB170" s="11"/>
    </row>
    <row r="171" spans="1:28" ht="12.75">
      <c r="A171" s="1" t="s">
        <v>3</v>
      </c>
      <c r="B171" s="1" t="s">
        <v>6</v>
      </c>
      <c r="C171" s="12">
        <v>119284375.00026026</v>
      </c>
      <c r="D171" s="3">
        <v>39154.37</v>
      </c>
      <c r="E171" s="3">
        <v>0</v>
      </c>
      <c r="F171" s="3">
        <f t="shared" si="29"/>
        <v>119245220.63026026</v>
      </c>
      <c r="G171" s="3">
        <f t="shared" si="32"/>
        <v>30.3</v>
      </c>
      <c r="H171" s="3">
        <f t="shared" si="36"/>
        <v>39124.07</v>
      </c>
      <c r="I171" s="3"/>
      <c r="J171" s="29">
        <v>18882</v>
      </c>
      <c r="K171" s="29">
        <v>15</v>
      </c>
      <c r="L171" s="29">
        <f t="shared" si="31"/>
        <v>18867</v>
      </c>
      <c r="M171" s="12"/>
      <c r="N171" s="11">
        <v>6317.36</v>
      </c>
      <c r="O171" s="11">
        <v>6317.68</v>
      </c>
      <c r="P171" s="11">
        <v>5916.09</v>
      </c>
      <c r="Q171" s="14"/>
      <c r="R171" s="11">
        <f t="shared" si="33"/>
        <v>-2.07</v>
      </c>
      <c r="S171" s="11">
        <v>-2.02</v>
      </c>
      <c r="U171" s="24">
        <f t="shared" si="37"/>
        <v>6315.29</v>
      </c>
      <c r="V171" s="24">
        <f t="shared" si="34"/>
        <v>6315.610000000001</v>
      </c>
      <c r="W171" s="24">
        <f t="shared" si="35"/>
        <v>5914.07</v>
      </c>
      <c r="Y171" s="11"/>
      <c r="Z171" s="11"/>
      <c r="AA171" s="11"/>
      <c r="AB171" s="11"/>
    </row>
    <row r="172" spans="1:28" ht="12.75">
      <c r="A172" s="1" t="s">
        <v>3</v>
      </c>
      <c r="B172" s="1" t="s">
        <v>210</v>
      </c>
      <c r="C172" s="12">
        <v>7211790.463261167</v>
      </c>
      <c r="D172" s="3">
        <v>2367.23</v>
      </c>
      <c r="E172" s="3">
        <v>0</v>
      </c>
      <c r="F172" s="3">
        <f t="shared" si="29"/>
        <v>7209423.233261166</v>
      </c>
      <c r="G172" s="3">
        <f t="shared" si="32"/>
        <v>0</v>
      </c>
      <c r="H172" s="3">
        <f t="shared" si="36"/>
        <v>2367.23</v>
      </c>
      <c r="I172" s="3"/>
      <c r="J172" s="29">
        <v>1104.1999999999998</v>
      </c>
      <c r="K172" s="29">
        <v>0</v>
      </c>
      <c r="L172" s="29">
        <f t="shared" si="31"/>
        <v>1104.1999999999998</v>
      </c>
      <c r="M172" s="12"/>
      <c r="N172" s="11">
        <v>6531.24</v>
      </c>
      <c r="O172" s="11">
        <v>6531.24</v>
      </c>
      <c r="P172" s="11">
        <v>5916.09</v>
      </c>
      <c r="Q172" s="14"/>
      <c r="R172" s="11">
        <f t="shared" si="33"/>
        <v>-2.14</v>
      </c>
      <c r="S172" s="11">
        <v>-2.02</v>
      </c>
      <c r="U172" s="24">
        <f>ROUND(F172/J172,2)+0.01</f>
        <v>6529.1</v>
      </c>
      <c r="V172" s="24">
        <f t="shared" si="34"/>
        <v>6529.099999999999</v>
      </c>
      <c r="W172" s="24">
        <f t="shared" si="35"/>
        <v>5914.07</v>
      </c>
      <c r="Y172" s="11"/>
      <c r="Z172" s="11"/>
      <c r="AA172" s="11"/>
      <c r="AB172" s="11"/>
    </row>
    <row r="173" spans="1:28" ht="12.75">
      <c r="A173" s="1" t="s">
        <v>3</v>
      </c>
      <c r="B173" s="1" t="s">
        <v>211</v>
      </c>
      <c r="C173" s="12">
        <v>15110498.694502927</v>
      </c>
      <c r="D173" s="3">
        <v>4959.93</v>
      </c>
      <c r="E173" s="3">
        <v>0</v>
      </c>
      <c r="F173" s="3">
        <f t="shared" si="29"/>
        <v>15105538.764502928</v>
      </c>
      <c r="G173" s="3">
        <f t="shared" si="32"/>
        <v>0</v>
      </c>
      <c r="H173" s="3">
        <f t="shared" si="36"/>
        <v>4959.93</v>
      </c>
      <c r="I173" s="3"/>
      <c r="J173" s="29">
        <v>2280.4</v>
      </c>
      <c r="K173" s="29">
        <v>0</v>
      </c>
      <c r="L173" s="29">
        <f t="shared" si="31"/>
        <v>2280.4</v>
      </c>
      <c r="M173" s="12"/>
      <c r="N173" s="11">
        <v>6626.25</v>
      </c>
      <c r="O173" s="11">
        <v>6626.25</v>
      </c>
      <c r="P173" s="11">
        <v>5916.09</v>
      </c>
      <c r="Q173" s="14"/>
      <c r="R173" s="11">
        <f t="shared" si="33"/>
        <v>-2.18</v>
      </c>
      <c r="S173" s="11">
        <v>-2.02</v>
      </c>
      <c r="U173" s="24">
        <f t="shared" si="37"/>
        <v>6624.07</v>
      </c>
      <c r="V173" s="24">
        <f t="shared" si="34"/>
        <v>6624.07</v>
      </c>
      <c r="W173" s="24">
        <f t="shared" si="35"/>
        <v>5914.07</v>
      </c>
      <c r="Y173" s="11"/>
      <c r="Z173" s="11"/>
      <c r="AA173" s="11"/>
      <c r="AB173" s="11"/>
    </row>
    <row r="174" spans="1:28" ht="12.75">
      <c r="A174" s="1" t="s">
        <v>3</v>
      </c>
      <c r="B174" s="1" t="s">
        <v>212</v>
      </c>
      <c r="C174" s="12">
        <v>5707089.015504515</v>
      </c>
      <c r="D174" s="3">
        <v>1873.32</v>
      </c>
      <c r="E174" s="3">
        <v>0</v>
      </c>
      <c r="F174" s="3">
        <f t="shared" si="29"/>
        <v>5705215.6955045145</v>
      </c>
      <c r="G174" s="3">
        <f t="shared" si="32"/>
        <v>0</v>
      </c>
      <c r="H174" s="3">
        <f t="shared" si="36"/>
        <v>1873.32</v>
      </c>
      <c r="I174" s="3"/>
      <c r="J174" s="29">
        <v>831.5</v>
      </c>
      <c r="K174" s="29">
        <v>0</v>
      </c>
      <c r="L174" s="29">
        <f t="shared" si="31"/>
        <v>831.5</v>
      </c>
      <c r="M174" s="12"/>
      <c r="N174" s="11">
        <v>6863.61</v>
      </c>
      <c r="O174" s="11">
        <v>6863.61</v>
      </c>
      <c r="P174" s="11">
        <v>5916.09</v>
      </c>
      <c r="Q174" s="14"/>
      <c r="R174" s="11">
        <f t="shared" si="33"/>
        <v>-2.25</v>
      </c>
      <c r="S174" s="11">
        <v>-2.02</v>
      </c>
      <c r="U174" s="24">
        <f>ROUND(F174/J174,2)+0.01</f>
        <v>6861.360000000001</v>
      </c>
      <c r="V174" s="24">
        <f t="shared" si="34"/>
        <v>6861.36</v>
      </c>
      <c r="W174" s="24">
        <f t="shared" si="35"/>
        <v>5914.07</v>
      </c>
      <c r="Y174" s="11"/>
      <c r="Z174" s="11"/>
      <c r="AA174" s="11"/>
      <c r="AB174" s="11"/>
    </row>
    <row r="175" spans="1:28" ht="12.75">
      <c r="A175" s="1" t="s">
        <v>3</v>
      </c>
      <c r="B175" s="1" t="s">
        <v>5</v>
      </c>
      <c r="C175" s="12">
        <v>1685064.5107559885</v>
      </c>
      <c r="D175" s="3">
        <v>553.11</v>
      </c>
      <c r="E175" s="3">
        <v>0</v>
      </c>
      <c r="F175" s="3">
        <f t="shared" si="29"/>
        <v>1684511.4007559884</v>
      </c>
      <c r="G175" s="3">
        <f t="shared" si="32"/>
        <v>0</v>
      </c>
      <c r="H175" s="3">
        <f t="shared" si="36"/>
        <v>553.11</v>
      </c>
      <c r="I175" s="3"/>
      <c r="J175" s="29">
        <v>147.3</v>
      </c>
      <c r="K175" s="29">
        <v>0</v>
      </c>
      <c r="L175" s="29">
        <f t="shared" si="31"/>
        <v>147.3</v>
      </c>
      <c r="M175" s="12"/>
      <c r="N175" s="11">
        <v>11439.68</v>
      </c>
      <c r="O175" s="11">
        <v>11439.68</v>
      </c>
      <c r="P175" s="11">
        <v>5916.09</v>
      </c>
      <c r="Q175" s="14"/>
      <c r="R175" s="11">
        <f t="shared" si="33"/>
        <v>-3.75</v>
      </c>
      <c r="S175" s="11">
        <v>-2.02</v>
      </c>
      <c r="U175" s="24">
        <f>ROUND(F175/J175,2)+0.01</f>
        <v>11435.93</v>
      </c>
      <c r="V175" s="24">
        <f t="shared" si="34"/>
        <v>11435.93</v>
      </c>
      <c r="W175" s="24">
        <f t="shared" si="35"/>
        <v>5914.07</v>
      </c>
      <c r="Y175" s="11"/>
      <c r="Z175" s="11"/>
      <c r="AA175" s="11"/>
      <c r="AB175" s="11"/>
    </row>
    <row r="176" spans="1:28" ht="12.75">
      <c r="A176" s="1" t="s">
        <v>3</v>
      </c>
      <c r="B176" s="1" t="s">
        <v>4</v>
      </c>
      <c r="C176" s="12">
        <v>1802491.9030024058</v>
      </c>
      <c r="D176" s="3">
        <v>591.66</v>
      </c>
      <c r="E176" s="3">
        <v>0</v>
      </c>
      <c r="F176" s="3">
        <f t="shared" si="29"/>
        <v>1801900.2430024059</v>
      </c>
      <c r="G176" s="3">
        <f t="shared" si="32"/>
        <v>0</v>
      </c>
      <c r="H176" s="3">
        <f t="shared" si="36"/>
        <v>591.66</v>
      </c>
      <c r="I176" s="3"/>
      <c r="J176" s="29">
        <v>163.9</v>
      </c>
      <c r="K176" s="29">
        <v>0</v>
      </c>
      <c r="L176" s="29">
        <f t="shared" si="31"/>
        <v>163.9</v>
      </c>
      <c r="M176" s="12"/>
      <c r="N176" s="11">
        <v>10997.51</v>
      </c>
      <c r="O176" s="11">
        <v>10997.51</v>
      </c>
      <c r="P176" s="11">
        <v>5916.09</v>
      </c>
      <c r="Q176" s="14"/>
      <c r="R176" s="11">
        <f t="shared" si="33"/>
        <v>-3.61</v>
      </c>
      <c r="S176" s="11">
        <v>-2.02</v>
      </c>
      <c r="U176" s="24">
        <f t="shared" si="37"/>
        <v>10993.9</v>
      </c>
      <c r="V176" s="24">
        <f t="shared" si="34"/>
        <v>10993.9</v>
      </c>
      <c r="W176" s="24">
        <f t="shared" si="35"/>
        <v>5914.07</v>
      </c>
      <c r="Y176" s="11"/>
      <c r="Z176" s="11"/>
      <c r="AA176" s="11"/>
      <c r="AB176" s="11"/>
    </row>
    <row r="177" spans="1:28" ht="12.75">
      <c r="A177" s="1" t="s">
        <v>3</v>
      </c>
      <c r="B177" s="1" t="s">
        <v>2</v>
      </c>
      <c r="C177" s="12">
        <v>1368110.48</v>
      </c>
      <c r="D177" s="3">
        <v>0</v>
      </c>
      <c r="E177" s="3">
        <v>39.5399999999936</v>
      </c>
      <c r="F177" s="3">
        <f t="shared" si="29"/>
        <v>1368070.94</v>
      </c>
      <c r="G177" s="3">
        <f t="shared" si="32"/>
        <v>0</v>
      </c>
      <c r="H177" s="3">
        <f t="shared" si="36"/>
        <v>0</v>
      </c>
      <c r="I177" s="3"/>
      <c r="J177" s="29">
        <v>95.39999999999999</v>
      </c>
      <c r="K177" s="29">
        <v>0</v>
      </c>
      <c r="L177" s="29">
        <f t="shared" si="31"/>
        <v>95.39999999999999</v>
      </c>
      <c r="M177" s="12"/>
      <c r="N177" s="11">
        <v>14340.37</v>
      </c>
      <c r="O177" s="11">
        <v>14340.37</v>
      </c>
      <c r="P177" s="11">
        <v>5916.09</v>
      </c>
      <c r="Q177" s="14"/>
      <c r="R177" s="11">
        <f t="shared" si="33"/>
        <v>0</v>
      </c>
      <c r="S177" s="11">
        <v>-2.02</v>
      </c>
      <c r="U177" s="24">
        <f t="shared" si="37"/>
        <v>14340.37</v>
      </c>
      <c r="V177" s="24">
        <f t="shared" si="34"/>
        <v>14340.37</v>
      </c>
      <c r="W177" s="24">
        <f t="shared" si="35"/>
        <v>5914.07</v>
      </c>
      <c r="Y177" s="11"/>
      <c r="Z177" s="11"/>
      <c r="AA177" s="11"/>
      <c r="AB177" s="11"/>
    </row>
    <row r="178" spans="1:28" ht="12.75">
      <c r="A178" s="1" t="s">
        <v>1</v>
      </c>
      <c r="B178" s="1" t="s">
        <v>1</v>
      </c>
      <c r="C178" s="12">
        <v>5584385.8843053775</v>
      </c>
      <c r="D178" s="3">
        <v>1833.04</v>
      </c>
      <c r="E178" s="3">
        <v>0</v>
      </c>
      <c r="F178" s="3">
        <f t="shared" si="29"/>
        <v>5582552.844305377</v>
      </c>
      <c r="G178" s="3">
        <f t="shared" si="32"/>
        <v>0</v>
      </c>
      <c r="H178" s="3">
        <f t="shared" si="36"/>
        <v>1833.04</v>
      </c>
      <c r="I178" s="3"/>
      <c r="J178" s="29">
        <v>782.9</v>
      </c>
      <c r="K178" s="29">
        <v>0</v>
      </c>
      <c r="L178" s="29">
        <f t="shared" si="31"/>
        <v>782.9</v>
      </c>
      <c r="M178" s="12"/>
      <c r="N178" s="11">
        <v>7132.95</v>
      </c>
      <c r="O178" s="11">
        <v>7132.95</v>
      </c>
      <c r="P178" s="11">
        <v>5916.09</v>
      </c>
      <c r="Q178" s="14"/>
      <c r="R178" s="11">
        <f t="shared" si="33"/>
        <v>-2.34</v>
      </c>
      <c r="S178" s="11">
        <v>-2.02</v>
      </c>
      <c r="U178" s="24">
        <f t="shared" si="37"/>
        <v>7130.61</v>
      </c>
      <c r="V178" s="24">
        <f t="shared" si="34"/>
        <v>7130.61</v>
      </c>
      <c r="W178" s="24">
        <f t="shared" si="35"/>
        <v>5914.07</v>
      </c>
      <c r="Y178" s="11"/>
      <c r="Z178" s="11"/>
      <c r="AA178" s="11"/>
      <c r="AB178" s="11"/>
    </row>
    <row r="179" spans="1:28" ht="12.75">
      <c r="A179" s="1" t="s">
        <v>1</v>
      </c>
      <c r="B179" s="1" t="s">
        <v>213</v>
      </c>
      <c r="C179" s="12">
        <v>4614089.892765764</v>
      </c>
      <c r="D179" s="3">
        <v>1514.55</v>
      </c>
      <c r="E179" s="3">
        <v>0</v>
      </c>
      <c r="F179" s="3">
        <f t="shared" si="29"/>
        <v>4612575.342765764</v>
      </c>
      <c r="G179" s="3">
        <f t="shared" si="32"/>
        <v>0</v>
      </c>
      <c r="H179" s="3">
        <f t="shared" si="36"/>
        <v>1514.55</v>
      </c>
      <c r="I179" s="3"/>
      <c r="J179" s="29">
        <v>670.4</v>
      </c>
      <c r="K179" s="29">
        <v>0</v>
      </c>
      <c r="L179" s="29">
        <f t="shared" si="31"/>
        <v>670.4</v>
      </c>
      <c r="M179" s="12"/>
      <c r="N179" s="11">
        <v>6882.59</v>
      </c>
      <c r="O179" s="11">
        <v>6882.59</v>
      </c>
      <c r="P179" s="11">
        <v>5916.09</v>
      </c>
      <c r="Q179" s="14"/>
      <c r="R179" s="11">
        <f t="shared" si="33"/>
        <v>-2.26</v>
      </c>
      <c r="S179" s="11">
        <v>-2.02</v>
      </c>
      <c r="U179" s="24">
        <f t="shared" si="37"/>
        <v>6880.33</v>
      </c>
      <c r="V179" s="24">
        <f t="shared" si="34"/>
        <v>6880.33</v>
      </c>
      <c r="W179" s="24">
        <f t="shared" si="35"/>
        <v>5914.07</v>
      </c>
      <c r="Y179" s="11"/>
      <c r="Z179" s="11"/>
      <c r="AA179" s="11"/>
      <c r="AB179" s="11"/>
    </row>
    <row r="180" spans="1:28" ht="12.75">
      <c r="A180" s="1" t="s">
        <v>1</v>
      </c>
      <c r="B180" s="1" t="s">
        <v>214</v>
      </c>
      <c r="C180" s="12">
        <v>1628880.0309744682</v>
      </c>
      <c r="D180" s="3">
        <v>534.67</v>
      </c>
      <c r="E180" s="3">
        <v>0</v>
      </c>
      <c r="F180" s="3">
        <f t="shared" si="29"/>
        <v>1628345.3609744683</v>
      </c>
      <c r="G180" s="3">
        <f t="shared" si="32"/>
        <v>0</v>
      </c>
      <c r="H180" s="3">
        <f t="shared" si="36"/>
        <v>534.67</v>
      </c>
      <c r="I180" s="3"/>
      <c r="J180" s="29">
        <v>137.3</v>
      </c>
      <c r="K180" s="29">
        <v>0</v>
      </c>
      <c r="L180" s="29">
        <f t="shared" si="31"/>
        <v>137.3</v>
      </c>
      <c r="M180" s="12"/>
      <c r="N180" s="11">
        <v>11863.66</v>
      </c>
      <c r="O180" s="11">
        <v>11863.66</v>
      </c>
      <c r="P180" s="11">
        <v>5916.09</v>
      </c>
      <c r="Q180" s="14"/>
      <c r="R180" s="11">
        <f t="shared" si="33"/>
        <v>-3.89</v>
      </c>
      <c r="S180" s="11">
        <v>-2.02</v>
      </c>
      <c r="U180" s="24">
        <f>ROUND(F180/J180,2)+0.01</f>
        <v>11859.77</v>
      </c>
      <c r="V180" s="24">
        <f t="shared" si="34"/>
        <v>11859.77</v>
      </c>
      <c r="W180" s="24">
        <f t="shared" si="35"/>
        <v>5914.07</v>
      </c>
      <c r="Y180" s="11"/>
      <c r="Z180" s="11"/>
      <c r="AA180" s="11"/>
      <c r="AB180" s="11"/>
    </row>
    <row r="181" spans="1:28" ht="12.75">
      <c r="A181" s="1" t="s">
        <v>1</v>
      </c>
      <c r="B181" s="1" t="s">
        <v>215</v>
      </c>
      <c r="C181" s="12">
        <v>1087151.7391798273</v>
      </c>
      <c r="D181" s="3">
        <v>356.85</v>
      </c>
      <c r="E181" s="3">
        <v>0</v>
      </c>
      <c r="F181" s="3">
        <f t="shared" si="29"/>
        <v>1086794.8891798272</v>
      </c>
      <c r="G181" s="3">
        <f t="shared" si="32"/>
        <v>0</v>
      </c>
      <c r="H181" s="3">
        <f t="shared" si="36"/>
        <v>356.85</v>
      </c>
      <c r="I181" s="3"/>
      <c r="J181" s="29">
        <v>82</v>
      </c>
      <c r="K181" s="29">
        <v>0</v>
      </c>
      <c r="L181" s="29">
        <f t="shared" si="31"/>
        <v>82</v>
      </c>
      <c r="M181" s="12"/>
      <c r="N181" s="11">
        <v>13257.95</v>
      </c>
      <c r="O181" s="11">
        <v>13257.95</v>
      </c>
      <c r="P181" s="11">
        <v>5916.09</v>
      </c>
      <c r="Q181" s="14"/>
      <c r="R181" s="11">
        <f t="shared" si="33"/>
        <v>-4.35</v>
      </c>
      <c r="S181" s="11">
        <v>-2.02</v>
      </c>
      <c r="U181" s="24">
        <f t="shared" si="37"/>
        <v>13253.6</v>
      </c>
      <c r="V181" s="24">
        <f t="shared" si="34"/>
        <v>13253.6</v>
      </c>
      <c r="W181" s="24">
        <f t="shared" si="35"/>
        <v>5914.07</v>
      </c>
      <c r="Y181" s="11"/>
      <c r="Z181" s="11"/>
      <c r="AA181" s="11"/>
      <c r="AB181" s="11"/>
    </row>
    <row r="182" spans="1:23" ht="12.75">
      <c r="A182" s="1" t="s">
        <v>0</v>
      </c>
      <c r="B182" s="1" t="s">
        <v>216</v>
      </c>
      <c r="C182" s="12">
        <v>63529989.050000004</v>
      </c>
      <c r="D182" s="3">
        <v>20853.33</v>
      </c>
      <c r="E182" s="3">
        <v>0</v>
      </c>
      <c r="F182" s="3">
        <f t="shared" si="29"/>
        <v>63509135.720000006</v>
      </c>
      <c r="G182" s="3">
        <v>0</v>
      </c>
      <c r="H182" s="3">
        <f t="shared" si="36"/>
        <v>20853.33</v>
      </c>
      <c r="I182" s="3"/>
      <c r="J182" s="29">
        <v>10126.9</v>
      </c>
      <c r="K182" s="29">
        <v>2747</v>
      </c>
      <c r="L182" s="29">
        <f t="shared" si="31"/>
        <v>7379.9</v>
      </c>
      <c r="M182" s="12"/>
      <c r="N182" s="15" t="s">
        <v>217</v>
      </c>
      <c r="O182" s="15" t="s">
        <v>217</v>
      </c>
      <c r="P182" s="15" t="s">
        <v>217</v>
      </c>
      <c r="Q182" s="11"/>
      <c r="R182" s="15" t="s">
        <v>217</v>
      </c>
      <c r="S182" s="15" t="s">
        <v>217</v>
      </c>
      <c r="U182" s="25" t="s">
        <v>217</v>
      </c>
      <c r="V182" s="25" t="s">
        <v>217</v>
      </c>
      <c r="W182" s="25" t="s">
        <v>217</v>
      </c>
    </row>
    <row r="183" spans="4:26" ht="12.75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Z183" s="11"/>
    </row>
    <row r="184" spans="2:23" ht="12.75">
      <c r="B184" s="1" t="s">
        <v>218</v>
      </c>
      <c r="C184" s="12">
        <f>SUM(C4:C183)</f>
        <v>5232445846.916245</v>
      </c>
      <c r="D184" s="3">
        <f>SUM(D2:D182)</f>
        <v>1707376.4800000002</v>
      </c>
      <c r="E184" s="3"/>
      <c r="F184" s="3">
        <f>SUM(F2:F182)</f>
        <v>5230080774.085481</v>
      </c>
      <c r="G184" s="3">
        <f>SUM(G2:G182)</f>
        <v>24690.460000000006</v>
      </c>
      <c r="H184" s="3">
        <f>SUM(H2:H182)</f>
        <v>1682686.020000001</v>
      </c>
      <c r="I184" s="3"/>
      <c r="J184" s="29">
        <f>SUM(J4:J183)</f>
        <v>808138.8000000006</v>
      </c>
      <c r="K184" s="29">
        <f>SUM(K4:K183)</f>
        <v>14970</v>
      </c>
      <c r="L184" s="29">
        <f>SUM(L4:L183)</f>
        <v>793168.8000000006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9" r:id="rId1"/>
  <ignoredErrors>
    <ignoredError sqref="U8 U182 U12 U5 U40:U41 U18:U20 U24:U25 U22 U37:U38 U43:U46 U48 U152:U180 U120:U128 U106 U90:U91 U71 U54 U50:U51 U49 U52:U53 U55:U60 U10 U15:U16 U26:U31 U32:U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Christel_M</cp:lastModifiedBy>
  <cp:lastPrinted>2010-06-21T14:29:15Z</cp:lastPrinted>
  <dcterms:created xsi:type="dcterms:W3CDTF">2010-04-22T14:56:12Z</dcterms:created>
  <dcterms:modified xsi:type="dcterms:W3CDTF">2012-06-26T17:04:38Z</dcterms:modified>
  <cp:category/>
  <cp:version/>
  <cp:contentType/>
  <cp:contentStatus/>
</cp:coreProperties>
</file>