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T:\CARES Act\ESSER-Competitive Grants\Connecting Colorado Students Grant #2 (CCSG #2) State\3273 STATE CCSG\"/>
    </mc:Choice>
  </mc:AlternateContent>
  <xr:revisionPtr revIDLastSave="0" documentId="8_{46E6AC4F-D07D-46B6-99AB-7E806DBB43D2}" xr6:coauthVersionLast="41" xr6:coauthVersionMax="41" xr10:uidLastSave="{00000000-0000-0000-0000-000000000000}"/>
  <workbookProtection workbookPassword="E89A" lockStructure="1"/>
  <bookViews>
    <workbookView xWindow="28680" yWindow="-120" windowWidth="29040" windowHeight="15840" tabRatio="800" firstSheet="1" activeTab="1" xr2:uid="{00000000-000D-0000-FFFF-FFFF00000000}"/>
  </bookViews>
  <sheets>
    <sheet name="1-Instructions" sheetId="13" state="hidden" r:id="rId1"/>
    <sheet name="2-Cover Page" sheetId="2" r:id="rId2"/>
    <sheet name="3-Budget and Actual Detail" sheetId="3" r:id="rId3"/>
    <sheet name="4-Budget Summary" sheetId="5" r:id="rId4"/>
    <sheet name="5-AFR Summary" sheetId="18" r:id="rId5"/>
    <sheet name="6-Error Checking" sheetId="8" r:id="rId6"/>
    <sheet name="Other" sheetId="11" state="hidden" r:id="rId7"/>
    <sheet name="Review Tracking Sheet" sheetId="25" state="hidden" r:id="rId8"/>
    <sheet name="9-Indirect Rates" sheetId="23" state="hidden" r:id="rId9"/>
  </sheets>
  <externalReferences>
    <externalReference r:id="rId10"/>
    <externalReference r:id="rId11"/>
    <externalReference r:id="rId12"/>
  </externalReferences>
  <definedNames>
    <definedName name="_xlnm._FilterDatabase" localSheetId="8" hidden="1">'9-Indirect Rates'!$A$9:$F$9</definedName>
    <definedName name="_xlnm._FilterDatabase" localSheetId="6" hidden="1">Other!$C$2:$C$7</definedName>
    <definedName name="_xlnm._FilterDatabase" localSheetId="7" hidden="1">'Review Tracking Sheet'!$A$6:$M$33</definedName>
    <definedName name="budget" localSheetId="8">[1]Other!$A$1:$A$4</definedName>
    <definedName name="budget">Other!$A$1:$A$4</definedName>
    <definedName name="Budget_Object">'3-Budget and Actual Detail'!$A$7:$A$501</definedName>
    <definedName name="capitalized" localSheetId="8">[1]Other!$D$14:$D$15</definedName>
    <definedName name="capitalized">Other!#REF!</definedName>
    <definedName name="CodeNoList">'[2]9-Grantee Code'!$A$4:$H$42</definedName>
    <definedName name="coverpage">'[3]2-Cover Page'!$C$4</definedName>
    <definedName name="detailcode" localSheetId="8">#REF!</definedName>
    <definedName name="detailcode">#REF!</definedName>
    <definedName name="detailcost" localSheetId="8">#REF!</definedName>
    <definedName name="detailcost">#REF!</definedName>
    <definedName name="equipmentcost" localSheetId="8">#REF!</definedName>
    <definedName name="equipmentcost">#REF!</definedName>
    <definedName name="fundingyear" localSheetId="8">#REF!</definedName>
    <definedName name="fundingyear">#REF!</definedName>
    <definedName name="Look1" localSheetId="8">#REF!</definedName>
    <definedName name="Look1">#REF!</definedName>
    <definedName name="match_type">Other!#REF!</definedName>
    <definedName name="objects" localSheetId="8">[1]Other!$D$1:$D$12</definedName>
    <definedName name="objects">Other!#REF!</definedName>
    <definedName name="_xlnm.Print_Area" localSheetId="1">'2-Cover Page'!$A$1:$H$28</definedName>
    <definedName name="_xlnm.Print_Area" localSheetId="3">'4-Budget Summary'!$A$1:$D$25</definedName>
    <definedName name="_xlnm.Print_Area" localSheetId="7">'Review Tracking Sheet'!$A$6:$I$33</definedName>
    <definedName name="_xlnm.Print_Titles" localSheetId="2">'3-Budget and Actual Detail'!$1:$6</definedName>
    <definedName name="Projects" localSheetId="8">[1]Other!$A$5:$A$14</definedName>
    <definedName name="Projects">Other!#REF!</definedName>
    <definedName name="years">[3]Other!$A$5</definedName>
    <definedName name="Z_541E5F5A_1522_4F26_9E46_55B35DA7CDBA_.wvu.FilterData" localSheetId="7" hidden="1">'Review Tracking Sheet'!$A$5:$M$33</definedName>
    <definedName name="Z_71315A82_7527_427F_91E2_23C76483DBEE_.wvu.FilterData" localSheetId="7" hidden="1">'Review Tracking Sheet'!$A$5:$M$33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8" l="1"/>
  <c r="A1" i="18"/>
  <c r="A2" i="5"/>
  <c r="A1" i="5"/>
  <c r="A2" i="3"/>
  <c r="A1" i="3"/>
  <c r="F10" i="3" l="1"/>
  <c r="F9" i="3"/>
  <c r="F8" i="3"/>
  <c r="F7" i="3"/>
  <c r="B3" i="25" l="1"/>
  <c r="D21" i="18" l="1" a="1"/>
  <c r="D21" i="18" s="1"/>
  <c r="D20" i="18" a="1"/>
  <c r="D20" i="18" s="1"/>
  <c r="D13" i="18" a="1"/>
  <c r="D13" i="18" s="1"/>
  <c r="D12" i="18" a="1"/>
  <c r="D12" i="18" s="1"/>
  <c r="D19" i="18" a="1"/>
  <c r="D19" i="18" s="1"/>
  <c r="B4" i="8" l="1"/>
  <c r="B2" i="8"/>
  <c r="A4" i="3"/>
  <c r="A5" i="18"/>
  <c r="A4" i="18"/>
  <c r="D11" i="18" a="1"/>
  <c r="D11" i="18" s="1"/>
  <c r="D10" i="18" a="1"/>
  <c r="D10" i="18" s="1"/>
  <c r="D9" i="18" a="1"/>
  <c r="D9" i="18" s="1"/>
  <c r="D18" i="18" a="1"/>
  <c r="D18" i="18" s="1"/>
  <c r="D17" i="18" a="1"/>
  <c r="D17" i="18" s="1"/>
  <c r="D15" i="18" l="1"/>
  <c r="D23" i="18"/>
  <c r="C37" i="5"/>
  <c r="C38" i="5"/>
  <c r="C39" i="5"/>
  <c r="C40" i="5"/>
  <c r="C46" i="5"/>
  <c r="C45" i="5"/>
  <c r="C44" i="5"/>
  <c r="C47" i="5" l="1"/>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E11" i="23"/>
  <c r="E12" i="23"/>
  <c r="E13" i="23"/>
  <c r="E16" i="23"/>
  <c r="E24" i="23"/>
  <c r="E19" i="23"/>
  <c r="E20" i="23"/>
  <c r="E21" i="23"/>
  <c r="E22" i="23"/>
  <c r="E141" i="23"/>
  <c r="E34" i="23"/>
  <c r="E35" i="23"/>
  <c r="E125" i="23"/>
  <c r="E127" i="23"/>
  <c r="E128" i="23"/>
  <c r="E172" i="23"/>
  <c r="E173" i="23"/>
  <c r="E178" i="23"/>
  <c r="E180" i="23"/>
  <c r="E181" i="23"/>
  <c r="E182" i="23"/>
  <c r="E183" i="23"/>
  <c r="E193" i="23"/>
  <c r="E188" i="23"/>
  <c r="E77" i="23"/>
  <c r="E78" i="23"/>
  <c r="E48" i="23"/>
  <c r="E49" i="23"/>
  <c r="E203" i="23"/>
  <c r="E51" i="23"/>
  <c r="E96" i="23"/>
  <c r="E52" i="23"/>
  <c r="E14" i="23"/>
  <c r="E15" i="23"/>
  <c r="E23" i="23"/>
  <c r="E25" i="23"/>
  <c r="E38" i="23"/>
  <c r="E39" i="23"/>
  <c r="E54" i="23"/>
  <c r="E57" i="23"/>
  <c r="E90" i="23"/>
  <c r="E91" i="23"/>
  <c r="E92" i="23"/>
  <c r="E93" i="23"/>
  <c r="E94" i="23"/>
  <c r="E108" i="23"/>
  <c r="E109" i="23"/>
  <c r="E110" i="23"/>
  <c r="E168" i="23"/>
  <c r="E171" i="23"/>
  <c r="E186" i="23"/>
  <c r="E187" i="23"/>
  <c r="E191" i="23"/>
  <c r="E209" i="23"/>
  <c r="E62" i="23"/>
  <c r="E63" i="23"/>
  <c r="E59" i="23"/>
  <c r="E65" i="23"/>
  <c r="E60" i="23"/>
  <c r="E69" i="23"/>
  <c r="E61" i="23"/>
  <c r="E70" i="23"/>
  <c r="E53" i="23"/>
  <c r="E174" i="23"/>
  <c r="E179" i="23"/>
  <c r="E73" i="23"/>
  <c r="E76" i="23"/>
  <c r="E82" i="23"/>
  <c r="E83" i="23"/>
  <c r="E87" i="23"/>
  <c r="E99" i="23"/>
  <c r="E100" i="23"/>
  <c r="E101" i="23"/>
  <c r="E111" i="23"/>
  <c r="E115" i="23"/>
  <c r="E116" i="23"/>
  <c r="E117" i="23"/>
  <c r="E119" i="23"/>
  <c r="E123" i="23"/>
  <c r="E126" i="23"/>
  <c r="E40" i="23"/>
  <c r="E79" i="23"/>
  <c r="E137" i="23"/>
  <c r="E205" i="23"/>
  <c r="E36" i="23"/>
  <c r="E37" i="23"/>
  <c r="E95" i="23"/>
  <c r="E138" i="23"/>
  <c r="E192" i="23"/>
  <c r="E112" i="23"/>
  <c r="E113" i="23"/>
  <c r="E114" i="23"/>
  <c r="E139" i="23"/>
  <c r="E140" i="23"/>
  <c r="E162" i="23"/>
  <c r="E163" i="23"/>
  <c r="E167" i="23"/>
  <c r="E169" i="23"/>
  <c r="E170" i="23"/>
  <c r="E184" i="23"/>
  <c r="E185" i="23"/>
  <c r="E194" i="23"/>
  <c r="E80" i="23"/>
  <c r="E81" i="23"/>
  <c r="E86" i="23"/>
  <c r="E153" i="23"/>
  <c r="E154" i="23"/>
  <c r="E155" i="23"/>
  <c r="E200" i="23"/>
  <c r="E55" i="23"/>
  <c r="E56" i="23"/>
  <c r="E58" i="23"/>
  <c r="E66" i="23"/>
  <c r="E67" i="23"/>
  <c r="E68" i="23"/>
  <c r="E71" i="23"/>
  <c r="E72" i="23"/>
  <c r="E74" i="23"/>
  <c r="E195" i="23"/>
  <c r="E146" i="23"/>
  <c r="E147" i="23"/>
  <c r="E148" i="23"/>
  <c r="E149" i="23"/>
  <c r="E202" i="23"/>
  <c r="E26" i="23"/>
  <c r="E50" i="23"/>
  <c r="E97" i="23"/>
  <c r="E98" i="23"/>
  <c r="E120" i="23"/>
  <c r="E121" i="23"/>
  <c r="E122" i="23"/>
  <c r="E159" i="23"/>
  <c r="E196" i="23"/>
  <c r="E17" i="23"/>
  <c r="E18" i="23"/>
  <c r="E41" i="23"/>
  <c r="E42" i="23"/>
  <c r="E43" i="23"/>
  <c r="E44" i="23"/>
  <c r="E45" i="23"/>
  <c r="E118" i="23"/>
  <c r="E150" i="23"/>
  <c r="E151" i="23"/>
  <c r="E152" i="23"/>
  <c r="E156" i="23"/>
  <c r="E157" i="23"/>
  <c r="E158" i="23"/>
  <c r="E197" i="23"/>
  <c r="E32" i="23"/>
  <c r="E129" i="23"/>
  <c r="E130" i="23"/>
  <c r="E133" i="23"/>
  <c r="E134" i="23"/>
  <c r="E145" i="23"/>
  <c r="E207" i="23"/>
  <c r="E46" i="23"/>
  <c r="E47" i="23"/>
  <c r="E75" i="23"/>
  <c r="E84" i="23"/>
  <c r="E85" i="23"/>
  <c r="E102" i="23"/>
  <c r="E103" i="23"/>
  <c r="E104" i="23"/>
  <c r="E105" i="23"/>
  <c r="E106" i="23"/>
  <c r="E131" i="23"/>
  <c r="E132" i="23"/>
  <c r="E198" i="23"/>
  <c r="E27" i="23"/>
  <c r="E28" i="23"/>
  <c r="E29" i="23"/>
  <c r="E30" i="23"/>
  <c r="E31" i="23"/>
  <c r="E33" i="23"/>
  <c r="E88" i="23"/>
  <c r="E89" i="23"/>
  <c r="E107" i="23"/>
  <c r="E142" i="23"/>
  <c r="E143" i="23"/>
  <c r="E144" i="23"/>
  <c r="E199" i="23"/>
  <c r="E164" i="23"/>
  <c r="E124" i="23"/>
  <c r="E135" i="23"/>
  <c r="E136" i="23"/>
  <c r="E160" i="23"/>
  <c r="E161" i="23"/>
  <c r="E206" i="23"/>
  <c r="E64" i="23"/>
  <c r="E165" i="23"/>
  <c r="E166" i="23"/>
  <c r="E208" i="23"/>
  <c r="E177" i="23"/>
  <c r="E175" i="23"/>
  <c r="E176" i="23"/>
  <c r="E189" i="23"/>
  <c r="E190" i="23"/>
  <c r="E201" i="23"/>
  <c r="E204" i="23"/>
  <c r="E10" i="23"/>
  <c r="D5" i="2"/>
  <c r="C21" i="5" l="1" a="1"/>
  <c r="C21" i="5" s="1"/>
  <c r="C21" i="18" s="1"/>
  <c r="C20" i="5" a="1"/>
  <c r="C20" i="5" s="1"/>
  <c r="C20" i="18" s="1"/>
  <c r="C12" i="5" a="1"/>
  <c r="C12" i="5" s="1"/>
  <c r="C12" i="18" s="1"/>
  <c r="C13" i="5" a="1"/>
  <c r="C13" i="5" s="1"/>
  <c r="C13" i="18" s="1"/>
  <c r="C9" i="8"/>
  <c r="C19" i="5" a="1"/>
  <c r="C19" i="5" s="1"/>
  <c r="C19" i="18" s="1"/>
  <c r="C10" i="5" a="1"/>
  <c r="C10" i="5" s="1"/>
  <c r="C10" i="18" s="1"/>
  <c r="C9" i="5" a="1"/>
  <c r="C9" i="5" s="1"/>
  <c r="C18" i="5" a="1"/>
  <c r="C18" i="5" s="1"/>
  <c r="C18" i="18" s="1"/>
  <c r="C11" i="5" a="1"/>
  <c r="C11" i="5" s="1"/>
  <c r="C11" i="18" s="1"/>
  <c r="C17" i="5" a="1"/>
  <c r="C17" i="5" s="1"/>
  <c r="C23" i="5" l="1"/>
  <c r="C9" i="18"/>
  <c r="C15" i="18" s="1"/>
  <c r="C15" i="5"/>
  <c r="C25" i="5" s="1"/>
  <c r="C17" i="18"/>
  <c r="C23" i="18" s="1"/>
  <c r="C50" i="5" l="1"/>
  <c r="D30" i="2"/>
  <c r="A4" i="5"/>
  <c r="C25" i="18" l="1"/>
  <c r="D25" i="18"/>
  <c r="B5" i="8" l="1"/>
  <c r="A5" i="5"/>
  <c r="H4" i="3"/>
  <c r="C30" i="5" l="1"/>
  <c r="C34" i="5"/>
  <c r="C31" i="5"/>
  <c r="C35" i="5"/>
  <c r="C28" i="5"/>
  <c r="C32" i="5"/>
  <c r="C36" i="5"/>
  <c r="C29" i="5"/>
  <c r="C33" i="5"/>
  <c r="C41" i="5" l="1"/>
  <c r="C49" i="5" s="1"/>
  <c r="D9" i="8" l="1"/>
  <c r="E9" i="8" s="1"/>
</calcChain>
</file>

<file path=xl/sharedStrings.xml><?xml version="1.0" encoding="utf-8"?>
<sst xmlns="http://schemas.openxmlformats.org/spreadsheetml/2006/main" count="1493" uniqueCount="722">
  <si>
    <t>Original Budget</t>
  </si>
  <si>
    <t>Date:</t>
  </si>
  <si>
    <t>Name:</t>
  </si>
  <si>
    <t>Phone No.:</t>
  </si>
  <si>
    <t>E-mail:</t>
  </si>
  <si>
    <t>BUDGET DETAIL</t>
  </si>
  <si>
    <t>Budget Object</t>
  </si>
  <si>
    <t>Project 1-Year 1</t>
  </si>
  <si>
    <t>Project 2-Year 1</t>
  </si>
  <si>
    <t>Project 3-Year 1</t>
  </si>
  <si>
    <t>Project 4-Year 1</t>
  </si>
  <si>
    <t>Project 5-Year 1</t>
  </si>
  <si>
    <t>Project 1-Year 2</t>
  </si>
  <si>
    <t>Project 2-Year 2</t>
  </si>
  <si>
    <t>Project 3-Year 2</t>
  </si>
  <si>
    <t>Project 4-Year 2</t>
  </si>
  <si>
    <t>Project 5-Year 2</t>
  </si>
  <si>
    <t>Revised Budget</t>
  </si>
  <si>
    <t>Line</t>
  </si>
  <si>
    <t>DESCRIPTION</t>
  </si>
  <si>
    <t>Purchased Professional &amp; Technical Services (0300)</t>
  </si>
  <si>
    <t>Other Purchased Services (0500)</t>
  </si>
  <si>
    <t>Supplies (0600)</t>
  </si>
  <si>
    <t>Error Checking</t>
  </si>
  <si>
    <t>Detail Sheets</t>
  </si>
  <si>
    <t>5-Budget Summary</t>
  </si>
  <si>
    <t>If the subtotals do not equal each other, the most likely problem is on the</t>
  </si>
  <si>
    <t>detail sheet.  All required entries may not have been entered.</t>
  </si>
  <si>
    <t>Budget Report:</t>
  </si>
  <si>
    <t>Description/Budget Narrative</t>
  </si>
  <si>
    <t>Date</t>
  </si>
  <si>
    <t>Budget</t>
  </si>
  <si>
    <t>Actual Expenditures</t>
  </si>
  <si>
    <t>ANNUAL FINANCIAL REPORT</t>
  </si>
  <si>
    <t>Typed Name of Person Preparing Report</t>
  </si>
  <si>
    <t>Annual Financial Report</t>
  </si>
  <si>
    <t>Revised Annual Financial Report</t>
  </si>
  <si>
    <t>BUDGET SUMMARY</t>
  </si>
  <si>
    <t>Ute Pass BOCES</t>
  </si>
  <si>
    <t>Santa Fe Trail BOCES</t>
  </si>
  <si>
    <t>Uncompahgre BOCES</t>
  </si>
  <si>
    <t>Mt Evans BOCES</t>
  </si>
  <si>
    <t>Rio Blanco BOCES RE-1 &amp; RE-4</t>
  </si>
  <si>
    <t>Northwest Colorado BOCES</t>
  </si>
  <si>
    <t>Southeastern BOCES</t>
  </si>
  <si>
    <t>South Central BOCES</t>
  </si>
  <si>
    <t>San Luis Valley BOCES</t>
  </si>
  <si>
    <t>San Juan BOCES</t>
  </si>
  <si>
    <t>Pikes Peak BOCES</t>
  </si>
  <si>
    <t>Northeast BOCES</t>
  </si>
  <si>
    <t>Centennial BOCES</t>
  </si>
  <si>
    <t>Mountain BOCES</t>
  </si>
  <si>
    <t>East Central BOCES</t>
  </si>
  <si>
    <t>Charter School Institute</t>
  </si>
  <si>
    <t>District Number:</t>
  </si>
  <si>
    <t>AMOUNT</t>
  </si>
  <si>
    <t>9165</t>
  </si>
  <si>
    <t>Grants Fiscal Staff Contact:</t>
  </si>
  <si>
    <t>0010</t>
  </si>
  <si>
    <t>MAPLETON 1</t>
  </si>
  <si>
    <t>0020</t>
  </si>
  <si>
    <t>ADAMS 12 FIVE STAR</t>
  </si>
  <si>
    <t>0030</t>
  </si>
  <si>
    <t>ADAMS COUNTY 14</t>
  </si>
  <si>
    <t>0040</t>
  </si>
  <si>
    <t>BRIGHTON 27J</t>
  </si>
  <si>
    <t>0050</t>
  </si>
  <si>
    <t>BENNETT 29J</t>
  </si>
  <si>
    <t>0060</t>
  </si>
  <si>
    <t>STRASBURG 31J</t>
  </si>
  <si>
    <t>0070</t>
  </si>
  <si>
    <t>WESTMINSTER 50</t>
  </si>
  <si>
    <t>0100</t>
  </si>
  <si>
    <t>ALAMOSA RE-11J</t>
  </si>
  <si>
    <t>0110</t>
  </si>
  <si>
    <t>SANGRE DE CRISTO RE-22J</t>
  </si>
  <si>
    <t>0120</t>
  </si>
  <si>
    <t>ENGLEWOOD 1</t>
  </si>
  <si>
    <t>0123</t>
  </si>
  <si>
    <t>SHERIDAN 2</t>
  </si>
  <si>
    <t>0130</t>
  </si>
  <si>
    <t>CHERRY CREEK 5</t>
  </si>
  <si>
    <t>0140</t>
  </si>
  <si>
    <t>LITTLETON 6</t>
  </si>
  <si>
    <t>0170</t>
  </si>
  <si>
    <t>DEER TRAIL 26J</t>
  </si>
  <si>
    <t>0180</t>
  </si>
  <si>
    <t>ADAMS-ARAPAHOE 28J</t>
  </si>
  <si>
    <t>0190</t>
  </si>
  <si>
    <t>BYERS 32J</t>
  </si>
  <si>
    <t>0220</t>
  </si>
  <si>
    <t>ARCHULETA COUNTY 50 JT</t>
  </si>
  <si>
    <t>0230</t>
  </si>
  <si>
    <t>WALSH RE-1</t>
  </si>
  <si>
    <t>0240</t>
  </si>
  <si>
    <t>PRITCHETT RE-3</t>
  </si>
  <si>
    <t>0250</t>
  </si>
  <si>
    <t>SPRINGFIELD RE-4</t>
  </si>
  <si>
    <t>0260</t>
  </si>
  <si>
    <t>VILAS RE-5</t>
  </si>
  <si>
    <t>0270</t>
  </si>
  <si>
    <t>CAMPO RE-6</t>
  </si>
  <si>
    <t>0290</t>
  </si>
  <si>
    <t>LAS ANIMAS RE-1</t>
  </si>
  <si>
    <t>0310</t>
  </si>
  <si>
    <t>MCCLAVE RE-2</t>
  </si>
  <si>
    <t>0470</t>
  </si>
  <si>
    <t>ST VRAIN VALLEY RE-1J</t>
  </si>
  <si>
    <t>0480</t>
  </si>
  <si>
    <t>BOULDER VALLEY RE-2</t>
  </si>
  <si>
    <t>0490</t>
  </si>
  <si>
    <t>BUENA VISTA R-31</t>
  </si>
  <si>
    <t>0500</t>
  </si>
  <si>
    <t>SALIDA R-32</t>
  </si>
  <si>
    <t>0510</t>
  </si>
  <si>
    <t>KIT CARSON R-1</t>
  </si>
  <si>
    <t>0520</t>
  </si>
  <si>
    <t>CHEYENNE COUNTY RE-5</t>
  </si>
  <si>
    <t>0540</t>
  </si>
  <si>
    <t>CLEAR CREEK RE-1</t>
  </si>
  <si>
    <t>0550</t>
  </si>
  <si>
    <t>NORTH CONEJOS RE-1J</t>
  </si>
  <si>
    <t>0560</t>
  </si>
  <si>
    <t>SANFORD 6J</t>
  </si>
  <si>
    <t>0580</t>
  </si>
  <si>
    <t>SOUTH CONEJOS RE-10</t>
  </si>
  <si>
    <t>0640</t>
  </si>
  <si>
    <t>CENTENNIAL R-1</t>
  </si>
  <si>
    <t>0740</t>
  </si>
  <si>
    <t>SIERRA GRANDE R-30</t>
  </si>
  <si>
    <t>0770</t>
  </si>
  <si>
    <t>CROWLEY COUNTY RE-1-J</t>
  </si>
  <si>
    <t>0860</t>
  </si>
  <si>
    <t>CUSTER COUNTY C-1</t>
  </si>
  <si>
    <t>0870</t>
  </si>
  <si>
    <t>DELTA COUNTY 50(J)</t>
  </si>
  <si>
    <t>0880</t>
  </si>
  <si>
    <t>DENVER COUNTY 1</t>
  </si>
  <si>
    <t>0890</t>
  </si>
  <si>
    <t>DOLORES COUNTY RE-2</t>
  </si>
  <si>
    <t>0900</t>
  </si>
  <si>
    <t>DOUGLAS COUNTY RE-1</t>
  </si>
  <si>
    <t>0910</t>
  </si>
  <si>
    <t>EAGLE COUNTY RE-50</t>
  </si>
  <si>
    <t>0920</t>
  </si>
  <si>
    <t>ELIZABETH C-1</t>
  </si>
  <si>
    <t>0930</t>
  </si>
  <si>
    <t>KIOWA C-2</t>
  </si>
  <si>
    <t>0940</t>
  </si>
  <si>
    <t>BIG SANDY 100J</t>
  </si>
  <si>
    <t>0950</t>
  </si>
  <si>
    <t>ELBERT 200</t>
  </si>
  <si>
    <t>0960</t>
  </si>
  <si>
    <t>AGATE 300</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</si>
  <si>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</si>
  <si>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</si>
  <si>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</si>
  <si>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</si>
  <si>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</si>
  <si>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</si>
  <si>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</si>
  <si>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</si>
  <si>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</si>
  <si>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</si>
  <si>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</si>
  <si>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</si>
  <si>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</si>
  <si>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</si>
  <si>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</si>
  <si>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</si>
  <si>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</si>
  <si>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</si>
  <si>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</si>
  <si>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</si>
  <si>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</si>
  <si>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</si>
  <si>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</si>
  <si>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</si>
  <si>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</si>
  <si>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FALCON 49</t>
  </si>
  <si>
    <t>1120</t>
  </si>
  <si>
    <t>EDISON 54 JT</t>
  </si>
  <si>
    <t>1130</t>
  </si>
  <si>
    <t>MIAMI/YODER 60 JT</t>
  </si>
  <si>
    <t>1140</t>
  </si>
  <si>
    <t>CANON CITY RE-1</t>
  </si>
  <si>
    <t>1150</t>
  </si>
  <si>
    <t>FREMONT Re-2</t>
  </si>
  <si>
    <t>1160</t>
  </si>
  <si>
    <t>COTOPAXI RE-3</t>
  </si>
  <si>
    <t>1180</t>
  </si>
  <si>
    <t>ROARING FORK RE-1</t>
  </si>
  <si>
    <t>1195</t>
  </si>
  <si>
    <t>GARFIELD RE-2</t>
  </si>
  <si>
    <t>1220</t>
  </si>
  <si>
    <t>GARFIELD 16</t>
  </si>
  <si>
    <t>1330</t>
  </si>
  <si>
    <t>GILPIN COUNTY RE-1</t>
  </si>
  <si>
    <t>1340</t>
  </si>
  <si>
    <t>WEST GRAND 1-JT</t>
  </si>
  <si>
    <t>1350</t>
  </si>
  <si>
    <t>EAST GRAND 2</t>
  </si>
  <si>
    <t>1360</t>
  </si>
  <si>
    <t>GUNNISON WATERSHED RE-1J</t>
  </si>
  <si>
    <t>1380</t>
  </si>
  <si>
    <t>HINSDALE COUNTY RE-1</t>
  </si>
  <si>
    <t>1390</t>
  </si>
  <si>
    <t>HUERFANO RE-1</t>
  </si>
  <si>
    <t>1400</t>
  </si>
  <si>
    <t>LA VETA RE-2</t>
  </si>
  <si>
    <t>1410</t>
  </si>
  <si>
    <t>NORTH PARK R-1</t>
  </si>
  <si>
    <t>1420</t>
  </si>
  <si>
    <t>JEFFERSON COUNTY R-1</t>
  </si>
  <si>
    <t>1430</t>
  </si>
  <si>
    <t>EADS RE-1</t>
  </si>
  <si>
    <t>1440</t>
  </si>
  <si>
    <t>PLAINVIEW RE-2</t>
  </si>
  <si>
    <t>1450</t>
  </si>
  <si>
    <t>ARRIBA-FLAGLER C-20</t>
  </si>
  <si>
    <t>1460</t>
  </si>
  <si>
    <t>HI-PLAINS R-23</t>
  </si>
  <si>
    <t>1480</t>
  </si>
  <si>
    <t>STRATTON R-4</t>
  </si>
  <si>
    <t>1490</t>
  </si>
  <si>
    <t>BETHUNE R-5</t>
  </si>
  <si>
    <t>1500</t>
  </si>
  <si>
    <t>BURLINGTON RE-6J</t>
  </si>
  <si>
    <t>1510</t>
  </si>
  <si>
    <t>LAKE COUNTY R-1</t>
  </si>
  <si>
    <t>1520</t>
  </si>
  <si>
    <t>DURANGO 9-R</t>
  </si>
  <si>
    <t>1530</t>
  </si>
  <si>
    <t>BAYFIELD 10 JT-R</t>
  </si>
  <si>
    <t>1540</t>
  </si>
  <si>
    <t>IGNACIO 11 JT</t>
  </si>
  <si>
    <t>1550</t>
  </si>
  <si>
    <t>POUDRE R-1</t>
  </si>
  <si>
    <t>1560</t>
  </si>
  <si>
    <t>THOMPSON R-2J</t>
  </si>
  <si>
    <t>1570</t>
  </si>
  <si>
    <t>PARK (ESTES PARK) R-3</t>
  </si>
  <si>
    <t>1580</t>
  </si>
  <si>
    <t>TRINIDAD 1</t>
  </si>
  <si>
    <t>1590</t>
  </si>
  <si>
    <t>PRIMERO REORGANIZED 2</t>
  </si>
  <si>
    <t>1600</t>
  </si>
  <si>
    <t>HOEHNE REORGANIZED 3</t>
  </si>
  <si>
    <t>1620</t>
  </si>
  <si>
    <t>AGUILAR REORGANIZED 6</t>
  </si>
  <si>
    <t>1750</t>
  </si>
  <si>
    <t>BRANSON REORGANIZED 82</t>
  </si>
  <si>
    <t>1760</t>
  </si>
  <si>
    <t>KIM REORGANIZED 88</t>
  </si>
  <si>
    <t>1780</t>
  </si>
  <si>
    <t>GENOA-HUGO C113</t>
  </si>
  <si>
    <t>1790</t>
  </si>
  <si>
    <t>LIMON RE-4J</t>
  </si>
  <si>
    <t>1810</t>
  </si>
  <si>
    <t>KARVAL RE-23</t>
  </si>
  <si>
    <t>1828</t>
  </si>
  <si>
    <t>VALLEY RE-1</t>
  </si>
  <si>
    <t>1850</t>
  </si>
  <si>
    <t>FRENCHMAN RE-3</t>
  </si>
  <si>
    <t>1860</t>
  </si>
  <si>
    <t>BUFFALO RE-4J</t>
  </si>
  <si>
    <t>1870</t>
  </si>
  <si>
    <t>PLATEAU RE-5</t>
  </si>
  <si>
    <t>1980</t>
  </si>
  <si>
    <t>DE BEQUE 49JT</t>
  </si>
  <si>
    <t>1990</t>
  </si>
  <si>
    <t>PLATEAU VALLEY 50</t>
  </si>
  <si>
    <t>2000</t>
  </si>
  <si>
    <t>MESA COUNTY VALLEY 51</t>
  </si>
  <si>
    <t>2010</t>
  </si>
  <si>
    <t>CREEDE CONSOLIDATED 1</t>
  </si>
  <si>
    <t>2020</t>
  </si>
  <si>
    <t>MOFFAT COUNTY RE-1</t>
  </si>
  <si>
    <t>2035</t>
  </si>
  <si>
    <t>MONTEZUMA-CORTEZ RE-1</t>
  </si>
  <si>
    <t>2055</t>
  </si>
  <si>
    <t>DOLORES RE-4A</t>
  </si>
  <si>
    <t>2070</t>
  </si>
  <si>
    <t>MANCOS RE-6</t>
  </si>
  <si>
    <t>2180</t>
  </si>
  <si>
    <t>MONTROSE COUNTY RE-1J</t>
  </si>
  <si>
    <t>2190</t>
  </si>
  <si>
    <t>WEST END RE-2</t>
  </si>
  <si>
    <t>2395</t>
  </si>
  <si>
    <t>BRUSH RE-2(J)</t>
  </si>
  <si>
    <t>2405</t>
  </si>
  <si>
    <t>FORT MORGAN RE-3</t>
  </si>
  <si>
    <t>2505</t>
  </si>
  <si>
    <t>WELDON VALLEY RE-20(J)</t>
  </si>
  <si>
    <t>2515</t>
  </si>
  <si>
    <t>WIGGINS RE-50(J)</t>
  </si>
  <si>
    <t>2520</t>
  </si>
  <si>
    <t>EAST OTERO R-1</t>
  </si>
  <si>
    <t>2530</t>
  </si>
  <si>
    <t>ROCKY FORD R-2</t>
  </si>
  <si>
    <t>2535</t>
  </si>
  <si>
    <t>MANZANOLA 3J</t>
  </si>
  <si>
    <t>2540</t>
  </si>
  <si>
    <t>FOWLER R-4J</t>
  </si>
  <si>
    <t>2560</t>
  </si>
  <si>
    <t>CHERAW 31</t>
  </si>
  <si>
    <t>2570</t>
  </si>
  <si>
    <t>SWINK 33</t>
  </si>
  <si>
    <t>2580</t>
  </si>
  <si>
    <t>OURAY R-1</t>
  </si>
  <si>
    <t>2590</t>
  </si>
  <si>
    <t>RIDGWAY R-2</t>
  </si>
  <si>
    <t>2600</t>
  </si>
  <si>
    <t>PLATTE CANYON 1</t>
  </si>
  <si>
    <t>2610</t>
  </si>
  <si>
    <t>PARK COUNTY RE-2</t>
  </si>
  <si>
    <t>2620</t>
  </si>
  <si>
    <t>HOLYOKE RE-1J</t>
  </si>
  <si>
    <t>2630</t>
  </si>
  <si>
    <t>HAXTUN RE-2J</t>
  </si>
  <si>
    <t>2640</t>
  </si>
  <si>
    <t>ASPEN 1</t>
  </si>
  <si>
    <t>2650</t>
  </si>
  <si>
    <t>GRANADA RE-1</t>
  </si>
  <si>
    <t>2660</t>
  </si>
  <si>
    <t>LAMAR RE-2</t>
  </si>
  <si>
    <t>2670</t>
  </si>
  <si>
    <t>HOLLY RE-3</t>
  </si>
  <si>
    <t>2680</t>
  </si>
  <si>
    <t>WILEY RE-13 JT</t>
  </si>
  <si>
    <t>2690</t>
  </si>
  <si>
    <t>PUEBLO CITY SCHOOLS</t>
  </si>
  <si>
    <t>2700</t>
  </si>
  <si>
    <t>PUEBLO 70</t>
  </si>
  <si>
    <t>2710</t>
  </si>
  <si>
    <t>MEEKER RE-1</t>
  </si>
  <si>
    <t>2720</t>
  </si>
  <si>
    <t>RANGELY RE-4</t>
  </si>
  <si>
    <t>2730</t>
  </si>
  <si>
    <t>DEL NORTE C-7</t>
  </si>
  <si>
    <t>2740</t>
  </si>
  <si>
    <t>MONTE VISTA C-8</t>
  </si>
  <si>
    <t>2750</t>
  </si>
  <si>
    <t>SARGENT RE-33J</t>
  </si>
  <si>
    <t>2760</t>
  </si>
  <si>
    <t>HAYDEN RE-1</t>
  </si>
  <si>
    <t>2770</t>
  </si>
  <si>
    <t>STEAMBOAT SPRINGS RE-2</t>
  </si>
  <si>
    <t>2780</t>
  </si>
  <si>
    <t>SOUTH ROUTT RE-3</t>
  </si>
  <si>
    <t>2790</t>
  </si>
  <si>
    <t>MOUNTAIN VALLEY RE-1</t>
  </si>
  <si>
    <t>2800</t>
  </si>
  <si>
    <t>MOFFAT 2</t>
  </si>
  <si>
    <t>2810</t>
  </si>
  <si>
    <t>CENTER 26 JT</t>
  </si>
  <si>
    <t>2820</t>
  </si>
  <si>
    <t>SILVERTON 1</t>
  </si>
  <si>
    <t>2830</t>
  </si>
  <si>
    <t>TELLURIDE R-1</t>
  </si>
  <si>
    <t>2840</t>
  </si>
  <si>
    <t>NORWOOD R-2J</t>
  </si>
  <si>
    <t>2862</t>
  </si>
  <si>
    <t>JULESBURG RE-1</t>
  </si>
  <si>
    <t>2865</t>
  </si>
  <si>
    <t>PLATTE VALLEY RE-3</t>
  </si>
  <si>
    <t>3000</t>
  </si>
  <si>
    <t>SUMMIT RE-1</t>
  </si>
  <si>
    <t>3010</t>
  </si>
  <si>
    <t>CRIPPLE CREEK-VICTOR RE-1</t>
  </si>
  <si>
    <t>3020</t>
  </si>
  <si>
    <t>WOODLAND PARK RE-2</t>
  </si>
  <si>
    <t>3030</t>
  </si>
  <si>
    <t>AKRON R-1</t>
  </si>
  <si>
    <t>3040</t>
  </si>
  <si>
    <t>ARICKAREE R-2</t>
  </si>
  <si>
    <t>3050</t>
  </si>
  <si>
    <t>OTIS R-3</t>
  </si>
  <si>
    <t>3060</t>
  </si>
  <si>
    <t>LONE STAR 101</t>
  </si>
  <si>
    <t>3070</t>
  </si>
  <si>
    <t>WOODLIN R-104</t>
  </si>
  <si>
    <t>3080</t>
  </si>
  <si>
    <t>WELD RE-1</t>
  </si>
  <si>
    <t>3085</t>
  </si>
  <si>
    <t>EATON RE-2</t>
  </si>
  <si>
    <t>3090</t>
  </si>
  <si>
    <t>KEENESBURG RE-3(J)</t>
  </si>
  <si>
    <t>3100</t>
  </si>
  <si>
    <t>WINDSOR RE-4</t>
  </si>
  <si>
    <t>3110</t>
  </si>
  <si>
    <t>JOHNSTOWN-MILLIKEN RE-5J</t>
  </si>
  <si>
    <t>3120</t>
  </si>
  <si>
    <t>WELD COUNTY 6</t>
  </si>
  <si>
    <t>3130</t>
  </si>
  <si>
    <t>PLATTE VALLEY RE-7</t>
  </si>
  <si>
    <t>3140</t>
  </si>
  <si>
    <t>FORT LUPTON RE-8</t>
  </si>
  <si>
    <t>3145</t>
  </si>
  <si>
    <t>AULT-HIGHLAND RE-9</t>
  </si>
  <si>
    <t>3146</t>
  </si>
  <si>
    <t>BRIGGSDALE RE-10</t>
  </si>
  <si>
    <t>3147</t>
  </si>
  <si>
    <t>PRAIRIE RE-11J</t>
  </si>
  <si>
    <t>3148</t>
  </si>
  <si>
    <t>PAWNEE RE-12</t>
  </si>
  <si>
    <t>3200</t>
  </si>
  <si>
    <t>YUMA 1</t>
  </si>
  <si>
    <t>3210</t>
  </si>
  <si>
    <t>WRAY RD-2</t>
  </si>
  <si>
    <t>3220</t>
  </si>
  <si>
    <t>IDALIA RJ-3</t>
  </si>
  <si>
    <t>3230</t>
  </si>
  <si>
    <t>LIBERTY J-4</t>
  </si>
  <si>
    <t>8001</t>
  </si>
  <si>
    <t>8041</t>
  </si>
  <si>
    <t>9025</t>
  </si>
  <si>
    <t>9030</t>
  </si>
  <si>
    <t>9035</t>
  </si>
  <si>
    <t>9040</t>
  </si>
  <si>
    <t>9045</t>
  </si>
  <si>
    <t>9050</t>
  </si>
  <si>
    <t>9055</t>
  </si>
  <si>
    <t>9060</t>
  </si>
  <si>
    <t>9075</t>
  </si>
  <si>
    <t>9095</t>
  </si>
  <si>
    <t>9125</t>
  </si>
  <si>
    <t>9140</t>
  </si>
  <si>
    <t>9145</t>
  </si>
  <si>
    <t>9150</t>
  </si>
  <si>
    <t>9160</t>
  </si>
  <si>
    <t>Front Range BOCES</t>
  </si>
  <si>
    <t>Grand Total</t>
  </si>
  <si>
    <t>8042</t>
  </si>
  <si>
    <t>9170</t>
  </si>
  <si>
    <t>Actual Expenses</t>
  </si>
  <si>
    <t xml:space="preserve">Expense </t>
  </si>
  <si>
    <t>9120</t>
  </si>
  <si>
    <t>9130</t>
  </si>
  <si>
    <t>9135</t>
  </si>
  <si>
    <t>Subtotal</t>
  </si>
  <si>
    <t>District Name:</t>
  </si>
  <si>
    <t>Hot Spots</t>
  </si>
  <si>
    <t>WI FI Towers</t>
  </si>
  <si>
    <t>Internet Service</t>
  </si>
  <si>
    <t>Home Internet Install</t>
  </si>
  <si>
    <t>Radio Towers</t>
  </si>
  <si>
    <t>Satellite Internet Install</t>
  </si>
  <si>
    <t>Broadband Internet Install</t>
  </si>
  <si>
    <t>Reimburse Staff for Personal Devices Usage</t>
  </si>
  <si>
    <t>Loss &amp; Damage of Devices (students) coverage</t>
  </si>
  <si>
    <t>Instructional Program - Purchased Professional &amp; Technical Services (0300)</t>
  </si>
  <si>
    <t>Instructional Program - Other Purchased Services (0500)</t>
  </si>
  <si>
    <t>Instructional Program - Supplies (0600)</t>
  </si>
  <si>
    <t>Support Program - Purchased Professional &amp; Technical Services (0300)</t>
  </si>
  <si>
    <t>Support Program - Other Purchased Services (0500)</t>
  </si>
  <si>
    <t>Support Program - Supplies (0600)</t>
  </si>
  <si>
    <t>Colorado Department of Education</t>
  </si>
  <si>
    <t>Indirect Cost Rates - All Districts</t>
  </si>
  <si>
    <t>Preliminary Rates: 4-8-2020</t>
  </si>
  <si>
    <t>LEAs with Incomplete Data, Negative Rates or CSI (unallowed to use)</t>
  </si>
  <si>
    <t>Preliminary FY 2020-2021 Fixed With Carry Forward Indirect Cost Rate Calculations</t>
  </si>
  <si>
    <t>(Using FY 2018-2019 Audited Data)</t>
  </si>
  <si>
    <t>Organization Code</t>
  </si>
  <si>
    <t>AU Code</t>
  </si>
  <si>
    <t>AU Name</t>
  </si>
  <si>
    <t>Restricted Rate</t>
  </si>
  <si>
    <t>Nonrestricted Rate</t>
  </si>
  <si>
    <t>01010</t>
  </si>
  <si>
    <t>Adams 1, Mapleton</t>
  </si>
  <si>
    <t>01020</t>
  </si>
  <si>
    <t>Adams 12, Northglenn-Thornton</t>
  </si>
  <si>
    <t>01030</t>
  </si>
  <si>
    <t>Adams 14, Commerce City</t>
  </si>
  <si>
    <t>01040</t>
  </si>
  <si>
    <t>Adams 27J, School District 27J</t>
  </si>
  <si>
    <t>01070</t>
  </si>
  <si>
    <t>Adams 50, Westminster Public Schools</t>
  </si>
  <si>
    <t>03060</t>
  </si>
  <si>
    <t>Adams-Arapahoe 28J, Aurora</t>
  </si>
  <si>
    <t>03010</t>
  </si>
  <si>
    <t>Arapahoe 1, Englewood</t>
  </si>
  <si>
    <t>03020</t>
  </si>
  <si>
    <t>Arapahoe 2, Sheridan</t>
  </si>
  <si>
    <t>03030</t>
  </si>
  <si>
    <t>Arapahoe 5, Cherry Creek</t>
  </si>
  <si>
    <t>03040</t>
  </si>
  <si>
    <t>Arapahoe 6, Littleton</t>
  </si>
  <si>
    <t>49010</t>
  </si>
  <si>
    <t xml:space="preserve">Aspen 1 </t>
  </si>
  <si>
    <t>07010</t>
  </si>
  <si>
    <t>Boulder RE1J, St. Vrain Valley</t>
  </si>
  <si>
    <t>07020</t>
  </si>
  <si>
    <t>Boulder RE2, Boulder Valley</t>
  </si>
  <si>
    <t>64203</t>
  </si>
  <si>
    <t>80010</t>
  </si>
  <si>
    <t>64233</t>
  </si>
  <si>
    <t>Colorado River BOCES</t>
  </si>
  <si>
    <t>15010</t>
  </si>
  <si>
    <t>Delta 50(J), Delta</t>
  </si>
  <si>
    <t>16010</t>
  </si>
  <si>
    <t>Denver 1, Denver</t>
  </si>
  <si>
    <t>18010</t>
  </si>
  <si>
    <t>Douglas Re 1, Castle Rock</t>
  </si>
  <si>
    <t>34010</t>
  </si>
  <si>
    <t>Durango RE-9 (Formerly part of Admin Unit 64143)</t>
  </si>
  <si>
    <t>19010</t>
  </si>
  <si>
    <t>Eagle Re 50, Eagle (Formerly part of Admin Unit 64093)</t>
  </si>
  <si>
    <t>64043</t>
  </si>
  <si>
    <t>64045</t>
  </si>
  <si>
    <t>Education reEnvisioned BOCES NEW (Formerly known as Colorado Digital BOCES under AU 21090)</t>
  </si>
  <si>
    <t>21050</t>
  </si>
  <si>
    <t>El Paso 11, Colorado Springs</t>
  </si>
  <si>
    <t>21060</t>
  </si>
  <si>
    <t>El Paso 12, Cheyenne Mountain</t>
  </si>
  <si>
    <t>21020</t>
  </si>
  <si>
    <t>El Paso 2, Harrison</t>
  </si>
  <si>
    <t>21080</t>
  </si>
  <si>
    <t>El Paso 20, Academy</t>
  </si>
  <si>
    <t>21030</t>
  </si>
  <si>
    <t>El Paso 3, Widefield</t>
  </si>
  <si>
    <t>21085</t>
  </si>
  <si>
    <t>El Paso 38, Lewis-Palmer</t>
  </si>
  <si>
    <t>21040</t>
  </si>
  <si>
    <t>El Paso 8, Fountain</t>
  </si>
  <si>
    <t>21090</t>
  </si>
  <si>
    <t>El Paso County Colorado School District 49 NEW (Formerly known as El Paso 49, Falcon)</t>
  </si>
  <si>
    <t>19205</t>
  </si>
  <si>
    <t>Elizabeth School District</t>
  </si>
  <si>
    <t>21490</t>
  </si>
  <si>
    <t>Fort Lupton/Keenesburg</t>
  </si>
  <si>
    <t>22010</t>
  </si>
  <si>
    <t>Fremont Re-1, Canon City</t>
  </si>
  <si>
    <t>54010</t>
  </si>
  <si>
    <t>Garfield Re-1, Roaring Fork (Formerly part of Admin Unit 64233)</t>
  </si>
  <si>
    <t>26011</t>
  </si>
  <si>
    <t>Gunnison</t>
  </si>
  <si>
    <t>30011</t>
  </si>
  <si>
    <t>Jefferson R-1, Lakewood</t>
  </si>
  <si>
    <t>35010</t>
  </si>
  <si>
    <t>Larimer R-1, Poudre</t>
  </si>
  <si>
    <t>35020</t>
  </si>
  <si>
    <t>Larimer R-2J, Thompson</t>
  </si>
  <si>
    <t>35030</t>
  </si>
  <si>
    <t>Larimer R-3, Estes Park R-3</t>
  </si>
  <si>
    <t>38010</t>
  </si>
  <si>
    <t>Logan Re-1, Valley</t>
  </si>
  <si>
    <t>39031</t>
  </si>
  <si>
    <t>Mesa</t>
  </si>
  <si>
    <t>41010</t>
  </si>
  <si>
    <t>Moffat Re 1, Craig</t>
  </si>
  <si>
    <t>43010</t>
  </si>
  <si>
    <t>Montrose Re-1J, Montrose</t>
  </si>
  <si>
    <t>44020</t>
  </si>
  <si>
    <t>Morgan Re-3, Fort Morgan</t>
  </si>
  <si>
    <t>64053</t>
  </si>
  <si>
    <t>Mount Evans BOCES</t>
  </si>
  <si>
    <t>64093</t>
  </si>
  <si>
    <t>64103</t>
  </si>
  <si>
    <t>Northeast Colorado BOCES</t>
  </si>
  <si>
    <t>64123</t>
  </si>
  <si>
    <t>64133</t>
  </si>
  <si>
    <t>51010</t>
  </si>
  <si>
    <t>Pueblo 60, Urban</t>
  </si>
  <si>
    <t>51020</t>
  </si>
  <si>
    <t>Pueblo 70, Rural</t>
  </si>
  <si>
    <t>64213</t>
  </si>
  <si>
    <t xml:space="preserve">Rio Blanco BOCES </t>
  </si>
  <si>
    <t>64143</t>
  </si>
  <si>
    <t>64153</t>
  </si>
  <si>
    <t>64160</t>
  </si>
  <si>
    <t>64163</t>
  </si>
  <si>
    <t>64193</t>
  </si>
  <si>
    <t>59010</t>
  </si>
  <si>
    <t>Summit Re 1</t>
  </si>
  <si>
    <t>64200</t>
  </si>
  <si>
    <t>64205</t>
  </si>
  <si>
    <t>62060</t>
  </si>
  <si>
    <t>Weld 6, Greeley</t>
  </si>
  <si>
    <t>62040</t>
  </si>
  <si>
    <t>Weld Re-4, Windsor</t>
  </si>
  <si>
    <t>62050</t>
  </si>
  <si>
    <t>Weld Re-5J, Johnstown</t>
  </si>
  <si>
    <t>Page: 1</t>
  </si>
  <si>
    <t>Name of Fiscal Contact</t>
  </si>
  <si>
    <t>Name of Authorized Requester for RFF's</t>
  </si>
  <si>
    <t>Staff</t>
  </si>
  <si>
    <t>Total Budgeted</t>
  </si>
  <si>
    <t>Staff Budgeted</t>
  </si>
  <si>
    <t>Student Budgeted</t>
  </si>
  <si>
    <t>Instructional Categories</t>
  </si>
  <si>
    <t>Instruction Categories</t>
  </si>
  <si>
    <t>Support Categories</t>
  </si>
  <si>
    <t>Total</t>
  </si>
  <si>
    <t>Students</t>
  </si>
  <si>
    <t>District</t>
  </si>
  <si>
    <t>Non Capitalized (0735)</t>
  </si>
  <si>
    <t>Capitalized (0730)</t>
  </si>
  <si>
    <t>Purchase Type</t>
  </si>
  <si>
    <t>Purchase Use</t>
  </si>
  <si>
    <t>Check</t>
  </si>
  <si>
    <t>Submit this excel file to:</t>
  </si>
  <si>
    <t>Office of Learning Supports' Contact:</t>
  </si>
  <si>
    <t>Budgeted Funding:</t>
  </si>
  <si>
    <t>District Budgeted</t>
  </si>
  <si>
    <t>hawkins_r@cde.state.co.us</t>
  </si>
  <si>
    <t>Robert Hawkins</t>
  </si>
  <si>
    <t>DeLilah Collins  collins_d@cde.state.co.us</t>
  </si>
  <si>
    <t>Other - please describe in colum H (8)</t>
  </si>
  <si>
    <t>Use Dropdown to Choose Expense Type</t>
  </si>
  <si>
    <t>Use Dropdown to Choose Object Type/Code</t>
  </si>
  <si>
    <t>&lt;---Use Dropdown to Choose your District Name</t>
  </si>
  <si>
    <t>Support Program - Capitalized (0730)</t>
  </si>
  <si>
    <t>Instructional Program -  Non Capitalized (0735)</t>
  </si>
  <si>
    <t>Support Program -  Non Capitalized (0735)</t>
  </si>
  <si>
    <t>Instructional Program - Capitalized (0730)</t>
  </si>
  <si>
    <t>Total Districts:</t>
  </si>
  <si>
    <t>Received Final Approval:</t>
  </si>
  <si>
    <t>Total Funding Requested</t>
  </si>
  <si>
    <t>Intake Documents</t>
  </si>
  <si>
    <t>Final Approval</t>
  </si>
  <si>
    <t>Communications Log</t>
  </si>
  <si>
    <t xml:space="preserve">Review </t>
  </si>
  <si>
    <t>LEA Number</t>
  </si>
  <si>
    <t>LEA</t>
  </si>
  <si>
    <t>Prioritization/Ranking</t>
  </si>
  <si>
    <t>Application Submission Date</t>
  </si>
  <si>
    <t>Approval &amp; Transmittal Form</t>
  </si>
  <si>
    <t>Budget Plan/Estimate</t>
  </si>
  <si>
    <t>Part 1 Review Complete</t>
  </si>
  <si>
    <t>Funding Requested</t>
  </si>
  <si>
    <t>Amount Awarded</t>
  </si>
  <si>
    <t>Non-public Consultation Forms Received</t>
  </si>
  <si>
    <t>Final Approval Granted Date</t>
  </si>
  <si>
    <t>Final Approval Letter Sent</t>
  </si>
  <si>
    <t>Comments (Date, Comment, Initials)</t>
  </si>
  <si>
    <t>Review Score</t>
  </si>
  <si>
    <t>Review Recommendation</t>
  </si>
  <si>
    <t>Priority Ranking</t>
  </si>
  <si>
    <t>Amount Requested</t>
  </si>
  <si>
    <t>Review Comments</t>
  </si>
  <si>
    <t>Community Leadership Academy</t>
  </si>
  <si>
    <t>YES</t>
  </si>
  <si>
    <t>11/9 - A&amp;T reqstd, email sent to Tina Jajdelski. EO 
11/17 - Sent follow up email to Tina Jajdelski, requesting status of A&amp;T form. EO
11/18 - Per Tina Jajdelski, district is awaiting A&amp;T signature from CSI. EO</t>
  </si>
  <si>
    <t>Revisions Needed</t>
  </si>
  <si>
    <t>No Ranking</t>
  </si>
  <si>
    <t xml:space="preserve">Additional detail is needed.
It is unclear why no provider was selected or described. The applicant did not provide information to determine if any providers were researched and/or consulted. Please address what providers the school looked into. Explain why the school is unable to access the existing programs that are providing services for students and teachers.
It is unclear how the need for 20 hotspots was determined. Describe the remaining need for students and staff, including:
•        the quantity and cost per unit;
•        how long the service will be provided;
•        the proposed solution to meet the needs identified; and
•        an estimated total cost of services/devices.
Work with the selected provider to determine the upload/download speeds for devices. 
</t>
  </si>
  <si>
    <t>Ouray R-1</t>
  </si>
  <si>
    <t>11/9 - A&amp;T reqstd, email sent to Jaceson Cole. EO 
11/11- District awaiting signature from board president, will submit 11/17. EO</t>
  </si>
  <si>
    <t>Funded with Changes</t>
  </si>
  <si>
    <t xml:space="preserve">Clearly identified and described need. 
No additional clarification or changes required. </t>
  </si>
  <si>
    <t>Calhan RJ-1</t>
  </si>
  <si>
    <t>11/9 - A&amp;T reqstd, email sent to David Slothower. EO 
11/17 - Sent follow up email to David Slothower, requesting status of A&amp;T form. EO</t>
  </si>
  <si>
    <t xml:space="preserve">Funded  </t>
  </si>
  <si>
    <t>Clearly articulated need and solution
No clarifications or changes required</t>
  </si>
  <si>
    <t>Salida R-32</t>
  </si>
  <si>
    <t>11/2 - A&amp;T reqstd, email sent to William Strokesberry. EO</t>
  </si>
  <si>
    <t xml:space="preserve">Please check-in with ATT representative on any new offerings that may be more cost effective. Also clarify the upload/download speeds on program selected.  
Clarify whether or not the applicant will be participating in T-Mobile’s Project 100 Million. </t>
  </si>
  <si>
    <t>Clear Creek RE-1</t>
  </si>
  <si>
    <t xml:space="preserve">Plan would be strengthened with additional detail, including how the applicant determine the numver of students that lack service. It is unclear how many Sky Roam hotspots are being used. Provide additional information to quantify need and describe how the need for these services was determined, including how the solution will meet the need and how long the services will be provided. 
Confirm with T-Mobile on what the upload/download speeds are for the program selected.  </t>
  </si>
  <si>
    <t>Harrison 2</t>
  </si>
  <si>
    <t xml:space="preserve">When completing the budget, provide the name of the provider selected for purchase of the 60 additional hotspots. 
Provide additional description as to why the 60 additional hotspots are needed. 
Application did not identify the bandwidth speed for devices to be purchased. Work with the selected provider to determine the upload/download speeds and provide to CDE. </t>
  </si>
  <si>
    <t>Weldon Valley RE-20J</t>
  </si>
  <si>
    <t xml:space="preserve">Application would be strengthened with additional information regarding how need was identified for additional hotspots. 
Requested Laptops does not fit the scope of this grant an cannot be approved. 
Address what service you are currently accesssing through Viaero and indicate the number of students that are being connected. 
Work with selected provider on education discounted services that may be provided to meet the needs of students. Also Please work with the selected provider to determine the upload/download speed per device. </t>
  </si>
  <si>
    <t>Mapleton Public Schools</t>
  </si>
  <si>
    <t>11/9 - A&amp;T reqstd, email sent to Todd Pugliese. EO</t>
  </si>
  <si>
    <t xml:space="preserve">Describe how the amount of need was identified at each school. Has the entire population been survey to identify the need? Also, please indicate if you have talked to your Tmobile representative to determine how many hotspots you are eligible for. Under the T-Mobile Project 10 million plan, school districts have been afforded a rate of $14/mo for unlimited data. 
Please update the number of devices and students/staff that will be served based on the amount of the award. </t>
  </si>
  <si>
    <t>Sheridan 2</t>
  </si>
  <si>
    <t xml:space="preserve">Very well-rounded plan. Clearly detailed and logical plan. Applicant already has a solution that works and this will supplement to support more of their population. 
What was listed was a data cap, but the speed was needed in this section. Please work with Kajeet to provide the actual upload/download speed of the device. </t>
  </si>
  <si>
    <t>Cherry Creek</t>
  </si>
  <si>
    <t>10/30 - A&amp;T reqstd, email sent to Michael Giles, Cc Teresa Cummins &amp; Brad Arnold. EO</t>
  </si>
  <si>
    <t>Funded</t>
  </si>
  <si>
    <t xml:space="preserve">Thoughtful approach to provide services to students and families with multiple students requiring higher bandwidth within a household. This also ensures teachers have access. 
Please update the number of devices and students/staff that will be served based on the amount of the award. </t>
  </si>
  <si>
    <t>Archuleta 50JT</t>
  </si>
  <si>
    <t>11/9 - Archuleta submitted 3 applications, confirm no variance in data. EO
11/11 - NPS form outdated, from 5/21/19. EO</t>
  </si>
  <si>
    <t xml:space="preserve">They have defined what works and what doesn’t work for their community. 
Please update the numbers to demonstrate the impact of what this grant will support. 
The data provided under the bandwidth section is unclear. Please work with T-mobile to obtain the actual upload/download speeds. </t>
  </si>
  <si>
    <t>South Conejos RE-10</t>
  </si>
  <si>
    <t>10/29 - A&amp;T reqstd, email sent to Dr. Emma Rae Martinez, Cc Victoria Lopez. EO</t>
  </si>
  <si>
    <t xml:space="preserve">Clear description of need for fiber to houses and planning for longterm. Please update the number of devices and students/staff that will be served based on the amount of the award. </t>
  </si>
  <si>
    <t>Delta County</t>
  </si>
  <si>
    <t>10/29 - A&amp;T reqstd, email sent to Alicia Hancock, Cc Anthony Cooper &amp; Sam Cox. EO</t>
  </si>
  <si>
    <t xml:space="preserve">Clarify that you have confirmed with the companies that these services are available for these families.  
When completing the budget, clarify the breakdown of how many of the households are utilizing services from each company selected. 
Once solution is identified, clarify the bandwidth speed. </t>
  </si>
  <si>
    <t>STRIVE Prep</t>
  </si>
  <si>
    <t>11/9 - A&amp;T reqstd, email sent to Jeremiah Johnson, cc'd Tina Watson, Grace Howard. EO 
11/10 - District awaiting A&amp;T signature from DPS. EO
11/17 - Sent follow up email to Grace Howard, requesting status of A&amp;T. EO</t>
  </si>
  <si>
    <t xml:space="preserve">This grant term is for one year and the amount requested will be reduced based on the services being requested.
Clarify if the applicant is already leveraging Internet Essentials of if families are. If this hasn’t been leveraged, there may be some bandwidth issues for families with more than one student. 
Please update the number of devices and students/staff that will be served based on the amount of the award. </t>
  </si>
  <si>
    <t>Gunnison Watershed</t>
  </si>
  <si>
    <t>10/29 - A&amp;T reqstd, email sent to Leslie Nichols, Cc Ron Musick &amp; Katie Ghallagher. EO</t>
  </si>
  <si>
    <t xml:space="preserve">It appears the district may have participated in one or more of the programs listed in the application. However, no providers were selected. Please address which program you have pursued. Has it been deteremined that these three options are the only options available? If not, please work with OIT to determine if there are any other options available. 
For the solutions being proposed, please work with the providers in your area that offer discounted services for income qualified students. </t>
  </si>
  <si>
    <t>Poudre R-1</t>
  </si>
  <si>
    <t>11/9 - A&amp;T reqstd, email sent to Sandra Smyser, cc'd Daniel Starke, Dustin Reinstma. EO 
11/10 - District requested Superintendent sign A&amp;T, sent email to Kim for confirmation. Per Kim B., the Superintendent's signature and related documentation will suffice until the Board is able to sign.  EO
11/25 - Updated A&amp;T submitted with Board signature. EO</t>
  </si>
  <si>
    <t xml:space="preserve">Please work with the selected provider to determine the upload/download speed per device. 
Clarify if you are intending to use CCSG funding to pay for services with the expiration of CARES Act funding. Please update the number of devices and students/staff that will be served based on the amount of the award. </t>
  </si>
  <si>
    <t>Montezuma-Cortez RE-1</t>
  </si>
  <si>
    <t>Please explain why there is no longer access to the Farmers Telecom. Were there any other options explored to provide services to students. 
Prior to award the applicant will need to work with CDE/OIT to determine if an alternate solution might be available given the high cost of the request. 
The award amount will be revised based on the solution.</t>
  </si>
  <si>
    <t>Weld County RE-1</t>
  </si>
  <si>
    <t xml:space="preserve">Please address if you will be accessing additional hotspots through Project10Million. If so, update the cost per unit within the budget. 
It is unclear where the 200 hotspots fit in. More detail needed to determine need. 
Address how need was determined for the purposes of this funding request. 
Work with selected provider to determine upload/download speeds for devices. </t>
  </si>
  <si>
    <t>Greeley-Evans 6</t>
  </si>
  <si>
    <t xml:space="preserve">Clear and well described need. 
It is unclear how the $15,000 amount was determined. Within the budget, adjust the quantity to align with the application request. </t>
  </si>
  <si>
    <t>St. Vrain Valley</t>
  </si>
  <si>
    <t xml:space="preserve">Throughly explained request. Creating wifi infrastructure. 
Provide the actual upload/download speeds per home. 
Unclear information provided regarded bandwidth capability. Additional information is needed about the solution proposed. We would like to schedule a call to discuss the equipment that will be purchased and the capacity for upload/download speeds. 
</t>
  </si>
  <si>
    <t>Centennial RE-1</t>
  </si>
  <si>
    <t xml:space="preserve">Clear and thorough detail
When completing the budget workbook, please include the cost breakdowns. 
Clarify if homes need some sort of reciever and is this included in the cost. 
Clarify how students will access this new service and who will have access to this wifi bandwidth. 
Clarify bandwidth speed. </t>
  </si>
  <si>
    <t>Roaring Fork RE-1</t>
  </si>
  <si>
    <t>10/29 - A&amp;T reqstd, email sent to Jeff Gatlin. EO</t>
  </si>
  <si>
    <t xml:space="preserve">Clear and thorough description of community need and plan. 
Please address where the additional funding (above the $150,000 funded through this request) will come from to complete the project.
Address if the solution be able to be turned up with additional funding. Indicate where the radios will be distributed to reach the number of students you would like to connect with. 
Provide additional description in what is included in the ‘cutting edge technology’ including what technology will be used to create the solution.
Clarify the bandwidth for the antenna. Is this what each student will experience or if it is the total bandwidth? </t>
  </si>
  <si>
    <t>Lake County</t>
  </si>
  <si>
    <t>10/29 - A&amp;T reqstd, email sent to Bethany Massey, Cc Carlye Sayler. EO</t>
  </si>
  <si>
    <t xml:space="preserve">It is unclear how the entire district will be served. 
Address if you will be able to stand up this network to connect students with the amount requested in this application. Please indicate the quantity and cost per unit to reflect the equipment needed through these funds. Also indicate the number of hotspots that will be purchased. 
Indicate the upload/download speed that each student should expect. </t>
  </si>
  <si>
    <t>Center 26JT</t>
  </si>
  <si>
    <t xml:space="preserve">Provide a description of services that will be provided to students and for how long.  
Clarify how the 250 students/staff were identified. </t>
  </si>
  <si>
    <t>Boulder Valley</t>
  </si>
  <si>
    <t xml:space="preserve">Thorough description of their plan. No clarification needed. </t>
  </si>
  <si>
    <t>Primero</t>
  </si>
  <si>
    <t>NA</t>
  </si>
  <si>
    <t>10/29 - A&amp;T reqstd, email sent to Richard Garrison, Cc Bill Naccarato &amp; Eric Davies. EO
11/17 - Sent follow up email requesting status of A&amp;T form. EO</t>
  </si>
  <si>
    <t>Not Scored - Revision Needed</t>
  </si>
  <si>
    <t xml:space="preserve">Before we can move forward with the evaluation of the proposal, more information is needed. The intent of this funding is not intended to fund the district’s E-Rate non-discount share. It is unclear how this will connect to the students rather than the school. Please describe how this solution will support the development of broadband infrastruction to support student and teacher connections outside of the school building. </t>
  </si>
  <si>
    <t>Cripple Creek Victor RE-1</t>
  </si>
  <si>
    <t>Not Scored - revisions needed before score can be determined</t>
  </si>
  <si>
    <t>Staff salary, devices and curriculum fall outside the scope of this opportunity. Please revise and resubmit the request to fit within the intent of this opportunity, to meet connectivity needs such as: 
●        Access to internet connectivity for students and staff
●        Internet capable devices
●        Data Plans
●        WiFi Towers
●        Mobile Hotspots 
●        Satellite connections
●        Other creative solutions to bring access to students in communities where services are not available
When revising, provide a detailed description of the services that would be provided (i.e., hotpots or monthly service charges). Please note that the award amount will be adjusted based on the solution that will be provided.</t>
  </si>
  <si>
    <t>Name of Authorizor</t>
  </si>
  <si>
    <t>Grant Code 3273  Source Code 3000</t>
  </si>
  <si>
    <t>Connecting Colorado Students Grant Program (CCSG)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</si>
</sst>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m/dd/yy"/>
    <numFmt numFmtId="165" formatCode="_(&quot;$&quot;* #,##0_);_(&quot;$&quot;* \(#,##0\);_(&quot;$&quot;* &quot;-&quot;??_);_(@_)"/>
    <numFmt numFmtId="166" formatCode="_(* #,##0_);_(* \(#,##0\);_(* &quot;-&quot;??_);_(@_)"/>
    <numFmt numFmtId="167" formatCode="mm/dd/yy;@"/>
    <numFmt numFmtId="168" formatCode="&quot;$&quot;#,##0.00"/>
    <numFmt numFmtId="169" formatCode="0000"/>
    <numFmt numFmtId="170" formatCode="m/d/yy"/>
    <numFmt numFmtId="171" formatCode="&quot;$&quot;#,##0"/>
  </numFmts>
  <fonts count="28">
    <font>
      <sz val="10"/>
      <name val="Arial"/>
    </font>
    <font>
      <sz val="11"/>
      <color theme="1"/>
      <name val="Calibri"/>
      <family val="2"/>
      <scheme val="minor"/>
    </font>
    <font>
      <sz val="10"/>
      <name val="Arial"/>
      <family val="2"/>
    </font>
    <font>
      <sz val="8"/>
      <name val="Arial"/>
      <family val="2"/>
    </font>
    <font>
      <sz val="10"/>
      <name val="Geneva"/>
    </font>
    <font>
      <u/>
      <sz val="10"/>
      <color indexed="12"/>
      <name val="Arial"/>
      <family val="2"/>
    </font>
    <font>
      <sz val="10"/>
      <name val="Arial"/>
      <family val="2"/>
    </font>
    <font>
      <sz val="12"/>
      <name val="Arial"/>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indexed="22"/>
      <name val="Calibri"/>
      <family val="2"/>
      <scheme val="minor"/>
    </font>
    <font>
      <b/>
      <sz val="12"/>
      <name val="Calibri"/>
      <family val="2"/>
      <scheme val="minor"/>
    </font>
    <font>
      <b/>
      <u/>
      <sz val="10"/>
      <name val="Calibri"/>
      <family val="2"/>
      <scheme val="minor"/>
    </font>
    <font>
      <u/>
      <sz val="10"/>
      <color indexed="12"/>
      <name val="Calibri"/>
      <family val="2"/>
      <scheme val="minor"/>
    </font>
    <font>
      <sz val="10"/>
      <color rgb="FF201F1E"/>
      <name val="Calibri"/>
      <family val="2"/>
      <scheme val="minor"/>
    </font>
    <font>
      <b/>
      <sz val="10"/>
      <color theme="1"/>
      <name val="Calibri"/>
      <family val="2"/>
      <scheme val="minor"/>
    </font>
    <font>
      <b/>
      <u/>
      <sz val="10"/>
      <color theme="1"/>
      <name val="Calibri"/>
      <family val="2"/>
      <scheme val="minor"/>
    </font>
    <font>
      <sz val="10"/>
      <color rgb="FF333333"/>
      <name val="Calibri"/>
      <family val="2"/>
      <scheme val="minor"/>
    </font>
    <font>
      <sz val="10"/>
      <color rgb="FF454545"/>
      <name val="Calibri"/>
      <family val="2"/>
      <scheme val="minor"/>
    </font>
    <font>
      <strike/>
      <sz val="10"/>
      <color rgb="FF454545"/>
      <name val="Calibri"/>
      <family val="2"/>
      <scheme val="minor"/>
    </font>
    <font>
      <b/>
      <sz val="10"/>
      <color rgb="FFFF0000"/>
      <name val="Calibri"/>
      <family val="2"/>
      <scheme val="minor"/>
    </font>
    <font>
      <sz val="10"/>
      <color rgb="FF000000"/>
      <name val="Arial"/>
      <family val="2"/>
    </font>
    <font>
      <b/>
      <sz val="10"/>
      <name val="Arial"/>
      <family val="2"/>
    </font>
    <font>
      <b/>
      <sz val="11"/>
      <color rgb="FF000000"/>
      <name val="Arial"/>
      <family val="2"/>
    </font>
    <font>
      <sz val="11"/>
      <color rgb="FF262626"/>
      <name val="Calibri"/>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E7E5E5"/>
      </patternFill>
    </fill>
    <fill>
      <patternFill patternType="solid">
        <fgColor theme="0" tint="-0.249977111117893"/>
        <bgColor indexed="64"/>
      </patternFill>
    </fill>
    <fill>
      <patternFill patternType="solid">
        <fgColor rgb="FFBDD6EE"/>
        <bgColor rgb="FFBDD6EE"/>
      </patternFill>
    </fill>
    <fill>
      <patternFill patternType="solid">
        <fgColor rgb="FFFFFFFF"/>
        <bgColor rgb="FFFFFFFF"/>
      </patternFill>
    </fill>
    <fill>
      <patternFill patternType="solid">
        <fgColor rgb="FFB4A7D6"/>
        <bgColor rgb="FFB4A7D6"/>
      </patternFill>
    </fill>
    <fill>
      <patternFill patternType="solid">
        <fgColor rgb="FFFFF2CC"/>
        <bgColor rgb="FFFFF2CC"/>
      </patternFill>
    </fill>
    <fill>
      <patternFill patternType="solid">
        <fgColor rgb="FFFF00FF"/>
        <bgColor rgb="FFFF00FF"/>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55"/>
      </left>
      <right style="thin">
        <color indexed="55"/>
      </right>
      <top style="thin">
        <color indexed="55"/>
      </top>
      <bottom style="thin">
        <color indexed="55"/>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7">
    <xf numFmtId="0" fontId="0" fillId="0" borderId="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9" fillId="0" borderId="0"/>
    <xf numFmtId="0" fontId="9" fillId="0" borderId="0"/>
    <xf numFmtId="0" fontId="9" fillId="0" borderId="0"/>
    <xf numFmtId="0" fontId="2" fillId="0" borderId="0"/>
    <xf numFmtId="0" fontId="4"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0" fontId="24" fillId="0" borderId="0"/>
    <xf numFmtId="43" fontId="24" fillId="0" borderId="0" applyFont="0" applyFill="0" applyBorder="0" applyAlignment="0" applyProtection="0"/>
  </cellStyleXfs>
  <cellXfs count="245">
    <xf numFmtId="0" fontId="0" fillId="0" borderId="0" xfId="0"/>
    <xf numFmtId="0" fontId="11" fillId="0" borderId="0" xfId="0" applyFont="1"/>
    <xf numFmtId="0" fontId="11" fillId="0" borderId="0" xfId="0" applyFont="1" applyFill="1"/>
    <xf numFmtId="0" fontId="11" fillId="0" borderId="0" xfId="0" applyFont="1" applyFill="1" applyAlignment="1">
      <alignment horizontal="right"/>
    </xf>
    <xf numFmtId="0" fontId="11" fillId="0" borderId="0" xfId="0" applyFont="1" applyFill="1" applyAlignment="1">
      <alignment horizontal="center"/>
    </xf>
    <xf numFmtId="0" fontId="11" fillId="2" borderId="1" xfId="0" applyFont="1" applyFill="1" applyBorder="1" applyAlignment="1">
      <alignment horizontal="center"/>
    </xf>
    <xf numFmtId="0" fontId="11" fillId="2" borderId="1" xfId="0" applyFont="1" applyFill="1" applyBorder="1" applyAlignment="1">
      <alignment horizontal="center" wrapText="1"/>
    </xf>
    <xf numFmtId="3" fontId="11" fillId="2" borderId="1" xfId="0" applyNumberFormat="1" applyFont="1" applyFill="1" applyBorder="1"/>
    <xf numFmtId="0" fontId="11" fillId="0" borderId="0" xfId="0" applyFont="1" applyFill="1" applyAlignment="1"/>
    <xf numFmtId="0" fontId="11" fillId="0" borderId="0" xfId="0" applyFont="1" applyAlignment="1">
      <alignment horizontal="center"/>
    </xf>
    <xf numFmtId="0" fontId="13" fillId="0" borderId="0" xfId="0" applyFont="1" applyFill="1"/>
    <xf numFmtId="0" fontId="11" fillId="4" borderId="0" xfId="0" applyFont="1" applyFill="1"/>
    <xf numFmtId="0" fontId="12" fillId="4" borderId="0" xfId="11" applyFont="1" applyFill="1" applyBorder="1" applyAlignment="1" applyProtection="1">
      <alignment horizontal="left"/>
    </xf>
    <xf numFmtId="0" fontId="12" fillId="4" borderId="3" xfId="11" applyFont="1" applyFill="1" applyBorder="1" applyAlignment="1" applyProtection="1">
      <alignment horizontal="left"/>
    </xf>
    <xf numFmtId="0" fontId="12" fillId="0" borderId="0" xfId="0" applyFont="1"/>
    <xf numFmtId="0" fontId="11" fillId="4" borderId="0" xfId="0" applyFont="1" applyFill="1" applyAlignment="1">
      <alignment horizontal="center"/>
    </xf>
    <xf numFmtId="0" fontId="11" fillId="4" borderId="0" xfId="0" quotePrefix="1" applyFont="1" applyFill="1" applyAlignment="1">
      <alignment horizontal="left"/>
    </xf>
    <xf numFmtId="165" fontId="11" fillId="4" borderId="7" xfId="3" applyNumberFormat="1" applyFont="1" applyFill="1" applyBorder="1"/>
    <xf numFmtId="3" fontId="11" fillId="4" borderId="0" xfId="0" applyNumberFormat="1" applyFont="1" applyFill="1" applyBorder="1"/>
    <xf numFmtId="0" fontId="12" fillId="4" borderId="0" xfId="0" quotePrefix="1" applyFont="1" applyFill="1" applyAlignment="1">
      <alignment horizontal="left"/>
    </xf>
    <xf numFmtId="0" fontId="15" fillId="4" borderId="0" xfId="0" applyFont="1" applyFill="1" applyAlignment="1">
      <alignment horizontal="left" indent="1"/>
    </xf>
    <xf numFmtId="3" fontId="12" fillId="4" borderId="0" xfId="0" applyNumberFormat="1" applyFont="1" applyFill="1" applyBorder="1" applyAlignment="1">
      <alignment horizontal="center" readingOrder="1"/>
    </xf>
    <xf numFmtId="3" fontId="11" fillId="4" borderId="0" xfId="0" applyNumberFormat="1" applyFont="1" applyFill="1" applyBorder="1" applyAlignment="1">
      <alignment horizontal="center"/>
    </xf>
    <xf numFmtId="0" fontId="12" fillId="4" borderId="0" xfId="0" applyFont="1" applyFill="1" applyAlignment="1">
      <alignment horizontal="center" wrapText="1"/>
    </xf>
    <xf numFmtId="167" fontId="12" fillId="4" borderId="0" xfId="0" applyNumberFormat="1" applyFont="1" applyFill="1"/>
    <xf numFmtId="0" fontId="12" fillId="4" borderId="1"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wrapText="1"/>
    </xf>
    <xf numFmtId="0" fontId="11" fillId="0" borderId="0" xfId="0" applyFont="1" applyAlignment="1"/>
    <xf numFmtId="0" fontId="11" fillId="0" borderId="0" xfId="0" applyFont="1" applyAlignment="1" applyProtection="1">
      <alignment wrapText="1"/>
      <protection locked="0"/>
    </xf>
    <xf numFmtId="0" fontId="11" fillId="0" borderId="0" xfId="0" applyFont="1" applyAlignment="1" applyProtection="1">
      <alignment horizontal="left" wrapText="1"/>
      <protection locked="0"/>
    </xf>
    <xf numFmtId="3" fontId="11" fillId="0" borderId="0" xfId="1" applyNumberFormat="1" applyFont="1" applyAlignment="1" applyProtection="1">
      <alignment wrapText="1"/>
      <protection locked="0"/>
    </xf>
    <xf numFmtId="165" fontId="11" fillId="0" borderId="0" xfId="3" quotePrefix="1" applyNumberFormat="1" applyFont="1" applyAlignment="1" applyProtection="1">
      <alignment horizontal="center"/>
      <protection locked="0"/>
    </xf>
    <xf numFmtId="165" fontId="11" fillId="0" borderId="0" xfId="3" applyNumberFormat="1" applyFont="1" applyAlignment="1"/>
    <xf numFmtId="0" fontId="11" fillId="0" borderId="0" xfId="0" applyFont="1" applyAlignment="1">
      <alignment wrapText="1"/>
    </xf>
    <xf numFmtId="0" fontId="11" fillId="2" borderId="0" xfId="0" applyFont="1" applyFill="1" applyProtection="1"/>
    <xf numFmtId="0" fontId="11" fillId="4" borderId="0" xfId="0" applyFont="1" applyFill="1" applyAlignment="1" applyProtection="1">
      <alignment horizontal="center"/>
    </xf>
    <xf numFmtId="0" fontId="11" fillId="4" borderId="0" xfId="0" applyFont="1" applyFill="1" applyAlignment="1" applyProtection="1">
      <alignment horizontal="right"/>
    </xf>
    <xf numFmtId="0" fontId="11" fillId="4" borderId="0" xfId="0" applyFont="1" applyFill="1" applyProtection="1"/>
    <xf numFmtId="14" fontId="11" fillId="4" borderId="0" xfId="0" applyNumberFormat="1" applyFont="1" applyFill="1" applyProtection="1"/>
    <xf numFmtId="0" fontId="11" fillId="4" borderId="0" xfId="0" applyFont="1" applyFill="1" applyBorder="1" applyAlignment="1" applyProtection="1">
      <alignment horizontal="center"/>
    </xf>
    <xf numFmtId="0" fontId="12" fillId="4" borderId="0" xfId="0" applyFont="1" applyFill="1" applyBorder="1" applyAlignment="1" applyProtection="1">
      <alignment horizontal="right" vertical="center"/>
      <protection locked="0"/>
    </xf>
    <xf numFmtId="0" fontId="12" fillId="4" borderId="0" xfId="0" applyFont="1" applyFill="1" applyAlignment="1" applyProtection="1">
      <alignment horizontal="right"/>
    </xf>
    <xf numFmtId="0" fontId="16" fillId="4" borderId="0" xfId="4" applyFont="1" applyFill="1" applyBorder="1" applyAlignment="1" applyProtection="1"/>
    <xf numFmtId="44" fontId="11" fillId="4" borderId="0" xfId="0" applyNumberFormat="1" applyFont="1" applyFill="1" applyProtection="1"/>
    <xf numFmtId="0" fontId="11" fillId="0" borderId="0" xfId="0" quotePrefix="1" applyFont="1" applyAlignment="1">
      <alignment horizontal="left"/>
    </xf>
    <xf numFmtId="49" fontId="11" fillId="0" borderId="1" xfId="0" applyNumberFormat="1" applyFont="1" applyFill="1" applyBorder="1" applyAlignment="1">
      <alignment horizontal="left"/>
    </xf>
    <xf numFmtId="0" fontId="11" fillId="0" borderId="1" xfId="0" applyFont="1" applyFill="1" applyBorder="1"/>
    <xf numFmtId="49" fontId="11" fillId="0" borderId="1" xfId="0" applyNumberFormat="1" applyFont="1" applyFill="1" applyBorder="1"/>
    <xf numFmtId="0" fontId="10" fillId="0" borderId="1" xfId="0" applyFont="1" applyFill="1" applyBorder="1"/>
    <xf numFmtId="49" fontId="11" fillId="0" borderId="8" xfId="0" applyNumberFormat="1" applyFont="1" applyFill="1" applyBorder="1" applyAlignment="1">
      <alignment horizontal="left"/>
    </xf>
    <xf numFmtId="0" fontId="11" fillId="4" borderId="0" xfId="0" applyFont="1" applyFill="1" applyBorder="1" applyAlignment="1" applyProtection="1">
      <alignment horizontal="left"/>
      <protection locked="0"/>
    </xf>
    <xf numFmtId="0" fontId="11" fillId="4" borderId="0" xfId="0" applyFont="1" applyFill="1" applyBorder="1" applyAlignment="1" applyProtection="1">
      <protection locked="0"/>
    </xf>
    <xf numFmtId="0" fontId="11" fillId="0" borderId="0" xfId="0" applyFont="1" applyBorder="1"/>
    <xf numFmtId="0" fontId="15" fillId="4" borderId="0" xfId="0" quotePrefix="1" applyFont="1" applyFill="1" applyBorder="1" applyAlignment="1" applyProtection="1">
      <alignment horizontal="center"/>
    </xf>
    <xf numFmtId="0" fontId="12" fillId="4" borderId="0" xfId="0" applyFont="1" applyFill="1" applyBorder="1" applyAlignment="1" applyProtection="1">
      <alignment horizontal="right"/>
    </xf>
    <xf numFmtId="0" fontId="15" fillId="4" borderId="0" xfId="0" applyFont="1" applyFill="1" applyBorder="1" applyAlignment="1" applyProtection="1">
      <alignment horizontal="right"/>
    </xf>
    <xf numFmtId="0" fontId="16" fillId="4" borderId="0" xfId="4" applyFont="1" applyFill="1" applyBorder="1" applyAlignment="1" applyProtection="1">
      <alignment horizontal="left"/>
    </xf>
    <xf numFmtId="0" fontId="11" fillId="4" borderId="0" xfId="0" quotePrefix="1" applyFont="1" applyFill="1" applyBorder="1" applyAlignment="1" applyProtection="1">
      <alignment horizontal="left"/>
    </xf>
    <xf numFmtId="0" fontId="11" fillId="4" borderId="0" xfId="0" applyFont="1" applyFill="1" applyBorder="1" applyAlignment="1" applyProtection="1">
      <alignment horizontal="left"/>
    </xf>
    <xf numFmtId="0" fontId="12" fillId="4" borderId="0" xfId="0" applyFont="1" applyFill="1" applyBorder="1" applyAlignment="1" applyProtection="1">
      <alignment horizontal="right"/>
    </xf>
    <xf numFmtId="0" fontId="17" fillId="0" borderId="0" xfId="0" applyFont="1" applyAlignment="1">
      <alignment horizontal="left" vertical="center" wrapText="1" indent="1"/>
    </xf>
    <xf numFmtId="0" fontId="11" fillId="0" borderId="0" xfId="0" applyFont="1"/>
    <xf numFmtId="0" fontId="18" fillId="6" borderId="0" xfId="0" applyFont="1" applyFill="1"/>
    <xf numFmtId="0" fontId="11" fillId="5" borderId="0" xfId="0" applyFont="1" applyFill="1"/>
    <xf numFmtId="0" fontId="19" fillId="0" borderId="0" xfId="0" applyFont="1" applyAlignment="1">
      <alignment horizontal="center" vertical="center"/>
    </xf>
    <xf numFmtId="0" fontId="10" fillId="0" borderId="0" xfId="0" applyFont="1" applyAlignment="1">
      <alignment horizontal="center" vertical="top"/>
    </xf>
    <xf numFmtId="0" fontId="20" fillId="7" borderId="10" xfId="0" applyFont="1" applyFill="1" applyBorder="1" applyAlignment="1">
      <alignment horizontal="center" vertical="top"/>
    </xf>
    <xf numFmtId="0" fontId="21" fillId="0" borderId="11" xfId="0" applyFont="1" applyBorder="1" applyAlignment="1">
      <alignment horizontal="center" vertical="top"/>
    </xf>
    <xf numFmtId="0" fontId="21" fillId="0" borderId="11" xfId="0" applyFont="1" applyBorder="1" applyAlignment="1">
      <alignment horizontal="left" vertical="top"/>
    </xf>
    <xf numFmtId="4" fontId="21" fillId="0" borderId="11" xfId="0" applyNumberFormat="1" applyFont="1" applyBorder="1" applyAlignment="1">
      <alignment horizontal="center" vertical="top"/>
    </xf>
    <xf numFmtId="0" fontId="22" fillId="5" borderId="11" xfId="0" applyFont="1" applyFill="1" applyBorder="1" applyAlignment="1">
      <alignment horizontal="center" vertical="top"/>
    </xf>
    <xf numFmtId="4" fontId="22" fillId="5" borderId="11" xfId="0" applyNumberFormat="1" applyFont="1" applyFill="1" applyBorder="1" applyAlignment="1">
      <alignment horizontal="center" vertical="top"/>
    </xf>
    <xf numFmtId="0" fontId="21" fillId="5" borderId="11" xfId="0" applyFont="1" applyFill="1" applyBorder="1" applyAlignment="1">
      <alignment horizontal="center" vertical="top"/>
    </xf>
    <xf numFmtId="4" fontId="21" fillId="5" borderId="11" xfId="0" applyNumberFormat="1" applyFont="1" applyFill="1" applyBorder="1" applyAlignment="1">
      <alignment horizontal="center" vertical="top"/>
    </xf>
    <xf numFmtId="10" fontId="21" fillId="0" borderId="11" xfId="12" applyNumberFormat="1" applyFont="1" applyBorder="1" applyAlignment="1">
      <alignment horizontal="center" vertical="top"/>
    </xf>
    <xf numFmtId="0" fontId="21" fillId="5" borderId="0" xfId="0" applyFont="1" applyFill="1" applyBorder="1" applyAlignment="1">
      <alignment horizontal="center" vertical="top"/>
    </xf>
    <xf numFmtId="4" fontId="21" fillId="5" borderId="0" xfId="0" applyNumberFormat="1" applyFont="1" applyFill="1" applyBorder="1" applyAlignment="1">
      <alignment horizontal="center" vertical="top"/>
    </xf>
    <xf numFmtId="0" fontId="11" fillId="4" borderId="3" xfId="11" applyNumberFormat="1" applyFont="1" applyFill="1" applyBorder="1" applyAlignment="1" applyProtection="1"/>
    <xf numFmtId="0" fontId="11" fillId="4" borderId="0" xfId="0" applyFont="1" applyFill="1" applyAlignment="1" applyProtection="1">
      <alignment horizontal="center"/>
    </xf>
    <xf numFmtId="18" fontId="12" fillId="2" borderId="0" xfId="0" applyNumberFormat="1" applyFont="1" applyFill="1" applyAlignment="1"/>
    <xf numFmtId="44" fontId="11" fillId="4" borderId="3" xfId="3" applyFont="1" applyFill="1" applyBorder="1" applyAlignment="1" applyProtection="1"/>
    <xf numFmtId="44" fontId="11" fillId="0" borderId="0" xfId="3" applyFont="1" applyAlignment="1" applyProtection="1">
      <alignment wrapText="1"/>
      <protection locked="0"/>
    </xf>
    <xf numFmtId="44" fontId="11" fillId="0" borderId="0" xfId="3" applyFont="1" applyAlignment="1" applyProtection="1">
      <alignment vertical="center" wrapText="1"/>
      <protection locked="0"/>
    </xf>
    <xf numFmtId="44" fontId="11" fillId="0" borderId="0" xfId="3" applyFont="1" applyAlignment="1"/>
    <xf numFmtId="0" fontId="11" fillId="4" borderId="0" xfId="0" applyFont="1" applyFill="1" applyAlignment="1" applyProtection="1">
      <alignment wrapText="1"/>
      <protection locked="0"/>
    </xf>
    <xf numFmtId="44" fontId="11" fillId="4" borderId="0" xfId="3" applyFont="1" applyFill="1" applyAlignment="1" applyProtection="1">
      <alignment wrapText="1"/>
      <protection locked="0"/>
    </xf>
    <xf numFmtId="44" fontId="11" fillId="4" borderId="0" xfId="3" applyFont="1" applyFill="1" applyAlignment="1" applyProtection="1">
      <alignment vertical="center" wrapText="1"/>
      <protection locked="0"/>
    </xf>
    <xf numFmtId="165" fontId="11" fillId="4" borderId="0" xfId="3" quotePrefix="1" applyNumberFormat="1" applyFont="1" applyFill="1" applyAlignment="1" applyProtection="1">
      <alignment horizontal="center"/>
      <protection locked="0"/>
    </xf>
    <xf numFmtId="3" fontId="11" fillId="4" borderId="0" xfId="1" applyNumberFormat="1" applyFont="1" applyFill="1" applyAlignment="1" applyProtection="1">
      <alignment wrapText="1"/>
      <protection locked="0"/>
    </xf>
    <xf numFmtId="0" fontId="11" fillId="4" borderId="0" xfId="0" applyFont="1" applyFill="1" applyAlignment="1"/>
    <xf numFmtId="0" fontId="12" fillId="4" borderId="0" xfId="0" applyFont="1" applyFill="1" applyBorder="1" applyAlignment="1">
      <alignment horizontal="center" vertical="center"/>
    </xf>
    <xf numFmtId="0" fontId="11" fillId="4" borderId="0" xfId="0" quotePrefix="1" applyFont="1" applyFill="1" applyBorder="1" applyAlignment="1">
      <alignment horizontal="left"/>
    </xf>
    <xf numFmtId="0" fontId="11" fillId="4" borderId="0" xfId="0" applyFont="1" applyFill="1" applyBorder="1" applyAlignment="1">
      <alignment horizontal="left" vertical="center"/>
    </xf>
    <xf numFmtId="0" fontId="11" fillId="4" borderId="0" xfId="0" applyFont="1" applyFill="1" applyBorder="1" applyAlignment="1">
      <alignment horizontal="left"/>
    </xf>
    <xf numFmtId="0" fontId="11" fillId="4" borderId="0" xfId="0" applyFont="1" applyFill="1" applyAlignment="1">
      <alignment horizontal="left"/>
    </xf>
    <xf numFmtId="44" fontId="11" fillId="4" borderId="1" xfId="3" applyFont="1" applyFill="1" applyBorder="1"/>
    <xf numFmtId="44" fontId="11" fillId="4" borderId="6" xfId="3" applyFont="1" applyFill="1" applyBorder="1"/>
    <xf numFmtId="44" fontId="12" fillId="4" borderId="5" xfId="3" applyFont="1" applyFill="1" applyBorder="1"/>
    <xf numFmtId="165" fontId="12" fillId="4" borderId="5" xfId="3" applyNumberFormat="1" applyFont="1" applyFill="1" applyBorder="1"/>
    <xf numFmtId="0" fontId="11" fillId="0" borderId="0" xfId="0" applyFont="1"/>
    <xf numFmtId="44" fontId="12" fillId="4" borderId="0" xfId="3" applyFont="1" applyFill="1" applyBorder="1"/>
    <xf numFmtId="0" fontId="11" fillId="4" borderId="0" xfId="0" applyFont="1" applyFill="1" applyBorder="1" applyAlignment="1">
      <alignment horizontal="center" vertical="center"/>
    </xf>
    <xf numFmtId="0" fontId="11" fillId="4" borderId="0" xfId="0" quotePrefix="1" applyFont="1" applyFill="1" applyBorder="1" applyAlignment="1">
      <alignment horizontal="center"/>
    </xf>
    <xf numFmtId="0" fontId="16" fillId="4" borderId="0" xfId="4" applyFont="1" applyFill="1" applyBorder="1" applyAlignment="1" applyProtection="1">
      <alignment horizontal="center"/>
      <protection locked="0"/>
    </xf>
    <xf numFmtId="0" fontId="11" fillId="4" borderId="0" xfId="0" quotePrefix="1" applyFont="1" applyFill="1" applyBorder="1" applyAlignment="1" applyProtection="1"/>
    <xf numFmtId="0" fontId="11" fillId="4" borderId="0" xfId="0" applyFont="1" applyFill="1" applyBorder="1" applyAlignment="1" applyProtection="1"/>
    <xf numFmtId="166" fontId="14" fillId="4" borderId="0" xfId="1" quotePrefix="1" applyNumberFormat="1" applyFont="1" applyFill="1" applyBorder="1" applyAlignment="1"/>
    <xf numFmtId="166" fontId="14" fillId="4" borderId="0" xfId="1" applyNumberFormat="1" applyFont="1" applyFill="1" applyBorder="1" applyAlignment="1"/>
    <xf numFmtId="165" fontId="11" fillId="0" borderId="0" xfId="3" applyNumberFormat="1" applyFont="1" applyAlignment="1" applyProtection="1">
      <alignment horizontal="center"/>
      <protection locked="0"/>
    </xf>
    <xf numFmtId="0" fontId="11" fillId="4" borderId="0" xfId="0" applyFont="1" applyFill="1" applyBorder="1" applyAlignment="1"/>
    <xf numFmtId="0" fontId="12" fillId="4" borderId="1" xfId="0" applyFont="1" applyFill="1" applyBorder="1" applyAlignment="1">
      <alignment horizontal="center"/>
    </xf>
    <xf numFmtId="0" fontId="12" fillId="4" borderId="1" xfId="3" applyNumberFormat="1" applyFont="1" applyFill="1" applyBorder="1" applyAlignment="1">
      <alignment horizontal="center"/>
    </xf>
    <xf numFmtId="0" fontId="12" fillId="4" borderId="1" xfId="1" applyNumberFormat="1" applyFont="1" applyFill="1" applyBorder="1" applyAlignment="1">
      <alignment horizontal="center"/>
    </xf>
    <xf numFmtId="0" fontId="12" fillId="4" borderId="0" xfId="0" applyFont="1" applyFill="1" applyAlignment="1"/>
    <xf numFmtId="0" fontId="12" fillId="0" borderId="0" xfId="0" applyFont="1" applyAlignment="1"/>
    <xf numFmtId="164" fontId="12" fillId="4" borderId="1" xfId="0" applyNumberFormat="1" applyFont="1" applyFill="1" applyBorder="1" applyAlignment="1">
      <alignment horizontal="center" wrapText="1"/>
    </xf>
    <xf numFmtId="44" fontId="12" fillId="4" borderId="1" xfId="3" applyFont="1" applyFill="1" applyBorder="1" applyAlignment="1">
      <alignment horizontal="center" wrapText="1"/>
    </xf>
    <xf numFmtId="0" fontId="12" fillId="4" borderId="1" xfId="0" applyFont="1" applyFill="1" applyBorder="1" applyAlignment="1">
      <alignment horizontal="center" wrapText="1"/>
    </xf>
    <xf numFmtId="166" fontId="12" fillId="4" borderId="1" xfId="1" applyNumberFormat="1" applyFont="1" applyFill="1" applyBorder="1" applyAlignment="1">
      <alignment horizontal="center" wrapText="1"/>
    </xf>
    <xf numFmtId="0" fontId="10" fillId="4" borderId="0" xfId="9" applyFont="1" applyFill="1"/>
    <xf numFmtId="0" fontId="10" fillId="4" borderId="0" xfId="9" applyFont="1" applyFill="1" applyProtection="1">
      <protection hidden="1"/>
    </xf>
    <xf numFmtId="0" fontId="10" fillId="4" borderId="0" xfId="9" applyFont="1" applyFill="1" applyBorder="1" applyProtection="1">
      <protection hidden="1"/>
    </xf>
    <xf numFmtId="3" fontId="10" fillId="4" borderId="0" xfId="9" applyNumberFormat="1" applyFont="1" applyFill="1" applyBorder="1" applyProtection="1">
      <protection hidden="1"/>
    </xf>
    <xf numFmtId="165" fontId="10" fillId="4" borderId="1" xfId="3" applyNumberFormat="1" applyFont="1" applyFill="1" applyBorder="1" applyProtection="1">
      <protection hidden="1"/>
    </xf>
    <xf numFmtId="0" fontId="18" fillId="4" borderId="0" xfId="9" applyFont="1" applyFill="1" applyBorder="1" applyProtection="1">
      <protection hidden="1"/>
    </xf>
    <xf numFmtId="165" fontId="18" fillId="4" borderId="14" xfId="3" applyNumberFormat="1" applyFont="1" applyFill="1" applyBorder="1" applyProtection="1">
      <protection hidden="1"/>
    </xf>
    <xf numFmtId="165" fontId="10" fillId="4" borderId="6" xfId="3" applyNumberFormat="1" applyFont="1" applyFill="1" applyBorder="1" applyProtection="1">
      <protection hidden="1"/>
    </xf>
    <xf numFmtId="165" fontId="18" fillId="4" borderId="0" xfId="3" applyNumberFormat="1" applyFont="1" applyFill="1" applyBorder="1" applyProtection="1">
      <protection hidden="1"/>
    </xf>
    <xf numFmtId="165" fontId="18" fillId="4" borderId="13" xfId="3" applyNumberFormat="1" applyFont="1" applyFill="1" applyBorder="1" applyProtection="1">
      <protection hidden="1"/>
    </xf>
    <xf numFmtId="3" fontId="18" fillId="4" borderId="0" xfId="9" applyNumberFormat="1" applyFont="1" applyFill="1" applyBorder="1" applyProtection="1">
      <protection hidden="1"/>
    </xf>
    <xf numFmtId="0" fontId="10" fillId="4" borderId="0" xfId="9" applyFont="1" applyFill="1" applyAlignment="1" applyProtection="1">
      <alignment horizontal="right"/>
      <protection hidden="1"/>
    </xf>
    <xf numFmtId="0" fontId="18" fillId="4" borderId="1" xfId="9" applyFont="1" applyFill="1" applyBorder="1" applyAlignment="1" applyProtection="1">
      <alignment horizontal="center"/>
      <protection hidden="1"/>
    </xf>
    <xf numFmtId="0" fontId="10" fillId="4" borderId="0" xfId="9" applyFont="1" applyFill="1" applyBorder="1" applyAlignment="1" applyProtection="1">
      <protection locked="0"/>
    </xf>
    <xf numFmtId="14" fontId="12" fillId="4" borderId="0" xfId="11" applyNumberFormat="1" applyFont="1" applyFill="1" applyBorder="1" applyAlignment="1" applyProtection="1">
      <alignment horizontal="right"/>
    </xf>
    <xf numFmtId="44" fontId="11" fillId="2" borderId="1" xfId="3" applyFont="1" applyFill="1" applyBorder="1"/>
    <xf numFmtId="0" fontId="11" fillId="0" borderId="0" xfId="0" applyFont="1"/>
    <xf numFmtId="0" fontId="11" fillId="0" borderId="0" xfId="0" applyFont="1"/>
    <xf numFmtId="0" fontId="11" fillId="0" borderId="0" xfId="0" applyFont="1"/>
    <xf numFmtId="165" fontId="11" fillId="4" borderId="0" xfId="3" applyNumberFormat="1" applyFont="1" applyFill="1" applyBorder="1"/>
    <xf numFmtId="0" fontId="11" fillId="0" borderId="0" xfId="0" applyFont="1"/>
    <xf numFmtId="165" fontId="10" fillId="4" borderId="2" xfId="3" applyNumberFormat="1" applyFont="1" applyFill="1" applyBorder="1" applyProtection="1">
      <protection hidden="1"/>
    </xf>
    <xf numFmtId="165" fontId="10" fillId="4" borderId="15" xfId="3" applyNumberFormat="1" applyFont="1" applyFill="1" applyBorder="1" applyProtection="1">
      <protection hidden="1"/>
    </xf>
    <xf numFmtId="0" fontId="12" fillId="4" borderId="0" xfId="0" quotePrefix="1" applyFont="1" applyFill="1" applyBorder="1" applyAlignment="1">
      <alignment horizontal="left"/>
    </xf>
    <xf numFmtId="165" fontId="12" fillId="4" borderId="16" xfId="3" applyNumberFormat="1" applyFont="1" applyFill="1" applyBorder="1"/>
    <xf numFmtId="0" fontId="25" fillId="9" borderId="17" xfId="15" applyFont="1" applyFill="1" applyBorder="1" applyAlignment="1">
      <alignment horizontal="center" wrapText="1"/>
    </xf>
    <xf numFmtId="0" fontId="26" fillId="10" borderId="17" xfId="15" applyFont="1" applyFill="1" applyBorder="1" applyAlignment="1">
      <alignment horizontal="center" wrapText="1"/>
    </xf>
    <xf numFmtId="0" fontId="25" fillId="10" borderId="0" xfId="15" applyFont="1" applyFill="1" applyAlignment="1">
      <alignment horizontal="center" wrapText="1"/>
    </xf>
    <xf numFmtId="43" fontId="25" fillId="10" borderId="0" xfId="16" applyFont="1" applyFill="1" applyAlignment="1">
      <alignment horizontal="center" wrapText="1"/>
    </xf>
    <xf numFmtId="0" fontId="26" fillId="10" borderId="0" xfId="15" applyFont="1" applyFill="1" applyAlignment="1">
      <alignment horizontal="center" wrapText="1"/>
    </xf>
    <xf numFmtId="0" fontId="24" fillId="0" borderId="0" xfId="15" applyFont="1" applyAlignment="1"/>
    <xf numFmtId="0" fontId="25" fillId="0" borderId="17" xfId="15" applyFont="1" applyBorder="1" applyAlignment="1"/>
    <xf numFmtId="168" fontId="26" fillId="10" borderId="17" xfId="15" applyNumberFormat="1" applyFont="1" applyFill="1" applyBorder="1" applyAlignment="1">
      <alignment horizontal="center" wrapText="1"/>
    </xf>
    <xf numFmtId="0" fontId="25" fillId="10" borderId="17" xfId="15" applyFont="1" applyFill="1" applyBorder="1" applyAlignment="1">
      <alignment horizontal="center" wrapText="1"/>
    </xf>
    <xf numFmtId="0" fontId="26" fillId="9" borderId="18" xfId="15" applyFont="1" applyFill="1" applyBorder="1" applyAlignment="1">
      <alignment horizontal="center" wrapText="1"/>
    </xf>
    <xf numFmtId="0" fontId="26" fillId="9" borderId="17" xfId="15" applyFont="1" applyFill="1" applyBorder="1" applyAlignment="1">
      <alignment horizontal="center" wrapText="1"/>
    </xf>
    <xf numFmtId="169" fontId="26" fillId="9" borderId="17" xfId="15" applyNumberFormat="1" applyFont="1" applyFill="1" applyBorder="1" applyAlignment="1">
      <alignment horizontal="center" vertical="center" wrapText="1"/>
    </xf>
    <xf numFmtId="0" fontId="26" fillId="9" borderId="17" xfId="15" applyFont="1" applyFill="1" applyBorder="1" applyAlignment="1">
      <alignment horizontal="center" vertical="center" wrapText="1"/>
    </xf>
    <xf numFmtId="0" fontId="26" fillId="11" borderId="17" xfId="15" applyFont="1" applyFill="1" applyBorder="1" applyAlignment="1">
      <alignment horizontal="center" vertical="center" wrapText="1"/>
    </xf>
    <xf numFmtId="43" fontId="26" fillId="11" borderId="17" xfId="16" applyFont="1" applyFill="1" applyBorder="1" applyAlignment="1">
      <alignment horizontal="center" vertical="center" wrapText="1"/>
    </xf>
    <xf numFmtId="0" fontId="26" fillId="12" borderId="17" xfId="15" applyFont="1" applyFill="1" applyBorder="1" applyAlignment="1">
      <alignment horizontal="center" vertical="center" wrapText="1"/>
    </xf>
    <xf numFmtId="0" fontId="26" fillId="13" borderId="0" xfId="15" applyFont="1" applyFill="1" applyAlignment="1">
      <alignment horizontal="center" vertical="center" wrapText="1"/>
    </xf>
    <xf numFmtId="169" fontId="24" fillId="10" borderId="17" xfId="15" applyNumberFormat="1" applyFont="1" applyFill="1" applyBorder="1" applyAlignment="1">
      <alignment horizontal="center" wrapText="1"/>
    </xf>
    <xf numFmtId="0" fontId="24" fillId="10" borderId="17" xfId="15" applyFont="1" applyFill="1" applyBorder="1" applyAlignment="1">
      <alignment horizontal="left" wrapText="1"/>
    </xf>
    <xf numFmtId="170" fontId="24" fillId="10" borderId="17" xfId="15" applyNumberFormat="1" applyFont="1" applyFill="1" applyBorder="1" applyAlignment="1">
      <alignment horizontal="center" wrapText="1"/>
    </xf>
    <xf numFmtId="0" fontId="2" fillId="0" borderId="17" xfId="15" applyFont="1" applyBorder="1" applyAlignment="1">
      <alignment horizontal="center" wrapText="1"/>
    </xf>
    <xf numFmtId="168" fontId="24" fillId="10" borderId="17" xfId="15" applyNumberFormat="1" applyFont="1" applyFill="1" applyBorder="1" applyAlignment="1">
      <alignment horizontal="center" wrapText="1"/>
    </xf>
    <xf numFmtId="43" fontId="2" fillId="10" borderId="17" xfId="16" applyFont="1" applyFill="1" applyBorder="1" applyAlignment="1">
      <alignment horizontal="center" wrapText="1"/>
    </xf>
    <xf numFmtId="0" fontId="2" fillId="10" borderId="17" xfId="15" applyFont="1" applyFill="1" applyBorder="1" applyAlignment="1">
      <alignment horizontal="center" wrapText="1"/>
    </xf>
    <xf numFmtId="170" fontId="2" fillId="0" borderId="17" xfId="15" applyNumberFormat="1" applyFont="1" applyBorder="1" applyAlignment="1">
      <alignment wrapText="1"/>
    </xf>
    <xf numFmtId="0" fontId="2" fillId="0" borderId="17" xfId="15" applyFont="1" applyBorder="1" applyAlignment="1">
      <alignment wrapText="1"/>
    </xf>
    <xf numFmtId="0" fontId="2" fillId="0" borderId="0" xfId="15" applyFont="1" applyAlignment="1">
      <alignment wrapText="1"/>
    </xf>
    <xf numFmtId="171" fontId="2" fillId="0" borderId="0" xfId="15" applyNumberFormat="1" applyFont="1" applyAlignment="1">
      <alignment wrapText="1"/>
    </xf>
    <xf numFmtId="0" fontId="24" fillId="10" borderId="17" xfId="15" applyFont="1" applyFill="1" applyBorder="1" applyAlignment="1">
      <alignment wrapText="1"/>
    </xf>
    <xf numFmtId="0" fontId="2" fillId="0" borderId="17" xfId="15" applyFont="1" applyBorder="1" applyAlignment="1">
      <alignment horizontal="center"/>
    </xf>
    <xf numFmtId="170" fontId="2" fillId="0" borderId="17" xfId="15" applyNumberFormat="1" applyFont="1" applyBorder="1" applyAlignment="1">
      <alignment horizontal="center"/>
    </xf>
    <xf numFmtId="168" fontId="2" fillId="0" borderId="0" xfId="15" applyNumberFormat="1" applyFont="1" applyBorder="1" applyAlignment="1">
      <alignment horizontal="center"/>
    </xf>
    <xf numFmtId="43" fontId="2" fillId="10" borderId="0" xfId="16" applyFont="1" applyFill="1" applyBorder="1" applyAlignment="1">
      <alignment horizontal="center" wrapText="1"/>
    </xf>
    <xf numFmtId="14" fontId="2" fillId="0" borderId="17" xfId="15" applyNumberFormat="1" applyFont="1" applyBorder="1" applyAlignment="1">
      <alignment wrapText="1"/>
    </xf>
    <xf numFmtId="170" fontId="2" fillId="10" borderId="17" xfId="15" applyNumberFormat="1" applyFont="1" applyFill="1" applyBorder="1" applyAlignment="1">
      <alignment horizontal="center" wrapText="1"/>
    </xf>
    <xf numFmtId="168" fontId="2" fillId="0" borderId="17" xfId="15" applyNumberFormat="1" applyFont="1" applyBorder="1" applyAlignment="1">
      <alignment horizontal="center"/>
    </xf>
    <xf numFmtId="0" fontId="2" fillId="10" borderId="19" xfId="15" applyFont="1" applyFill="1" applyBorder="1" applyAlignment="1">
      <alignment wrapText="1"/>
    </xf>
    <xf numFmtId="171" fontId="27" fillId="0" borderId="0" xfId="15" applyNumberFormat="1" applyFont="1" applyAlignment="1"/>
    <xf numFmtId="0" fontId="2" fillId="10" borderId="17" xfId="15" applyFont="1" applyFill="1" applyBorder="1" applyAlignment="1">
      <alignment wrapText="1"/>
    </xf>
    <xf numFmtId="0" fontId="2" fillId="10" borderId="17" xfId="15" applyFont="1" applyFill="1" applyBorder="1" applyAlignment="1">
      <alignment horizontal="center"/>
    </xf>
    <xf numFmtId="0" fontId="2" fillId="10" borderId="20" xfId="15" applyFont="1" applyFill="1" applyBorder="1" applyAlignment="1">
      <alignment horizontal="center" wrapText="1"/>
    </xf>
    <xf numFmtId="0" fontId="2" fillId="10" borderId="19" xfId="15" applyFont="1" applyFill="1" applyBorder="1" applyAlignment="1">
      <alignment horizontal="center" wrapText="1"/>
    </xf>
    <xf numFmtId="0" fontId="2" fillId="10" borderId="0" xfId="15" applyFont="1" applyFill="1" applyBorder="1" applyAlignment="1">
      <alignment horizontal="center" wrapText="1"/>
    </xf>
    <xf numFmtId="0" fontId="2" fillId="10" borderId="17" xfId="15" applyFont="1" applyFill="1" applyBorder="1" applyAlignment="1"/>
    <xf numFmtId="0" fontId="24" fillId="10" borderId="0" xfId="15" applyFont="1" applyFill="1" applyAlignment="1">
      <alignment wrapText="1"/>
    </xf>
    <xf numFmtId="171" fontId="24" fillId="10" borderId="0" xfId="15" applyNumberFormat="1" applyFont="1" applyFill="1" applyAlignment="1">
      <alignment wrapText="1"/>
    </xf>
    <xf numFmtId="43" fontId="0" fillId="0" borderId="0" xfId="16" applyFont="1" applyAlignment="1"/>
    <xf numFmtId="169" fontId="24" fillId="10" borderId="17" xfId="15" quotePrefix="1" applyNumberFormat="1" applyFont="1" applyFill="1" applyBorder="1" applyAlignment="1">
      <alignment horizontal="center" wrapText="1"/>
    </xf>
    <xf numFmtId="43" fontId="11" fillId="0" borderId="0" xfId="1" applyFont="1"/>
    <xf numFmtId="165" fontId="11" fillId="0" borderId="0" xfId="3" applyNumberFormat="1" applyFont="1" applyAlignment="1" applyProtection="1"/>
    <xf numFmtId="0" fontId="15" fillId="4" borderId="0" xfId="0" quotePrefix="1" applyFont="1" applyFill="1" applyBorder="1" applyAlignment="1" applyProtection="1"/>
    <xf numFmtId="0" fontId="14" fillId="4" borderId="0" xfId="0" applyFont="1" applyFill="1" applyAlignment="1" applyProtection="1">
      <alignment horizontal="center"/>
    </xf>
    <xf numFmtId="0" fontId="12" fillId="4" borderId="0" xfId="0" applyFont="1" applyFill="1" applyBorder="1" applyAlignment="1" applyProtection="1">
      <alignment horizontal="right"/>
    </xf>
    <xf numFmtId="0" fontId="11" fillId="0" borderId="1" xfId="12" quotePrefix="1" applyNumberFormat="1" applyFont="1" applyFill="1" applyBorder="1" applyAlignment="1" applyProtection="1">
      <alignment horizontal="center"/>
      <protection locked="0" hidden="1"/>
    </xf>
    <xf numFmtId="0" fontId="11" fillId="4" borderId="1" xfId="12" applyNumberFormat="1" applyFont="1" applyFill="1" applyBorder="1" applyAlignment="1" applyProtection="1">
      <alignment horizontal="center"/>
    </xf>
    <xf numFmtId="0" fontId="5" fillId="4" borderId="1" xfId="4" applyFill="1" applyBorder="1" applyAlignment="1" applyProtection="1">
      <alignment horizontal="left"/>
    </xf>
    <xf numFmtId="0" fontId="16" fillId="4" borderId="1" xfId="4" applyFont="1" applyFill="1" applyBorder="1" applyAlignment="1" applyProtection="1">
      <alignment horizontal="left"/>
    </xf>
    <xf numFmtId="0" fontId="11" fillId="3" borderId="9"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14" fontId="11" fillId="3" borderId="9" xfId="0" applyNumberFormat="1" applyFont="1" applyFill="1" applyBorder="1" applyAlignment="1" applyProtection="1">
      <alignment horizontal="center"/>
      <protection locked="0"/>
    </xf>
    <xf numFmtId="14" fontId="11" fillId="3" borderId="8" xfId="0" applyNumberFormat="1" applyFont="1" applyFill="1" applyBorder="1" applyAlignment="1" applyProtection="1">
      <alignment horizontal="center"/>
      <protection locked="0"/>
    </xf>
    <xf numFmtId="0" fontId="11" fillId="0" borderId="1" xfId="0" applyFont="1" applyFill="1" applyBorder="1" applyAlignment="1" applyProtection="1">
      <alignment horizontal="center"/>
      <protection locked="0"/>
    </xf>
    <xf numFmtId="0" fontId="11" fillId="4" borderId="1" xfId="0" quotePrefix="1" applyFont="1" applyFill="1" applyBorder="1" applyAlignment="1" applyProtection="1">
      <alignment horizontal="left"/>
    </xf>
    <xf numFmtId="44" fontId="14" fillId="4" borderId="1" xfId="3" applyFont="1" applyFill="1" applyBorder="1" applyAlignment="1" applyProtection="1">
      <alignment horizontal="center"/>
    </xf>
    <xf numFmtId="0" fontId="11" fillId="4" borderId="1" xfId="0" applyFont="1" applyFill="1" applyBorder="1" applyAlignment="1" applyProtection="1">
      <alignment horizontal="left"/>
    </xf>
    <xf numFmtId="0" fontId="15" fillId="4" borderId="3" xfId="0" quotePrefix="1" applyFont="1" applyFill="1" applyBorder="1" applyAlignment="1" applyProtection="1">
      <alignment horizontal="center"/>
    </xf>
    <xf numFmtId="0" fontId="16" fillId="0" borderId="1" xfId="4" applyFont="1" applyFill="1" applyBorder="1" applyAlignment="1" applyProtection="1">
      <alignment horizontal="center"/>
      <protection locked="0"/>
    </xf>
    <xf numFmtId="0" fontId="14" fillId="4" borderId="0" xfId="0" applyFont="1" applyFill="1" applyBorder="1" applyAlignment="1" applyProtection="1">
      <alignment horizontal="right"/>
    </xf>
    <xf numFmtId="0" fontId="14" fillId="4" borderId="3" xfId="11" applyNumberFormat="1" applyFont="1" applyFill="1" applyBorder="1" applyAlignment="1" applyProtection="1">
      <alignment horizontal="left"/>
    </xf>
    <xf numFmtId="166" fontId="14" fillId="4" borderId="0" xfId="1" quotePrefix="1" applyNumberFormat="1" applyFont="1" applyFill="1" applyBorder="1" applyAlignment="1">
      <alignment horizontal="left"/>
    </xf>
    <xf numFmtId="166" fontId="14" fillId="4" borderId="0" xfId="1" applyNumberFormat="1" applyFont="1" applyFill="1" applyBorder="1" applyAlignment="1">
      <alignment horizontal="left"/>
    </xf>
    <xf numFmtId="3" fontId="12" fillId="4" borderId="0" xfId="0" applyNumberFormat="1" applyFont="1" applyFill="1" applyBorder="1" applyAlignment="1">
      <alignment horizontal="center"/>
    </xf>
    <xf numFmtId="0" fontId="12" fillId="4" borderId="0" xfId="0" applyFont="1" applyFill="1" applyAlignment="1">
      <alignment horizontal="center"/>
    </xf>
    <xf numFmtId="0" fontId="12" fillId="4" borderId="0" xfId="11" applyNumberFormat="1" applyFont="1" applyFill="1" applyBorder="1" applyAlignment="1" applyProtection="1">
      <alignment horizontal="center"/>
    </xf>
    <xf numFmtId="14" fontId="12" fillId="4" borderId="0" xfId="0" applyNumberFormat="1" applyFont="1" applyFill="1" applyAlignment="1">
      <alignment horizontal="center"/>
    </xf>
    <xf numFmtId="3" fontId="12" fillId="4" borderId="0" xfId="0" applyNumberFormat="1" applyFont="1" applyFill="1" applyAlignment="1">
      <alignment horizontal="center"/>
    </xf>
    <xf numFmtId="0" fontId="12" fillId="4" borderId="0" xfId="0" quotePrefix="1" applyFont="1" applyFill="1" applyAlignment="1">
      <alignment horizontal="center"/>
    </xf>
    <xf numFmtId="0" fontId="12" fillId="4" borderId="0" xfId="0" applyFont="1" applyFill="1" applyBorder="1" applyAlignment="1">
      <alignment horizontal="center" vertical="center"/>
    </xf>
    <xf numFmtId="0" fontId="12" fillId="4" borderId="12" xfId="0" applyFont="1" applyFill="1" applyBorder="1" applyAlignment="1">
      <alignment horizontal="center" vertical="center"/>
    </xf>
    <xf numFmtId="0" fontId="10" fillId="0" borderId="1" xfId="9" applyFont="1" applyFill="1" applyBorder="1" applyAlignment="1" applyProtection="1">
      <alignment horizontal="left"/>
      <protection locked="0"/>
    </xf>
    <xf numFmtId="0" fontId="10" fillId="0" borderId="1" xfId="9" applyFont="1" applyFill="1" applyBorder="1" applyAlignment="1" applyProtection="1">
      <alignment horizontal="center"/>
      <protection locked="0"/>
    </xf>
    <xf numFmtId="0" fontId="23" fillId="4" borderId="0" xfId="9" applyFont="1" applyFill="1" applyAlignment="1" applyProtection="1">
      <alignment horizontal="center" wrapText="1"/>
      <protection hidden="1"/>
    </xf>
    <xf numFmtId="0" fontId="18" fillId="4" borderId="0" xfId="9" applyFont="1" applyFill="1" applyBorder="1" applyAlignment="1" applyProtection="1">
      <alignment horizontal="center"/>
      <protection hidden="1"/>
    </xf>
    <xf numFmtId="3" fontId="18" fillId="4" borderId="0" xfId="9" applyNumberFormat="1" applyFont="1" applyFill="1" applyBorder="1" applyAlignment="1" applyProtection="1">
      <alignment horizontal="center"/>
      <protection hidden="1"/>
    </xf>
    <xf numFmtId="0" fontId="18" fillId="4" borderId="0" xfId="9" applyFont="1" applyFill="1" applyAlignment="1">
      <alignment horizontal="center"/>
    </xf>
    <xf numFmtId="14" fontId="18" fillId="4" borderId="0" xfId="9" applyNumberFormat="1" applyFont="1" applyFill="1" applyAlignment="1" applyProtection="1">
      <alignment horizontal="center"/>
      <protection hidden="1"/>
    </xf>
    <xf numFmtId="18" fontId="12" fillId="8" borderId="2" xfId="11" applyNumberFormat="1" applyFont="1" applyFill="1" applyBorder="1" applyAlignment="1" applyProtection="1">
      <alignment horizontal="center"/>
    </xf>
    <xf numFmtId="0" fontId="12" fillId="8" borderId="0" xfId="0" applyFont="1" applyFill="1" applyAlignment="1">
      <alignment horizontal="center"/>
    </xf>
    <xf numFmtId="14" fontId="12" fillId="8" borderId="0" xfId="0" applyNumberFormat="1" applyFont="1" applyFill="1" applyAlignment="1">
      <alignment horizontal="center"/>
    </xf>
    <xf numFmtId="9" fontId="12" fillId="8" borderId="0" xfId="0" applyNumberFormat="1" applyFont="1" applyFill="1" applyAlignment="1">
      <alignment horizontal="center"/>
    </xf>
    <xf numFmtId="0" fontId="25" fillId="11" borderId="18" xfId="15" applyFont="1" applyFill="1" applyBorder="1" applyAlignment="1">
      <alignment horizontal="center" wrapText="1"/>
    </xf>
    <xf numFmtId="0" fontId="2" fillId="0" borderId="18" xfId="15" applyFont="1" applyBorder="1"/>
    <xf numFmtId="0" fontId="25" fillId="12" borderId="18" xfId="15" applyFont="1" applyFill="1" applyBorder="1" applyAlignment="1">
      <alignment horizontal="center" wrapText="1"/>
    </xf>
    <xf numFmtId="0" fontId="26" fillId="13" borderId="0" xfId="15" applyFont="1" applyFill="1" applyAlignment="1">
      <alignment horizontal="center" wrapText="1"/>
    </xf>
    <xf numFmtId="0" fontId="24" fillId="0" borderId="0" xfId="15" applyFont="1" applyAlignment="1"/>
    <xf numFmtId="0" fontId="11" fillId="0" borderId="0" xfId="0" applyFont="1"/>
    <xf numFmtId="0" fontId="10" fillId="0" borderId="0" xfId="0" applyFont="1" applyAlignment="1">
      <alignment horizontal="right" vertical="top"/>
    </xf>
    <xf numFmtId="0" fontId="10" fillId="6" borderId="0" xfId="0" applyFont="1" applyFill="1" applyAlignment="1">
      <alignment horizontal="center" vertical="center"/>
    </xf>
    <xf numFmtId="0" fontId="11" fillId="6" borderId="0" xfId="0" applyFont="1" applyFill="1"/>
    <xf numFmtId="0" fontId="10" fillId="0" borderId="0" xfId="0" applyFont="1" applyAlignment="1">
      <alignment horizontal="center" vertical="center"/>
    </xf>
  </cellXfs>
  <cellStyles count="17">
    <cellStyle name="Comma" xfId="1" builtinId="3"/>
    <cellStyle name="Comma 2" xfId="2" xr:uid="{00000000-0005-0000-0000-000001000000}"/>
    <cellStyle name="Comma 3" xfId="16" xr:uid="{407A70DF-DABC-4768-8F4E-0133A74AB26F}"/>
    <cellStyle name="Currency" xfId="3" builtinId="4"/>
    <cellStyle name="Hyperlink" xfId="4" builtinId="8"/>
    <cellStyle name="Normal" xfId="0" builtinId="0"/>
    <cellStyle name="Normal 13" xfId="5" xr:uid="{00000000-0005-0000-0000-000005000000}"/>
    <cellStyle name="Normal 2" xfId="6" xr:uid="{00000000-0005-0000-0000-000006000000}"/>
    <cellStyle name="Normal 2 2" xfId="7" xr:uid="{00000000-0005-0000-0000-000007000000}"/>
    <cellStyle name="Normal 2 2 2" xfId="8" xr:uid="{00000000-0005-0000-0000-000008000000}"/>
    <cellStyle name="Normal 3" xfId="9" xr:uid="{00000000-0005-0000-0000-000009000000}"/>
    <cellStyle name="Normal 4" xfId="10" xr:uid="{00000000-0005-0000-0000-00000A000000}"/>
    <cellStyle name="Normal 5" xfId="14" xr:uid="{00000000-0005-0000-0000-00000B000000}"/>
    <cellStyle name="Normal 6" xfId="15" xr:uid="{FA754995-69E1-4E5A-B1C2-3428B3AEF76B}"/>
    <cellStyle name="Normal_STEVEMA" xfId="11" xr:uid="{00000000-0005-0000-0000-00000C000000}"/>
    <cellStyle name="Percent" xfId="12" builtinId="5"/>
    <cellStyle name="Percent 2" xfId="13" xr:uid="{00000000-0005-0000-0000-00000E000000}"/>
  </cellStyles>
  <dxfs count="16">
    <dxf>
      <fill>
        <patternFill patternType="solid">
          <fgColor rgb="FF93C47D"/>
          <bgColor rgb="FF93C47D"/>
        </patternFill>
      </fill>
    </dxf>
    <dxf>
      <fill>
        <patternFill patternType="solid">
          <fgColor rgb="FFFF0000"/>
          <bgColor rgb="FFFF0000"/>
        </patternFill>
      </fill>
    </dxf>
    <dxf>
      <fill>
        <patternFill patternType="solid">
          <fgColor rgb="FF93C47D"/>
          <bgColor rgb="FF93C47D"/>
        </patternFill>
      </fill>
    </dxf>
    <dxf>
      <fill>
        <patternFill patternType="solid">
          <fgColor rgb="FFFF0000"/>
          <bgColor rgb="FFFF0000"/>
        </patternFill>
      </fill>
    </dxf>
    <dxf>
      <fill>
        <patternFill patternType="solid">
          <fgColor rgb="FFA2C4C9"/>
          <bgColor rgb="FFA2C4C9"/>
        </patternFill>
      </fill>
    </dxf>
    <dxf>
      <fill>
        <patternFill patternType="solid">
          <fgColor rgb="FFFFE599"/>
          <bgColor rgb="FFFFE599"/>
        </patternFill>
      </fill>
    </dxf>
    <dxf>
      <fill>
        <patternFill>
          <bgColor indexed="29"/>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indexed="29"/>
        </patternFill>
      </fill>
    </dxf>
    <dxf>
      <fill>
        <patternFill>
          <bgColor rgb="FFFF0000"/>
        </patternFill>
      </fill>
    </dxf>
    <dxf>
      <fill>
        <patternFill>
          <bgColor indexed="29"/>
        </patternFill>
      </fill>
    </dxf>
    <dxf>
      <fill>
        <patternFill>
          <bgColor indexed="29"/>
        </patternFill>
      </fill>
    </dxf>
    <dxf>
      <font>
        <strike/>
        <condense val="0"/>
        <extend val="0"/>
        <color auto="1"/>
      </font>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0</xdr:row>
          <xdr:rowOff>0</xdr:rowOff>
        </xdr:from>
        <xdr:to>
          <xdr:col>5</xdr:col>
          <xdr:colOff>295275</xdr:colOff>
          <xdr:row>36</xdr:row>
          <xdr:rowOff>95250</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323850</xdr:colOff>
          <xdr:row>37</xdr:row>
          <xdr:rowOff>133350</xdr:rowOff>
        </xdr:from>
        <xdr:to>
          <xdr:col>5</xdr:col>
          <xdr:colOff>333375</xdr:colOff>
          <xdr:row>74</xdr:row>
          <xdr:rowOff>57150</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77</xdr:row>
          <xdr:rowOff>57150</xdr:rowOff>
        </xdr:from>
        <xdr:to>
          <xdr:col>5</xdr:col>
          <xdr:colOff>333375</xdr:colOff>
          <xdr:row>109</xdr:row>
          <xdr:rowOff>95250</xdr:rowOff>
        </xdr:to>
        <xdr:sp macro="" textlink="">
          <xdr:nvSpPr>
            <xdr:cNvPr id="8198" name="Object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titive%20Grants\Title%20I%20-%20SI%20-%20District%20Improvement\FY10-11\DIG%20Budget%20Template%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petitive%20Grants\WFIA%20-%20Adult%20Education\09-10\BUDGETS\Y646%20CMCrevisedAEFLAFY09-10v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DDRE%20Budge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a-Budget Summary-Year 1"/>
      <sheetName val="5b-Budget Summary-Year 2"/>
      <sheetName val="6a-AFR Expenditure Detail"/>
      <sheetName val="6b-AFR Equipment Detail"/>
      <sheetName val="7-Annual Financial Report"/>
      <sheetName val="8-Error Checking"/>
      <sheetName val="Other"/>
    </sheetNames>
    <sheetDataSet>
      <sheetData sheetId="0"/>
      <sheetData sheetId="1"/>
      <sheetData sheetId="2"/>
      <sheetData sheetId="3"/>
      <sheetData sheetId="4"/>
      <sheetData sheetId="5"/>
      <sheetData sheetId="6"/>
      <sheetData sheetId="7"/>
      <sheetData sheetId="8"/>
      <sheetData sheetId="9"/>
      <sheetData sheetId="10">
        <row r="1">
          <cell r="A1" t="str">
            <v>Original Budget</v>
          </cell>
          <cell r="D1" t="str">
            <v>Instructional Program - Salaries (0100)</v>
          </cell>
        </row>
        <row r="2">
          <cell r="A2" t="str">
            <v>Revised Budget</v>
          </cell>
          <cell r="D2" t="str">
            <v>Instructional Program - Employee Benefits (0200)</v>
          </cell>
        </row>
        <row r="3">
          <cell r="A3" t="str">
            <v>Annual Financial Report</v>
          </cell>
          <cell r="D3" t="str">
            <v>Instructional Program - Purchased Professional &amp; Technical Services (0300)</v>
          </cell>
        </row>
        <row r="4">
          <cell r="A4" t="str">
            <v>Revised Annual Financial Report</v>
          </cell>
          <cell r="D4" t="str">
            <v>Instructional Program - Other Purchased Services (0500)</v>
          </cell>
        </row>
        <row r="5">
          <cell r="A5" t="str">
            <v>Project 1-Year 1</v>
          </cell>
          <cell r="D5" t="str">
            <v>Instructional Program - Travel, Registration and Entrance (0580)</v>
          </cell>
        </row>
        <row r="6">
          <cell r="A6" t="str">
            <v>Project 2-Year 1</v>
          </cell>
          <cell r="D6" t="str">
            <v>Instructional Program - Supplies (0600)</v>
          </cell>
        </row>
        <row r="7">
          <cell r="A7" t="str">
            <v>Project 3-Year 1</v>
          </cell>
          <cell r="D7" t="str">
            <v>Support Program - Salaries (0100)</v>
          </cell>
        </row>
        <row r="8">
          <cell r="A8" t="str">
            <v>Project 4-Year 1</v>
          </cell>
          <cell r="D8" t="str">
            <v>Support Program - Employee Benefits (0200)</v>
          </cell>
        </row>
        <row r="9">
          <cell r="A9" t="str">
            <v>Project 5-Year 1</v>
          </cell>
          <cell r="D9" t="str">
            <v>Support Program - Purchased Professional &amp; Technical Services (0300)</v>
          </cell>
        </row>
        <row r="10">
          <cell r="A10" t="str">
            <v>Project 1-Year 2</v>
          </cell>
          <cell r="D10" t="str">
            <v>Support Program - Other Purchased Services (0500)</v>
          </cell>
        </row>
        <row r="11">
          <cell r="A11" t="str">
            <v>Project 2-Year 2</v>
          </cell>
          <cell r="D11" t="str">
            <v>Support Program - Travel, Registration and Entrance (0580)</v>
          </cell>
        </row>
        <row r="12">
          <cell r="A12" t="str">
            <v>Project 3-Year 2</v>
          </cell>
          <cell r="D12" t="str">
            <v>Support Program - Supplies (0600)</v>
          </cell>
        </row>
        <row r="13">
          <cell r="A13" t="str">
            <v>Project 4-Year 2</v>
          </cell>
        </row>
        <row r="14">
          <cell r="A14" t="str">
            <v>Project 5-Year 2</v>
          </cell>
          <cell r="D14" t="str">
            <v>Non-Capitalized</v>
          </cell>
        </row>
        <row r="15">
          <cell r="D15" t="str">
            <v>Capitalized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Page"/>
      <sheetName val="Match"/>
      <sheetName val="Budget #1"/>
      <sheetName val="Narrative #1"/>
      <sheetName val="Budget #2"/>
      <sheetName val="Narrative #2"/>
      <sheetName val="Budget Summary"/>
      <sheetName val="Expenditures"/>
      <sheetName val="Expenditure Supl"/>
      <sheetName val="Variance Summary"/>
      <sheetName val="Program Income"/>
      <sheetName val="Comment Page"/>
      <sheetName val="9-Grantee Code"/>
    </sheetNames>
    <sheetDataSet>
      <sheetData sheetId="0"/>
      <sheetData sheetId="1">
        <row r="2">
          <cell r="C2" t="str">
            <v>FY09-10</v>
          </cell>
        </row>
      </sheetData>
      <sheetData sheetId="2"/>
      <sheetData sheetId="3"/>
      <sheetData sheetId="4"/>
      <sheetData sheetId="5"/>
      <sheetData sheetId="6"/>
      <sheetData sheetId="7"/>
      <sheetData sheetId="8"/>
      <sheetData sheetId="9"/>
      <sheetData sheetId="10"/>
      <sheetData sheetId="11"/>
      <sheetData sheetId="12"/>
      <sheetData sheetId="13">
        <row r="4">
          <cell r="A4" t="str">
            <v>1010</v>
          </cell>
          <cell r="B4" t="str">
            <v>Adult &amp; Family Education SD11</v>
          </cell>
          <cell r="C4" t="str">
            <v>Melilssa Burkhardt-Shields</v>
          </cell>
          <cell r="D4" t="str">
            <v>917 East Moreno Street</v>
          </cell>
          <cell r="E4" t="str">
            <v>Colorado Springs, CO  80903</v>
          </cell>
          <cell r="F4" t="str">
            <v>(719) 328-2975</v>
          </cell>
          <cell r="G4" t="str">
            <v>(719) 578-8757</v>
          </cell>
          <cell r="H4" t="str">
            <v>burkhma@d11.org</v>
          </cell>
        </row>
        <row r="5">
          <cell r="A5" t="str">
            <v>Y694</v>
          </cell>
          <cell r="B5" t="str">
            <v>Adult Learning Center, Inc.</v>
          </cell>
          <cell r="C5" t="str">
            <v>Susan Visser</v>
          </cell>
          <cell r="D5" t="str">
            <v>535 Candelaria Dr. ( PO Box 710)</v>
          </cell>
          <cell r="E5" t="str">
            <v>Ignacio, CO  81137</v>
          </cell>
          <cell r="F5" t="str">
            <v>(970) 563-0681</v>
          </cell>
          <cell r="G5" t="str">
            <v>(970) 563-9039</v>
          </cell>
          <cell r="H5" t="str">
            <v>svisser@adult-learning-inc.com</v>
          </cell>
        </row>
        <row r="6">
          <cell r="A6" t="str">
            <v>Y707</v>
          </cell>
          <cell r="B6" t="str">
            <v>Archuleta County Education Center, Inc.</v>
          </cell>
          <cell r="C6" t="str">
            <v>Don Goodwin</v>
          </cell>
          <cell r="D6" t="str">
            <v>398 Lewis  (PO Box 1079)</v>
          </cell>
          <cell r="E6" t="str">
            <v>Pagosa Springs, CO  81147</v>
          </cell>
          <cell r="F6" t="str">
            <v>(970) 264-2835</v>
          </cell>
          <cell r="G6" t="str">
            <v>(970) 264-2845</v>
          </cell>
          <cell r="H6" t="str">
            <v>dgoodwin@pagosa.k12.co.us</v>
          </cell>
        </row>
        <row r="7">
          <cell r="A7" t="str">
            <v>Y815</v>
          </cell>
          <cell r="B7" t="str">
            <v>Asian Pacific Development Center</v>
          </cell>
          <cell r="C7" t="str">
            <v>Ivy Hontz</v>
          </cell>
          <cell r="D7" t="str">
            <v>1544 Elmira Street</v>
          </cell>
          <cell r="E7" t="str">
            <v>Aurora, CO  80010</v>
          </cell>
          <cell r="F7" t="str">
            <v>(303) 365-2959</v>
          </cell>
          <cell r="G7" t="str">
            <v>(303) 344-4599</v>
          </cell>
          <cell r="H7" t="str">
            <v xml:space="preserve">ivyhontz@apdc.org </v>
          </cell>
        </row>
        <row r="8">
          <cell r="A8" t="str">
            <v>0180</v>
          </cell>
          <cell r="B8" t="str">
            <v>Aurora Public Schools-Even Start Program</v>
          </cell>
          <cell r="C8" t="str">
            <v>Paula Niemi</v>
          </cell>
          <cell r="D8" t="str">
            <v>15701 E 1st Ave, Suite 217</v>
          </cell>
          <cell r="E8" t="str">
            <v>Aurora, CO  80010</v>
          </cell>
          <cell r="F8" t="str">
            <v>(303) 340-0864</v>
          </cell>
          <cell r="G8" t="str">
            <v>(303) 326-1283</v>
          </cell>
        </row>
        <row r="9">
          <cell r="A9" t="str">
            <v>0480</v>
          </cell>
          <cell r="B9" t="str">
            <v>Boulder Valley Family Literacy Program</v>
          </cell>
          <cell r="C9" t="str">
            <v>Karen Carr</v>
          </cell>
          <cell r="D9" t="str">
            <v>6500 Arapahoe, PO Box 9011</v>
          </cell>
          <cell r="E9" t="str">
            <v>Boulder, CO  80304</v>
          </cell>
          <cell r="F9" t="str">
            <v>(303) 245-5826</v>
          </cell>
          <cell r="G9" t="str">
            <v>(303) 245-5933</v>
          </cell>
          <cell r="H9" t="str">
            <v>karen_carr@bvsd.org</v>
          </cell>
        </row>
        <row r="10">
          <cell r="A10" t="str">
            <v>Y696</v>
          </cell>
          <cell r="B10" t="str">
            <v>Byron Syring DELTA Center</v>
          </cell>
          <cell r="C10" t="str">
            <v>Pam Bricker</v>
          </cell>
          <cell r="D10" t="str">
            <v>345 E Prospect Ave</v>
          </cell>
          <cell r="E10" t="str">
            <v>Monte Vista, CO  81144</v>
          </cell>
          <cell r="F10" t="str">
            <v>(719) 852-2212</v>
          </cell>
          <cell r="G10" t="str">
            <v>(719) 852-6184</v>
          </cell>
          <cell r="H10" t="str">
            <v>pam@monte.k12.co.us</v>
          </cell>
        </row>
        <row r="11">
          <cell r="A11" t="str">
            <v>Y800</v>
          </cell>
          <cell r="B11" t="str">
            <v>Catholic Charities- Rishel Beacon</v>
          </cell>
          <cell r="C11" t="str">
            <v>Chanin Deane</v>
          </cell>
          <cell r="D11" t="str">
            <v>4045 Pecos St</v>
          </cell>
          <cell r="E11" t="str">
            <v>Denver, CO 80211</v>
          </cell>
          <cell r="F11" t="str">
            <v>(720) 424-6298</v>
          </cell>
          <cell r="G11" t="str">
            <v>(720) 424-6315</v>
          </cell>
          <cell r="H11" t="str">
            <v>cdeane@ccdenver.org</v>
          </cell>
        </row>
        <row r="12">
          <cell r="A12" t="str">
            <v>Y709</v>
          </cell>
          <cell r="B12" t="str">
            <v>CCD ABE/GED Institute</v>
          </cell>
          <cell r="C12" t="str">
            <v>Paula Bellack</v>
          </cell>
          <cell r="D12" t="str">
            <v>PO Box 173363 - Campus Box 600</v>
          </cell>
          <cell r="E12" t="str">
            <v>Denver, CO  80217</v>
          </cell>
          <cell r="F12" t="str">
            <v>(303) 556-2774</v>
          </cell>
          <cell r="G12" t="str">
            <v>(303) 352-4029</v>
          </cell>
          <cell r="H12" t="str">
            <v>paula.bellack@ccd.edu</v>
          </cell>
        </row>
        <row r="13">
          <cell r="A13" t="str">
            <v>Y646</v>
          </cell>
          <cell r="B13" t="str">
            <v>Colorado Mountain College</v>
          </cell>
          <cell r="C13" t="str">
            <v>Krisan Crow</v>
          </cell>
          <cell r="D13" t="str">
            <v>831 Grand Ave.</v>
          </cell>
          <cell r="E13" t="str">
            <v>Glenwood Springs</v>
          </cell>
          <cell r="F13" t="str">
            <v>(970) 384-8519</v>
          </cell>
          <cell r="H13" t="str">
            <v>kcrow@coloradomtn.edu</v>
          </cell>
        </row>
        <row r="14">
          <cell r="A14" t="str">
            <v>Y706</v>
          </cell>
          <cell r="B14" t="str">
            <v>Delta County Adult Literacy Program</v>
          </cell>
          <cell r="C14" t="str">
            <v>Elliot Jackson</v>
          </cell>
          <cell r="D14" t="str">
            <v>PO Box 718</v>
          </cell>
          <cell r="E14" t="str">
            <v>Hotchkiss, CO  81419</v>
          </cell>
          <cell r="F14" t="str">
            <v>(970) 874-9630</v>
          </cell>
          <cell r="G14" t="str">
            <v>(970) 872-3834</v>
          </cell>
          <cell r="H14" t="str">
            <v>elliotjackson@sopris.net</v>
          </cell>
        </row>
        <row r="15">
          <cell r="A15" t="str">
            <v>Y705</v>
          </cell>
          <cell r="B15" t="str">
            <v>Durango Adult Education Center,  Inc.</v>
          </cell>
          <cell r="C15" t="str">
            <v>Paulette Church</v>
          </cell>
          <cell r="D15" t="str">
            <v>701 Camino Del Reo</v>
          </cell>
          <cell r="E15" t="str">
            <v>Durango, CO  81301</v>
          </cell>
          <cell r="F15" t="str">
            <v>(970) 385-4354</v>
          </cell>
          <cell r="G15" t="str">
            <v>(970) 385-7968</v>
          </cell>
          <cell r="H15" t="str">
            <v>paulette@durangoaec.org</v>
          </cell>
        </row>
        <row r="16">
          <cell r="A16" t="str">
            <v>Y790</v>
          </cell>
          <cell r="B16" t="str">
            <v>Education and Life Training Center</v>
          </cell>
          <cell r="C16" t="str">
            <v>Tracy Mean</v>
          </cell>
          <cell r="D16" t="str">
            <v>401 Linden Street</v>
          </cell>
          <cell r="E16" t="str">
            <v>Fort Collins, CO  80524</v>
          </cell>
          <cell r="F16" t="str">
            <v>(970) 484-4357</v>
          </cell>
          <cell r="G16" t="str">
            <v>(970) 493-0909</v>
          </cell>
          <cell r="H16" t="str">
            <v>tracy@frii.com</v>
          </cell>
        </row>
        <row r="17">
          <cell r="A17" t="str">
            <v>Y693</v>
          </cell>
          <cell r="B17" t="str">
            <v>Focus Points Family Resource Center/Open Book ABE</v>
          </cell>
          <cell r="C17" t="str">
            <v>Cynthia R. Gallegos</v>
          </cell>
          <cell r="D17" t="str">
            <v>3532 Franklin St</v>
          </cell>
          <cell r="E17" t="str">
            <v>Denver, CO  80205</v>
          </cell>
          <cell r="F17" t="str">
            <v>(303) 292-0770</v>
          </cell>
          <cell r="G17" t="str">
            <v>(303) 293-9386</v>
          </cell>
          <cell r="H17" t="str">
            <v>cynrgal@yahoo.com</v>
          </cell>
        </row>
        <row r="18">
          <cell r="A18" t="str">
            <v>Y295</v>
          </cell>
          <cell r="B18" t="str">
            <v>Front Range Community College</v>
          </cell>
          <cell r="C18" t="str">
            <v>Margie Wagner</v>
          </cell>
          <cell r="D18" t="str">
            <v>4616 S. Shields</v>
          </cell>
          <cell r="E18" t="str">
            <v>Fort Collins, CO  80526</v>
          </cell>
          <cell r="F18" t="str">
            <v>(970) 204-8373</v>
          </cell>
          <cell r="G18" t="str">
            <v>(970) 204-8484</v>
          </cell>
          <cell r="H18" t="str">
            <v>margie.wagner@frontrange.edu</v>
          </cell>
        </row>
        <row r="19">
          <cell r="A19" t="str">
            <v>Y927</v>
          </cell>
          <cell r="B19" t="str">
            <v>Gunnison County Literacy Action</v>
          </cell>
          <cell r="C19" t="str">
            <v>Paul Duba</v>
          </cell>
          <cell r="D19" t="str">
            <v>225 N Pine St Suite 5</v>
          </cell>
          <cell r="E19" t="str">
            <v>Gunnison, CO 81230</v>
          </cell>
          <cell r="F19" t="str">
            <v>(970) 641.7684</v>
          </cell>
          <cell r="H19" t="str">
            <v>pduba@gunnisonliteracy.org</v>
          </cell>
        </row>
        <row r="20">
          <cell r="A20" t="str">
            <v>0980</v>
          </cell>
          <cell r="B20" t="str">
            <v>Harrison Adult &amp; Family Education</v>
          </cell>
          <cell r="C20" t="str">
            <v>Jean Koch</v>
          </cell>
          <cell r="D20" t="str">
            <v>2883 S Circle Dr</v>
          </cell>
          <cell r="E20" t="str">
            <v>Colorado Springs, CO  80906</v>
          </cell>
          <cell r="F20" t="str">
            <v>(719) 579-8312</v>
          </cell>
          <cell r="G20" t="str">
            <v>(719 579-2582</v>
          </cell>
          <cell r="H20" t="str">
            <v>jkoch@harrison.k12.co.us</v>
          </cell>
        </row>
        <row r="21">
          <cell r="A21" t="str">
            <v>0030</v>
          </cell>
          <cell r="B21" t="str">
            <v>Intergenerational Learning Center/Adams SD 14.</v>
          </cell>
          <cell r="C21" t="str">
            <v>Vera Atilano</v>
          </cell>
          <cell r="D21" t="str">
            <v>6160 Kearney St.</v>
          </cell>
          <cell r="E21" t="str">
            <v>Commerce City, CO  80022</v>
          </cell>
          <cell r="F21" t="str">
            <v>(303) 289-4396</v>
          </cell>
          <cell r="G21" t="str">
            <v>(303) 853-5574</v>
          </cell>
          <cell r="H21" t="str">
            <v>vatilano@adams14.org</v>
          </cell>
        </row>
        <row r="22">
          <cell r="A22" t="str">
            <v>1510</v>
          </cell>
          <cell r="B22" t="str">
            <v>Lake County School District R-1</v>
          </cell>
          <cell r="C22" t="str">
            <v>Callie Bradley</v>
          </cell>
          <cell r="D22" t="str">
            <v>130 W. 12th Street</v>
          </cell>
          <cell r="E22" t="str">
            <v>Leadville, CO  80461</v>
          </cell>
          <cell r="F22" t="str">
            <v>(719) 486-6897</v>
          </cell>
          <cell r="G22" t="str">
            <v>(719) 486-3421</v>
          </cell>
          <cell r="H22" t="str">
            <v>cbradley@lakecountyschools.net</v>
          </cell>
        </row>
        <row r="23">
          <cell r="A23" t="str">
            <v>Y871</v>
          </cell>
          <cell r="B23" t="str">
            <v>Lamar Community College</v>
          </cell>
          <cell r="C23" t="str">
            <v>Debbie Doe</v>
          </cell>
          <cell r="D23" t="str">
            <v>2401 South Main Street</v>
          </cell>
          <cell r="E23" t="str">
            <v>Lamar, CO  81052</v>
          </cell>
          <cell r="F23" t="str">
            <v>(719) 336-6646</v>
          </cell>
          <cell r="G23" t="str">
            <v>(719) 336-2448</v>
          </cell>
          <cell r="H23" t="str">
            <v>debbie.doe@lamarcc.edu</v>
          </cell>
        </row>
        <row r="24">
          <cell r="A24" t="str">
            <v>Y695</v>
          </cell>
          <cell r="B24" t="str">
            <v>Learning Source for Adults and Families</v>
          </cell>
          <cell r="C24" t="str">
            <v>Susan Lythgoe</v>
          </cell>
          <cell r="D24" t="str">
            <v>455 South Pierce Street</v>
          </cell>
          <cell r="E24" t="str">
            <v>Lakewood, CO  80226</v>
          </cell>
          <cell r="F24" t="str">
            <v>(303) 922-4683</v>
          </cell>
          <cell r="G24" t="str">
            <v>(303) 742-9929</v>
          </cell>
          <cell r="H24" t="str">
            <v>susan@coloradoliteracy.org</v>
          </cell>
        </row>
        <row r="25">
          <cell r="A25" t="str">
            <v>Y697</v>
          </cell>
          <cell r="B25" t="str">
            <v>Literacy Coalition, Jeffco,Links to Literacy</v>
          </cell>
          <cell r="C25" t="str">
            <v>Karen Bowen</v>
          </cell>
          <cell r="D25" t="str">
            <v>11011 W 6th Ave, 2nd Floor</v>
          </cell>
          <cell r="E25" t="str">
            <v>Lakewood, CO  80215</v>
          </cell>
          <cell r="F25" t="str">
            <v>(720) 497-7759</v>
          </cell>
          <cell r="H25" t="str">
            <v>karen.bowen@judicial.state.co.us</v>
          </cell>
        </row>
        <row r="26">
          <cell r="A26" t="str">
            <v>0140</v>
          </cell>
          <cell r="B26" t="str">
            <v>Littleton Public Schools-Adult ESL Program</v>
          </cell>
          <cell r="C26" t="str">
            <v>Jesus Escarcega</v>
          </cell>
          <cell r="D26" t="str">
            <v>5776 South Crocker St.</v>
          </cell>
          <cell r="E26" t="str">
            <v>Littleton, CO  80120</v>
          </cell>
          <cell r="F26" t="str">
            <v>(303) 347-3448</v>
          </cell>
          <cell r="G26" t="str">
            <v>(303) 347-4394</v>
          </cell>
          <cell r="H26" t="str">
            <v xml:space="preserve">jescarcega@lps.k12.co.us </v>
          </cell>
        </row>
        <row r="27">
          <cell r="A27" t="str">
            <v>Y651</v>
          </cell>
          <cell r="B27" t="str">
            <v>Metro State College Family Literacy Program</v>
          </cell>
          <cell r="C27" t="str">
            <v>Susan Cotton</v>
          </cell>
          <cell r="D27" t="str">
            <v>4440 Navajo St</v>
          </cell>
          <cell r="E27" t="str">
            <v>Denver, CO 80211</v>
          </cell>
          <cell r="F27" t="str">
            <v>(303) 458-8063</v>
          </cell>
          <cell r="G27" t="str">
            <v>(303) 458-6646</v>
          </cell>
          <cell r="H27" t="str">
            <v>cottonsu@mscd.edu</v>
          </cell>
        </row>
        <row r="28">
          <cell r="A28" t="str">
            <v>2180</v>
          </cell>
          <cell r="B28" t="str">
            <v>Montrose School District RE-1J</v>
          </cell>
          <cell r="C28" t="str">
            <v>Norma McBryde</v>
          </cell>
          <cell r="D28" t="str">
            <v>PO Box 10,000 (900 Colorado Ave)</v>
          </cell>
          <cell r="E28" t="str">
            <v>Montrose, CO  81402</v>
          </cell>
          <cell r="F28" t="str">
            <v>(970) 249-2028</v>
          </cell>
          <cell r="G28" t="str">
            <v>(970) 249-1172</v>
          </cell>
          <cell r="H28" t="str">
            <v>nmcbryde@mcsd.k12.co.us</v>
          </cell>
        </row>
        <row r="29">
          <cell r="A29" t="str">
            <v>Y703</v>
          </cell>
          <cell r="B29" t="str">
            <v>Morgan Community College - ABE</v>
          </cell>
          <cell r="C29" t="str">
            <v>Julie Waters</v>
          </cell>
          <cell r="D29" t="str">
            <v>117 Main St</v>
          </cell>
          <cell r="E29" t="str">
            <v>Fort Morgan, CO  80701</v>
          </cell>
          <cell r="F29" t="str">
            <v>(970) 542-3270</v>
          </cell>
          <cell r="G29" t="str">
            <v>(970) 867-3425</v>
          </cell>
          <cell r="H29" t="str">
            <v>Julie.Waters@morgancc.edu</v>
          </cell>
        </row>
        <row r="30">
          <cell r="A30" t="str">
            <v>Y712</v>
          </cell>
          <cell r="B30" t="str">
            <v>NAMES-Native American Multicultural Education School</v>
          </cell>
          <cell r="C30" t="str">
            <v>Lynda Nuttall</v>
          </cell>
          <cell r="D30" t="str">
            <v>3600 Morrison Road</v>
          </cell>
          <cell r="E30" t="str">
            <v>Denver, CO  80219</v>
          </cell>
          <cell r="F30" t="str">
            <v>(303) 934-0028</v>
          </cell>
          <cell r="G30" t="str">
            <v>(303) 934-8086</v>
          </cell>
          <cell r="H30" t="str">
            <v>names_inc@qwest.net</v>
          </cell>
        </row>
        <row r="31">
          <cell r="A31" t="str">
            <v>Y699</v>
          </cell>
          <cell r="B31" t="str">
            <v>Northeastern Junior College</v>
          </cell>
          <cell r="C31" t="str">
            <v>Misti Lauer</v>
          </cell>
          <cell r="D31" t="str">
            <v>100 College Avenue</v>
          </cell>
          <cell r="E31" t="str">
            <v>Sterling, CO  80751</v>
          </cell>
          <cell r="F31" t="str">
            <v>(970) 521-6619</v>
          </cell>
          <cell r="G31" t="str">
            <v>(970) 521-6759</v>
          </cell>
          <cell r="H31" t="str">
            <v>misti.lauer@njc.edu</v>
          </cell>
        </row>
        <row r="32">
          <cell r="A32" t="str">
            <v>Y700</v>
          </cell>
          <cell r="B32" t="str">
            <v>Phillips County Family Education Services</v>
          </cell>
          <cell r="C32" t="str">
            <v>Kindra Plumb</v>
          </cell>
          <cell r="D32" t="str">
            <v>221 North Interocean</v>
          </cell>
          <cell r="E32" t="str">
            <v>Holyoke, CO  80734</v>
          </cell>
          <cell r="F32" t="str">
            <v>(970) 854-2595</v>
          </cell>
          <cell r="G32" t="str">
            <v>(970) 854-4095</v>
          </cell>
          <cell r="H32" t="str">
            <v>pcfes@chase3000.com</v>
          </cell>
        </row>
        <row r="33">
          <cell r="A33" t="str">
            <v>Y704</v>
          </cell>
          <cell r="B33" t="str">
            <v>Pueblo Community College-Adult Education Program</v>
          </cell>
          <cell r="C33" t="str">
            <v>John Rouse</v>
          </cell>
          <cell r="D33" t="str">
            <v>900 West Orman Avenue</v>
          </cell>
          <cell r="E33" t="str">
            <v>Pueblo, CO  81004</v>
          </cell>
          <cell r="F33" t="str">
            <v>(719) 549-3257</v>
          </cell>
          <cell r="G33" t="str">
            <v>(719) 549-3139</v>
          </cell>
          <cell r="H33" t="str">
            <v>john.rouse@pueblocc.edu</v>
          </cell>
        </row>
        <row r="34">
          <cell r="A34" t="str">
            <v>Y711</v>
          </cell>
          <cell r="B34" t="str">
            <v>Right to Read of Weld County, Inc.</v>
          </cell>
          <cell r="C34" t="str">
            <v>Cathy Sandoval</v>
          </cell>
          <cell r="D34" t="str">
            <v>3700 Golden Street</v>
          </cell>
          <cell r="E34" t="str">
            <v>Evans, CO  80620</v>
          </cell>
          <cell r="F34" t="str">
            <v>(970) 352-7323</v>
          </cell>
          <cell r="G34" t="str">
            <v>(970) 352-7359</v>
          </cell>
          <cell r="H34" t="str">
            <v>righttoread@comcast.net</v>
          </cell>
        </row>
        <row r="35">
          <cell r="A35" t="str">
            <v>Y825</v>
          </cell>
          <cell r="B35" t="str">
            <v>Skinner Neighborhood Center</v>
          </cell>
          <cell r="C35" t="str">
            <v>Sandy Baca-Sandoval</v>
          </cell>
          <cell r="D35" t="str">
            <v>3435 W 40th Ave</v>
          </cell>
          <cell r="E35" t="str">
            <v>Denver, CO 80211</v>
          </cell>
          <cell r="F35" t="str">
            <v>(720) 424-1475</v>
          </cell>
          <cell r="G35" t="str">
            <v>(720) 424-1445</v>
          </cell>
          <cell r="H35" t="str">
            <v>sandy_baca-sandoval@dpsk12.org</v>
          </cell>
        </row>
        <row r="36">
          <cell r="A36" t="str">
            <v>9060</v>
          </cell>
          <cell r="B36" t="str">
            <v>South Central BOCES</v>
          </cell>
          <cell r="C36" t="str">
            <v>Rachel Dominguez</v>
          </cell>
          <cell r="D36" t="str">
            <v>323 S. Purcell Blvd.</v>
          </cell>
          <cell r="E36" t="str">
            <v>Pueblo West, CO  81007</v>
          </cell>
          <cell r="F36" t="str">
            <v>(719) 647-0023</v>
          </cell>
          <cell r="G36" t="str">
            <v>(719) 647-0136</v>
          </cell>
          <cell r="H36" t="str">
            <v>dominguez-r@scboces.k12.co.us</v>
          </cell>
        </row>
        <row r="37">
          <cell r="A37" t="str">
            <v>9080</v>
          </cell>
          <cell r="B37" t="str">
            <v>Southwest BOCES-Adult Education Program</v>
          </cell>
          <cell r="C37" t="str">
            <v>Ann Miller</v>
          </cell>
          <cell r="D37" t="str">
            <v>PO Box 1420  (121 East First Street)</v>
          </cell>
          <cell r="E37" t="str">
            <v>Cortez, CO  81321</v>
          </cell>
          <cell r="F37" t="str">
            <v>(970) 565-1601</v>
          </cell>
          <cell r="G37" t="str">
            <v>(970) 566-1605</v>
          </cell>
          <cell r="H37" t="str">
            <v>amiller@swadulted.com</v>
          </cell>
        </row>
        <row r="38">
          <cell r="A38" t="str">
            <v>Y701</v>
          </cell>
          <cell r="B38" t="str">
            <v>Spring Institute for Intercultural Learning</v>
          </cell>
          <cell r="C38" t="str">
            <v>Barbara Sample</v>
          </cell>
          <cell r="D38" t="str">
            <v>1610 Emerson Street</v>
          </cell>
          <cell r="E38" t="str">
            <v>Denver, CO  80218</v>
          </cell>
          <cell r="F38" t="str">
            <v>(303) 863-0188</v>
          </cell>
          <cell r="G38" t="str">
            <v>(303) 863-0178</v>
          </cell>
          <cell r="H38" t="str">
            <v>bsample@springinstitute.org</v>
          </cell>
        </row>
        <row r="39">
          <cell r="A39" t="str">
            <v>0470</v>
          </cell>
          <cell r="B39" t="str">
            <v>St. Vrain Adult Education</v>
          </cell>
          <cell r="C39" t="str">
            <v>Mary Willoughby</v>
          </cell>
          <cell r="D39" t="str">
            <v>619 Bowen Street</v>
          </cell>
          <cell r="E39" t="str">
            <v>Longmont, CO  80501</v>
          </cell>
          <cell r="F39" t="str">
            <v>(303) 702-7901</v>
          </cell>
          <cell r="G39" t="str">
            <v>(303) 776-7426</v>
          </cell>
          <cell r="H39" t="str">
            <v xml:space="preserve">willoughby_mary@stvrain.k12.co.us </v>
          </cell>
        </row>
        <row r="40">
          <cell r="A40" t="str">
            <v>Y863</v>
          </cell>
          <cell r="B40" t="str">
            <v>Summer Scholars</v>
          </cell>
          <cell r="C40" t="str">
            <v>Karin Hostetter</v>
          </cell>
          <cell r="D40" t="str">
            <v>3401 Quebec St, Suite 5010</v>
          </cell>
          <cell r="E40" t="str">
            <v>Denver, Co 80207</v>
          </cell>
          <cell r="F40" t="str">
            <v>(303) 355-0290</v>
          </cell>
          <cell r="G40" t="str">
            <v>(303) 355-0883</v>
          </cell>
          <cell r="H40" t="str">
            <v>khostetter@summerscholars.org</v>
          </cell>
        </row>
        <row r="41">
          <cell r="A41" t="str">
            <v>Y001</v>
          </cell>
          <cell r="B41" t="str">
            <v>TSJC - Adult Education Services</v>
          </cell>
          <cell r="C41" t="str">
            <v>Nancy Wilkinson</v>
          </cell>
          <cell r="D41" t="str">
            <v>600 Prospect</v>
          </cell>
          <cell r="E41" t="str">
            <v>Trinidad, CO  81082</v>
          </cell>
          <cell r="F41" t="str">
            <v>(719) 846-5682</v>
          </cell>
          <cell r="G41" t="str">
            <v>(719) 846-5683</v>
          </cell>
          <cell r="H41" t="str">
            <v>nancy.wilkinson@trinidadstate.edu</v>
          </cell>
        </row>
        <row r="42">
          <cell r="A42" t="str">
            <v>Y743</v>
          </cell>
          <cell r="B42" t="str">
            <v>Valley Campus of Trinidad State Jr. College</v>
          </cell>
          <cell r="C42" t="str">
            <v>Anna Mae Rael-Lindsay</v>
          </cell>
          <cell r="D42" t="str">
            <v>1011 Main Street</v>
          </cell>
          <cell r="E42" t="str">
            <v>Alamosa, CO  81101</v>
          </cell>
          <cell r="F42" t="str">
            <v>(719) 589-7058</v>
          </cell>
          <cell r="G42" t="str">
            <v>(719) 589-1405</v>
          </cell>
          <cell r="H42" t="str">
            <v>annamae.rael-lindsay@trinidadstate.edu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Cover Page"/>
      <sheetName val="3-Budget Detail"/>
      <sheetName val="4-Equipment"/>
      <sheetName val="5-Budget Summary"/>
      <sheetName val="6-AFR Detail"/>
      <sheetName val="7-AFR Equipment"/>
      <sheetName val="8-Annual Financial Report"/>
      <sheetName val="6-Error Checking"/>
      <sheetName val="7-Indirect Rates"/>
      <sheetName val="Other"/>
    </sheetNames>
    <sheetDataSet>
      <sheetData sheetId="0" refreshError="1"/>
      <sheetData sheetId="1">
        <row r="4">
          <cell r="C4" t="str">
            <v>9160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Original Budget</v>
          </cell>
        </row>
        <row r="5">
          <cell r="A5" t="str">
            <v>Year2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awkins_r@cde.state.co.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
  <sheetViews>
    <sheetView zoomScale="80" zoomScaleNormal="80" workbookViewId="0">
      <selection activeCell="H93" sqref="H93"/>
    </sheetView>
  </sheetViews>
  <sheetFormatPr defaultRowHeight="12.75"/>
  <cols>
    <col min="1" max="1" width="94.28515625" customWidth="1"/>
    <col min="8" max="8" width="18.28515625" customWidth="1"/>
    <col min="9" max="9" width="20.7109375" customWidth="1"/>
  </cols>
  <sheetData/>
  <phoneticPr fontId="3" type="noConversion"/>
  <pageMargins left="0.5" right="0.5" top="0.19" bottom="0.76" header="0" footer="0.41"/>
  <pageSetup scale="69" fitToHeight="4" orientation="portrait" r:id="rId1"/>
  <headerFooter alignWithMargins="0">
    <oddFooter>&amp;LPage &amp;P of &amp;N&amp;C&amp;D &amp;T&amp;R&amp;A</oddFooter>
  </headerFooter>
  <rowBreaks count="5" manualBreakCount="5">
    <brk id="52" max="16383" man="1"/>
    <brk id="54" max="16383" man="1"/>
    <brk id="55" max="16383" man="1"/>
    <brk id="56" max="16383" man="1"/>
    <brk id="105" max="16383" man="1"/>
  </rowBreaks>
  <drawing r:id="rId2"/>
  <legacyDrawing r:id="rId3"/>
  <oleObjects>
    <mc:AlternateContent xmlns:mc="http://schemas.openxmlformats.org/markup-compatibility/2006">
      <mc:Choice Requires="x14">
        <oleObject progId="Word.Document.8" shapeId="8196" r:id="rId4">
          <objectPr defaultSize="0" autoPict="0" r:id="rId5">
            <anchor moveWithCells="1">
              <from>
                <xdr:col>0</xdr:col>
                <xdr:colOff>323850</xdr:colOff>
                <xdr:row>0</xdr:row>
                <xdr:rowOff>0</xdr:rowOff>
              </from>
              <to>
                <xdr:col>5</xdr:col>
                <xdr:colOff>295275</xdr:colOff>
                <xdr:row>36</xdr:row>
                <xdr:rowOff>95250</xdr:rowOff>
              </to>
            </anchor>
          </objectPr>
        </oleObject>
      </mc:Choice>
      <mc:Fallback>
        <oleObject progId="Word.Document.8" shapeId="8196" r:id="rId4"/>
      </mc:Fallback>
    </mc:AlternateContent>
    <mc:AlternateContent xmlns:mc="http://schemas.openxmlformats.org/markup-compatibility/2006">
      <mc:Choice Requires="x14">
        <oleObject progId="Word.Document.8" shapeId="8197" r:id="rId6">
          <objectPr defaultSize="0" autoPict="0" r:id="rId7">
            <anchor moveWithCells="1" sizeWithCells="1">
              <from>
                <xdr:col>0</xdr:col>
                <xdr:colOff>323850</xdr:colOff>
                <xdr:row>37</xdr:row>
                <xdr:rowOff>133350</xdr:rowOff>
              </from>
              <to>
                <xdr:col>5</xdr:col>
                <xdr:colOff>333375</xdr:colOff>
                <xdr:row>74</xdr:row>
                <xdr:rowOff>57150</xdr:rowOff>
              </to>
            </anchor>
          </objectPr>
        </oleObject>
      </mc:Choice>
      <mc:Fallback>
        <oleObject progId="Word.Document.8" shapeId="8197" r:id="rId6"/>
      </mc:Fallback>
    </mc:AlternateContent>
    <mc:AlternateContent xmlns:mc="http://schemas.openxmlformats.org/markup-compatibility/2006">
      <mc:Choice Requires="x14">
        <oleObject progId="Word.Document.8" shapeId="8198" r:id="rId8">
          <objectPr defaultSize="0" autoPict="0" r:id="rId9">
            <anchor moveWithCells="1">
              <from>
                <xdr:col>0</xdr:col>
                <xdr:colOff>323850</xdr:colOff>
                <xdr:row>77</xdr:row>
                <xdr:rowOff>57150</xdr:rowOff>
              </from>
              <to>
                <xdr:col>5</xdr:col>
                <xdr:colOff>333375</xdr:colOff>
                <xdr:row>109</xdr:row>
                <xdr:rowOff>95250</xdr:rowOff>
              </to>
            </anchor>
          </objectPr>
        </oleObject>
      </mc:Choice>
      <mc:Fallback>
        <oleObject progId="Word.Document.8" shapeId="8198"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4"/>
  <sheetViews>
    <sheetView tabSelected="1" zoomScaleNormal="100" workbookViewId="0">
      <selection activeCell="H13" sqref="H13"/>
    </sheetView>
  </sheetViews>
  <sheetFormatPr defaultColWidth="0" defaultRowHeight="12.75" zeroHeight="1"/>
  <cols>
    <col min="1" max="1" width="13.5703125" style="36" customWidth="1"/>
    <col min="2" max="2" width="16" style="36" customWidth="1"/>
    <col min="3" max="3" width="20.5703125" style="38" customWidth="1"/>
    <col min="4" max="5" width="23" style="38" customWidth="1"/>
    <col min="6" max="6" width="5.140625" style="38" customWidth="1"/>
    <col min="7" max="7" width="16" style="38" customWidth="1"/>
    <col min="8" max="8" width="25.42578125" style="38" customWidth="1"/>
    <col min="9" max="11" width="12.28515625" style="38" hidden="1" customWidth="1"/>
    <col min="12" max="16384" width="14.28515625" style="38" hidden="1"/>
  </cols>
  <sheetData>
    <row r="1" spans="1:9" s="35" customFormat="1" ht="18.75" customHeight="1">
      <c r="A1" s="196" t="s">
        <v>721</v>
      </c>
      <c r="B1" s="196"/>
      <c r="C1" s="196"/>
      <c r="D1" s="196"/>
      <c r="E1" s="196"/>
      <c r="F1" s="196"/>
      <c r="G1" s="196"/>
      <c r="H1" s="196"/>
      <c r="I1" s="80"/>
    </row>
    <row r="2" spans="1:9" s="35" customFormat="1" ht="18.75" customHeight="1">
      <c r="A2" s="196" t="s">
        <v>720</v>
      </c>
      <c r="B2" s="196"/>
      <c r="C2" s="196"/>
      <c r="D2" s="196"/>
      <c r="E2" s="196"/>
      <c r="F2" s="196"/>
      <c r="G2" s="196"/>
      <c r="H2" s="196"/>
      <c r="I2" s="80"/>
    </row>
    <row r="3" spans="1:9" s="35" customFormat="1">
      <c r="B3" s="79"/>
      <c r="C3" s="37"/>
      <c r="D3" s="38"/>
      <c r="E3" s="39"/>
      <c r="F3" s="38"/>
      <c r="G3" s="38"/>
      <c r="H3" s="38"/>
    </row>
    <row r="4" spans="1:9" s="35" customFormat="1">
      <c r="A4" s="40"/>
      <c r="B4" s="40"/>
      <c r="C4" s="41" t="s">
        <v>441</v>
      </c>
      <c r="D4" s="198"/>
      <c r="E4" s="198"/>
      <c r="F4" s="38"/>
      <c r="G4" s="38" t="s">
        <v>611</v>
      </c>
      <c r="H4" s="38"/>
    </row>
    <row r="5" spans="1:9" s="35" customFormat="1">
      <c r="A5" s="40"/>
      <c r="B5" s="40"/>
      <c r="C5" s="41" t="s">
        <v>54</v>
      </c>
      <c r="D5" s="199" t="e">
        <f>VLOOKUP(D4,Other!C19:D213,2,FALSE)</f>
        <v>#N/A</v>
      </c>
      <c r="E5" s="199"/>
      <c r="F5" s="38"/>
      <c r="G5" s="38"/>
      <c r="H5" s="38"/>
    </row>
    <row r="6" spans="1:9" s="35" customFormat="1">
      <c r="A6" s="40"/>
      <c r="B6" s="40"/>
      <c r="C6" s="42" t="s">
        <v>28</v>
      </c>
      <c r="D6" s="202" t="s">
        <v>0</v>
      </c>
      <c r="E6" s="203"/>
      <c r="F6" s="38"/>
      <c r="G6" s="38"/>
      <c r="H6" s="38"/>
    </row>
    <row r="7" spans="1:9" s="35" customFormat="1">
      <c r="A7" s="40"/>
      <c r="B7" s="40"/>
      <c r="C7" s="55" t="s">
        <v>1</v>
      </c>
      <c r="D7" s="204"/>
      <c r="E7" s="205"/>
      <c r="F7" s="38"/>
      <c r="G7" s="38"/>
      <c r="H7" s="38"/>
    </row>
    <row r="8" spans="1:9" s="35" customFormat="1">
      <c r="A8" s="40"/>
      <c r="B8" s="40"/>
      <c r="C8" s="55"/>
      <c r="D8" s="38"/>
      <c r="E8" s="38"/>
      <c r="F8" s="38"/>
      <c r="G8" s="38"/>
      <c r="H8" s="38"/>
    </row>
    <row r="9" spans="1:9" s="35" customFormat="1">
      <c r="A9" s="36"/>
      <c r="B9" s="36"/>
      <c r="C9" s="195"/>
      <c r="D9" s="210" t="s">
        <v>719</v>
      </c>
      <c r="E9" s="210"/>
      <c r="F9" s="195"/>
      <c r="G9" s="54"/>
      <c r="H9" s="38"/>
    </row>
    <row r="10" spans="1:9" s="35" customFormat="1">
      <c r="A10" s="36"/>
      <c r="B10" s="36"/>
      <c r="C10" s="55" t="s">
        <v>2</v>
      </c>
      <c r="D10" s="206"/>
      <c r="E10" s="206"/>
      <c r="F10" s="52"/>
      <c r="G10" s="51"/>
      <c r="H10" s="38"/>
    </row>
    <row r="11" spans="1:9" s="35" customFormat="1">
      <c r="A11" s="36"/>
      <c r="B11" s="36"/>
      <c r="C11" s="55" t="s">
        <v>3</v>
      </c>
      <c r="D11" s="206"/>
      <c r="E11" s="206"/>
      <c r="F11" s="52"/>
      <c r="G11" s="51"/>
      <c r="H11" s="38"/>
    </row>
    <row r="12" spans="1:9" s="35" customFormat="1">
      <c r="A12" s="36"/>
      <c r="B12" s="36"/>
      <c r="C12" s="55" t="s">
        <v>4</v>
      </c>
      <c r="D12" s="211"/>
      <c r="E12" s="211"/>
      <c r="F12" s="52"/>
      <c r="G12" s="51"/>
      <c r="H12" s="38"/>
    </row>
    <row r="13" spans="1:9">
      <c r="C13" s="55"/>
      <c r="D13" s="40"/>
      <c r="E13" s="40"/>
      <c r="F13" s="40"/>
      <c r="G13" s="40"/>
    </row>
    <row r="14" spans="1:9" s="35" customFormat="1">
      <c r="A14" s="36"/>
      <c r="B14" s="36"/>
      <c r="C14" s="195"/>
      <c r="D14" s="210" t="s">
        <v>584</v>
      </c>
      <c r="E14" s="210"/>
      <c r="F14" s="195"/>
      <c r="G14" s="54"/>
      <c r="H14" s="38"/>
    </row>
    <row r="15" spans="1:9" s="35" customFormat="1">
      <c r="A15" s="36"/>
      <c r="B15" s="36"/>
      <c r="C15" s="55" t="s">
        <v>2</v>
      </c>
      <c r="D15" s="206"/>
      <c r="E15" s="206"/>
      <c r="F15" s="52"/>
      <c r="G15" s="51"/>
      <c r="H15" s="38"/>
    </row>
    <row r="16" spans="1:9" s="35" customFormat="1">
      <c r="A16" s="36"/>
      <c r="B16" s="36"/>
      <c r="C16" s="55" t="s">
        <v>3</v>
      </c>
      <c r="D16" s="206"/>
      <c r="E16" s="206"/>
      <c r="F16" s="52"/>
      <c r="G16" s="51"/>
      <c r="H16" s="38"/>
    </row>
    <row r="17" spans="1:8" s="35" customFormat="1">
      <c r="A17" s="36"/>
      <c r="B17" s="36"/>
      <c r="C17" s="55" t="s">
        <v>4</v>
      </c>
      <c r="D17" s="211"/>
      <c r="E17" s="211"/>
      <c r="F17" s="52"/>
      <c r="G17" s="51"/>
      <c r="H17" s="38"/>
    </row>
    <row r="18" spans="1:8">
      <c r="C18" s="55"/>
      <c r="D18" s="40"/>
      <c r="E18" s="40"/>
      <c r="F18" s="40"/>
      <c r="G18" s="40"/>
    </row>
    <row r="19" spans="1:8" s="35" customFormat="1" hidden="1">
      <c r="A19" s="36"/>
      <c r="B19" s="36"/>
      <c r="C19" s="195"/>
      <c r="D19" s="210" t="s">
        <v>585</v>
      </c>
      <c r="E19" s="210"/>
      <c r="F19" s="195"/>
      <c r="G19" s="54"/>
      <c r="H19" s="38"/>
    </row>
    <row r="20" spans="1:8" s="35" customFormat="1" hidden="1">
      <c r="A20" s="36"/>
      <c r="B20" s="36"/>
      <c r="C20" s="55" t="s">
        <v>2</v>
      </c>
      <c r="D20" s="206"/>
      <c r="E20" s="206"/>
      <c r="F20" s="52"/>
      <c r="G20" s="51"/>
      <c r="H20" s="38"/>
    </row>
    <row r="21" spans="1:8" s="35" customFormat="1" hidden="1">
      <c r="A21" s="36"/>
      <c r="B21" s="36"/>
      <c r="C21" s="55" t="s">
        <v>3</v>
      </c>
      <c r="D21" s="206"/>
      <c r="E21" s="206"/>
      <c r="F21" s="52"/>
      <c r="G21" s="51"/>
      <c r="H21" s="38"/>
    </row>
    <row r="22" spans="1:8" s="35" customFormat="1" hidden="1">
      <c r="A22" s="36"/>
      <c r="B22" s="36"/>
      <c r="C22" s="55" t="s">
        <v>4</v>
      </c>
      <c r="D22" s="211"/>
      <c r="E22" s="211"/>
      <c r="F22" s="52"/>
      <c r="G22" s="51"/>
      <c r="H22" s="38"/>
    </row>
    <row r="23" spans="1:8">
      <c r="A23" s="79"/>
      <c r="B23" s="79"/>
      <c r="C23" s="60"/>
      <c r="D23" s="104"/>
      <c r="E23" s="104"/>
      <c r="F23" s="52"/>
      <c r="G23" s="51"/>
    </row>
    <row r="24" spans="1:8">
      <c r="A24" s="79"/>
      <c r="B24" s="79"/>
      <c r="C24" s="60"/>
      <c r="D24" s="104"/>
      <c r="E24" s="104"/>
      <c r="F24" s="52"/>
      <c r="G24" s="51"/>
    </row>
    <row r="25" spans="1:8" ht="16.5" customHeight="1">
      <c r="A25" s="197" t="s">
        <v>601</v>
      </c>
      <c r="B25" s="197"/>
      <c r="C25" s="197"/>
      <c r="D25" s="200" t="s">
        <v>605</v>
      </c>
      <c r="E25" s="201"/>
      <c r="F25" s="43"/>
      <c r="G25" s="57"/>
      <c r="H25" s="43"/>
    </row>
    <row r="26" spans="1:8">
      <c r="A26" s="197" t="s">
        <v>57</v>
      </c>
      <c r="B26" s="197"/>
      <c r="C26" s="197"/>
      <c r="D26" s="207" t="s">
        <v>606</v>
      </c>
      <c r="E26" s="207"/>
      <c r="F26" s="105"/>
      <c r="G26" s="58"/>
    </row>
    <row r="27" spans="1:8">
      <c r="A27" s="197" t="s">
        <v>602</v>
      </c>
      <c r="B27" s="197"/>
      <c r="C27" s="197"/>
      <c r="D27" s="209" t="s">
        <v>607</v>
      </c>
      <c r="E27" s="209"/>
      <c r="F27" s="106"/>
      <c r="G27" s="59"/>
    </row>
    <row r="28" spans="1:8">
      <c r="C28" s="56"/>
      <c r="D28" s="59"/>
      <c r="E28" s="58"/>
    </row>
    <row r="29" spans="1:8"/>
    <row r="30" spans="1:8" ht="15.75">
      <c r="A30" s="79"/>
      <c r="B30" s="212" t="s">
        <v>603</v>
      </c>
      <c r="C30" s="212"/>
      <c r="D30" s="208">
        <f>'4-Budget Summary'!C25</f>
        <v>0</v>
      </c>
      <c r="E30" s="208"/>
      <c r="H30" s="44"/>
    </row>
    <row r="31" spans="1:8"/>
    <row r="32" spans="1:8"/>
    <row r="33"/>
    <row r="34"/>
  </sheetData>
  <sheetProtection password="E89A" sheet="1" objects="1" scenarios="1"/>
  <protectedRanges>
    <protectedRange sqref="E26:E28" name="Range1"/>
  </protectedRanges>
  <mergeCells count="26">
    <mergeCell ref="D30:E30"/>
    <mergeCell ref="D27:E27"/>
    <mergeCell ref="A27:C27"/>
    <mergeCell ref="D9:E9"/>
    <mergeCell ref="D14:E14"/>
    <mergeCell ref="D19:E19"/>
    <mergeCell ref="D12:E12"/>
    <mergeCell ref="B30:C30"/>
    <mergeCell ref="D15:E15"/>
    <mergeCell ref="D17:E17"/>
    <mergeCell ref="D16:E16"/>
    <mergeCell ref="D21:E21"/>
    <mergeCell ref="D22:E22"/>
    <mergeCell ref="A1:H1"/>
    <mergeCell ref="A25:C25"/>
    <mergeCell ref="A26:C26"/>
    <mergeCell ref="D4:E4"/>
    <mergeCell ref="D5:E5"/>
    <mergeCell ref="D25:E25"/>
    <mergeCell ref="D6:E6"/>
    <mergeCell ref="D7:E7"/>
    <mergeCell ref="D20:E20"/>
    <mergeCell ref="D26:E26"/>
    <mergeCell ref="D10:E10"/>
    <mergeCell ref="D11:E11"/>
    <mergeCell ref="A2:H2"/>
  </mergeCells>
  <phoneticPr fontId="3" type="noConversion"/>
  <dataValidations count="2">
    <dataValidation type="list" allowBlank="1" showInputMessage="1" showErrorMessage="1" sqref="D6" xr:uid="{00000000-0002-0000-0100-000000000000}">
      <formula1>budget</formula1>
    </dataValidation>
    <dataValidation allowBlank="1" showInputMessage="1" showErrorMessage="1" prompt="Enter date as shown in the following example:_x000a_(12/9/2014)" sqref="D7" xr:uid="{00000000-0002-0000-0100-000001000000}"/>
  </dataValidations>
  <hyperlinks>
    <hyperlink ref="D25" r:id="rId1" xr:uid="{50F25191-B871-4886-8281-36DFF3BBB514}"/>
  </hyperlinks>
  <pageMargins left="0.5" right="0.5" top="0.75" bottom="0.75" header="0.5" footer="0.5"/>
  <pageSetup scale="98" orientation="landscape" r:id="rId2"/>
  <headerFooter alignWithMargins="0">
    <oddFooter>&amp;LPage &amp;P of &amp;N&amp;C&amp;D &amp;T&amp;R&amp;A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Other!$C$19:$C$213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507"/>
  <sheetViews>
    <sheetView zoomScaleNormal="100" workbookViewId="0">
      <pane xSplit="2" ySplit="6" topLeftCell="C439" activePane="bottomRight" state="frozen"/>
      <selection pane="topRight" activeCell="C1" sqref="C1"/>
      <selection pane="bottomLeft" activeCell="A7" sqref="A7"/>
      <selection pane="bottomRight" activeCell="H4" sqref="H4"/>
    </sheetView>
  </sheetViews>
  <sheetFormatPr defaultColWidth="0" defaultRowHeight="12.75" zeroHeight="1"/>
  <cols>
    <col min="1" max="1" width="36.28515625" style="28" bestFit="1" customWidth="1"/>
    <col min="2" max="2" width="58.7109375" style="84" bestFit="1" customWidth="1"/>
    <col min="3" max="3" width="15.140625" style="84" bestFit="1" customWidth="1"/>
    <col min="4" max="4" width="12.42578125" style="84" bestFit="1" customWidth="1"/>
    <col min="5" max="5" width="14.7109375" style="84" bestFit="1" customWidth="1"/>
    <col min="6" max="6" width="12.42578125" style="33" bestFit="1" customWidth="1"/>
    <col min="7" max="7" width="13.28515625" style="33" bestFit="1" customWidth="1"/>
    <col min="8" max="8" width="75.28515625" style="34" customWidth="1"/>
    <col min="9" max="9" width="3.7109375" style="90" customWidth="1"/>
    <col min="10" max="16384" width="39.28515625" style="28" hidden="1"/>
  </cols>
  <sheetData>
    <row r="1" spans="1:9" ht="15.75">
      <c r="A1" s="214" t="str">
        <f>'2-Cover Page'!A1:H1</f>
        <v>Connecting Colorado Students Grant Program (CCSG)</v>
      </c>
      <c r="B1" s="214"/>
      <c r="C1" s="107"/>
      <c r="D1" s="107"/>
      <c r="E1" s="107"/>
      <c r="F1" s="107"/>
      <c r="G1" s="107"/>
      <c r="H1" s="107"/>
    </row>
    <row r="2" spans="1:9" ht="15.75">
      <c r="A2" s="214" t="str">
        <f>'2-Cover Page'!A2:H2</f>
        <v>Grant Code 3273  Source Code 3000</v>
      </c>
      <c r="B2" s="214"/>
      <c r="C2" s="107"/>
      <c r="D2" s="107"/>
      <c r="E2" s="107"/>
      <c r="F2" s="107"/>
      <c r="G2" s="107"/>
      <c r="H2" s="107"/>
    </row>
    <row r="3" spans="1:9" ht="15.75">
      <c r="A3" s="215" t="s">
        <v>5</v>
      </c>
      <c r="B3" s="215"/>
      <c r="C3" s="108"/>
      <c r="D3" s="108"/>
      <c r="E3" s="108"/>
      <c r="F3" s="108"/>
      <c r="G3" s="108"/>
      <c r="H3" s="108"/>
    </row>
    <row r="4" spans="1:9" ht="15.75">
      <c r="A4" s="213">
        <f>'2-Cover Page'!D4</f>
        <v>0</v>
      </c>
      <c r="B4" s="213"/>
      <c r="C4" s="81"/>
      <c r="D4" s="81"/>
      <c r="E4" s="81"/>
      <c r="F4" s="78"/>
      <c r="G4" s="78"/>
      <c r="H4" s="134">
        <f>'2-Cover Page'!D7</f>
        <v>0</v>
      </c>
      <c r="I4" s="110"/>
    </row>
    <row r="5" spans="1:9" s="115" customFormat="1">
      <c r="A5" s="111">
        <v>1</v>
      </c>
      <c r="B5" s="112">
        <v>2</v>
      </c>
      <c r="C5" s="112">
        <v>3</v>
      </c>
      <c r="D5" s="112">
        <v>4</v>
      </c>
      <c r="E5" s="112">
        <v>5</v>
      </c>
      <c r="F5" s="111">
        <v>6</v>
      </c>
      <c r="G5" s="111">
        <v>7</v>
      </c>
      <c r="H5" s="113">
        <v>8</v>
      </c>
      <c r="I5" s="114"/>
    </row>
    <row r="6" spans="1:9" s="115" customFormat="1" ht="25.5">
      <c r="A6" s="116" t="s">
        <v>436</v>
      </c>
      <c r="B6" s="117" t="s">
        <v>6</v>
      </c>
      <c r="C6" s="117" t="s">
        <v>589</v>
      </c>
      <c r="D6" s="117" t="s">
        <v>588</v>
      </c>
      <c r="E6" s="117" t="s">
        <v>604</v>
      </c>
      <c r="F6" s="118" t="s">
        <v>587</v>
      </c>
      <c r="G6" s="118" t="s">
        <v>435</v>
      </c>
      <c r="H6" s="119" t="s">
        <v>29</v>
      </c>
      <c r="I6" s="114"/>
    </row>
    <row r="7" spans="1:9">
      <c r="A7" s="29" t="s">
        <v>446</v>
      </c>
      <c r="B7" s="82" t="s">
        <v>612</v>
      </c>
      <c r="C7" s="82"/>
      <c r="D7" s="82"/>
      <c r="E7" s="83"/>
      <c r="F7" s="194">
        <f t="shared" ref="F7:F71" si="0">SUM(C7:E7)</f>
        <v>0</v>
      </c>
      <c r="G7" s="109"/>
      <c r="H7" s="29"/>
    </row>
    <row r="8" spans="1:9">
      <c r="A8" s="29" t="s">
        <v>444</v>
      </c>
      <c r="B8" s="82" t="s">
        <v>615</v>
      </c>
      <c r="C8" s="82"/>
      <c r="D8" s="82"/>
      <c r="E8" s="83"/>
      <c r="F8" s="194">
        <f t="shared" si="0"/>
        <v>0</v>
      </c>
      <c r="G8" s="32"/>
      <c r="H8" s="29"/>
    </row>
    <row r="9" spans="1:9">
      <c r="A9" s="29" t="s">
        <v>442</v>
      </c>
      <c r="B9" s="82" t="s">
        <v>453</v>
      </c>
      <c r="C9" s="82"/>
      <c r="D9" s="82"/>
      <c r="E9" s="83"/>
      <c r="F9" s="194">
        <f t="shared" si="0"/>
        <v>0</v>
      </c>
      <c r="G9" s="109"/>
      <c r="H9" s="29"/>
    </row>
    <row r="10" spans="1:9">
      <c r="A10" s="29"/>
      <c r="B10" s="82"/>
      <c r="C10" s="82"/>
      <c r="D10" s="82"/>
      <c r="E10" s="83"/>
      <c r="F10" s="194">
        <f t="shared" si="0"/>
        <v>0</v>
      </c>
      <c r="G10" s="32"/>
      <c r="H10" s="29"/>
    </row>
    <row r="11" spans="1:9">
      <c r="A11" s="29"/>
      <c r="B11" s="82"/>
      <c r="C11" s="82"/>
      <c r="D11" s="82"/>
      <c r="E11" s="83"/>
      <c r="F11" s="194">
        <f t="shared" si="0"/>
        <v>0</v>
      </c>
      <c r="G11" s="109"/>
      <c r="H11" s="29"/>
    </row>
    <row r="12" spans="1:9">
      <c r="A12" s="29"/>
      <c r="B12" s="82"/>
      <c r="C12" s="82"/>
      <c r="D12" s="82"/>
      <c r="E12" s="83"/>
      <c r="F12" s="194">
        <f t="shared" si="0"/>
        <v>0</v>
      </c>
      <c r="G12" s="32"/>
      <c r="H12" s="29"/>
    </row>
    <row r="13" spans="1:9">
      <c r="A13" s="29"/>
      <c r="B13" s="82"/>
      <c r="C13" s="82"/>
      <c r="D13" s="82"/>
      <c r="E13" s="83"/>
      <c r="F13" s="194">
        <f t="shared" si="0"/>
        <v>0</v>
      </c>
      <c r="G13" s="109"/>
      <c r="H13" s="29"/>
    </row>
    <row r="14" spans="1:9">
      <c r="A14" s="29"/>
      <c r="B14" s="82"/>
      <c r="C14" s="82"/>
      <c r="D14" s="82"/>
      <c r="E14" s="83"/>
      <c r="F14" s="194">
        <f t="shared" si="0"/>
        <v>0</v>
      </c>
      <c r="G14" s="32"/>
      <c r="H14" s="29"/>
    </row>
    <row r="15" spans="1:9">
      <c r="A15" s="29"/>
      <c r="B15" s="82"/>
      <c r="C15" s="82"/>
      <c r="D15" s="82"/>
      <c r="E15" s="83"/>
      <c r="F15" s="194">
        <f t="shared" si="0"/>
        <v>0</v>
      </c>
      <c r="G15" s="109"/>
      <c r="H15" s="29"/>
    </row>
    <row r="16" spans="1:9">
      <c r="A16" s="29"/>
      <c r="B16" s="82"/>
      <c r="C16" s="82"/>
      <c r="D16" s="82"/>
      <c r="E16" s="83"/>
      <c r="F16" s="194">
        <f t="shared" si="0"/>
        <v>0</v>
      </c>
      <c r="G16" s="32"/>
      <c r="H16" s="29"/>
    </row>
    <row r="17" spans="1:8">
      <c r="A17" s="29"/>
      <c r="B17" s="82"/>
      <c r="C17" s="82"/>
      <c r="D17" s="82"/>
      <c r="E17" s="83"/>
      <c r="F17" s="194">
        <f t="shared" si="0"/>
        <v>0</v>
      </c>
      <c r="G17" s="109"/>
      <c r="H17" s="29"/>
    </row>
    <row r="18" spans="1:8">
      <c r="A18" s="29"/>
      <c r="B18" s="82"/>
      <c r="C18" s="82"/>
      <c r="D18" s="82"/>
      <c r="E18" s="83"/>
      <c r="F18" s="194">
        <f t="shared" si="0"/>
        <v>0</v>
      </c>
      <c r="G18" s="32"/>
      <c r="H18" s="29"/>
    </row>
    <row r="19" spans="1:8">
      <c r="A19" s="29"/>
      <c r="B19" s="82"/>
      <c r="C19" s="82"/>
      <c r="D19" s="82"/>
      <c r="E19" s="83"/>
      <c r="F19" s="194">
        <f t="shared" si="0"/>
        <v>0</v>
      </c>
      <c r="G19" s="109"/>
      <c r="H19" s="29"/>
    </row>
    <row r="20" spans="1:8">
      <c r="A20" s="29"/>
      <c r="B20" s="82"/>
      <c r="C20" s="82"/>
      <c r="D20" s="82"/>
      <c r="E20" s="83"/>
      <c r="F20" s="194">
        <f t="shared" si="0"/>
        <v>0</v>
      </c>
      <c r="G20" s="32"/>
      <c r="H20" s="29"/>
    </row>
    <row r="21" spans="1:8">
      <c r="A21" s="29"/>
      <c r="B21" s="82"/>
      <c r="C21" s="82"/>
      <c r="D21" s="82"/>
      <c r="E21" s="83"/>
      <c r="F21" s="194">
        <f t="shared" si="0"/>
        <v>0</v>
      </c>
      <c r="G21" s="32"/>
      <c r="H21" s="29"/>
    </row>
    <row r="22" spans="1:8">
      <c r="A22" s="29"/>
      <c r="B22" s="82"/>
      <c r="C22" s="82"/>
      <c r="D22" s="82"/>
      <c r="E22" s="83"/>
      <c r="F22" s="194">
        <f t="shared" si="0"/>
        <v>0</v>
      </c>
      <c r="G22" s="109"/>
      <c r="H22" s="29"/>
    </row>
    <row r="23" spans="1:8">
      <c r="A23" s="29"/>
      <c r="B23" s="82"/>
      <c r="C23" s="82"/>
      <c r="D23" s="82"/>
      <c r="E23" s="83"/>
      <c r="F23" s="194">
        <f t="shared" si="0"/>
        <v>0</v>
      </c>
      <c r="G23" s="32"/>
      <c r="H23" s="29"/>
    </row>
    <row r="24" spans="1:8">
      <c r="A24" s="29"/>
      <c r="B24" s="82"/>
      <c r="C24" s="82"/>
      <c r="D24" s="82"/>
      <c r="E24" s="83"/>
      <c r="F24" s="194">
        <f t="shared" si="0"/>
        <v>0</v>
      </c>
      <c r="G24" s="109"/>
      <c r="H24" s="29"/>
    </row>
    <row r="25" spans="1:8">
      <c r="A25" s="29"/>
      <c r="B25" s="82"/>
      <c r="C25" s="82"/>
      <c r="D25" s="82"/>
      <c r="E25" s="83"/>
      <c r="F25" s="194">
        <f t="shared" si="0"/>
        <v>0</v>
      </c>
      <c r="G25" s="32"/>
      <c r="H25" s="29"/>
    </row>
    <row r="26" spans="1:8">
      <c r="A26" s="29"/>
      <c r="B26" s="82"/>
      <c r="C26" s="82"/>
      <c r="D26" s="82"/>
      <c r="E26" s="83"/>
      <c r="F26" s="194">
        <f t="shared" si="0"/>
        <v>0</v>
      </c>
      <c r="G26" s="32"/>
      <c r="H26" s="29"/>
    </row>
    <row r="27" spans="1:8">
      <c r="A27" s="29"/>
      <c r="B27" s="82"/>
      <c r="C27" s="82"/>
      <c r="D27" s="82"/>
      <c r="E27" s="83"/>
      <c r="F27" s="194">
        <f t="shared" si="0"/>
        <v>0</v>
      </c>
      <c r="G27" s="32"/>
      <c r="H27" s="30"/>
    </row>
    <row r="28" spans="1:8">
      <c r="A28" s="29"/>
      <c r="B28" s="82"/>
      <c r="C28" s="82"/>
      <c r="D28" s="82"/>
      <c r="E28" s="83"/>
      <c r="F28" s="194">
        <f t="shared" si="0"/>
        <v>0</v>
      </c>
      <c r="G28" s="32"/>
      <c r="H28" s="29"/>
    </row>
    <row r="29" spans="1:8">
      <c r="A29" s="29"/>
      <c r="B29" s="82"/>
      <c r="C29" s="82"/>
      <c r="D29" s="82"/>
      <c r="E29" s="83"/>
      <c r="F29" s="194">
        <f t="shared" si="0"/>
        <v>0</v>
      </c>
      <c r="G29" s="32"/>
      <c r="H29" s="29"/>
    </row>
    <row r="30" spans="1:8">
      <c r="A30" s="29"/>
      <c r="B30" s="82"/>
      <c r="C30" s="82"/>
      <c r="D30" s="82"/>
      <c r="E30" s="83"/>
      <c r="F30" s="194">
        <f t="shared" si="0"/>
        <v>0</v>
      </c>
      <c r="G30" s="32"/>
      <c r="H30" s="31"/>
    </row>
    <row r="31" spans="1:8">
      <c r="A31" s="29"/>
      <c r="B31" s="82"/>
      <c r="C31" s="82"/>
      <c r="D31" s="82"/>
      <c r="E31" s="83"/>
      <c r="F31" s="194">
        <f t="shared" si="0"/>
        <v>0</v>
      </c>
      <c r="G31" s="32"/>
      <c r="H31" s="31"/>
    </row>
    <row r="32" spans="1:8">
      <c r="A32" s="29"/>
      <c r="B32" s="82"/>
      <c r="C32" s="82"/>
      <c r="D32" s="82"/>
      <c r="E32" s="83"/>
      <c r="F32" s="194">
        <f t="shared" si="0"/>
        <v>0</v>
      </c>
      <c r="G32" s="32"/>
      <c r="H32" s="29"/>
    </row>
    <row r="33" spans="1:8">
      <c r="A33" s="29"/>
      <c r="B33" s="82"/>
      <c r="C33" s="82"/>
      <c r="D33" s="82"/>
      <c r="E33" s="83"/>
      <c r="F33" s="194">
        <f t="shared" si="0"/>
        <v>0</v>
      </c>
      <c r="G33" s="109"/>
      <c r="H33" s="29"/>
    </row>
    <row r="34" spans="1:8">
      <c r="A34" s="29"/>
      <c r="B34" s="82"/>
      <c r="C34" s="82"/>
      <c r="D34" s="82"/>
      <c r="E34" s="83"/>
      <c r="F34" s="194">
        <f t="shared" si="0"/>
        <v>0</v>
      </c>
      <c r="G34" s="32"/>
      <c r="H34" s="29"/>
    </row>
    <row r="35" spans="1:8">
      <c r="A35" s="29"/>
      <c r="B35" s="82"/>
      <c r="C35" s="82"/>
      <c r="D35" s="82"/>
      <c r="E35" s="83"/>
      <c r="F35" s="194">
        <f t="shared" si="0"/>
        <v>0</v>
      </c>
      <c r="G35" s="109"/>
      <c r="H35" s="29"/>
    </row>
    <row r="36" spans="1:8">
      <c r="A36" s="29"/>
      <c r="B36" s="82"/>
      <c r="C36" s="82"/>
      <c r="D36" s="82"/>
      <c r="E36" s="83"/>
      <c r="F36" s="194">
        <f t="shared" si="0"/>
        <v>0</v>
      </c>
      <c r="G36" s="109"/>
      <c r="H36" s="29"/>
    </row>
    <row r="37" spans="1:8">
      <c r="A37" s="29"/>
      <c r="B37" s="82"/>
      <c r="C37" s="82"/>
      <c r="D37" s="82"/>
      <c r="E37" s="83"/>
      <c r="F37" s="194">
        <f t="shared" si="0"/>
        <v>0</v>
      </c>
      <c r="G37" s="32"/>
      <c r="H37" s="29"/>
    </row>
    <row r="38" spans="1:8">
      <c r="A38" s="29"/>
      <c r="B38" s="82"/>
      <c r="C38" s="82"/>
      <c r="D38" s="82"/>
      <c r="E38" s="83"/>
      <c r="F38" s="194">
        <f t="shared" si="0"/>
        <v>0</v>
      </c>
      <c r="G38" s="32"/>
      <c r="H38" s="29"/>
    </row>
    <row r="39" spans="1:8">
      <c r="A39" s="29"/>
      <c r="B39" s="82"/>
      <c r="C39" s="82"/>
      <c r="D39" s="82"/>
      <c r="E39" s="83"/>
      <c r="F39" s="194">
        <f t="shared" si="0"/>
        <v>0</v>
      </c>
      <c r="G39" s="109"/>
      <c r="H39" s="29"/>
    </row>
    <row r="40" spans="1:8">
      <c r="A40" s="29"/>
      <c r="B40" s="82"/>
      <c r="C40" s="82"/>
      <c r="D40" s="82"/>
      <c r="E40" s="83"/>
      <c r="F40" s="194">
        <f t="shared" si="0"/>
        <v>0</v>
      </c>
      <c r="G40" s="109"/>
      <c r="H40" s="29"/>
    </row>
    <row r="41" spans="1:8">
      <c r="A41" s="29"/>
      <c r="B41" s="82"/>
      <c r="C41" s="82"/>
      <c r="D41" s="82"/>
      <c r="E41" s="83"/>
      <c r="F41" s="194">
        <f t="shared" si="0"/>
        <v>0</v>
      </c>
      <c r="G41" s="109"/>
      <c r="H41" s="29"/>
    </row>
    <row r="42" spans="1:8">
      <c r="A42" s="29"/>
      <c r="B42" s="82"/>
      <c r="C42" s="82"/>
      <c r="D42" s="82"/>
      <c r="E42" s="83"/>
      <c r="F42" s="194">
        <f t="shared" si="0"/>
        <v>0</v>
      </c>
      <c r="G42" s="109"/>
      <c r="H42" s="29"/>
    </row>
    <row r="43" spans="1:8">
      <c r="A43" s="29"/>
      <c r="B43" s="82"/>
      <c r="C43" s="82"/>
      <c r="D43" s="82"/>
      <c r="E43" s="83"/>
      <c r="F43" s="194">
        <f t="shared" si="0"/>
        <v>0</v>
      </c>
      <c r="G43" s="32"/>
      <c r="H43" s="29"/>
    </row>
    <row r="44" spans="1:8">
      <c r="A44" s="29"/>
      <c r="B44" s="82"/>
      <c r="C44" s="82"/>
      <c r="D44" s="82"/>
      <c r="E44" s="83"/>
      <c r="F44" s="194">
        <f t="shared" si="0"/>
        <v>0</v>
      </c>
      <c r="G44" s="109"/>
      <c r="H44" s="29"/>
    </row>
    <row r="45" spans="1:8">
      <c r="A45" s="29"/>
      <c r="B45" s="82"/>
      <c r="C45" s="82"/>
      <c r="D45" s="82"/>
      <c r="E45" s="83"/>
      <c r="F45" s="194">
        <f t="shared" si="0"/>
        <v>0</v>
      </c>
      <c r="G45" s="32"/>
      <c r="H45" s="29"/>
    </row>
    <row r="46" spans="1:8">
      <c r="A46" s="29"/>
      <c r="B46" s="82"/>
      <c r="C46" s="82"/>
      <c r="D46" s="82"/>
      <c r="E46" s="83"/>
      <c r="F46" s="194">
        <f t="shared" si="0"/>
        <v>0</v>
      </c>
      <c r="G46" s="32"/>
      <c r="H46" s="30"/>
    </row>
    <row r="47" spans="1:8">
      <c r="A47" s="29"/>
      <c r="B47" s="82"/>
      <c r="C47" s="82"/>
      <c r="D47" s="82"/>
      <c r="E47" s="83"/>
      <c r="F47" s="194">
        <f t="shared" si="0"/>
        <v>0</v>
      </c>
      <c r="G47" s="32"/>
      <c r="H47" s="29"/>
    </row>
    <row r="48" spans="1:8">
      <c r="A48" s="29"/>
      <c r="B48" s="82"/>
      <c r="C48" s="82"/>
      <c r="D48" s="82"/>
      <c r="E48" s="83"/>
      <c r="F48" s="194">
        <f t="shared" si="0"/>
        <v>0</v>
      </c>
      <c r="G48" s="32"/>
      <c r="H48" s="29"/>
    </row>
    <row r="49" spans="1:8">
      <c r="A49" s="29"/>
      <c r="B49" s="82"/>
      <c r="C49" s="82"/>
      <c r="D49" s="82"/>
      <c r="E49" s="83"/>
      <c r="F49" s="194">
        <f t="shared" si="0"/>
        <v>0</v>
      </c>
      <c r="G49" s="32"/>
      <c r="H49" s="31"/>
    </row>
    <row r="50" spans="1:8">
      <c r="A50" s="29"/>
      <c r="B50" s="82"/>
      <c r="C50" s="82"/>
      <c r="D50" s="82"/>
      <c r="E50" s="83"/>
      <c r="F50" s="194">
        <f t="shared" si="0"/>
        <v>0</v>
      </c>
      <c r="G50" s="32"/>
      <c r="H50" s="31"/>
    </row>
    <row r="51" spans="1:8">
      <c r="A51" s="29"/>
      <c r="B51" s="82"/>
      <c r="C51" s="82"/>
      <c r="D51" s="82"/>
      <c r="E51" s="83"/>
      <c r="F51" s="194">
        <f t="shared" si="0"/>
        <v>0</v>
      </c>
      <c r="G51" s="32"/>
      <c r="H51" s="31"/>
    </row>
    <row r="52" spans="1:8">
      <c r="A52" s="29"/>
      <c r="B52" s="82"/>
      <c r="C52" s="82"/>
      <c r="D52" s="82"/>
      <c r="E52" s="83"/>
      <c r="F52" s="194">
        <f t="shared" si="0"/>
        <v>0</v>
      </c>
      <c r="G52" s="32"/>
      <c r="H52" s="31"/>
    </row>
    <row r="53" spans="1:8">
      <c r="A53" s="29"/>
      <c r="B53" s="82"/>
      <c r="C53" s="82"/>
      <c r="D53" s="82"/>
      <c r="E53" s="83"/>
      <c r="F53" s="194">
        <f t="shared" si="0"/>
        <v>0</v>
      </c>
      <c r="G53" s="109"/>
      <c r="H53" s="29"/>
    </row>
    <row r="54" spans="1:8">
      <c r="A54" s="29"/>
      <c r="B54" s="82"/>
      <c r="C54" s="82"/>
      <c r="D54" s="82"/>
      <c r="E54" s="83"/>
      <c r="F54" s="194">
        <f t="shared" si="0"/>
        <v>0</v>
      </c>
      <c r="G54" s="32"/>
      <c r="H54" s="29"/>
    </row>
    <row r="55" spans="1:8">
      <c r="A55" s="29"/>
      <c r="B55" s="82"/>
      <c r="C55" s="82"/>
      <c r="D55" s="82"/>
      <c r="E55" s="83"/>
      <c r="F55" s="194">
        <f t="shared" si="0"/>
        <v>0</v>
      </c>
      <c r="G55" s="109"/>
      <c r="H55" s="29"/>
    </row>
    <row r="56" spans="1:8">
      <c r="A56" s="29"/>
      <c r="B56" s="82"/>
      <c r="C56" s="82"/>
      <c r="D56" s="82"/>
      <c r="E56" s="83"/>
      <c r="F56" s="194">
        <f t="shared" si="0"/>
        <v>0</v>
      </c>
      <c r="G56" s="32"/>
      <c r="H56" s="29"/>
    </row>
    <row r="57" spans="1:8">
      <c r="A57" s="29"/>
      <c r="B57" s="82"/>
      <c r="C57" s="82"/>
      <c r="D57" s="82"/>
      <c r="E57" s="83"/>
      <c r="F57" s="194">
        <f t="shared" si="0"/>
        <v>0</v>
      </c>
      <c r="G57" s="32"/>
      <c r="H57" s="29"/>
    </row>
    <row r="58" spans="1:8">
      <c r="A58" s="29"/>
      <c r="B58" s="82"/>
      <c r="C58" s="82"/>
      <c r="D58" s="82"/>
      <c r="E58" s="83"/>
      <c r="F58" s="194">
        <f t="shared" si="0"/>
        <v>0</v>
      </c>
      <c r="G58" s="109"/>
      <c r="H58" s="29"/>
    </row>
    <row r="59" spans="1:8">
      <c r="A59" s="29"/>
      <c r="B59" s="82"/>
      <c r="C59" s="82"/>
      <c r="D59" s="82"/>
      <c r="E59" s="83"/>
      <c r="F59" s="194">
        <f t="shared" si="0"/>
        <v>0</v>
      </c>
      <c r="G59" s="109"/>
      <c r="H59" s="29"/>
    </row>
    <row r="60" spans="1:8">
      <c r="A60" s="29"/>
      <c r="B60" s="82"/>
      <c r="C60" s="82"/>
      <c r="D60" s="82"/>
      <c r="E60" s="83"/>
      <c r="F60" s="194">
        <f t="shared" si="0"/>
        <v>0</v>
      </c>
      <c r="G60" s="109"/>
      <c r="H60" s="29"/>
    </row>
    <row r="61" spans="1:8">
      <c r="A61" s="29"/>
      <c r="B61" s="82"/>
      <c r="C61" s="82"/>
      <c r="D61" s="82"/>
      <c r="E61" s="83"/>
      <c r="F61" s="194">
        <f t="shared" si="0"/>
        <v>0</v>
      </c>
      <c r="G61" s="109"/>
      <c r="H61" s="29"/>
    </row>
    <row r="62" spans="1:8">
      <c r="A62" s="29"/>
      <c r="B62" s="82"/>
      <c r="C62" s="82"/>
      <c r="D62" s="82"/>
      <c r="E62" s="83"/>
      <c r="F62" s="194">
        <f t="shared" si="0"/>
        <v>0</v>
      </c>
      <c r="G62" s="32"/>
      <c r="H62" s="29"/>
    </row>
    <row r="63" spans="1:8">
      <c r="A63" s="29"/>
      <c r="B63" s="82"/>
      <c r="C63" s="82"/>
      <c r="D63" s="82"/>
      <c r="E63" s="83"/>
      <c r="F63" s="194">
        <f t="shared" si="0"/>
        <v>0</v>
      </c>
      <c r="G63" s="109"/>
      <c r="H63" s="29"/>
    </row>
    <row r="64" spans="1:8">
      <c r="A64" s="29"/>
      <c r="B64" s="82"/>
      <c r="C64" s="82"/>
      <c r="D64" s="82"/>
      <c r="E64" s="83"/>
      <c r="F64" s="194">
        <f t="shared" si="0"/>
        <v>0</v>
      </c>
      <c r="G64" s="32"/>
      <c r="H64" s="29"/>
    </row>
    <row r="65" spans="1:8">
      <c r="A65" s="29"/>
      <c r="B65" s="82"/>
      <c r="C65" s="82"/>
      <c r="D65" s="82"/>
      <c r="E65" s="83"/>
      <c r="F65" s="194">
        <f t="shared" si="0"/>
        <v>0</v>
      </c>
      <c r="G65" s="32"/>
      <c r="H65" s="30"/>
    </row>
    <row r="66" spans="1:8">
      <c r="A66" s="29"/>
      <c r="B66" s="82"/>
      <c r="C66" s="82"/>
      <c r="D66" s="82"/>
      <c r="E66" s="83"/>
      <c r="F66" s="194">
        <f t="shared" si="0"/>
        <v>0</v>
      </c>
      <c r="G66" s="32"/>
      <c r="H66" s="29"/>
    </row>
    <row r="67" spans="1:8">
      <c r="A67" s="29"/>
      <c r="B67" s="82"/>
      <c r="C67" s="82"/>
      <c r="D67" s="82"/>
      <c r="E67" s="83"/>
      <c r="F67" s="194">
        <f t="shared" si="0"/>
        <v>0</v>
      </c>
      <c r="G67" s="32"/>
      <c r="H67" s="31"/>
    </row>
    <row r="68" spans="1:8">
      <c r="A68" s="29"/>
      <c r="B68" s="82"/>
      <c r="C68" s="82"/>
      <c r="D68" s="82"/>
      <c r="E68" s="83"/>
      <c r="F68" s="194">
        <f t="shared" si="0"/>
        <v>0</v>
      </c>
      <c r="G68" s="32"/>
      <c r="H68" s="31"/>
    </row>
    <row r="69" spans="1:8">
      <c r="A69" s="29"/>
      <c r="B69" s="82"/>
      <c r="C69" s="82"/>
      <c r="D69" s="82"/>
      <c r="E69" s="83"/>
      <c r="F69" s="194">
        <f t="shared" si="0"/>
        <v>0</v>
      </c>
      <c r="G69" s="32"/>
      <c r="H69" s="31"/>
    </row>
    <row r="70" spans="1:8">
      <c r="A70" s="29"/>
      <c r="B70" s="82"/>
      <c r="C70" s="82"/>
      <c r="D70" s="82"/>
      <c r="E70" s="83"/>
      <c r="F70" s="194">
        <f t="shared" si="0"/>
        <v>0</v>
      </c>
      <c r="G70" s="32"/>
      <c r="H70" s="31"/>
    </row>
    <row r="71" spans="1:8">
      <c r="A71" s="29"/>
      <c r="B71" s="82"/>
      <c r="C71" s="82"/>
      <c r="D71" s="82"/>
      <c r="E71" s="83"/>
      <c r="F71" s="194">
        <f t="shared" si="0"/>
        <v>0</v>
      </c>
      <c r="G71" s="32"/>
      <c r="H71" s="31"/>
    </row>
    <row r="72" spans="1:8">
      <c r="A72" s="29"/>
      <c r="B72" s="82"/>
      <c r="C72" s="82"/>
      <c r="D72" s="82"/>
      <c r="E72" s="83"/>
      <c r="F72" s="194">
        <f t="shared" ref="F72:F135" si="1">SUM(C72:E72)</f>
        <v>0</v>
      </c>
      <c r="G72" s="32"/>
      <c r="H72" s="31"/>
    </row>
    <row r="73" spans="1:8">
      <c r="A73" s="29"/>
      <c r="B73" s="82"/>
      <c r="C73" s="82"/>
      <c r="D73" s="82"/>
      <c r="E73" s="83"/>
      <c r="F73" s="194">
        <f t="shared" si="1"/>
        <v>0</v>
      </c>
      <c r="G73" s="32"/>
      <c r="H73" s="31"/>
    </row>
    <row r="74" spans="1:8">
      <c r="A74" s="29"/>
      <c r="B74" s="82"/>
      <c r="C74" s="82"/>
      <c r="D74" s="82"/>
      <c r="E74" s="83"/>
      <c r="F74" s="194">
        <f t="shared" si="1"/>
        <v>0</v>
      </c>
      <c r="G74" s="32"/>
      <c r="H74" s="31"/>
    </row>
    <row r="75" spans="1:8">
      <c r="A75" s="29"/>
      <c r="B75" s="82"/>
      <c r="C75" s="82"/>
      <c r="D75" s="82"/>
      <c r="E75" s="83"/>
      <c r="F75" s="194">
        <f t="shared" si="1"/>
        <v>0</v>
      </c>
      <c r="G75" s="32"/>
      <c r="H75" s="31"/>
    </row>
    <row r="76" spans="1:8">
      <c r="A76" s="29"/>
      <c r="B76" s="82"/>
      <c r="C76" s="82"/>
      <c r="D76" s="82"/>
      <c r="E76" s="83"/>
      <c r="F76" s="194">
        <f t="shared" si="1"/>
        <v>0</v>
      </c>
      <c r="G76" s="32"/>
      <c r="H76" s="31"/>
    </row>
    <row r="77" spans="1:8">
      <c r="A77" s="29"/>
      <c r="B77" s="82"/>
      <c r="C77" s="82"/>
      <c r="D77" s="82"/>
      <c r="E77" s="83"/>
      <c r="F77" s="194">
        <f t="shared" si="1"/>
        <v>0</v>
      </c>
      <c r="G77" s="32"/>
      <c r="H77" s="31"/>
    </row>
    <row r="78" spans="1:8">
      <c r="A78" s="29"/>
      <c r="B78" s="82"/>
      <c r="C78" s="82"/>
      <c r="D78" s="82"/>
      <c r="E78" s="83"/>
      <c r="F78" s="194">
        <f t="shared" si="1"/>
        <v>0</v>
      </c>
      <c r="G78" s="32"/>
      <c r="H78" s="31"/>
    </row>
    <row r="79" spans="1:8">
      <c r="A79" s="29"/>
      <c r="B79" s="82"/>
      <c r="C79" s="82"/>
      <c r="D79" s="82"/>
      <c r="E79" s="83"/>
      <c r="F79" s="194">
        <f t="shared" si="1"/>
        <v>0</v>
      </c>
      <c r="G79" s="32"/>
      <c r="H79" s="31"/>
    </row>
    <row r="80" spans="1:8">
      <c r="A80" s="29"/>
      <c r="B80" s="82"/>
      <c r="C80" s="82"/>
      <c r="D80" s="82"/>
      <c r="E80" s="83"/>
      <c r="F80" s="194">
        <f t="shared" si="1"/>
        <v>0</v>
      </c>
      <c r="G80" s="32"/>
      <c r="H80" s="31"/>
    </row>
    <row r="81" spans="1:8">
      <c r="A81" s="29"/>
      <c r="B81" s="82"/>
      <c r="C81" s="82"/>
      <c r="D81" s="82"/>
      <c r="E81" s="83"/>
      <c r="F81" s="194">
        <f t="shared" si="1"/>
        <v>0</v>
      </c>
      <c r="G81" s="32"/>
      <c r="H81" s="31"/>
    </row>
    <row r="82" spans="1:8">
      <c r="A82" s="29"/>
      <c r="B82" s="82"/>
      <c r="C82" s="82"/>
      <c r="D82" s="82"/>
      <c r="E82" s="83"/>
      <c r="F82" s="194">
        <f t="shared" si="1"/>
        <v>0</v>
      </c>
      <c r="G82" s="32"/>
      <c r="H82" s="31"/>
    </row>
    <row r="83" spans="1:8">
      <c r="A83" s="29"/>
      <c r="B83" s="82"/>
      <c r="C83" s="82"/>
      <c r="D83" s="82"/>
      <c r="E83" s="83"/>
      <c r="F83" s="194">
        <f t="shared" si="1"/>
        <v>0</v>
      </c>
      <c r="G83" s="32"/>
      <c r="H83" s="31"/>
    </row>
    <row r="84" spans="1:8">
      <c r="A84" s="29"/>
      <c r="B84" s="82"/>
      <c r="C84" s="82"/>
      <c r="D84" s="82"/>
      <c r="E84" s="83"/>
      <c r="F84" s="194">
        <f t="shared" si="1"/>
        <v>0</v>
      </c>
      <c r="G84" s="32"/>
      <c r="H84" s="31"/>
    </row>
    <row r="85" spans="1:8">
      <c r="A85" s="29"/>
      <c r="B85" s="82"/>
      <c r="C85" s="82"/>
      <c r="D85" s="82"/>
      <c r="E85" s="83"/>
      <c r="F85" s="194">
        <f t="shared" si="1"/>
        <v>0</v>
      </c>
      <c r="G85" s="32"/>
      <c r="H85" s="31"/>
    </row>
    <row r="86" spans="1:8">
      <c r="A86" s="29"/>
      <c r="B86" s="82"/>
      <c r="C86" s="82"/>
      <c r="D86" s="82"/>
      <c r="E86" s="83"/>
      <c r="F86" s="194">
        <f t="shared" si="1"/>
        <v>0</v>
      </c>
      <c r="G86" s="32"/>
      <c r="H86" s="31"/>
    </row>
    <row r="87" spans="1:8">
      <c r="A87" s="29"/>
      <c r="B87" s="82"/>
      <c r="C87" s="82"/>
      <c r="D87" s="82"/>
      <c r="E87" s="83"/>
      <c r="F87" s="194">
        <f t="shared" si="1"/>
        <v>0</v>
      </c>
      <c r="G87" s="32"/>
      <c r="H87" s="31"/>
    </row>
    <row r="88" spans="1:8">
      <c r="A88" s="29"/>
      <c r="B88" s="82"/>
      <c r="C88" s="82"/>
      <c r="D88" s="82"/>
      <c r="E88" s="83"/>
      <c r="F88" s="194">
        <f t="shared" si="1"/>
        <v>0</v>
      </c>
      <c r="G88" s="32"/>
      <c r="H88" s="31"/>
    </row>
    <row r="89" spans="1:8">
      <c r="A89" s="29"/>
      <c r="B89" s="82"/>
      <c r="C89" s="82"/>
      <c r="D89" s="82"/>
      <c r="E89" s="83"/>
      <c r="F89" s="194">
        <f t="shared" si="1"/>
        <v>0</v>
      </c>
      <c r="G89" s="32"/>
      <c r="H89" s="31"/>
    </row>
    <row r="90" spans="1:8">
      <c r="A90" s="29"/>
      <c r="B90" s="82"/>
      <c r="C90" s="82"/>
      <c r="D90" s="82"/>
      <c r="E90" s="83"/>
      <c r="F90" s="194">
        <f t="shared" si="1"/>
        <v>0</v>
      </c>
      <c r="G90" s="32"/>
      <c r="H90" s="31"/>
    </row>
    <row r="91" spans="1:8">
      <c r="A91" s="29"/>
      <c r="B91" s="82"/>
      <c r="C91" s="82"/>
      <c r="D91" s="82"/>
      <c r="E91" s="83"/>
      <c r="F91" s="194">
        <f t="shared" si="1"/>
        <v>0</v>
      </c>
      <c r="G91" s="32"/>
      <c r="H91" s="31"/>
    </row>
    <row r="92" spans="1:8">
      <c r="A92" s="29"/>
      <c r="B92" s="82"/>
      <c r="C92" s="82"/>
      <c r="D92" s="82"/>
      <c r="E92" s="83"/>
      <c r="F92" s="194">
        <f t="shared" si="1"/>
        <v>0</v>
      </c>
      <c r="G92" s="32"/>
      <c r="H92" s="31"/>
    </row>
    <row r="93" spans="1:8">
      <c r="A93" s="29"/>
      <c r="B93" s="82"/>
      <c r="C93" s="82"/>
      <c r="D93" s="82"/>
      <c r="E93" s="83"/>
      <c r="F93" s="194">
        <f t="shared" si="1"/>
        <v>0</v>
      </c>
      <c r="G93" s="32"/>
      <c r="H93" s="31"/>
    </row>
    <row r="94" spans="1:8">
      <c r="A94" s="29"/>
      <c r="B94" s="82"/>
      <c r="C94" s="82"/>
      <c r="D94" s="82"/>
      <c r="E94" s="83"/>
      <c r="F94" s="194">
        <f t="shared" si="1"/>
        <v>0</v>
      </c>
      <c r="G94" s="32"/>
      <c r="H94" s="31"/>
    </row>
    <row r="95" spans="1:8">
      <c r="A95" s="29"/>
      <c r="B95" s="82"/>
      <c r="C95" s="82"/>
      <c r="D95" s="82"/>
      <c r="E95" s="83"/>
      <c r="F95" s="194">
        <f t="shared" si="1"/>
        <v>0</v>
      </c>
      <c r="G95" s="32"/>
      <c r="H95" s="31"/>
    </row>
    <row r="96" spans="1:8">
      <c r="A96" s="29"/>
      <c r="B96" s="82"/>
      <c r="C96" s="82"/>
      <c r="D96" s="82"/>
      <c r="E96" s="83"/>
      <c r="F96" s="194">
        <f t="shared" si="1"/>
        <v>0</v>
      </c>
      <c r="G96" s="32"/>
      <c r="H96" s="31"/>
    </row>
    <row r="97" spans="1:8">
      <c r="A97" s="29"/>
      <c r="B97" s="82"/>
      <c r="C97" s="82"/>
      <c r="D97" s="82"/>
      <c r="E97" s="83"/>
      <c r="F97" s="194">
        <f t="shared" si="1"/>
        <v>0</v>
      </c>
      <c r="G97" s="32"/>
      <c r="H97" s="31"/>
    </row>
    <row r="98" spans="1:8">
      <c r="A98" s="29"/>
      <c r="B98" s="82"/>
      <c r="C98" s="82"/>
      <c r="D98" s="82"/>
      <c r="E98" s="83"/>
      <c r="F98" s="194">
        <f t="shared" si="1"/>
        <v>0</v>
      </c>
      <c r="G98" s="32"/>
      <c r="H98" s="31"/>
    </row>
    <row r="99" spans="1:8">
      <c r="A99" s="29"/>
      <c r="B99" s="82"/>
      <c r="C99" s="82"/>
      <c r="D99" s="82"/>
      <c r="E99" s="83"/>
      <c r="F99" s="194">
        <f t="shared" si="1"/>
        <v>0</v>
      </c>
      <c r="G99" s="32"/>
      <c r="H99" s="31"/>
    </row>
    <row r="100" spans="1:8">
      <c r="A100" s="29"/>
      <c r="B100" s="82"/>
      <c r="C100" s="82"/>
      <c r="D100" s="82"/>
      <c r="E100" s="83"/>
      <c r="F100" s="194">
        <f t="shared" si="1"/>
        <v>0</v>
      </c>
      <c r="G100" s="32"/>
      <c r="H100" s="31"/>
    </row>
    <row r="101" spans="1:8">
      <c r="A101" s="29"/>
      <c r="B101" s="82"/>
      <c r="C101" s="82"/>
      <c r="D101" s="82"/>
      <c r="E101" s="83"/>
      <c r="F101" s="194">
        <f t="shared" si="1"/>
        <v>0</v>
      </c>
      <c r="G101" s="32"/>
      <c r="H101" s="31"/>
    </row>
    <row r="102" spans="1:8">
      <c r="A102" s="29"/>
      <c r="B102" s="82"/>
      <c r="C102" s="82"/>
      <c r="D102" s="82"/>
      <c r="E102" s="83"/>
      <c r="F102" s="194">
        <f t="shared" si="1"/>
        <v>0</v>
      </c>
      <c r="G102" s="32"/>
      <c r="H102" s="31"/>
    </row>
    <row r="103" spans="1:8">
      <c r="A103" s="29"/>
      <c r="B103" s="82"/>
      <c r="C103" s="82"/>
      <c r="D103" s="82"/>
      <c r="E103" s="83"/>
      <c r="F103" s="194">
        <f t="shared" si="1"/>
        <v>0</v>
      </c>
      <c r="G103" s="32"/>
      <c r="H103" s="31"/>
    </row>
    <row r="104" spans="1:8">
      <c r="A104" s="29"/>
      <c r="B104" s="82"/>
      <c r="C104" s="82"/>
      <c r="D104" s="82"/>
      <c r="E104" s="83"/>
      <c r="F104" s="194">
        <f t="shared" si="1"/>
        <v>0</v>
      </c>
      <c r="G104" s="32"/>
      <c r="H104" s="31"/>
    </row>
    <row r="105" spans="1:8">
      <c r="A105" s="29"/>
      <c r="B105" s="82"/>
      <c r="C105" s="82"/>
      <c r="D105" s="82"/>
      <c r="E105" s="83"/>
      <c r="F105" s="194">
        <f t="shared" si="1"/>
        <v>0</v>
      </c>
      <c r="G105" s="32"/>
      <c r="H105" s="31"/>
    </row>
    <row r="106" spans="1:8">
      <c r="A106" s="29"/>
      <c r="B106" s="82"/>
      <c r="C106" s="82"/>
      <c r="D106" s="82"/>
      <c r="E106" s="83"/>
      <c r="F106" s="194">
        <f t="shared" si="1"/>
        <v>0</v>
      </c>
      <c r="G106" s="32"/>
      <c r="H106" s="31"/>
    </row>
    <row r="107" spans="1:8">
      <c r="A107" s="29"/>
      <c r="B107" s="82"/>
      <c r="C107" s="82"/>
      <c r="D107" s="82"/>
      <c r="E107" s="83"/>
      <c r="F107" s="194">
        <f t="shared" si="1"/>
        <v>0</v>
      </c>
      <c r="G107" s="32"/>
      <c r="H107" s="31"/>
    </row>
    <row r="108" spans="1:8">
      <c r="A108" s="29"/>
      <c r="B108" s="82"/>
      <c r="C108" s="82"/>
      <c r="D108" s="82"/>
      <c r="E108" s="83"/>
      <c r="F108" s="194">
        <f t="shared" si="1"/>
        <v>0</v>
      </c>
      <c r="G108" s="32"/>
      <c r="H108" s="31"/>
    </row>
    <row r="109" spans="1:8">
      <c r="A109" s="29"/>
      <c r="B109" s="82"/>
      <c r="C109" s="82"/>
      <c r="D109" s="82"/>
      <c r="E109" s="83"/>
      <c r="F109" s="194">
        <f t="shared" si="1"/>
        <v>0</v>
      </c>
      <c r="G109" s="32"/>
      <c r="H109" s="31"/>
    </row>
    <row r="110" spans="1:8">
      <c r="A110" s="29"/>
      <c r="B110" s="82"/>
      <c r="C110" s="82"/>
      <c r="D110" s="82"/>
      <c r="E110" s="83"/>
      <c r="F110" s="194">
        <f t="shared" si="1"/>
        <v>0</v>
      </c>
      <c r="G110" s="32"/>
      <c r="H110" s="31"/>
    </row>
    <row r="111" spans="1:8">
      <c r="A111" s="29"/>
      <c r="B111" s="82"/>
      <c r="C111" s="82"/>
      <c r="D111" s="82"/>
      <c r="E111" s="83"/>
      <c r="F111" s="194">
        <f t="shared" si="1"/>
        <v>0</v>
      </c>
      <c r="G111" s="32"/>
      <c r="H111" s="31"/>
    </row>
    <row r="112" spans="1:8">
      <c r="A112" s="29"/>
      <c r="B112" s="82"/>
      <c r="C112" s="82"/>
      <c r="D112" s="82"/>
      <c r="E112" s="83"/>
      <c r="F112" s="194">
        <f t="shared" si="1"/>
        <v>0</v>
      </c>
      <c r="G112" s="32"/>
      <c r="H112" s="31"/>
    </row>
    <row r="113" spans="1:8">
      <c r="A113" s="29"/>
      <c r="B113" s="82"/>
      <c r="C113" s="82"/>
      <c r="D113" s="82"/>
      <c r="E113" s="83"/>
      <c r="F113" s="194">
        <f t="shared" si="1"/>
        <v>0</v>
      </c>
      <c r="G113" s="32"/>
      <c r="H113" s="31"/>
    </row>
    <row r="114" spans="1:8">
      <c r="A114" s="29"/>
      <c r="B114" s="82"/>
      <c r="C114" s="82"/>
      <c r="D114" s="82"/>
      <c r="E114" s="83"/>
      <c r="F114" s="194">
        <f t="shared" si="1"/>
        <v>0</v>
      </c>
      <c r="G114" s="32"/>
      <c r="H114" s="31"/>
    </row>
    <row r="115" spans="1:8">
      <c r="A115" s="29"/>
      <c r="B115" s="82"/>
      <c r="C115" s="82"/>
      <c r="D115" s="82"/>
      <c r="E115" s="83"/>
      <c r="F115" s="194">
        <f t="shared" si="1"/>
        <v>0</v>
      </c>
      <c r="G115" s="32"/>
      <c r="H115" s="31"/>
    </row>
    <row r="116" spans="1:8">
      <c r="A116" s="29"/>
      <c r="B116" s="82"/>
      <c r="C116" s="82"/>
      <c r="D116" s="82"/>
      <c r="E116" s="83"/>
      <c r="F116" s="194">
        <f t="shared" si="1"/>
        <v>0</v>
      </c>
      <c r="G116" s="32"/>
      <c r="H116" s="31"/>
    </row>
    <row r="117" spans="1:8">
      <c r="A117" s="29"/>
      <c r="B117" s="82"/>
      <c r="C117" s="82"/>
      <c r="D117" s="82"/>
      <c r="E117" s="83"/>
      <c r="F117" s="194">
        <f t="shared" si="1"/>
        <v>0</v>
      </c>
      <c r="G117" s="32"/>
      <c r="H117" s="31"/>
    </row>
    <row r="118" spans="1:8">
      <c r="A118" s="29"/>
      <c r="B118" s="82"/>
      <c r="C118" s="82"/>
      <c r="D118" s="82"/>
      <c r="E118" s="83"/>
      <c r="F118" s="194">
        <f t="shared" si="1"/>
        <v>0</v>
      </c>
      <c r="G118" s="32"/>
      <c r="H118" s="31"/>
    </row>
    <row r="119" spans="1:8">
      <c r="A119" s="29"/>
      <c r="B119" s="82"/>
      <c r="C119" s="82"/>
      <c r="D119" s="82"/>
      <c r="E119" s="83"/>
      <c r="F119" s="194">
        <f t="shared" si="1"/>
        <v>0</v>
      </c>
      <c r="G119" s="32"/>
      <c r="H119" s="31"/>
    </row>
    <row r="120" spans="1:8">
      <c r="A120" s="29"/>
      <c r="B120" s="82"/>
      <c r="C120" s="82"/>
      <c r="D120" s="82"/>
      <c r="E120" s="83"/>
      <c r="F120" s="194">
        <f t="shared" si="1"/>
        <v>0</v>
      </c>
      <c r="G120" s="32"/>
      <c r="H120" s="31"/>
    </row>
    <row r="121" spans="1:8">
      <c r="A121" s="29"/>
      <c r="B121" s="82"/>
      <c r="C121" s="82"/>
      <c r="D121" s="82"/>
      <c r="E121" s="83"/>
      <c r="F121" s="194">
        <f t="shared" si="1"/>
        <v>0</v>
      </c>
      <c r="G121" s="32"/>
      <c r="H121" s="31"/>
    </row>
    <row r="122" spans="1:8">
      <c r="A122" s="29"/>
      <c r="B122" s="82"/>
      <c r="C122" s="82"/>
      <c r="D122" s="82"/>
      <c r="E122" s="83"/>
      <c r="F122" s="194">
        <f t="shared" si="1"/>
        <v>0</v>
      </c>
      <c r="G122" s="32"/>
      <c r="H122" s="31"/>
    </row>
    <row r="123" spans="1:8">
      <c r="A123" s="29"/>
      <c r="B123" s="82"/>
      <c r="C123" s="82"/>
      <c r="D123" s="82"/>
      <c r="E123" s="83"/>
      <c r="F123" s="194">
        <f t="shared" si="1"/>
        <v>0</v>
      </c>
      <c r="G123" s="32"/>
      <c r="H123" s="31"/>
    </row>
    <row r="124" spans="1:8">
      <c r="A124" s="29"/>
      <c r="B124" s="82"/>
      <c r="C124" s="82"/>
      <c r="D124" s="82"/>
      <c r="E124" s="83"/>
      <c r="F124" s="194">
        <f t="shared" si="1"/>
        <v>0</v>
      </c>
      <c r="G124" s="32"/>
      <c r="H124" s="31"/>
    </row>
    <row r="125" spans="1:8">
      <c r="A125" s="29"/>
      <c r="B125" s="82"/>
      <c r="C125" s="82"/>
      <c r="D125" s="82"/>
      <c r="E125" s="83"/>
      <c r="F125" s="194">
        <f t="shared" si="1"/>
        <v>0</v>
      </c>
      <c r="G125" s="32"/>
      <c r="H125" s="31"/>
    </row>
    <row r="126" spans="1:8">
      <c r="A126" s="29"/>
      <c r="B126" s="82"/>
      <c r="C126" s="82"/>
      <c r="D126" s="82"/>
      <c r="E126" s="83"/>
      <c r="F126" s="194">
        <f t="shared" si="1"/>
        <v>0</v>
      </c>
      <c r="G126" s="32"/>
      <c r="H126" s="31"/>
    </row>
    <row r="127" spans="1:8">
      <c r="A127" s="29"/>
      <c r="B127" s="82"/>
      <c r="C127" s="82"/>
      <c r="D127" s="82"/>
      <c r="E127" s="83"/>
      <c r="F127" s="194">
        <f t="shared" si="1"/>
        <v>0</v>
      </c>
      <c r="G127" s="32"/>
      <c r="H127" s="31"/>
    </row>
    <row r="128" spans="1:8">
      <c r="A128" s="29"/>
      <c r="B128" s="82"/>
      <c r="C128" s="82"/>
      <c r="D128" s="82"/>
      <c r="E128" s="83"/>
      <c r="F128" s="194">
        <f t="shared" si="1"/>
        <v>0</v>
      </c>
      <c r="G128" s="32"/>
      <c r="H128" s="31"/>
    </row>
    <row r="129" spans="1:8">
      <c r="A129" s="29"/>
      <c r="B129" s="82"/>
      <c r="C129" s="82"/>
      <c r="D129" s="82"/>
      <c r="E129" s="83"/>
      <c r="F129" s="194">
        <f t="shared" si="1"/>
        <v>0</v>
      </c>
      <c r="G129" s="32"/>
      <c r="H129" s="31"/>
    </row>
    <row r="130" spans="1:8">
      <c r="A130" s="29"/>
      <c r="B130" s="82"/>
      <c r="C130" s="82"/>
      <c r="D130" s="82"/>
      <c r="E130" s="83"/>
      <c r="F130" s="194">
        <f t="shared" si="1"/>
        <v>0</v>
      </c>
      <c r="G130" s="32"/>
      <c r="H130" s="31"/>
    </row>
    <row r="131" spans="1:8">
      <c r="A131" s="29"/>
      <c r="B131" s="82"/>
      <c r="C131" s="82"/>
      <c r="D131" s="82"/>
      <c r="E131" s="83"/>
      <c r="F131" s="194">
        <f t="shared" si="1"/>
        <v>0</v>
      </c>
      <c r="G131" s="32"/>
      <c r="H131" s="31"/>
    </row>
    <row r="132" spans="1:8">
      <c r="A132" s="29"/>
      <c r="B132" s="82"/>
      <c r="C132" s="82"/>
      <c r="D132" s="82"/>
      <c r="E132" s="83"/>
      <c r="F132" s="194">
        <f t="shared" si="1"/>
        <v>0</v>
      </c>
      <c r="G132" s="32"/>
      <c r="H132" s="31"/>
    </row>
    <row r="133" spans="1:8">
      <c r="A133" s="29"/>
      <c r="B133" s="82"/>
      <c r="C133" s="82"/>
      <c r="D133" s="82"/>
      <c r="E133" s="83"/>
      <c r="F133" s="194">
        <f t="shared" si="1"/>
        <v>0</v>
      </c>
      <c r="G133" s="32"/>
      <c r="H133" s="31"/>
    </row>
    <row r="134" spans="1:8">
      <c r="A134" s="29"/>
      <c r="B134" s="82"/>
      <c r="C134" s="82"/>
      <c r="D134" s="82"/>
      <c r="E134" s="83"/>
      <c r="F134" s="194">
        <f t="shared" si="1"/>
        <v>0</v>
      </c>
      <c r="G134" s="32"/>
      <c r="H134" s="31"/>
    </row>
    <row r="135" spans="1:8">
      <c r="A135" s="29"/>
      <c r="B135" s="82"/>
      <c r="C135" s="82"/>
      <c r="D135" s="82"/>
      <c r="E135" s="83"/>
      <c r="F135" s="194">
        <f t="shared" si="1"/>
        <v>0</v>
      </c>
      <c r="G135" s="32"/>
      <c r="H135" s="31"/>
    </row>
    <row r="136" spans="1:8">
      <c r="A136" s="29"/>
      <c r="B136" s="82"/>
      <c r="C136" s="82"/>
      <c r="D136" s="82"/>
      <c r="E136" s="83"/>
      <c r="F136" s="194">
        <f t="shared" ref="F136:F199" si="2">SUM(C136:E136)</f>
        <v>0</v>
      </c>
      <c r="G136" s="32"/>
      <c r="H136" s="31"/>
    </row>
    <row r="137" spans="1:8">
      <c r="A137" s="29"/>
      <c r="B137" s="82"/>
      <c r="C137" s="82"/>
      <c r="D137" s="82"/>
      <c r="E137" s="83"/>
      <c r="F137" s="194">
        <f t="shared" si="2"/>
        <v>0</v>
      </c>
      <c r="G137" s="32"/>
      <c r="H137" s="31"/>
    </row>
    <row r="138" spans="1:8">
      <c r="A138" s="29"/>
      <c r="B138" s="82"/>
      <c r="C138" s="82"/>
      <c r="D138" s="82"/>
      <c r="E138" s="83"/>
      <c r="F138" s="194">
        <f t="shared" si="2"/>
        <v>0</v>
      </c>
      <c r="G138" s="32"/>
      <c r="H138" s="31"/>
    </row>
    <row r="139" spans="1:8">
      <c r="A139" s="29"/>
      <c r="B139" s="82"/>
      <c r="C139" s="82"/>
      <c r="D139" s="82"/>
      <c r="E139" s="83"/>
      <c r="F139" s="194">
        <f t="shared" si="2"/>
        <v>0</v>
      </c>
      <c r="G139" s="32"/>
      <c r="H139" s="31"/>
    </row>
    <row r="140" spans="1:8">
      <c r="A140" s="29"/>
      <c r="B140" s="82"/>
      <c r="C140" s="82"/>
      <c r="D140" s="82"/>
      <c r="E140" s="83"/>
      <c r="F140" s="194">
        <f t="shared" si="2"/>
        <v>0</v>
      </c>
      <c r="G140" s="32"/>
      <c r="H140" s="31"/>
    </row>
    <row r="141" spans="1:8">
      <c r="A141" s="29"/>
      <c r="B141" s="82"/>
      <c r="C141" s="82"/>
      <c r="D141" s="82"/>
      <c r="E141" s="83"/>
      <c r="F141" s="194">
        <f t="shared" si="2"/>
        <v>0</v>
      </c>
      <c r="G141" s="32"/>
      <c r="H141" s="31"/>
    </row>
    <row r="142" spans="1:8">
      <c r="A142" s="29"/>
      <c r="B142" s="82"/>
      <c r="C142" s="82"/>
      <c r="D142" s="82"/>
      <c r="E142" s="83"/>
      <c r="F142" s="194">
        <f t="shared" si="2"/>
        <v>0</v>
      </c>
      <c r="G142" s="32"/>
      <c r="H142" s="31"/>
    </row>
    <row r="143" spans="1:8">
      <c r="A143" s="29"/>
      <c r="B143" s="82"/>
      <c r="C143" s="82"/>
      <c r="D143" s="82"/>
      <c r="E143" s="83"/>
      <c r="F143" s="194">
        <f t="shared" si="2"/>
        <v>0</v>
      </c>
      <c r="G143" s="32"/>
      <c r="H143" s="31"/>
    </row>
    <row r="144" spans="1:8">
      <c r="A144" s="29"/>
      <c r="B144" s="82"/>
      <c r="C144" s="82"/>
      <c r="D144" s="82"/>
      <c r="E144" s="83"/>
      <c r="F144" s="194">
        <f t="shared" si="2"/>
        <v>0</v>
      </c>
      <c r="G144" s="32"/>
      <c r="H144" s="31"/>
    </row>
    <row r="145" spans="1:8">
      <c r="A145" s="29"/>
      <c r="B145" s="82"/>
      <c r="C145" s="82"/>
      <c r="D145" s="82"/>
      <c r="E145" s="83"/>
      <c r="F145" s="194">
        <f t="shared" si="2"/>
        <v>0</v>
      </c>
      <c r="G145" s="32"/>
      <c r="H145" s="31"/>
    </row>
    <row r="146" spans="1:8">
      <c r="A146" s="29"/>
      <c r="B146" s="82"/>
      <c r="C146" s="82"/>
      <c r="D146" s="82"/>
      <c r="E146" s="83"/>
      <c r="F146" s="194">
        <f t="shared" si="2"/>
        <v>0</v>
      </c>
      <c r="G146" s="32"/>
      <c r="H146" s="31"/>
    </row>
    <row r="147" spans="1:8">
      <c r="A147" s="29"/>
      <c r="B147" s="82"/>
      <c r="C147" s="82"/>
      <c r="D147" s="82"/>
      <c r="E147" s="83"/>
      <c r="F147" s="194">
        <f t="shared" si="2"/>
        <v>0</v>
      </c>
      <c r="G147" s="32"/>
      <c r="H147" s="31"/>
    </row>
    <row r="148" spans="1:8">
      <c r="A148" s="29"/>
      <c r="B148" s="82"/>
      <c r="C148" s="82"/>
      <c r="D148" s="82"/>
      <c r="E148" s="83"/>
      <c r="F148" s="194">
        <f t="shared" si="2"/>
        <v>0</v>
      </c>
      <c r="G148" s="32"/>
      <c r="H148" s="31"/>
    </row>
    <row r="149" spans="1:8">
      <c r="A149" s="29"/>
      <c r="B149" s="82"/>
      <c r="C149" s="82"/>
      <c r="D149" s="82"/>
      <c r="E149" s="83"/>
      <c r="F149" s="194">
        <f t="shared" si="2"/>
        <v>0</v>
      </c>
      <c r="G149" s="32"/>
      <c r="H149" s="31"/>
    </row>
    <row r="150" spans="1:8">
      <c r="A150" s="29"/>
      <c r="B150" s="82"/>
      <c r="C150" s="82"/>
      <c r="D150" s="82"/>
      <c r="E150" s="83"/>
      <c r="F150" s="194">
        <f t="shared" si="2"/>
        <v>0</v>
      </c>
      <c r="G150" s="32"/>
      <c r="H150" s="31"/>
    </row>
    <row r="151" spans="1:8">
      <c r="A151" s="29"/>
      <c r="B151" s="82"/>
      <c r="C151" s="82"/>
      <c r="D151" s="82"/>
      <c r="E151" s="83"/>
      <c r="F151" s="194">
        <f t="shared" si="2"/>
        <v>0</v>
      </c>
      <c r="G151" s="32"/>
      <c r="H151" s="31"/>
    </row>
    <row r="152" spans="1:8">
      <c r="A152" s="29"/>
      <c r="B152" s="82"/>
      <c r="C152" s="82"/>
      <c r="D152" s="82"/>
      <c r="E152" s="83"/>
      <c r="F152" s="194">
        <f t="shared" si="2"/>
        <v>0</v>
      </c>
      <c r="G152" s="32"/>
      <c r="H152" s="31"/>
    </row>
    <row r="153" spans="1:8">
      <c r="A153" s="29"/>
      <c r="B153" s="82"/>
      <c r="C153" s="82"/>
      <c r="D153" s="82"/>
      <c r="E153" s="83"/>
      <c r="F153" s="194">
        <f t="shared" si="2"/>
        <v>0</v>
      </c>
      <c r="G153" s="32"/>
      <c r="H153" s="31"/>
    </row>
    <row r="154" spans="1:8">
      <c r="A154" s="29"/>
      <c r="B154" s="82"/>
      <c r="C154" s="82"/>
      <c r="D154" s="82"/>
      <c r="E154" s="83"/>
      <c r="F154" s="194">
        <f t="shared" si="2"/>
        <v>0</v>
      </c>
      <c r="G154" s="32"/>
      <c r="H154" s="31"/>
    </row>
    <row r="155" spans="1:8">
      <c r="A155" s="29"/>
      <c r="B155" s="82"/>
      <c r="C155" s="82"/>
      <c r="D155" s="82"/>
      <c r="E155" s="83"/>
      <c r="F155" s="194">
        <f t="shared" si="2"/>
        <v>0</v>
      </c>
      <c r="G155" s="32"/>
      <c r="H155" s="31"/>
    </row>
    <row r="156" spans="1:8">
      <c r="A156" s="29"/>
      <c r="B156" s="82"/>
      <c r="C156" s="82"/>
      <c r="D156" s="82"/>
      <c r="E156" s="83"/>
      <c r="F156" s="194">
        <f t="shared" si="2"/>
        <v>0</v>
      </c>
      <c r="G156" s="32"/>
      <c r="H156" s="31"/>
    </row>
    <row r="157" spans="1:8">
      <c r="A157" s="29"/>
      <c r="B157" s="82"/>
      <c r="C157" s="82"/>
      <c r="D157" s="82"/>
      <c r="E157" s="83"/>
      <c r="F157" s="194">
        <f t="shared" si="2"/>
        <v>0</v>
      </c>
      <c r="G157" s="32"/>
      <c r="H157" s="31"/>
    </row>
    <row r="158" spans="1:8">
      <c r="A158" s="29"/>
      <c r="B158" s="82"/>
      <c r="C158" s="82"/>
      <c r="D158" s="82"/>
      <c r="E158" s="83"/>
      <c r="F158" s="194">
        <f t="shared" si="2"/>
        <v>0</v>
      </c>
      <c r="G158" s="32"/>
      <c r="H158" s="31"/>
    </row>
    <row r="159" spans="1:8">
      <c r="A159" s="29"/>
      <c r="B159" s="82"/>
      <c r="C159" s="82"/>
      <c r="D159" s="82"/>
      <c r="E159" s="83"/>
      <c r="F159" s="194">
        <f t="shared" si="2"/>
        <v>0</v>
      </c>
      <c r="G159" s="32"/>
      <c r="H159" s="31"/>
    </row>
    <row r="160" spans="1:8">
      <c r="A160" s="29"/>
      <c r="B160" s="82"/>
      <c r="C160" s="82"/>
      <c r="D160" s="82"/>
      <c r="E160" s="83"/>
      <c r="F160" s="194">
        <f t="shared" si="2"/>
        <v>0</v>
      </c>
      <c r="G160" s="32"/>
      <c r="H160" s="31"/>
    </row>
    <row r="161" spans="1:8">
      <c r="A161" s="29"/>
      <c r="B161" s="82"/>
      <c r="C161" s="82"/>
      <c r="D161" s="82"/>
      <c r="E161" s="83"/>
      <c r="F161" s="194">
        <f t="shared" si="2"/>
        <v>0</v>
      </c>
      <c r="G161" s="32"/>
      <c r="H161" s="31"/>
    </row>
    <row r="162" spans="1:8">
      <c r="A162" s="29"/>
      <c r="B162" s="82"/>
      <c r="C162" s="82"/>
      <c r="D162" s="82"/>
      <c r="E162" s="83"/>
      <c r="F162" s="194">
        <f t="shared" si="2"/>
        <v>0</v>
      </c>
      <c r="G162" s="32"/>
      <c r="H162" s="31"/>
    </row>
    <row r="163" spans="1:8">
      <c r="A163" s="29"/>
      <c r="B163" s="82"/>
      <c r="C163" s="82"/>
      <c r="D163" s="82"/>
      <c r="E163" s="83"/>
      <c r="F163" s="194">
        <f t="shared" si="2"/>
        <v>0</v>
      </c>
      <c r="G163" s="32"/>
      <c r="H163" s="31"/>
    </row>
    <row r="164" spans="1:8">
      <c r="A164" s="29"/>
      <c r="B164" s="82"/>
      <c r="C164" s="82"/>
      <c r="D164" s="82"/>
      <c r="E164" s="83"/>
      <c r="F164" s="194">
        <f t="shared" si="2"/>
        <v>0</v>
      </c>
      <c r="G164" s="32"/>
      <c r="H164" s="31"/>
    </row>
    <row r="165" spans="1:8">
      <c r="A165" s="29"/>
      <c r="B165" s="82"/>
      <c r="C165" s="82"/>
      <c r="D165" s="82"/>
      <c r="E165" s="83"/>
      <c r="F165" s="194">
        <f t="shared" si="2"/>
        <v>0</v>
      </c>
      <c r="G165" s="32"/>
      <c r="H165" s="31"/>
    </row>
    <row r="166" spans="1:8">
      <c r="A166" s="29"/>
      <c r="B166" s="82"/>
      <c r="C166" s="82"/>
      <c r="D166" s="82"/>
      <c r="E166" s="83"/>
      <c r="F166" s="194">
        <f t="shared" si="2"/>
        <v>0</v>
      </c>
      <c r="G166" s="32"/>
      <c r="H166" s="31"/>
    </row>
    <row r="167" spans="1:8">
      <c r="A167" s="29"/>
      <c r="B167" s="82"/>
      <c r="C167" s="82"/>
      <c r="D167" s="82"/>
      <c r="E167" s="83"/>
      <c r="F167" s="194">
        <f t="shared" si="2"/>
        <v>0</v>
      </c>
      <c r="G167" s="32"/>
      <c r="H167" s="31"/>
    </row>
    <row r="168" spans="1:8">
      <c r="A168" s="29"/>
      <c r="B168" s="82"/>
      <c r="C168" s="82"/>
      <c r="D168" s="82"/>
      <c r="E168" s="83"/>
      <c r="F168" s="194">
        <f t="shared" si="2"/>
        <v>0</v>
      </c>
      <c r="G168" s="32"/>
      <c r="H168" s="31"/>
    </row>
    <row r="169" spans="1:8">
      <c r="A169" s="29"/>
      <c r="B169" s="82"/>
      <c r="C169" s="82"/>
      <c r="D169" s="82"/>
      <c r="E169" s="83"/>
      <c r="F169" s="194">
        <f t="shared" si="2"/>
        <v>0</v>
      </c>
      <c r="G169" s="32"/>
      <c r="H169" s="31"/>
    </row>
    <row r="170" spans="1:8">
      <c r="A170" s="29"/>
      <c r="B170" s="82"/>
      <c r="C170" s="82"/>
      <c r="D170" s="82"/>
      <c r="E170" s="83"/>
      <c r="F170" s="194">
        <f t="shared" si="2"/>
        <v>0</v>
      </c>
      <c r="G170" s="32"/>
      <c r="H170" s="31"/>
    </row>
    <row r="171" spans="1:8">
      <c r="A171" s="29"/>
      <c r="B171" s="82"/>
      <c r="C171" s="82"/>
      <c r="D171" s="82"/>
      <c r="E171" s="83"/>
      <c r="F171" s="194">
        <f t="shared" si="2"/>
        <v>0</v>
      </c>
      <c r="G171" s="32"/>
      <c r="H171" s="31"/>
    </row>
    <row r="172" spans="1:8">
      <c r="A172" s="29"/>
      <c r="B172" s="82"/>
      <c r="C172" s="82"/>
      <c r="D172" s="82"/>
      <c r="E172" s="83"/>
      <c r="F172" s="194">
        <f t="shared" si="2"/>
        <v>0</v>
      </c>
      <c r="G172" s="32"/>
      <c r="H172" s="31"/>
    </row>
    <row r="173" spans="1:8">
      <c r="A173" s="29"/>
      <c r="B173" s="82"/>
      <c r="C173" s="82"/>
      <c r="D173" s="82"/>
      <c r="E173" s="83"/>
      <c r="F173" s="194">
        <f t="shared" si="2"/>
        <v>0</v>
      </c>
      <c r="G173" s="32"/>
      <c r="H173" s="31"/>
    </row>
    <row r="174" spans="1:8">
      <c r="A174" s="29"/>
      <c r="B174" s="82"/>
      <c r="C174" s="82"/>
      <c r="D174" s="82"/>
      <c r="E174" s="83"/>
      <c r="F174" s="194">
        <f t="shared" si="2"/>
        <v>0</v>
      </c>
      <c r="G174" s="32"/>
      <c r="H174" s="31"/>
    </row>
    <row r="175" spans="1:8">
      <c r="A175" s="29"/>
      <c r="B175" s="82"/>
      <c r="C175" s="82"/>
      <c r="D175" s="82"/>
      <c r="E175" s="83"/>
      <c r="F175" s="194">
        <f t="shared" si="2"/>
        <v>0</v>
      </c>
      <c r="G175" s="32"/>
      <c r="H175" s="31"/>
    </row>
    <row r="176" spans="1:8">
      <c r="A176" s="29"/>
      <c r="B176" s="82"/>
      <c r="C176" s="82"/>
      <c r="D176" s="82"/>
      <c r="E176" s="83"/>
      <c r="F176" s="194">
        <f t="shared" si="2"/>
        <v>0</v>
      </c>
      <c r="G176" s="32"/>
      <c r="H176" s="31"/>
    </row>
    <row r="177" spans="1:8">
      <c r="A177" s="29"/>
      <c r="B177" s="82"/>
      <c r="C177" s="82"/>
      <c r="D177" s="82"/>
      <c r="E177" s="83"/>
      <c r="F177" s="194">
        <f t="shared" si="2"/>
        <v>0</v>
      </c>
      <c r="G177" s="32"/>
      <c r="H177" s="31"/>
    </row>
    <row r="178" spans="1:8">
      <c r="A178" s="29"/>
      <c r="B178" s="82"/>
      <c r="C178" s="82"/>
      <c r="D178" s="82"/>
      <c r="E178" s="83"/>
      <c r="F178" s="194">
        <f t="shared" si="2"/>
        <v>0</v>
      </c>
      <c r="G178" s="32"/>
      <c r="H178" s="31"/>
    </row>
    <row r="179" spans="1:8">
      <c r="A179" s="29"/>
      <c r="B179" s="82"/>
      <c r="C179" s="82"/>
      <c r="D179" s="82"/>
      <c r="E179" s="83"/>
      <c r="F179" s="194">
        <f t="shared" si="2"/>
        <v>0</v>
      </c>
      <c r="G179" s="32"/>
      <c r="H179" s="31"/>
    </row>
    <row r="180" spans="1:8">
      <c r="A180" s="29"/>
      <c r="B180" s="82"/>
      <c r="C180" s="82"/>
      <c r="D180" s="82"/>
      <c r="E180" s="83"/>
      <c r="F180" s="194">
        <f t="shared" si="2"/>
        <v>0</v>
      </c>
      <c r="G180" s="32"/>
      <c r="H180" s="31"/>
    </row>
    <row r="181" spans="1:8">
      <c r="A181" s="29"/>
      <c r="B181" s="82"/>
      <c r="C181" s="82"/>
      <c r="D181" s="82"/>
      <c r="E181" s="83"/>
      <c r="F181" s="194">
        <f t="shared" si="2"/>
        <v>0</v>
      </c>
      <c r="G181" s="32"/>
      <c r="H181" s="31"/>
    </row>
    <row r="182" spans="1:8">
      <c r="A182" s="29"/>
      <c r="B182" s="82"/>
      <c r="C182" s="82"/>
      <c r="D182" s="82"/>
      <c r="E182" s="83"/>
      <c r="F182" s="194">
        <f t="shared" si="2"/>
        <v>0</v>
      </c>
      <c r="G182" s="32"/>
      <c r="H182" s="31"/>
    </row>
    <row r="183" spans="1:8">
      <c r="A183" s="29"/>
      <c r="B183" s="82"/>
      <c r="C183" s="82"/>
      <c r="D183" s="82"/>
      <c r="E183" s="83"/>
      <c r="F183" s="194">
        <f t="shared" si="2"/>
        <v>0</v>
      </c>
      <c r="G183" s="32"/>
      <c r="H183" s="31"/>
    </row>
    <row r="184" spans="1:8">
      <c r="A184" s="29"/>
      <c r="B184" s="82"/>
      <c r="C184" s="82"/>
      <c r="D184" s="82"/>
      <c r="E184" s="83"/>
      <c r="F184" s="194">
        <f t="shared" si="2"/>
        <v>0</v>
      </c>
      <c r="G184" s="32"/>
      <c r="H184" s="31"/>
    </row>
    <row r="185" spans="1:8">
      <c r="A185" s="29"/>
      <c r="B185" s="82"/>
      <c r="C185" s="82"/>
      <c r="D185" s="82"/>
      <c r="E185" s="83"/>
      <c r="F185" s="194">
        <f t="shared" si="2"/>
        <v>0</v>
      </c>
      <c r="G185" s="32"/>
      <c r="H185" s="31"/>
    </row>
    <row r="186" spans="1:8">
      <c r="A186" s="29"/>
      <c r="B186" s="82"/>
      <c r="C186" s="82"/>
      <c r="D186" s="82"/>
      <c r="E186" s="83"/>
      <c r="F186" s="194">
        <f t="shared" si="2"/>
        <v>0</v>
      </c>
      <c r="G186" s="32"/>
      <c r="H186" s="31"/>
    </row>
    <row r="187" spans="1:8">
      <c r="A187" s="29"/>
      <c r="B187" s="82"/>
      <c r="C187" s="82"/>
      <c r="D187" s="82"/>
      <c r="E187" s="83"/>
      <c r="F187" s="194">
        <f t="shared" si="2"/>
        <v>0</v>
      </c>
      <c r="G187" s="32"/>
      <c r="H187" s="31"/>
    </row>
    <row r="188" spans="1:8">
      <c r="A188" s="29"/>
      <c r="B188" s="82"/>
      <c r="C188" s="82"/>
      <c r="D188" s="82"/>
      <c r="E188" s="83"/>
      <c r="F188" s="194">
        <f t="shared" si="2"/>
        <v>0</v>
      </c>
      <c r="G188" s="32"/>
      <c r="H188" s="31"/>
    </row>
    <row r="189" spans="1:8">
      <c r="A189" s="29"/>
      <c r="B189" s="82"/>
      <c r="C189" s="82"/>
      <c r="D189" s="82"/>
      <c r="E189" s="83"/>
      <c r="F189" s="194">
        <f t="shared" si="2"/>
        <v>0</v>
      </c>
      <c r="G189" s="32"/>
      <c r="H189" s="31"/>
    </row>
    <row r="190" spans="1:8">
      <c r="A190" s="29"/>
      <c r="B190" s="82"/>
      <c r="C190" s="82"/>
      <c r="D190" s="82"/>
      <c r="E190" s="83"/>
      <c r="F190" s="194">
        <f t="shared" si="2"/>
        <v>0</v>
      </c>
      <c r="G190" s="32"/>
      <c r="H190" s="31"/>
    </row>
    <row r="191" spans="1:8">
      <c r="A191" s="29"/>
      <c r="B191" s="82"/>
      <c r="C191" s="82"/>
      <c r="D191" s="82"/>
      <c r="E191" s="83"/>
      <c r="F191" s="194">
        <f t="shared" si="2"/>
        <v>0</v>
      </c>
      <c r="G191" s="32"/>
      <c r="H191" s="31"/>
    </row>
    <row r="192" spans="1:8">
      <c r="A192" s="29"/>
      <c r="B192" s="82"/>
      <c r="C192" s="82"/>
      <c r="D192" s="82"/>
      <c r="E192" s="83"/>
      <c r="F192" s="194">
        <f t="shared" si="2"/>
        <v>0</v>
      </c>
      <c r="G192" s="32"/>
      <c r="H192" s="31"/>
    </row>
    <row r="193" spans="1:8">
      <c r="A193" s="29"/>
      <c r="B193" s="82"/>
      <c r="C193" s="82"/>
      <c r="D193" s="82"/>
      <c r="E193" s="83"/>
      <c r="F193" s="194">
        <f t="shared" si="2"/>
        <v>0</v>
      </c>
      <c r="G193" s="32"/>
      <c r="H193" s="31"/>
    </row>
    <row r="194" spans="1:8">
      <c r="A194" s="29"/>
      <c r="B194" s="82"/>
      <c r="C194" s="82"/>
      <c r="D194" s="82"/>
      <c r="E194" s="83"/>
      <c r="F194" s="194">
        <f t="shared" si="2"/>
        <v>0</v>
      </c>
      <c r="G194" s="32"/>
      <c r="H194" s="31"/>
    </row>
    <row r="195" spans="1:8">
      <c r="A195" s="29"/>
      <c r="B195" s="82"/>
      <c r="C195" s="82"/>
      <c r="D195" s="82"/>
      <c r="E195" s="83"/>
      <c r="F195" s="194">
        <f t="shared" si="2"/>
        <v>0</v>
      </c>
      <c r="G195" s="32"/>
      <c r="H195" s="31"/>
    </row>
    <row r="196" spans="1:8">
      <c r="A196" s="29"/>
      <c r="B196" s="82"/>
      <c r="C196" s="82"/>
      <c r="D196" s="82"/>
      <c r="E196" s="83"/>
      <c r="F196" s="194">
        <f t="shared" si="2"/>
        <v>0</v>
      </c>
      <c r="G196" s="32"/>
      <c r="H196" s="31"/>
    </row>
    <row r="197" spans="1:8">
      <c r="A197" s="29"/>
      <c r="B197" s="82"/>
      <c r="C197" s="82"/>
      <c r="D197" s="82"/>
      <c r="E197" s="83"/>
      <c r="F197" s="194">
        <f t="shared" si="2"/>
        <v>0</v>
      </c>
      <c r="G197" s="32"/>
      <c r="H197" s="31"/>
    </row>
    <row r="198" spans="1:8">
      <c r="A198" s="29"/>
      <c r="B198" s="82"/>
      <c r="C198" s="82"/>
      <c r="D198" s="82"/>
      <c r="E198" s="83"/>
      <c r="F198" s="194">
        <f t="shared" si="2"/>
        <v>0</v>
      </c>
      <c r="G198" s="32"/>
      <c r="H198" s="31"/>
    </row>
    <row r="199" spans="1:8">
      <c r="A199" s="29"/>
      <c r="B199" s="82"/>
      <c r="C199" s="82"/>
      <c r="D199" s="82"/>
      <c r="E199" s="83"/>
      <c r="F199" s="194">
        <f t="shared" si="2"/>
        <v>0</v>
      </c>
      <c r="G199" s="32"/>
      <c r="H199" s="31"/>
    </row>
    <row r="200" spans="1:8">
      <c r="A200" s="29"/>
      <c r="B200" s="82"/>
      <c r="C200" s="82"/>
      <c r="D200" s="82"/>
      <c r="E200" s="83"/>
      <c r="F200" s="194">
        <f t="shared" ref="F200:F263" si="3">SUM(C200:E200)</f>
        <v>0</v>
      </c>
      <c r="G200" s="32"/>
      <c r="H200" s="31"/>
    </row>
    <row r="201" spans="1:8">
      <c r="A201" s="29"/>
      <c r="B201" s="82"/>
      <c r="C201" s="82"/>
      <c r="D201" s="82"/>
      <c r="E201" s="83"/>
      <c r="F201" s="194">
        <f t="shared" si="3"/>
        <v>0</v>
      </c>
      <c r="G201" s="32"/>
      <c r="H201" s="31"/>
    </row>
    <row r="202" spans="1:8">
      <c r="A202" s="29"/>
      <c r="B202" s="82"/>
      <c r="C202" s="82"/>
      <c r="D202" s="82"/>
      <c r="E202" s="83"/>
      <c r="F202" s="194">
        <f t="shared" si="3"/>
        <v>0</v>
      </c>
      <c r="G202" s="32"/>
      <c r="H202" s="31"/>
    </row>
    <row r="203" spans="1:8">
      <c r="A203" s="29"/>
      <c r="B203" s="82"/>
      <c r="C203" s="82"/>
      <c r="D203" s="82"/>
      <c r="E203" s="83"/>
      <c r="F203" s="194">
        <f t="shared" si="3"/>
        <v>0</v>
      </c>
      <c r="G203" s="32"/>
      <c r="H203" s="31"/>
    </row>
    <row r="204" spans="1:8">
      <c r="A204" s="29"/>
      <c r="B204" s="82"/>
      <c r="C204" s="82"/>
      <c r="D204" s="82"/>
      <c r="E204" s="83"/>
      <c r="F204" s="194">
        <f t="shared" si="3"/>
        <v>0</v>
      </c>
      <c r="G204" s="32"/>
      <c r="H204" s="31"/>
    </row>
    <row r="205" spans="1:8">
      <c r="A205" s="29"/>
      <c r="B205" s="82"/>
      <c r="C205" s="82"/>
      <c r="D205" s="82"/>
      <c r="E205" s="83"/>
      <c r="F205" s="194">
        <f t="shared" si="3"/>
        <v>0</v>
      </c>
      <c r="G205" s="32"/>
      <c r="H205" s="31"/>
    </row>
    <row r="206" spans="1:8">
      <c r="A206" s="29"/>
      <c r="B206" s="82"/>
      <c r="C206" s="82"/>
      <c r="D206" s="82"/>
      <c r="E206" s="83"/>
      <c r="F206" s="194">
        <f t="shared" si="3"/>
        <v>0</v>
      </c>
      <c r="G206" s="32"/>
      <c r="H206" s="31"/>
    </row>
    <row r="207" spans="1:8">
      <c r="A207" s="29"/>
      <c r="B207" s="82"/>
      <c r="C207" s="82"/>
      <c r="D207" s="82"/>
      <c r="E207" s="83"/>
      <c r="F207" s="194">
        <f t="shared" si="3"/>
        <v>0</v>
      </c>
      <c r="G207" s="32"/>
      <c r="H207" s="31"/>
    </row>
    <row r="208" spans="1:8">
      <c r="A208" s="29"/>
      <c r="B208" s="82"/>
      <c r="C208" s="82"/>
      <c r="D208" s="82"/>
      <c r="E208" s="83"/>
      <c r="F208" s="194">
        <f t="shared" si="3"/>
        <v>0</v>
      </c>
      <c r="G208" s="32"/>
      <c r="H208" s="31"/>
    </row>
    <row r="209" spans="1:8">
      <c r="A209" s="29"/>
      <c r="B209" s="82"/>
      <c r="C209" s="82"/>
      <c r="D209" s="82"/>
      <c r="E209" s="83"/>
      <c r="F209" s="194">
        <f t="shared" si="3"/>
        <v>0</v>
      </c>
      <c r="G209" s="32"/>
      <c r="H209" s="31"/>
    </row>
    <row r="210" spans="1:8">
      <c r="A210" s="29"/>
      <c r="B210" s="82"/>
      <c r="C210" s="82"/>
      <c r="D210" s="82"/>
      <c r="E210" s="83"/>
      <c r="F210" s="194">
        <f t="shared" si="3"/>
        <v>0</v>
      </c>
      <c r="G210" s="32"/>
      <c r="H210" s="31"/>
    </row>
    <row r="211" spans="1:8">
      <c r="A211" s="29"/>
      <c r="B211" s="82"/>
      <c r="C211" s="82"/>
      <c r="D211" s="82"/>
      <c r="E211" s="83"/>
      <c r="F211" s="194">
        <f t="shared" si="3"/>
        <v>0</v>
      </c>
      <c r="G211" s="32"/>
      <c r="H211" s="31"/>
    </row>
    <row r="212" spans="1:8">
      <c r="A212" s="29"/>
      <c r="B212" s="82"/>
      <c r="C212" s="82"/>
      <c r="D212" s="82"/>
      <c r="E212" s="83"/>
      <c r="F212" s="194">
        <f t="shared" si="3"/>
        <v>0</v>
      </c>
      <c r="G212" s="32"/>
      <c r="H212" s="31"/>
    </row>
    <row r="213" spans="1:8">
      <c r="A213" s="29"/>
      <c r="B213" s="82"/>
      <c r="C213" s="82"/>
      <c r="D213" s="82"/>
      <c r="E213" s="83"/>
      <c r="F213" s="194">
        <f t="shared" si="3"/>
        <v>0</v>
      </c>
      <c r="G213" s="32"/>
      <c r="H213" s="31"/>
    </row>
    <row r="214" spans="1:8">
      <c r="A214" s="29"/>
      <c r="B214" s="82"/>
      <c r="C214" s="82"/>
      <c r="D214" s="82"/>
      <c r="E214" s="83"/>
      <c r="F214" s="194">
        <f t="shared" si="3"/>
        <v>0</v>
      </c>
      <c r="G214" s="32"/>
      <c r="H214" s="31"/>
    </row>
    <row r="215" spans="1:8">
      <c r="A215" s="29"/>
      <c r="B215" s="82"/>
      <c r="C215" s="82"/>
      <c r="D215" s="82"/>
      <c r="E215" s="83"/>
      <c r="F215" s="194">
        <f t="shared" si="3"/>
        <v>0</v>
      </c>
      <c r="G215" s="32"/>
      <c r="H215" s="31"/>
    </row>
    <row r="216" spans="1:8">
      <c r="A216" s="29"/>
      <c r="B216" s="82"/>
      <c r="C216" s="82"/>
      <c r="D216" s="82"/>
      <c r="E216" s="83"/>
      <c r="F216" s="194">
        <f t="shared" si="3"/>
        <v>0</v>
      </c>
      <c r="G216" s="32"/>
      <c r="H216" s="31"/>
    </row>
    <row r="217" spans="1:8">
      <c r="A217" s="29"/>
      <c r="B217" s="82"/>
      <c r="C217" s="82"/>
      <c r="D217" s="82"/>
      <c r="E217" s="83"/>
      <c r="F217" s="194">
        <f t="shared" si="3"/>
        <v>0</v>
      </c>
      <c r="G217" s="32"/>
      <c r="H217" s="31"/>
    </row>
    <row r="218" spans="1:8">
      <c r="A218" s="29"/>
      <c r="B218" s="82"/>
      <c r="C218" s="82"/>
      <c r="D218" s="82"/>
      <c r="E218" s="83"/>
      <c r="F218" s="194">
        <f t="shared" si="3"/>
        <v>0</v>
      </c>
      <c r="G218" s="32"/>
      <c r="H218" s="31"/>
    </row>
    <row r="219" spans="1:8">
      <c r="A219" s="29"/>
      <c r="B219" s="82"/>
      <c r="C219" s="82"/>
      <c r="D219" s="82"/>
      <c r="E219" s="83"/>
      <c r="F219" s="194">
        <f t="shared" si="3"/>
        <v>0</v>
      </c>
      <c r="G219" s="32"/>
      <c r="H219" s="31"/>
    </row>
    <row r="220" spans="1:8">
      <c r="A220" s="29"/>
      <c r="B220" s="82"/>
      <c r="C220" s="82"/>
      <c r="D220" s="82"/>
      <c r="E220" s="83"/>
      <c r="F220" s="194">
        <f t="shared" si="3"/>
        <v>0</v>
      </c>
      <c r="G220" s="32"/>
      <c r="H220" s="31"/>
    </row>
    <row r="221" spans="1:8">
      <c r="A221" s="29"/>
      <c r="B221" s="82"/>
      <c r="C221" s="82"/>
      <c r="D221" s="82"/>
      <c r="E221" s="83"/>
      <c r="F221" s="194">
        <f t="shared" si="3"/>
        <v>0</v>
      </c>
      <c r="G221" s="32"/>
      <c r="H221" s="31"/>
    </row>
    <row r="222" spans="1:8">
      <c r="A222" s="29"/>
      <c r="B222" s="82"/>
      <c r="C222" s="82"/>
      <c r="D222" s="82"/>
      <c r="E222" s="83"/>
      <c r="F222" s="194">
        <f t="shared" si="3"/>
        <v>0</v>
      </c>
      <c r="G222" s="32"/>
      <c r="H222" s="31"/>
    </row>
    <row r="223" spans="1:8">
      <c r="A223" s="29"/>
      <c r="B223" s="82"/>
      <c r="C223" s="82"/>
      <c r="D223" s="82"/>
      <c r="E223" s="83"/>
      <c r="F223" s="194">
        <f t="shared" si="3"/>
        <v>0</v>
      </c>
      <c r="G223" s="32"/>
      <c r="H223" s="31"/>
    </row>
    <row r="224" spans="1:8">
      <c r="A224" s="29"/>
      <c r="B224" s="82"/>
      <c r="C224" s="82"/>
      <c r="D224" s="82"/>
      <c r="E224" s="83"/>
      <c r="F224" s="194">
        <f t="shared" si="3"/>
        <v>0</v>
      </c>
      <c r="G224" s="32"/>
      <c r="H224" s="31"/>
    </row>
    <row r="225" spans="1:8">
      <c r="A225" s="29"/>
      <c r="B225" s="82"/>
      <c r="C225" s="82"/>
      <c r="D225" s="82"/>
      <c r="E225" s="83"/>
      <c r="F225" s="194">
        <f t="shared" si="3"/>
        <v>0</v>
      </c>
      <c r="G225" s="32"/>
      <c r="H225" s="31"/>
    </row>
    <row r="226" spans="1:8">
      <c r="A226" s="29"/>
      <c r="B226" s="82"/>
      <c r="C226" s="82"/>
      <c r="D226" s="82"/>
      <c r="E226" s="83"/>
      <c r="F226" s="194">
        <f t="shared" si="3"/>
        <v>0</v>
      </c>
      <c r="G226" s="32"/>
      <c r="H226" s="31"/>
    </row>
    <row r="227" spans="1:8">
      <c r="A227" s="29"/>
      <c r="B227" s="82"/>
      <c r="C227" s="82"/>
      <c r="D227" s="82"/>
      <c r="E227" s="83"/>
      <c r="F227" s="194">
        <f t="shared" si="3"/>
        <v>0</v>
      </c>
      <c r="G227" s="32"/>
      <c r="H227" s="31"/>
    </row>
    <row r="228" spans="1:8">
      <c r="A228" s="29"/>
      <c r="B228" s="82"/>
      <c r="C228" s="82"/>
      <c r="D228" s="82"/>
      <c r="E228" s="83"/>
      <c r="F228" s="194">
        <f t="shared" si="3"/>
        <v>0</v>
      </c>
      <c r="G228" s="32"/>
      <c r="H228" s="31"/>
    </row>
    <row r="229" spans="1:8">
      <c r="A229" s="29"/>
      <c r="B229" s="82"/>
      <c r="C229" s="82"/>
      <c r="D229" s="82"/>
      <c r="E229" s="83"/>
      <c r="F229" s="194">
        <f t="shared" si="3"/>
        <v>0</v>
      </c>
      <c r="G229" s="32"/>
      <c r="H229" s="31"/>
    </row>
    <row r="230" spans="1:8">
      <c r="A230" s="29"/>
      <c r="B230" s="82"/>
      <c r="C230" s="82"/>
      <c r="D230" s="82"/>
      <c r="E230" s="83"/>
      <c r="F230" s="194">
        <f t="shared" si="3"/>
        <v>0</v>
      </c>
      <c r="G230" s="32"/>
      <c r="H230" s="31"/>
    </row>
    <row r="231" spans="1:8">
      <c r="A231" s="29"/>
      <c r="B231" s="82"/>
      <c r="C231" s="82"/>
      <c r="D231" s="82"/>
      <c r="E231" s="83"/>
      <c r="F231" s="194">
        <f t="shared" si="3"/>
        <v>0</v>
      </c>
      <c r="G231" s="32"/>
      <c r="H231" s="31"/>
    </row>
    <row r="232" spans="1:8">
      <c r="A232" s="29"/>
      <c r="B232" s="82"/>
      <c r="C232" s="82"/>
      <c r="D232" s="82"/>
      <c r="E232" s="83"/>
      <c r="F232" s="194">
        <f t="shared" si="3"/>
        <v>0</v>
      </c>
      <c r="G232" s="32"/>
      <c r="H232" s="31"/>
    </row>
    <row r="233" spans="1:8">
      <c r="A233" s="29"/>
      <c r="B233" s="82"/>
      <c r="C233" s="82"/>
      <c r="D233" s="82"/>
      <c r="E233" s="83"/>
      <c r="F233" s="194">
        <f t="shared" si="3"/>
        <v>0</v>
      </c>
      <c r="G233" s="32"/>
      <c r="H233" s="31"/>
    </row>
    <row r="234" spans="1:8">
      <c r="A234" s="29"/>
      <c r="B234" s="82"/>
      <c r="C234" s="82"/>
      <c r="D234" s="82"/>
      <c r="E234" s="83"/>
      <c r="F234" s="194">
        <f t="shared" si="3"/>
        <v>0</v>
      </c>
      <c r="G234" s="32"/>
      <c r="H234" s="31"/>
    </row>
    <row r="235" spans="1:8">
      <c r="A235" s="29"/>
      <c r="B235" s="82"/>
      <c r="C235" s="82"/>
      <c r="D235" s="82"/>
      <c r="E235" s="83"/>
      <c r="F235" s="194">
        <f t="shared" si="3"/>
        <v>0</v>
      </c>
      <c r="G235" s="32"/>
      <c r="H235" s="31"/>
    </row>
    <row r="236" spans="1:8">
      <c r="A236" s="29"/>
      <c r="B236" s="82"/>
      <c r="C236" s="82"/>
      <c r="D236" s="82"/>
      <c r="E236" s="83"/>
      <c r="F236" s="194">
        <f t="shared" si="3"/>
        <v>0</v>
      </c>
      <c r="G236" s="32"/>
      <c r="H236" s="31"/>
    </row>
    <row r="237" spans="1:8">
      <c r="A237" s="29"/>
      <c r="B237" s="82"/>
      <c r="C237" s="82"/>
      <c r="D237" s="82"/>
      <c r="E237" s="83"/>
      <c r="F237" s="194">
        <f t="shared" si="3"/>
        <v>0</v>
      </c>
      <c r="G237" s="32"/>
      <c r="H237" s="31"/>
    </row>
    <row r="238" spans="1:8">
      <c r="A238" s="29"/>
      <c r="B238" s="82"/>
      <c r="C238" s="82"/>
      <c r="D238" s="82"/>
      <c r="E238" s="83"/>
      <c r="F238" s="194">
        <f t="shared" si="3"/>
        <v>0</v>
      </c>
      <c r="G238" s="32"/>
      <c r="H238" s="31"/>
    </row>
    <row r="239" spans="1:8">
      <c r="A239" s="29"/>
      <c r="B239" s="82"/>
      <c r="C239" s="82"/>
      <c r="D239" s="82"/>
      <c r="E239" s="83"/>
      <c r="F239" s="194">
        <f t="shared" si="3"/>
        <v>0</v>
      </c>
      <c r="G239" s="32"/>
      <c r="H239" s="31"/>
    </row>
    <row r="240" spans="1:8">
      <c r="A240" s="29"/>
      <c r="B240" s="82"/>
      <c r="C240" s="82"/>
      <c r="D240" s="82"/>
      <c r="E240" s="83"/>
      <c r="F240" s="194">
        <f t="shared" si="3"/>
        <v>0</v>
      </c>
      <c r="G240" s="32"/>
      <c r="H240" s="31"/>
    </row>
    <row r="241" spans="1:8">
      <c r="A241" s="29"/>
      <c r="B241" s="82"/>
      <c r="C241" s="82"/>
      <c r="D241" s="82"/>
      <c r="E241" s="83"/>
      <c r="F241" s="194">
        <f t="shared" si="3"/>
        <v>0</v>
      </c>
      <c r="G241" s="32"/>
      <c r="H241" s="31"/>
    </row>
    <row r="242" spans="1:8">
      <c r="A242" s="29"/>
      <c r="B242" s="82"/>
      <c r="C242" s="82"/>
      <c r="D242" s="82"/>
      <c r="E242" s="83"/>
      <c r="F242" s="194">
        <f t="shared" si="3"/>
        <v>0</v>
      </c>
      <c r="G242" s="32"/>
      <c r="H242" s="31"/>
    </row>
    <row r="243" spans="1:8">
      <c r="A243" s="29"/>
      <c r="B243" s="82"/>
      <c r="C243" s="82"/>
      <c r="D243" s="82"/>
      <c r="E243" s="83"/>
      <c r="F243" s="194">
        <f t="shared" si="3"/>
        <v>0</v>
      </c>
      <c r="G243" s="32"/>
      <c r="H243" s="31"/>
    </row>
    <row r="244" spans="1:8">
      <c r="A244" s="29"/>
      <c r="B244" s="82"/>
      <c r="C244" s="82"/>
      <c r="D244" s="82"/>
      <c r="E244" s="83"/>
      <c r="F244" s="194">
        <f t="shared" si="3"/>
        <v>0</v>
      </c>
      <c r="G244" s="32"/>
      <c r="H244" s="31"/>
    </row>
    <row r="245" spans="1:8">
      <c r="A245" s="29"/>
      <c r="B245" s="82"/>
      <c r="C245" s="82"/>
      <c r="D245" s="82"/>
      <c r="E245" s="83"/>
      <c r="F245" s="194">
        <f t="shared" si="3"/>
        <v>0</v>
      </c>
      <c r="G245" s="32"/>
      <c r="H245" s="31"/>
    </row>
    <row r="246" spans="1:8">
      <c r="A246" s="29"/>
      <c r="B246" s="82"/>
      <c r="C246" s="82"/>
      <c r="D246" s="82"/>
      <c r="E246" s="83"/>
      <c r="F246" s="194">
        <f t="shared" si="3"/>
        <v>0</v>
      </c>
      <c r="G246" s="32"/>
      <c r="H246" s="31"/>
    </row>
    <row r="247" spans="1:8">
      <c r="A247" s="29"/>
      <c r="B247" s="82"/>
      <c r="C247" s="82"/>
      <c r="D247" s="82"/>
      <c r="E247" s="83"/>
      <c r="F247" s="194">
        <f t="shared" si="3"/>
        <v>0</v>
      </c>
      <c r="G247" s="32"/>
      <c r="H247" s="31"/>
    </row>
    <row r="248" spans="1:8">
      <c r="A248" s="29"/>
      <c r="B248" s="82"/>
      <c r="C248" s="82"/>
      <c r="D248" s="82"/>
      <c r="E248" s="83"/>
      <c r="F248" s="194">
        <f t="shared" si="3"/>
        <v>0</v>
      </c>
      <c r="G248" s="32"/>
      <c r="H248" s="31"/>
    </row>
    <row r="249" spans="1:8">
      <c r="A249" s="29"/>
      <c r="B249" s="82"/>
      <c r="C249" s="82"/>
      <c r="D249" s="82"/>
      <c r="E249" s="83"/>
      <c r="F249" s="194">
        <f t="shared" si="3"/>
        <v>0</v>
      </c>
      <c r="G249" s="32"/>
      <c r="H249" s="31"/>
    </row>
    <row r="250" spans="1:8">
      <c r="A250" s="29"/>
      <c r="B250" s="82"/>
      <c r="C250" s="82"/>
      <c r="D250" s="82"/>
      <c r="E250" s="83"/>
      <c r="F250" s="194">
        <f t="shared" si="3"/>
        <v>0</v>
      </c>
      <c r="G250" s="32"/>
      <c r="H250" s="31"/>
    </row>
    <row r="251" spans="1:8">
      <c r="A251" s="29"/>
      <c r="B251" s="82"/>
      <c r="C251" s="82"/>
      <c r="D251" s="82"/>
      <c r="E251" s="83"/>
      <c r="F251" s="194">
        <f t="shared" si="3"/>
        <v>0</v>
      </c>
      <c r="G251" s="32"/>
      <c r="H251" s="31"/>
    </row>
    <row r="252" spans="1:8">
      <c r="A252" s="29"/>
      <c r="B252" s="82"/>
      <c r="C252" s="82"/>
      <c r="D252" s="82"/>
      <c r="E252" s="83"/>
      <c r="F252" s="194">
        <f t="shared" si="3"/>
        <v>0</v>
      </c>
      <c r="G252" s="32"/>
      <c r="H252" s="31"/>
    </row>
    <row r="253" spans="1:8">
      <c r="A253" s="29"/>
      <c r="B253" s="82"/>
      <c r="C253" s="82"/>
      <c r="D253" s="82"/>
      <c r="E253" s="83"/>
      <c r="F253" s="194">
        <f t="shared" si="3"/>
        <v>0</v>
      </c>
      <c r="G253" s="32"/>
      <c r="H253" s="31"/>
    </row>
    <row r="254" spans="1:8">
      <c r="A254" s="29"/>
      <c r="B254" s="82"/>
      <c r="C254" s="82"/>
      <c r="D254" s="82"/>
      <c r="E254" s="83"/>
      <c r="F254" s="194">
        <f t="shared" si="3"/>
        <v>0</v>
      </c>
      <c r="G254" s="32"/>
      <c r="H254" s="31"/>
    </row>
    <row r="255" spans="1:8">
      <c r="A255" s="29"/>
      <c r="B255" s="82"/>
      <c r="C255" s="82"/>
      <c r="D255" s="82"/>
      <c r="E255" s="83"/>
      <c r="F255" s="194">
        <f t="shared" si="3"/>
        <v>0</v>
      </c>
      <c r="G255" s="32"/>
      <c r="H255" s="31"/>
    </row>
    <row r="256" spans="1:8">
      <c r="A256" s="29"/>
      <c r="B256" s="82"/>
      <c r="C256" s="82"/>
      <c r="D256" s="82"/>
      <c r="E256" s="83"/>
      <c r="F256" s="194">
        <f t="shared" si="3"/>
        <v>0</v>
      </c>
      <c r="G256" s="32"/>
      <c r="H256" s="31"/>
    </row>
    <row r="257" spans="1:8">
      <c r="A257" s="29"/>
      <c r="B257" s="82"/>
      <c r="C257" s="82"/>
      <c r="D257" s="82"/>
      <c r="E257" s="83"/>
      <c r="F257" s="194">
        <f t="shared" si="3"/>
        <v>0</v>
      </c>
      <c r="G257" s="32"/>
      <c r="H257" s="31"/>
    </row>
    <row r="258" spans="1:8">
      <c r="A258" s="29"/>
      <c r="B258" s="82"/>
      <c r="C258" s="82"/>
      <c r="D258" s="82"/>
      <c r="E258" s="83"/>
      <c r="F258" s="194">
        <f t="shared" si="3"/>
        <v>0</v>
      </c>
      <c r="G258" s="32"/>
      <c r="H258" s="31"/>
    </row>
    <row r="259" spans="1:8">
      <c r="A259" s="29"/>
      <c r="B259" s="82"/>
      <c r="C259" s="82"/>
      <c r="D259" s="82"/>
      <c r="E259" s="83"/>
      <c r="F259" s="194">
        <f t="shared" si="3"/>
        <v>0</v>
      </c>
      <c r="G259" s="32"/>
      <c r="H259" s="31"/>
    </row>
    <row r="260" spans="1:8">
      <c r="A260" s="29"/>
      <c r="B260" s="82"/>
      <c r="C260" s="82"/>
      <c r="D260" s="82"/>
      <c r="E260" s="83"/>
      <c r="F260" s="194">
        <f t="shared" si="3"/>
        <v>0</v>
      </c>
      <c r="G260" s="32"/>
      <c r="H260" s="31"/>
    </row>
    <row r="261" spans="1:8">
      <c r="A261" s="29"/>
      <c r="B261" s="82"/>
      <c r="C261" s="82"/>
      <c r="D261" s="82"/>
      <c r="E261" s="83"/>
      <c r="F261" s="194">
        <f t="shared" si="3"/>
        <v>0</v>
      </c>
      <c r="G261" s="32"/>
      <c r="H261" s="31"/>
    </row>
    <row r="262" spans="1:8">
      <c r="A262" s="29"/>
      <c r="B262" s="82"/>
      <c r="C262" s="82"/>
      <c r="D262" s="82"/>
      <c r="E262" s="83"/>
      <c r="F262" s="194">
        <f t="shared" si="3"/>
        <v>0</v>
      </c>
      <c r="G262" s="32"/>
      <c r="H262" s="31"/>
    </row>
    <row r="263" spans="1:8">
      <c r="A263" s="29"/>
      <c r="B263" s="82"/>
      <c r="C263" s="82"/>
      <c r="D263" s="82"/>
      <c r="E263" s="83"/>
      <c r="F263" s="194">
        <f t="shared" si="3"/>
        <v>0</v>
      </c>
      <c r="G263" s="32"/>
      <c r="H263" s="31"/>
    </row>
    <row r="264" spans="1:8">
      <c r="A264" s="29"/>
      <c r="B264" s="82"/>
      <c r="C264" s="82"/>
      <c r="D264" s="82"/>
      <c r="E264" s="83"/>
      <c r="F264" s="194">
        <f t="shared" ref="F264:F327" si="4">SUM(C264:E264)</f>
        <v>0</v>
      </c>
      <c r="G264" s="32"/>
      <c r="H264" s="31"/>
    </row>
    <row r="265" spans="1:8">
      <c r="A265" s="29"/>
      <c r="B265" s="82"/>
      <c r="C265" s="82"/>
      <c r="D265" s="82"/>
      <c r="E265" s="83"/>
      <c r="F265" s="194">
        <f t="shared" si="4"/>
        <v>0</v>
      </c>
      <c r="G265" s="32"/>
      <c r="H265" s="31"/>
    </row>
    <row r="266" spans="1:8">
      <c r="A266" s="29"/>
      <c r="B266" s="82"/>
      <c r="C266" s="82"/>
      <c r="D266" s="82"/>
      <c r="E266" s="83"/>
      <c r="F266" s="194">
        <f t="shared" si="4"/>
        <v>0</v>
      </c>
      <c r="G266" s="32"/>
      <c r="H266" s="31"/>
    </row>
    <row r="267" spans="1:8">
      <c r="A267" s="29"/>
      <c r="B267" s="82"/>
      <c r="C267" s="82"/>
      <c r="D267" s="82"/>
      <c r="E267" s="83"/>
      <c r="F267" s="194">
        <f t="shared" si="4"/>
        <v>0</v>
      </c>
      <c r="G267" s="32"/>
      <c r="H267" s="31"/>
    </row>
    <row r="268" spans="1:8">
      <c r="A268" s="29"/>
      <c r="B268" s="82"/>
      <c r="C268" s="82"/>
      <c r="D268" s="82"/>
      <c r="E268" s="83"/>
      <c r="F268" s="194">
        <f t="shared" si="4"/>
        <v>0</v>
      </c>
      <c r="G268" s="32"/>
      <c r="H268" s="31"/>
    </row>
    <row r="269" spans="1:8">
      <c r="A269" s="29"/>
      <c r="B269" s="82"/>
      <c r="C269" s="82"/>
      <c r="D269" s="82"/>
      <c r="E269" s="83"/>
      <c r="F269" s="194">
        <f t="shared" si="4"/>
        <v>0</v>
      </c>
      <c r="G269" s="32"/>
      <c r="H269" s="31"/>
    </row>
    <row r="270" spans="1:8">
      <c r="A270" s="29"/>
      <c r="B270" s="82"/>
      <c r="C270" s="82"/>
      <c r="D270" s="82"/>
      <c r="E270" s="83"/>
      <c r="F270" s="194">
        <f t="shared" si="4"/>
        <v>0</v>
      </c>
      <c r="G270" s="32"/>
      <c r="H270" s="31"/>
    </row>
    <row r="271" spans="1:8">
      <c r="A271" s="29"/>
      <c r="B271" s="82"/>
      <c r="C271" s="82"/>
      <c r="D271" s="82"/>
      <c r="E271" s="83"/>
      <c r="F271" s="194">
        <f t="shared" si="4"/>
        <v>0</v>
      </c>
      <c r="G271" s="32"/>
      <c r="H271" s="31"/>
    </row>
    <row r="272" spans="1:8">
      <c r="A272" s="29"/>
      <c r="B272" s="82"/>
      <c r="C272" s="82"/>
      <c r="D272" s="82"/>
      <c r="E272" s="83"/>
      <c r="F272" s="194">
        <f t="shared" si="4"/>
        <v>0</v>
      </c>
      <c r="G272" s="32"/>
      <c r="H272" s="31"/>
    </row>
    <row r="273" spans="1:8">
      <c r="A273" s="29"/>
      <c r="B273" s="82"/>
      <c r="C273" s="82"/>
      <c r="D273" s="82"/>
      <c r="E273" s="83"/>
      <c r="F273" s="194">
        <f t="shared" si="4"/>
        <v>0</v>
      </c>
      <c r="G273" s="32"/>
      <c r="H273" s="31"/>
    </row>
    <row r="274" spans="1:8">
      <c r="A274" s="29"/>
      <c r="B274" s="82"/>
      <c r="C274" s="82"/>
      <c r="D274" s="82"/>
      <c r="E274" s="83"/>
      <c r="F274" s="194">
        <f t="shared" si="4"/>
        <v>0</v>
      </c>
      <c r="G274" s="32"/>
      <c r="H274" s="31"/>
    </row>
    <row r="275" spans="1:8">
      <c r="A275" s="29"/>
      <c r="B275" s="82"/>
      <c r="C275" s="82"/>
      <c r="D275" s="82"/>
      <c r="E275" s="83"/>
      <c r="F275" s="194">
        <f t="shared" si="4"/>
        <v>0</v>
      </c>
      <c r="G275" s="32"/>
      <c r="H275" s="31"/>
    </row>
    <row r="276" spans="1:8">
      <c r="A276" s="29"/>
      <c r="B276" s="82"/>
      <c r="C276" s="82"/>
      <c r="D276" s="82"/>
      <c r="E276" s="83"/>
      <c r="F276" s="194">
        <f t="shared" si="4"/>
        <v>0</v>
      </c>
      <c r="G276" s="32"/>
      <c r="H276" s="31"/>
    </row>
    <row r="277" spans="1:8">
      <c r="A277" s="29"/>
      <c r="B277" s="82"/>
      <c r="C277" s="82"/>
      <c r="D277" s="82"/>
      <c r="E277" s="83"/>
      <c r="F277" s="194">
        <f t="shared" si="4"/>
        <v>0</v>
      </c>
      <c r="G277" s="32"/>
      <c r="H277" s="31"/>
    </row>
    <row r="278" spans="1:8">
      <c r="A278" s="29"/>
      <c r="B278" s="82"/>
      <c r="C278" s="82"/>
      <c r="D278" s="82"/>
      <c r="E278" s="83"/>
      <c r="F278" s="194">
        <f t="shared" si="4"/>
        <v>0</v>
      </c>
      <c r="G278" s="32"/>
      <c r="H278" s="31"/>
    </row>
    <row r="279" spans="1:8">
      <c r="A279" s="29"/>
      <c r="B279" s="82"/>
      <c r="C279" s="82"/>
      <c r="D279" s="82"/>
      <c r="E279" s="83"/>
      <c r="F279" s="194">
        <f t="shared" si="4"/>
        <v>0</v>
      </c>
      <c r="G279" s="32"/>
      <c r="H279" s="31"/>
    </row>
    <row r="280" spans="1:8">
      <c r="A280" s="29"/>
      <c r="B280" s="82"/>
      <c r="C280" s="82"/>
      <c r="D280" s="82"/>
      <c r="E280" s="83"/>
      <c r="F280" s="194">
        <f t="shared" si="4"/>
        <v>0</v>
      </c>
      <c r="G280" s="32"/>
      <c r="H280" s="31"/>
    </row>
    <row r="281" spans="1:8">
      <c r="A281" s="29"/>
      <c r="B281" s="82"/>
      <c r="C281" s="82"/>
      <c r="D281" s="82"/>
      <c r="E281" s="83"/>
      <c r="F281" s="194">
        <f t="shared" si="4"/>
        <v>0</v>
      </c>
      <c r="G281" s="32"/>
      <c r="H281" s="31"/>
    </row>
    <row r="282" spans="1:8">
      <c r="A282" s="29"/>
      <c r="B282" s="82"/>
      <c r="C282" s="82"/>
      <c r="D282" s="82"/>
      <c r="E282" s="83"/>
      <c r="F282" s="194">
        <f t="shared" si="4"/>
        <v>0</v>
      </c>
      <c r="G282" s="32"/>
      <c r="H282" s="31"/>
    </row>
    <row r="283" spans="1:8">
      <c r="A283" s="29"/>
      <c r="B283" s="82"/>
      <c r="C283" s="82"/>
      <c r="D283" s="82"/>
      <c r="E283" s="83"/>
      <c r="F283" s="194">
        <f t="shared" si="4"/>
        <v>0</v>
      </c>
      <c r="G283" s="32"/>
      <c r="H283" s="31"/>
    </row>
    <row r="284" spans="1:8">
      <c r="A284" s="29"/>
      <c r="B284" s="82"/>
      <c r="C284" s="82"/>
      <c r="D284" s="82"/>
      <c r="E284" s="83"/>
      <c r="F284" s="194">
        <f t="shared" si="4"/>
        <v>0</v>
      </c>
      <c r="G284" s="32"/>
      <c r="H284" s="31"/>
    </row>
    <row r="285" spans="1:8">
      <c r="A285" s="29"/>
      <c r="B285" s="82"/>
      <c r="C285" s="82"/>
      <c r="D285" s="82"/>
      <c r="E285" s="83"/>
      <c r="F285" s="194">
        <f t="shared" si="4"/>
        <v>0</v>
      </c>
      <c r="G285" s="32"/>
      <c r="H285" s="31"/>
    </row>
    <row r="286" spans="1:8">
      <c r="A286" s="29"/>
      <c r="B286" s="82"/>
      <c r="C286" s="82"/>
      <c r="D286" s="82"/>
      <c r="E286" s="83"/>
      <c r="F286" s="194">
        <f t="shared" si="4"/>
        <v>0</v>
      </c>
      <c r="G286" s="32"/>
      <c r="H286" s="31"/>
    </row>
    <row r="287" spans="1:8">
      <c r="A287" s="29"/>
      <c r="B287" s="82"/>
      <c r="C287" s="82"/>
      <c r="D287" s="82"/>
      <c r="E287" s="83"/>
      <c r="F287" s="194">
        <f t="shared" si="4"/>
        <v>0</v>
      </c>
      <c r="G287" s="32"/>
      <c r="H287" s="31"/>
    </row>
    <row r="288" spans="1:8">
      <c r="A288" s="29"/>
      <c r="B288" s="82"/>
      <c r="C288" s="82"/>
      <c r="D288" s="82"/>
      <c r="E288" s="83"/>
      <c r="F288" s="194">
        <f t="shared" si="4"/>
        <v>0</v>
      </c>
      <c r="G288" s="32"/>
      <c r="H288" s="31"/>
    </row>
    <row r="289" spans="1:8">
      <c r="A289" s="29"/>
      <c r="B289" s="82"/>
      <c r="C289" s="82"/>
      <c r="D289" s="82"/>
      <c r="E289" s="83"/>
      <c r="F289" s="194">
        <f t="shared" si="4"/>
        <v>0</v>
      </c>
      <c r="G289" s="32"/>
      <c r="H289" s="31"/>
    </row>
    <row r="290" spans="1:8">
      <c r="A290" s="29"/>
      <c r="B290" s="82"/>
      <c r="C290" s="82"/>
      <c r="D290" s="82"/>
      <c r="E290" s="83"/>
      <c r="F290" s="194">
        <f t="shared" si="4"/>
        <v>0</v>
      </c>
      <c r="G290" s="32"/>
      <c r="H290" s="31"/>
    </row>
    <row r="291" spans="1:8">
      <c r="A291" s="29"/>
      <c r="B291" s="82"/>
      <c r="C291" s="82"/>
      <c r="D291" s="82"/>
      <c r="E291" s="83"/>
      <c r="F291" s="194">
        <f t="shared" si="4"/>
        <v>0</v>
      </c>
      <c r="G291" s="32"/>
      <c r="H291" s="31"/>
    </row>
    <row r="292" spans="1:8">
      <c r="A292" s="29"/>
      <c r="B292" s="82"/>
      <c r="C292" s="82"/>
      <c r="D292" s="82"/>
      <c r="E292" s="83"/>
      <c r="F292" s="194">
        <f t="shared" si="4"/>
        <v>0</v>
      </c>
      <c r="G292" s="32"/>
      <c r="H292" s="31"/>
    </row>
    <row r="293" spans="1:8">
      <c r="A293" s="29"/>
      <c r="B293" s="82"/>
      <c r="C293" s="82"/>
      <c r="D293" s="82"/>
      <c r="E293" s="83"/>
      <c r="F293" s="194">
        <f t="shared" si="4"/>
        <v>0</v>
      </c>
      <c r="G293" s="32"/>
      <c r="H293" s="31"/>
    </row>
    <row r="294" spans="1:8">
      <c r="A294" s="29"/>
      <c r="B294" s="82"/>
      <c r="C294" s="82"/>
      <c r="D294" s="82"/>
      <c r="E294" s="83"/>
      <c r="F294" s="194">
        <f t="shared" si="4"/>
        <v>0</v>
      </c>
      <c r="G294" s="32"/>
      <c r="H294" s="31"/>
    </row>
    <row r="295" spans="1:8">
      <c r="A295" s="29"/>
      <c r="B295" s="82"/>
      <c r="C295" s="82"/>
      <c r="D295" s="82"/>
      <c r="E295" s="83"/>
      <c r="F295" s="194">
        <f t="shared" si="4"/>
        <v>0</v>
      </c>
      <c r="G295" s="32"/>
      <c r="H295" s="31"/>
    </row>
    <row r="296" spans="1:8">
      <c r="A296" s="29"/>
      <c r="B296" s="82"/>
      <c r="C296" s="82"/>
      <c r="D296" s="82"/>
      <c r="E296" s="83"/>
      <c r="F296" s="194">
        <f t="shared" si="4"/>
        <v>0</v>
      </c>
      <c r="G296" s="32"/>
      <c r="H296" s="31"/>
    </row>
    <row r="297" spans="1:8">
      <c r="A297" s="29"/>
      <c r="B297" s="82"/>
      <c r="C297" s="82"/>
      <c r="D297" s="82"/>
      <c r="E297" s="83"/>
      <c r="F297" s="194">
        <f t="shared" si="4"/>
        <v>0</v>
      </c>
      <c r="G297" s="32"/>
      <c r="H297" s="31"/>
    </row>
    <row r="298" spans="1:8">
      <c r="A298" s="29"/>
      <c r="B298" s="82"/>
      <c r="C298" s="82"/>
      <c r="D298" s="82"/>
      <c r="E298" s="83"/>
      <c r="F298" s="194">
        <f t="shared" si="4"/>
        <v>0</v>
      </c>
      <c r="G298" s="32"/>
      <c r="H298" s="31"/>
    </row>
    <row r="299" spans="1:8">
      <c r="A299" s="29"/>
      <c r="B299" s="82"/>
      <c r="C299" s="82"/>
      <c r="D299" s="82"/>
      <c r="E299" s="83"/>
      <c r="F299" s="194">
        <f t="shared" si="4"/>
        <v>0</v>
      </c>
      <c r="G299" s="32"/>
      <c r="H299" s="31"/>
    </row>
    <row r="300" spans="1:8">
      <c r="A300" s="29"/>
      <c r="B300" s="82"/>
      <c r="C300" s="82"/>
      <c r="D300" s="82"/>
      <c r="E300" s="83"/>
      <c r="F300" s="194">
        <f t="shared" si="4"/>
        <v>0</v>
      </c>
      <c r="G300" s="32"/>
      <c r="H300" s="31"/>
    </row>
    <row r="301" spans="1:8">
      <c r="A301" s="29"/>
      <c r="B301" s="82"/>
      <c r="C301" s="82"/>
      <c r="D301" s="82"/>
      <c r="E301" s="83"/>
      <c r="F301" s="194">
        <f t="shared" si="4"/>
        <v>0</v>
      </c>
      <c r="G301" s="32"/>
      <c r="H301" s="31"/>
    </row>
    <row r="302" spans="1:8">
      <c r="A302" s="29"/>
      <c r="B302" s="82"/>
      <c r="C302" s="82"/>
      <c r="D302" s="82"/>
      <c r="E302" s="83"/>
      <c r="F302" s="194">
        <f t="shared" si="4"/>
        <v>0</v>
      </c>
      <c r="G302" s="32"/>
      <c r="H302" s="31"/>
    </row>
    <row r="303" spans="1:8">
      <c r="A303" s="29"/>
      <c r="B303" s="82"/>
      <c r="C303" s="82"/>
      <c r="D303" s="82"/>
      <c r="E303" s="83"/>
      <c r="F303" s="194">
        <f t="shared" si="4"/>
        <v>0</v>
      </c>
      <c r="G303" s="32"/>
      <c r="H303" s="31"/>
    </row>
    <row r="304" spans="1:8">
      <c r="A304" s="29"/>
      <c r="B304" s="82"/>
      <c r="C304" s="82"/>
      <c r="D304" s="82"/>
      <c r="E304" s="83"/>
      <c r="F304" s="194">
        <f t="shared" si="4"/>
        <v>0</v>
      </c>
      <c r="G304" s="32"/>
      <c r="H304" s="31"/>
    </row>
    <row r="305" spans="1:8">
      <c r="A305" s="29"/>
      <c r="B305" s="82"/>
      <c r="C305" s="82"/>
      <c r="D305" s="82"/>
      <c r="E305" s="83"/>
      <c r="F305" s="194">
        <f t="shared" si="4"/>
        <v>0</v>
      </c>
      <c r="G305" s="32"/>
      <c r="H305" s="31"/>
    </row>
    <row r="306" spans="1:8">
      <c r="A306" s="29"/>
      <c r="B306" s="82"/>
      <c r="C306" s="82"/>
      <c r="D306" s="82"/>
      <c r="E306" s="83"/>
      <c r="F306" s="194">
        <f t="shared" si="4"/>
        <v>0</v>
      </c>
      <c r="G306" s="32"/>
      <c r="H306" s="31"/>
    </row>
    <row r="307" spans="1:8">
      <c r="A307" s="29"/>
      <c r="B307" s="82"/>
      <c r="C307" s="82"/>
      <c r="D307" s="82"/>
      <c r="E307" s="83"/>
      <c r="F307" s="194">
        <f t="shared" si="4"/>
        <v>0</v>
      </c>
      <c r="G307" s="32"/>
      <c r="H307" s="31"/>
    </row>
    <row r="308" spans="1:8">
      <c r="A308" s="29"/>
      <c r="B308" s="82"/>
      <c r="C308" s="82"/>
      <c r="D308" s="82"/>
      <c r="E308" s="83"/>
      <c r="F308" s="194">
        <f t="shared" si="4"/>
        <v>0</v>
      </c>
      <c r="G308" s="32"/>
      <c r="H308" s="31"/>
    </row>
    <row r="309" spans="1:8">
      <c r="A309" s="29"/>
      <c r="B309" s="82"/>
      <c r="C309" s="82"/>
      <c r="D309" s="82"/>
      <c r="E309" s="83"/>
      <c r="F309" s="194">
        <f t="shared" si="4"/>
        <v>0</v>
      </c>
      <c r="G309" s="32"/>
      <c r="H309" s="31"/>
    </row>
    <row r="310" spans="1:8">
      <c r="A310" s="29"/>
      <c r="B310" s="82"/>
      <c r="C310" s="82"/>
      <c r="D310" s="82"/>
      <c r="E310" s="83"/>
      <c r="F310" s="194">
        <f t="shared" si="4"/>
        <v>0</v>
      </c>
      <c r="G310" s="32"/>
      <c r="H310" s="31"/>
    </row>
    <row r="311" spans="1:8">
      <c r="A311" s="29"/>
      <c r="B311" s="82"/>
      <c r="C311" s="82"/>
      <c r="D311" s="82"/>
      <c r="E311" s="83"/>
      <c r="F311" s="194">
        <f t="shared" si="4"/>
        <v>0</v>
      </c>
      <c r="G311" s="32"/>
      <c r="H311" s="31"/>
    </row>
    <row r="312" spans="1:8">
      <c r="A312" s="29"/>
      <c r="B312" s="82"/>
      <c r="C312" s="82"/>
      <c r="D312" s="82"/>
      <c r="E312" s="83"/>
      <c r="F312" s="194">
        <f t="shared" si="4"/>
        <v>0</v>
      </c>
      <c r="G312" s="32"/>
      <c r="H312" s="31"/>
    </row>
    <row r="313" spans="1:8">
      <c r="A313" s="29"/>
      <c r="B313" s="82"/>
      <c r="C313" s="82"/>
      <c r="D313" s="82"/>
      <c r="E313" s="83"/>
      <c r="F313" s="194">
        <f t="shared" si="4"/>
        <v>0</v>
      </c>
      <c r="G313" s="32"/>
      <c r="H313" s="31"/>
    </row>
    <row r="314" spans="1:8">
      <c r="A314" s="29"/>
      <c r="B314" s="82"/>
      <c r="C314" s="82"/>
      <c r="D314" s="82"/>
      <c r="E314" s="83"/>
      <c r="F314" s="194">
        <f t="shared" si="4"/>
        <v>0</v>
      </c>
      <c r="G314" s="32"/>
      <c r="H314" s="31"/>
    </row>
    <row r="315" spans="1:8">
      <c r="A315" s="29"/>
      <c r="B315" s="82"/>
      <c r="C315" s="82"/>
      <c r="D315" s="82"/>
      <c r="E315" s="83"/>
      <c r="F315" s="194">
        <f t="shared" si="4"/>
        <v>0</v>
      </c>
      <c r="G315" s="32"/>
      <c r="H315" s="31"/>
    </row>
    <row r="316" spans="1:8">
      <c r="A316" s="29"/>
      <c r="B316" s="82"/>
      <c r="C316" s="82"/>
      <c r="D316" s="82"/>
      <c r="E316" s="83"/>
      <c r="F316" s="194">
        <f t="shared" si="4"/>
        <v>0</v>
      </c>
      <c r="G316" s="32"/>
      <c r="H316" s="31"/>
    </row>
    <row r="317" spans="1:8">
      <c r="A317" s="29"/>
      <c r="B317" s="82"/>
      <c r="C317" s="82"/>
      <c r="D317" s="82"/>
      <c r="E317" s="83"/>
      <c r="F317" s="194">
        <f t="shared" si="4"/>
        <v>0</v>
      </c>
      <c r="G317" s="32"/>
      <c r="H317" s="31"/>
    </row>
    <row r="318" spans="1:8">
      <c r="A318" s="29"/>
      <c r="B318" s="82"/>
      <c r="C318" s="82"/>
      <c r="D318" s="82"/>
      <c r="E318" s="83"/>
      <c r="F318" s="194">
        <f t="shared" si="4"/>
        <v>0</v>
      </c>
      <c r="G318" s="32"/>
      <c r="H318" s="31"/>
    </row>
    <row r="319" spans="1:8">
      <c r="A319" s="29"/>
      <c r="B319" s="82"/>
      <c r="C319" s="82"/>
      <c r="D319" s="82"/>
      <c r="E319" s="83"/>
      <c r="F319" s="194">
        <f t="shared" si="4"/>
        <v>0</v>
      </c>
      <c r="G319" s="32"/>
      <c r="H319" s="31"/>
    </row>
    <row r="320" spans="1:8">
      <c r="A320" s="29"/>
      <c r="B320" s="82"/>
      <c r="C320" s="82"/>
      <c r="D320" s="82"/>
      <c r="E320" s="83"/>
      <c r="F320" s="194">
        <f t="shared" si="4"/>
        <v>0</v>
      </c>
      <c r="G320" s="32"/>
      <c r="H320" s="31"/>
    </row>
    <row r="321" spans="1:8">
      <c r="A321" s="29"/>
      <c r="B321" s="82"/>
      <c r="C321" s="82"/>
      <c r="D321" s="82"/>
      <c r="E321" s="83"/>
      <c r="F321" s="194">
        <f t="shared" si="4"/>
        <v>0</v>
      </c>
      <c r="G321" s="32"/>
      <c r="H321" s="31"/>
    </row>
    <row r="322" spans="1:8">
      <c r="A322" s="29"/>
      <c r="B322" s="82"/>
      <c r="C322" s="82"/>
      <c r="D322" s="82"/>
      <c r="E322" s="83"/>
      <c r="F322" s="194">
        <f t="shared" si="4"/>
        <v>0</v>
      </c>
      <c r="G322" s="32"/>
      <c r="H322" s="31"/>
    </row>
    <row r="323" spans="1:8">
      <c r="A323" s="29"/>
      <c r="B323" s="82"/>
      <c r="C323" s="82"/>
      <c r="D323" s="82"/>
      <c r="E323" s="83"/>
      <c r="F323" s="194">
        <f t="shared" si="4"/>
        <v>0</v>
      </c>
      <c r="G323" s="32"/>
      <c r="H323" s="31"/>
    </row>
    <row r="324" spans="1:8">
      <c r="A324" s="29"/>
      <c r="B324" s="82"/>
      <c r="C324" s="82"/>
      <c r="D324" s="82"/>
      <c r="E324" s="83"/>
      <c r="F324" s="194">
        <f t="shared" si="4"/>
        <v>0</v>
      </c>
      <c r="G324" s="32"/>
      <c r="H324" s="31"/>
    </row>
    <row r="325" spans="1:8">
      <c r="A325" s="29"/>
      <c r="B325" s="82"/>
      <c r="C325" s="82"/>
      <c r="D325" s="82"/>
      <c r="E325" s="83"/>
      <c r="F325" s="194">
        <f t="shared" si="4"/>
        <v>0</v>
      </c>
      <c r="G325" s="32"/>
      <c r="H325" s="31"/>
    </row>
    <row r="326" spans="1:8">
      <c r="A326" s="29"/>
      <c r="B326" s="82"/>
      <c r="C326" s="82"/>
      <c r="D326" s="82"/>
      <c r="E326" s="83"/>
      <c r="F326" s="194">
        <f t="shared" si="4"/>
        <v>0</v>
      </c>
      <c r="G326" s="32"/>
      <c r="H326" s="31"/>
    </row>
    <row r="327" spans="1:8">
      <c r="A327" s="29"/>
      <c r="B327" s="82"/>
      <c r="C327" s="82"/>
      <c r="D327" s="82"/>
      <c r="E327" s="83"/>
      <c r="F327" s="194">
        <f t="shared" si="4"/>
        <v>0</v>
      </c>
      <c r="G327" s="32"/>
      <c r="H327" s="31"/>
    </row>
    <row r="328" spans="1:8">
      <c r="A328" s="29"/>
      <c r="B328" s="82"/>
      <c r="C328" s="82"/>
      <c r="D328" s="82"/>
      <c r="E328" s="83"/>
      <c r="F328" s="194">
        <f t="shared" ref="F328:F391" si="5">SUM(C328:E328)</f>
        <v>0</v>
      </c>
      <c r="G328" s="32"/>
      <c r="H328" s="31"/>
    </row>
    <row r="329" spans="1:8">
      <c r="A329" s="29"/>
      <c r="B329" s="82"/>
      <c r="C329" s="82"/>
      <c r="D329" s="82"/>
      <c r="E329" s="83"/>
      <c r="F329" s="194">
        <f t="shared" si="5"/>
        <v>0</v>
      </c>
      <c r="G329" s="32"/>
      <c r="H329" s="31"/>
    </row>
    <row r="330" spans="1:8">
      <c r="A330" s="29"/>
      <c r="B330" s="82"/>
      <c r="C330" s="82"/>
      <c r="D330" s="82"/>
      <c r="E330" s="83"/>
      <c r="F330" s="194">
        <f t="shared" si="5"/>
        <v>0</v>
      </c>
      <c r="G330" s="32"/>
      <c r="H330" s="31"/>
    </row>
    <row r="331" spans="1:8">
      <c r="A331" s="29"/>
      <c r="B331" s="82"/>
      <c r="C331" s="82"/>
      <c r="D331" s="82"/>
      <c r="E331" s="83"/>
      <c r="F331" s="194">
        <f t="shared" si="5"/>
        <v>0</v>
      </c>
      <c r="G331" s="32"/>
      <c r="H331" s="31"/>
    </row>
    <row r="332" spans="1:8">
      <c r="A332" s="29"/>
      <c r="B332" s="82"/>
      <c r="C332" s="82"/>
      <c r="D332" s="82"/>
      <c r="E332" s="83"/>
      <c r="F332" s="194">
        <f t="shared" si="5"/>
        <v>0</v>
      </c>
      <c r="G332" s="32"/>
      <c r="H332" s="31"/>
    </row>
    <row r="333" spans="1:8">
      <c r="A333" s="29"/>
      <c r="B333" s="82"/>
      <c r="C333" s="82"/>
      <c r="D333" s="82"/>
      <c r="E333" s="83"/>
      <c r="F333" s="194">
        <f t="shared" si="5"/>
        <v>0</v>
      </c>
      <c r="G333" s="32"/>
      <c r="H333" s="31"/>
    </row>
    <row r="334" spans="1:8">
      <c r="A334" s="29"/>
      <c r="B334" s="82"/>
      <c r="C334" s="82"/>
      <c r="D334" s="82"/>
      <c r="E334" s="83"/>
      <c r="F334" s="194">
        <f t="shared" si="5"/>
        <v>0</v>
      </c>
      <c r="G334" s="32"/>
      <c r="H334" s="31"/>
    </row>
    <row r="335" spans="1:8">
      <c r="A335" s="29"/>
      <c r="B335" s="82"/>
      <c r="C335" s="82"/>
      <c r="D335" s="82"/>
      <c r="E335" s="83"/>
      <c r="F335" s="194">
        <f t="shared" si="5"/>
        <v>0</v>
      </c>
      <c r="G335" s="32"/>
      <c r="H335" s="31"/>
    </row>
    <row r="336" spans="1:8">
      <c r="A336" s="29"/>
      <c r="B336" s="82"/>
      <c r="C336" s="82"/>
      <c r="D336" s="82"/>
      <c r="E336" s="83"/>
      <c r="F336" s="194">
        <f t="shared" si="5"/>
        <v>0</v>
      </c>
      <c r="G336" s="32"/>
      <c r="H336" s="31"/>
    </row>
    <row r="337" spans="1:8">
      <c r="A337" s="29"/>
      <c r="B337" s="82"/>
      <c r="C337" s="82"/>
      <c r="D337" s="82"/>
      <c r="E337" s="83"/>
      <c r="F337" s="194">
        <f t="shared" si="5"/>
        <v>0</v>
      </c>
      <c r="G337" s="32"/>
      <c r="H337" s="31"/>
    </row>
    <row r="338" spans="1:8">
      <c r="A338" s="29"/>
      <c r="B338" s="82"/>
      <c r="C338" s="82"/>
      <c r="D338" s="82"/>
      <c r="E338" s="83"/>
      <c r="F338" s="194">
        <f t="shared" si="5"/>
        <v>0</v>
      </c>
      <c r="G338" s="32"/>
      <c r="H338" s="31"/>
    </row>
    <row r="339" spans="1:8">
      <c r="A339" s="29"/>
      <c r="B339" s="82"/>
      <c r="C339" s="82"/>
      <c r="D339" s="82"/>
      <c r="E339" s="83"/>
      <c r="F339" s="194">
        <f t="shared" si="5"/>
        <v>0</v>
      </c>
      <c r="G339" s="32"/>
      <c r="H339" s="31"/>
    </row>
    <row r="340" spans="1:8">
      <c r="A340" s="29"/>
      <c r="B340" s="82"/>
      <c r="C340" s="82"/>
      <c r="D340" s="82"/>
      <c r="E340" s="83"/>
      <c r="F340" s="194">
        <f t="shared" si="5"/>
        <v>0</v>
      </c>
      <c r="G340" s="32"/>
      <c r="H340" s="31"/>
    </row>
    <row r="341" spans="1:8">
      <c r="A341" s="29"/>
      <c r="B341" s="82"/>
      <c r="C341" s="82"/>
      <c r="D341" s="82"/>
      <c r="E341" s="83"/>
      <c r="F341" s="194">
        <f t="shared" si="5"/>
        <v>0</v>
      </c>
      <c r="G341" s="32"/>
      <c r="H341" s="31"/>
    </row>
    <row r="342" spans="1:8">
      <c r="A342" s="29"/>
      <c r="B342" s="82"/>
      <c r="C342" s="82"/>
      <c r="D342" s="82"/>
      <c r="E342" s="83"/>
      <c r="F342" s="194">
        <f t="shared" si="5"/>
        <v>0</v>
      </c>
      <c r="G342" s="32"/>
      <c r="H342" s="31"/>
    </row>
    <row r="343" spans="1:8">
      <c r="A343" s="29"/>
      <c r="B343" s="82"/>
      <c r="C343" s="82"/>
      <c r="D343" s="82"/>
      <c r="E343" s="83"/>
      <c r="F343" s="194">
        <f t="shared" si="5"/>
        <v>0</v>
      </c>
      <c r="G343" s="32"/>
      <c r="H343" s="31"/>
    </row>
    <row r="344" spans="1:8">
      <c r="A344" s="29"/>
      <c r="B344" s="82"/>
      <c r="C344" s="82"/>
      <c r="D344" s="82"/>
      <c r="E344" s="83"/>
      <c r="F344" s="194">
        <f t="shared" si="5"/>
        <v>0</v>
      </c>
      <c r="G344" s="32"/>
      <c r="H344" s="31"/>
    </row>
    <row r="345" spans="1:8">
      <c r="A345" s="29"/>
      <c r="B345" s="82"/>
      <c r="C345" s="82"/>
      <c r="D345" s="82"/>
      <c r="E345" s="83"/>
      <c r="F345" s="194">
        <f t="shared" si="5"/>
        <v>0</v>
      </c>
      <c r="G345" s="32"/>
      <c r="H345" s="31"/>
    </row>
    <row r="346" spans="1:8">
      <c r="A346" s="29"/>
      <c r="B346" s="82"/>
      <c r="C346" s="82"/>
      <c r="D346" s="82"/>
      <c r="E346" s="83"/>
      <c r="F346" s="194">
        <f t="shared" si="5"/>
        <v>0</v>
      </c>
      <c r="G346" s="32"/>
      <c r="H346" s="31"/>
    </row>
    <row r="347" spans="1:8">
      <c r="A347" s="29"/>
      <c r="B347" s="82"/>
      <c r="C347" s="82"/>
      <c r="D347" s="82"/>
      <c r="E347" s="83"/>
      <c r="F347" s="194">
        <f t="shared" si="5"/>
        <v>0</v>
      </c>
      <c r="G347" s="32"/>
      <c r="H347" s="31"/>
    </row>
    <row r="348" spans="1:8">
      <c r="A348" s="29"/>
      <c r="B348" s="82"/>
      <c r="C348" s="82"/>
      <c r="D348" s="82"/>
      <c r="E348" s="83"/>
      <c r="F348" s="194">
        <f t="shared" si="5"/>
        <v>0</v>
      </c>
      <c r="G348" s="32"/>
      <c r="H348" s="31"/>
    </row>
    <row r="349" spans="1:8">
      <c r="A349" s="29"/>
      <c r="B349" s="82"/>
      <c r="C349" s="82"/>
      <c r="D349" s="82"/>
      <c r="E349" s="83"/>
      <c r="F349" s="194">
        <f t="shared" si="5"/>
        <v>0</v>
      </c>
      <c r="G349" s="32"/>
      <c r="H349" s="31"/>
    </row>
    <row r="350" spans="1:8">
      <c r="A350" s="29"/>
      <c r="B350" s="82"/>
      <c r="C350" s="82"/>
      <c r="D350" s="82"/>
      <c r="E350" s="83"/>
      <c r="F350" s="194">
        <f t="shared" si="5"/>
        <v>0</v>
      </c>
      <c r="G350" s="32"/>
      <c r="H350" s="31"/>
    </row>
    <row r="351" spans="1:8">
      <c r="A351" s="29"/>
      <c r="B351" s="82"/>
      <c r="C351" s="82"/>
      <c r="D351" s="82"/>
      <c r="E351" s="83"/>
      <c r="F351" s="194">
        <f t="shared" si="5"/>
        <v>0</v>
      </c>
      <c r="G351" s="32"/>
      <c r="H351" s="31"/>
    </row>
    <row r="352" spans="1:8">
      <c r="A352" s="29"/>
      <c r="B352" s="82"/>
      <c r="C352" s="82"/>
      <c r="D352" s="82"/>
      <c r="E352" s="83"/>
      <c r="F352" s="194">
        <f t="shared" si="5"/>
        <v>0</v>
      </c>
      <c r="G352" s="32"/>
      <c r="H352" s="31"/>
    </row>
    <row r="353" spans="1:8">
      <c r="A353" s="29"/>
      <c r="B353" s="82"/>
      <c r="C353" s="82"/>
      <c r="D353" s="82"/>
      <c r="E353" s="83"/>
      <c r="F353" s="194">
        <f t="shared" si="5"/>
        <v>0</v>
      </c>
      <c r="G353" s="32"/>
      <c r="H353" s="31"/>
    </row>
    <row r="354" spans="1:8">
      <c r="A354" s="29"/>
      <c r="B354" s="82"/>
      <c r="C354" s="82"/>
      <c r="D354" s="82"/>
      <c r="E354" s="83"/>
      <c r="F354" s="194">
        <f t="shared" si="5"/>
        <v>0</v>
      </c>
      <c r="G354" s="32"/>
      <c r="H354" s="31"/>
    </row>
    <row r="355" spans="1:8">
      <c r="A355" s="29"/>
      <c r="B355" s="82"/>
      <c r="C355" s="82"/>
      <c r="D355" s="82"/>
      <c r="E355" s="83"/>
      <c r="F355" s="194">
        <f t="shared" si="5"/>
        <v>0</v>
      </c>
      <c r="G355" s="32"/>
      <c r="H355" s="31"/>
    </row>
    <row r="356" spans="1:8">
      <c r="A356" s="29"/>
      <c r="B356" s="82"/>
      <c r="C356" s="82"/>
      <c r="D356" s="82"/>
      <c r="E356" s="83"/>
      <c r="F356" s="194">
        <f t="shared" si="5"/>
        <v>0</v>
      </c>
      <c r="G356" s="32"/>
      <c r="H356" s="31"/>
    </row>
    <row r="357" spans="1:8">
      <c r="A357" s="29"/>
      <c r="B357" s="82"/>
      <c r="C357" s="82"/>
      <c r="D357" s="82"/>
      <c r="E357" s="83"/>
      <c r="F357" s="194">
        <f t="shared" si="5"/>
        <v>0</v>
      </c>
      <c r="G357" s="32"/>
      <c r="H357" s="31"/>
    </row>
    <row r="358" spans="1:8">
      <c r="A358" s="29"/>
      <c r="B358" s="82"/>
      <c r="C358" s="82"/>
      <c r="D358" s="82"/>
      <c r="E358" s="83"/>
      <c r="F358" s="194">
        <f t="shared" si="5"/>
        <v>0</v>
      </c>
      <c r="G358" s="32"/>
      <c r="H358" s="31"/>
    </row>
    <row r="359" spans="1:8">
      <c r="A359" s="29"/>
      <c r="B359" s="82"/>
      <c r="C359" s="82"/>
      <c r="D359" s="82"/>
      <c r="E359" s="83"/>
      <c r="F359" s="194">
        <f t="shared" si="5"/>
        <v>0</v>
      </c>
      <c r="G359" s="32"/>
      <c r="H359" s="31"/>
    </row>
    <row r="360" spans="1:8">
      <c r="A360" s="29"/>
      <c r="B360" s="82"/>
      <c r="C360" s="82"/>
      <c r="D360" s="82"/>
      <c r="E360" s="83"/>
      <c r="F360" s="194">
        <f t="shared" si="5"/>
        <v>0</v>
      </c>
      <c r="G360" s="32"/>
      <c r="H360" s="31"/>
    </row>
    <row r="361" spans="1:8">
      <c r="A361" s="29"/>
      <c r="B361" s="82"/>
      <c r="C361" s="82"/>
      <c r="D361" s="82"/>
      <c r="E361" s="83"/>
      <c r="F361" s="194">
        <f t="shared" si="5"/>
        <v>0</v>
      </c>
      <c r="G361" s="32"/>
      <c r="H361" s="31"/>
    </row>
    <row r="362" spans="1:8">
      <c r="A362" s="29"/>
      <c r="B362" s="82"/>
      <c r="C362" s="82"/>
      <c r="D362" s="82"/>
      <c r="E362" s="83"/>
      <c r="F362" s="194">
        <f t="shared" si="5"/>
        <v>0</v>
      </c>
      <c r="G362" s="32"/>
      <c r="H362" s="31"/>
    </row>
    <row r="363" spans="1:8">
      <c r="A363" s="29"/>
      <c r="B363" s="82"/>
      <c r="C363" s="82"/>
      <c r="D363" s="82"/>
      <c r="E363" s="83"/>
      <c r="F363" s="194">
        <f t="shared" si="5"/>
        <v>0</v>
      </c>
      <c r="G363" s="32"/>
      <c r="H363" s="31"/>
    </row>
    <row r="364" spans="1:8">
      <c r="A364" s="29"/>
      <c r="B364" s="82"/>
      <c r="C364" s="82"/>
      <c r="D364" s="82"/>
      <c r="E364" s="83"/>
      <c r="F364" s="194">
        <f t="shared" si="5"/>
        <v>0</v>
      </c>
      <c r="G364" s="32"/>
      <c r="H364" s="31"/>
    </row>
    <row r="365" spans="1:8">
      <c r="A365" s="29"/>
      <c r="B365" s="82"/>
      <c r="C365" s="82"/>
      <c r="D365" s="82"/>
      <c r="E365" s="83"/>
      <c r="F365" s="194">
        <f t="shared" si="5"/>
        <v>0</v>
      </c>
      <c r="G365" s="32"/>
      <c r="H365" s="31"/>
    </row>
    <row r="366" spans="1:8">
      <c r="A366" s="29"/>
      <c r="B366" s="82"/>
      <c r="C366" s="82"/>
      <c r="D366" s="82"/>
      <c r="E366" s="83"/>
      <c r="F366" s="194">
        <f t="shared" si="5"/>
        <v>0</v>
      </c>
      <c r="G366" s="32"/>
      <c r="H366" s="31"/>
    </row>
    <row r="367" spans="1:8">
      <c r="A367" s="29"/>
      <c r="B367" s="82"/>
      <c r="C367" s="82"/>
      <c r="D367" s="82"/>
      <c r="E367" s="83"/>
      <c r="F367" s="194">
        <f t="shared" si="5"/>
        <v>0</v>
      </c>
      <c r="G367" s="32"/>
      <c r="H367" s="31"/>
    </row>
    <row r="368" spans="1:8">
      <c r="A368" s="29"/>
      <c r="B368" s="82"/>
      <c r="C368" s="82"/>
      <c r="D368" s="82"/>
      <c r="E368" s="83"/>
      <c r="F368" s="194">
        <f t="shared" si="5"/>
        <v>0</v>
      </c>
      <c r="G368" s="32"/>
      <c r="H368" s="31"/>
    </row>
    <row r="369" spans="1:8">
      <c r="A369" s="29"/>
      <c r="B369" s="82"/>
      <c r="C369" s="82"/>
      <c r="D369" s="82"/>
      <c r="E369" s="83"/>
      <c r="F369" s="194">
        <f t="shared" si="5"/>
        <v>0</v>
      </c>
      <c r="G369" s="32"/>
      <c r="H369" s="31"/>
    </row>
    <row r="370" spans="1:8">
      <c r="A370" s="29"/>
      <c r="B370" s="82"/>
      <c r="C370" s="82"/>
      <c r="D370" s="82"/>
      <c r="E370" s="83"/>
      <c r="F370" s="194">
        <f t="shared" si="5"/>
        <v>0</v>
      </c>
      <c r="G370" s="32"/>
      <c r="H370" s="31"/>
    </row>
    <row r="371" spans="1:8">
      <c r="A371" s="29"/>
      <c r="B371" s="82"/>
      <c r="C371" s="82"/>
      <c r="D371" s="82"/>
      <c r="E371" s="83"/>
      <c r="F371" s="194">
        <f t="shared" si="5"/>
        <v>0</v>
      </c>
      <c r="G371" s="32"/>
      <c r="H371" s="31"/>
    </row>
    <row r="372" spans="1:8">
      <c r="A372" s="29"/>
      <c r="B372" s="82"/>
      <c r="C372" s="82"/>
      <c r="D372" s="82"/>
      <c r="E372" s="83"/>
      <c r="F372" s="194">
        <f t="shared" si="5"/>
        <v>0</v>
      </c>
      <c r="G372" s="32"/>
      <c r="H372" s="31"/>
    </row>
    <row r="373" spans="1:8">
      <c r="A373" s="29"/>
      <c r="B373" s="82"/>
      <c r="C373" s="82"/>
      <c r="D373" s="82"/>
      <c r="E373" s="83"/>
      <c r="F373" s="194">
        <f t="shared" si="5"/>
        <v>0</v>
      </c>
      <c r="G373" s="32"/>
      <c r="H373" s="31"/>
    </row>
    <row r="374" spans="1:8">
      <c r="A374" s="29"/>
      <c r="B374" s="82"/>
      <c r="C374" s="82"/>
      <c r="D374" s="82"/>
      <c r="E374" s="83"/>
      <c r="F374" s="194">
        <f t="shared" si="5"/>
        <v>0</v>
      </c>
      <c r="G374" s="32"/>
      <c r="H374" s="31"/>
    </row>
    <row r="375" spans="1:8">
      <c r="A375" s="29"/>
      <c r="B375" s="82"/>
      <c r="C375" s="82"/>
      <c r="D375" s="82"/>
      <c r="E375" s="83"/>
      <c r="F375" s="194">
        <f t="shared" si="5"/>
        <v>0</v>
      </c>
      <c r="G375" s="32"/>
      <c r="H375" s="31"/>
    </row>
    <row r="376" spans="1:8">
      <c r="A376" s="29"/>
      <c r="B376" s="82"/>
      <c r="C376" s="82"/>
      <c r="D376" s="82"/>
      <c r="E376" s="83"/>
      <c r="F376" s="194">
        <f t="shared" si="5"/>
        <v>0</v>
      </c>
      <c r="G376" s="32"/>
      <c r="H376" s="31"/>
    </row>
    <row r="377" spans="1:8">
      <c r="A377" s="29"/>
      <c r="B377" s="82"/>
      <c r="C377" s="82"/>
      <c r="D377" s="82"/>
      <c r="E377" s="83"/>
      <c r="F377" s="194">
        <f t="shared" si="5"/>
        <v>0</v>
      </c>
      <c r="G377" s="32"/>
      <c r="H377" s="31"/>
    </row>
    <row r="378" spans="1:8">
      <c r="A378" s="29"/>
      <c r="B378" s="82"/>
      <c r="C378" s="82"/>
      <c r="D378" s="82"/>
      <c r="E378" s="83"/>
      <c r="F378" s="194">
        <f t="shared" si="5"/>
        <v>0</v>
      </c>
      <c r="G378" s="32"/>
      <c r="H378" s="31"/>
    </row>
    <row r="379" spans="1:8">
      <c r="A379" s="29"/>
      <c r="B379" s="82"/>
      <c r="C379" s="82"/>
      <c r="D379" s="82"/>
      <c r="E379" s="83"/>
      <c r="F379" s="194">
        <f t="shared" si="5"/>
        <v>0</v>
      </c>
      <c r="G379" s="32"/>
      <c r="H379" s="31"/>
    </row>
    <row r="380" spans="1:8">
      <c r="A380" s="29"/>
      <c r="B380" s="82"/>
      <c r="C380" s="82"/>
      <c r="D380" s="82"/>
      <c r="E380" s="83"/>
      <c r="F380" s="194">
        <f t="shared" si="5"/>
        <v>0</v>
      </c>
      <c r="G380" s="32"/>
      <c r="H380" s="31"/>
    </row>
    <row r="381" spans="1:8">
      <c r="A381" s="29"/>
      <c r="B381" s="82"/>
      <c r="C381" s="82"/>
      <c r="D381" s="82"/>
      <c r="E381" s="83"/>
      <c r="F381" s="194">
        <f t="shared" si="5"/>
        <v>0</v>
      </c>
      <c r="G381" s="32"/>
      <c r="H381" s="31"/>
    </row>
    <row r="382" spans="1:8">
      <c r="A382" s="29"/>
      <c r="B382" s="82"/>
      <c r="C382" s="82"/>
      <c r="D382" s="82"/>
      <c r="E382" s="83"/>
      <c r="F382" s="194">
        <f t="shared" si="5"/>
        <v>0</v>
      </c>
      <c r="G382" s="32"/>
      <c r="H382" s="31"/>
    </row>
    <row r="383" spans="1:8">
      <c r="A383" s="29"/>
      <c r="B383" s="82"/>
      <c r="C383" s="82"/>
      <c r="D383" s="82"/>
      <c r="E383" s="83"/>
      <c r="F383" s="194">
        <f t="shared" si="5"/>
        <v>0</v>
      </c>
      <c r="G383" s="32"/>
      <c r="H383" s="31"/>
    </row>
    <row r="384" spans="1:8">
      <c r="A384" s="29"/>
      <c r="B384" s="82"/>
      <c r="C384" s="82"/>
      <c r="D384" s="82"/>
      <c r="E384" s="83"/>
      <c r="F384" s="194">
        <f t="shared" si="5"/>
        <v>0</v>
      </c>
      <c r="G384" s="32"/>
      <c r="H384" s="31"/>
    </row>
    <row r="385" spans="1:8">
      <c r="A385" s="29"/>
      <c r="B385" s="82"/>
      <c r="C385" s="82"/>
      <c r="D385" s="82"/>
      <c r="E385" s="83"/>
      <c r="F385" s="194">
        <f t="shared" si="5"/>
        <v>0</v>
      </c>
      <c r="G385" s="32"/>
      <c r="H385" s="31"/>
    </row>
    <row r="386" spans="1:8">
      <c r="A386" s="29"/>
      <c r="B386" s="82"/>
      <c r="C386" s="82"/>
      <c r="D386" s="82"/>
      <c r="E386" s="83"/>
      <c r="F386" s="194">
        <f t="shared" si="5"/>
        <v>0</v>
      </c>
      <c r="G386" s="32"/>
      <c r="H386" s="31"/>
    </row>
    <row r="387" spans="1:8">
      <c r="A387" s="29"/>
      <c r="B387" s="82"/>
      <c r="C387" s="82"/>
      <c r="D387" s="82"/>
      <c r="E387" s="83"/>
      <c r="F387" s="194">
        <f t="shared" si="5"/>
        <v>0</v>
      </c>
      <c r="G387" s="32"/>
      <c r="H387" s="31"/>
    </row>
    <row r="388" spans="1:8">
      <c r="A388" s="29"/>
      <c r="B388" s="82"/>
      <c r="C388" s="82"/>
      <c r="D388" s="82"/>
      <c r="E388" s="83"/>
      <c r="F388" s="194">
        <f t="shared" si="5"/>
        <v>0</v>
      </c>
      <c r="G388" s="32"/>
      <c r="H388" s="31"/>
    </row>
    <row r="389" spans="1:8">
      <c r="A389" s="29"/>
      <c r="B389" s="82"/>
      <c r="C389" s="82"/>
      <c r="D389" s="82"/>
      <c r="E389" s="83"/>
      <c r="F389" s="194">
        <f t="shared" si="5"/>
        <v>0</v>
      </c>
      <c r="G389" s="32"/>
      <c r="H389" s="31"/>
    </row>
    <row r="390" spans="1:8">
      <c r="A390" s="29"/>
      <c r="B390" s="82"/>
      <c r="C390" s="82"/>
      <c r="D390" s="82"/>
      <c r="E390" s="83"/>
      <c r="F390" s="194">
        <f t="shared" si="5"/>
        <v>0</v>
      </c>
      <c r="G390" s="32"/>
      <c r="H390" s="31"/>
    </row>
    <row r="391" spans="1:8">
      <c r="A391" s="29"/>
      <c r="B391" s="82"/>
      <c r="C391" s="82"/>
      <c r="D391" s="82"/>
      <c r="E391" s="83"/>
      <c r="F391" s="194">
        <f t="shared" si="5"/>
        <v>0</v>
      </c>
      <c r="G391" s="32"/>
      <c r="H391" s="31"/>
    </row>
    <row r="392" spans="1:8">
      <c r="A392" s="29"/>
      <c r="B392" s="82"/>
      <c r="C392" s="82"/>
      <c r="D392" s="82"/>
      <c r="E392" s="83"/>
      <c r="F392" s="194">
        <f t="shared" ref="F392:F455" si="6">SUM(C392:E392)</f>
        <v>0</v>
      </c>
      <c r="G392" s="32"/>
      <c r="H392" s="31"/>
    </row>
    <row r="393" spans="1:8">
      <c r="A393" s="29"/>
      <c r="B393" s="82"/>
      <c r="C393" s="82"/>
      <c r="D393" s="82"/>
      <c r="E393" s="83"/>
      <c r="F393" s="194">
        <f t="shared" si="6"/>
        <v>0</v>
      </c>
      <c r="G393" s="32"/>
      <c r="H393" s="31"/>
    </row>
    <row r="394" spans="1:8">
      <c r="A394" s="29"/>
      <c r="B394" s="82"/>
      <c r="C394" s="82"/>
      <c r="D394" s="82"/>
      <c r="E394" s="83"/>
      <c r="F394" s="194">
        <f t="shared" si="6"/>
        <v>0</v>
      </c>
      <c r="G394" s="32"/>
      <c r="H394" s="31"/>
    </row>
    <row r="395" spans="1:8">
      <c r="A395" s="29"/>
      <c r="B395" s="82"/>
      <c r="C395" s="82"/>
      <c r="D395" s="82"/>
      <c r="E395" s="83"/>
      <c r="F395" s="194">
        <f t="shared" si="6"/>
        <v>0</v>
      </c>
      <c r="G395" s="32"/>
      <c r="H395" s="31"/>
    </row>
    <row r="396" spans="1:8">
      <c r="A396" s="29"/>
      <c r="B396" s="82"/>
      <c r="C396" s="82"/>
      <c r="D396" s="82"/>
      <c r="E396" s="83"/>
      <c r="F396" s="194">
        <f t="shared" si="6"/>
        <v>0</v>
      </c>
      <c r="G396" s="32"/>
      <c r="H396" s="31"/>
    </row>
    <row r="397" spans="1:8">
      <c r="A397" s="29"/>
      <c r="B397" s="82"/>
      <c r="C397" s="82"/>
      <c r="D397" s="82"/>
      <c r="E397" s="83"/>
      <c r="F397" s="194">
        <f t="shared" si="6"/>
        <v>0</v>
      </c>
      <c r="G397" s="32"/>
      <c r="H397" s="31"/>
    </row>
    <row r="398" spans="1:8">
      <c r="A398" s="29"/>
      <c r="B398" s="82"/>
      <c r="C398" s="82"/>
      <c r="D398" s="82"/>
      <c r="E398" s="83"/>
      <c r="F398" s="194">
        <f t="shared" si="6"/>
        <v>0</v>
      </c>
      <c r="G398" s="32"/>
      <c r="H398" s="31"/>
    </row>
    <row r="399" spans="1:8">
      <c r="A399" s="29"/>
      <c r="B399" s="82"/>
      <c r="C399" s="82"/>
      <c r="D399" s="82"/>
      <c r="E399" s="83"/>
      <c r="F399" s="194">
        <f t="shared" si="6"/>
        <v>0</v>
      </c>
      <c r="G399" s="32"/>
      <c r="H399" s="31"/>
    </row>
    <row r="400" spans="1:8">
      <c r="A400" s="29"/>
      <c r="B400" s="82"/>
      <c r="C400" s="82"/>
      <c r="D400" s="82"/>
      <c r="E400" s="83"/>
      <c r="F400" s="194">
        <f t="shared" si="6"/>
        <v>0</v>
      </c>
      <c r="G400" s="32"/>
      <c r="H400" s="31"/>
    </row>
    <row r="401" spans="1:8">
      <c r="A401" s="29"/>
      <c r="B401" s="82"/>
      <c r="C401" s="82"/>
      <c r="D401" s="82"/>
      <c r="E401" s="83"/>
      <c r="F401" s="194">
        <f t="shared" si="6"/>
        <v>0</v>
      </c>
      <c r="G401" s="32"/>
      <c r="H401" s="31"/>
    </row>
    <row r="402" spans="1:8">
      <c r="A402" s="29"/>
      <c r="B402" s="82"/>
      <c r="C402" s="82"/>
      <c r="D402" s="82"/>
      <c r="E402" s="83"/>
      <c r="F402" s="194">
        <f t="shared" si="6"/>
        <v>0</v>
      </c>
      <c r="G402" s="32"/>
      <c r="H402" s="31"/>
    </row>
    <row r="403" spans="1:8">
      <c r="A403" s="29"/>
      <c r="B403" s="82"/>
      <c r="C403" s="82"/>
      <c r="D403" s="82"/>
      <c r="E403" s="83"/>
      <c r="F403" s="194">
        <f t="shared" si="6"/>
        <v>0</v>
      </c>
      <c r="G403" s="32"/>
      <c r="H403" s="31"/>
    </row>
    <row r="404" spans="1:8">
      <c r="A404" s="29"/>
      <c r="B404" s="82"/>
      <c r="C404" s="82"/>
      <c r="D404" s="82"/>
      <c r="E404" s="83"/>
      <c r="F404" s="194">
        <f t="shared" si="6"/>
        <v>0</v>
      </c>
      <c r="G404" s="32"/>
      <c r="H404" s="31"/>
    </row>
    <row r="405" spans="1:8">
      <c r="A405" s="29"/>
      <c r="B405" s="82"/>
      <c r="C405" s="82"/>
      <c r="D405" s="82"/>
      <c r="E405" s="83"/>
      <c r="F405" s="194">
        <f t="shared" si="6"/>
        <v>0</v>
      </c>
      <c r="G405" s="32"/>
      <c r="H405" s="31"/>
    </row>
    <row r="406" spans="1:8">
      <c r="A406" s="29"/>
      <c r="B406" s="82"/>
      <c r="C406" s="82"/>
      <c r="D406" s="82"/>
      <c r="E406" s="83"/>
      <c r="F406" s="194">
        <f t="shared" si="6"/>
        <v>0</v>
      </c>
      <c r="G406" s="32"/>
      <c r="H406" s="31"/>
    </row>
    <row r="407" spans="1:8">
      <c r="A407" s="29"/>
      <c r="B407" s="82"/>
      <c r="C407" s="82"/>
      <c r="D407" s="82"/>
      <c r="E407" s="83"/>
      <c r="F407" s="194">
        <f t="shared" si="6"/>
        <v>0</v>
      </c>
      <c r="G407" s="32"/>
      <c r="H407" s="31"/>
    </row>
    <row r="408" spans="1:8">
      <c r="A408" s="29"/>
      <c r="B408" s="82"/>
      <c r="C408" s="82"/>
      <c r="D408" s="82"/>
      <c r="E408" s="83"/>
      <c r="F408" s="194">
        <f t="shared" si="6"/>
        <v>0</v>
      </c>
      <c r="G408" s="32"/>
      <c r="H408" s="31"/>
    </row>
    <row r="409" spans="1:8">
      <c r="A409" s="29"/>
      <c r="B409" s="82"/>
      <c r="C409" s="82"/>
      <c r="D409" s="82"/>
      <c r="E409" s="83"/>
      <c r="F409" s="194">
        <f t="shared" si="6"/>
        <v>0</v>
      </c>
      <c r="G409" s="32"/>
      <c r="H409" s="31"/>
    </row>
    <row r="410" spans="1:8">
      <c r="A410" s="29"/>
      <c r="B410" s="82"/>
      <c r="C410" s="82"/>
      <c r="D410" s="82"/>
      <c r="E410" s="83"/>
      <c r="F410" s="194">
        <f t="shared" si="6"/>
        <v>0</v>
      </c>
      <c r="G410" s="32"/>
      <c r="H410" s="31"/>
    </row>
    <row r="411" spans="1:8">
      <c r="A411" s="29"/>
      <c r="B411" s="82"/>
      <c r="C411" s="82"/>
      <c r="D411" s="82"/>
      <c r="E411" s="83"/>
      <c r="F411" s="194">
        <f t="shared" si="6"/>
        <v>0</v>
      </c>
      <c r="G411" s="32"/>
      <c r="H411" s="31"/>
    </row>
    <row r="412" spans="1:8">
      <c r="A412" s="29"/>
      <c r="B412" s="82"/>
      <c r="C412" s="82"/>
      <c r="D412" s="82"/>
      <c r="E412" s="83"/>
      <c r="F412" s="194">
        <f t="shared" si="6"/>
        <v>0</v>
      </c>
      <c r="G412" s="32"/>
      <c r="H412" s="31"/>
    </row>
    <row r="413" spans="1:8">
      <c r="A413" s="29"/>
      <c r="B413" s="82"/>
      <c r="C413" s="82"/>
      <c r="D413" s="82"/>
      <c r="E413" s="83"/>
      <c r="F413" s="194">
        <f t="shared" si="6"/>
        <v>0</v>
      </c>
      <c r="G413" s="32"/>
      <c r="H413" s="31"/>
    </row>
    <row r="414" spans="1:8">
      <c r="A414" s="29"/>
      <c r="B414" s="82"/>
      <c r="C414" s="82"/>
      <c r="D414" s="82"/>
      <c r="E414" s="83"/>
      <c r="F414" s="194">
        <f t="shared" si="6"/>
        <v>0</v>
      </c>
      <c r="G414" s="32"/>
      <c r="H414" s="31"/>
    </row>
    <row r="415" spans="1:8">
      <c r="A415" s="29"/>
      <c r="B415" s="82"/>
      <c r="C415" s="82"/>
      <c r="D415" s="82"/>
      <c r="E415" s="83"/>
      <c r="F415" s="194">
        <f t="shared" si="6"/>
        <v>0</v>
      </c>
      <c r="G415" s="32"/>
      <c r="H415" s="31"/>
    </row>
    <row r="416" spans="1:8">
      <c r="A416" s="29"/>
      <c r="B416" s="82"/>
      <c r="C416" s="82"/>
      <c r="D416" s="82"/>
      <c r="E416" s="83"/>
      <c r="F416" s="194">
        <f t="shared" si="6"/>
        <v>0</v>
      </c>
      <c r="G416" s="32"/>
      <c r="H416" s="31"/>
    </row>
    <row r="417" spans="1:8">
      <c r="A417" s="29"/>
      <c r="B417" s="82"/>
      <c r="C417" s="82"/>
      <c r="D417" s="82"/>
      <c r="E417" s="83"/>
      <c r="F417" s="194">
        <f t="shared" si="6"/>
        <v>0</v>
      </c>
      <c r="G417" s="32"/>
      <c r="H417" s="31"/>
    </row>
    <row r="418" spans="1:8">
      <c r="A418" s="29"/>
      <c r="B418" s="82"/>
      <c r="C418" s="82"/>
      <c r="D418" s="82"/>
      <c r="E418" s="83"/>
      <c r="F418" s="194">
        <f t="shared" si="6"/>
        <v>0</v>
      </c>
      <c r="G418" s="32"/>
      <c r="H418" s="31"/>
    </row>
    <row r="419" spans="1:8">
      <c r="A419" s="29"/>
      <c r="B419" s="82"/>
      <c r="C419" s="82"/>
      <c r="D419" s="82"/>
      <c r="E419" s="83"/>
      <c r="F419" s="194">
        <f t="shared" si="6"/>
        <v>0</v>
      </c>
      <c r="G419" s="32"/>
      <c r="H419" s="31"/>
    </row>
    <row r="420" spans="1:8">
      <c r="A420" s="29"/>
      <c r="B420" s="82"/>
      <c r="C420" s="82"/>
      <c r="D420" s="82"/>
      <c r="E420" s="83"/>
      <c r="F420" s="194">
        <f t="shared" si="6"/>
        <v>0</v>
      </c>
      <c r="G420" s="32"/>
      <c r="H420" s="31"/>
    </row>
    <row r="421" spans="1:8">
      <c r="A421" s="29"/>
      <c r="B421" s="82"/>
      <c r="C421" s="82"/>
      <c r="D421" s="82"/>
      <c r="E421" s="83"/>
      <c r="F421" s="194">
        <f t="shared" si="6"/>
        <v>0</v>
      </c>
      <c r="G421" s="32"/>
      <c r="H421" s="31"/>
    </row>
    <row r="422" spans="1:8">
      <c r="A422" s="29"/>
      <c r="B422" s="82"/>
      <c r="C422" s="82"/>
      <c r="D422" s="82"/>
      <c r="E422" s="83"/>
      <c r="F422" s="194">
        <f t="shared" si="6"/>
        <v>0</v>
      </c>
      <c r="G422" s="32"/>
      <c r="H422" s="31"/>
    </row>
    <row r="423" spans="1:8">
      <c r="A423" s="29"/>
      <c r="B423" s="82"/>
      <c r="C423" s="82"/>
      <c r="D423" s="82"/>
      <c r="E423" s="83"/>
      <c r="F423" s="194">
        <f t="shared" si="6"/>
        <v>0</v>
      </c>
      <c r="G423" s="32"/>
      <c r="H423" s="31"/>
    </row>
    <row r="424" spans="1:8">
      <c r="A424" s="29"/>
      <c r="B424" s="82"/>
      <c r="C424" s="82"/>
      <c r="D424" s="82"/>
      <c r="E424" s="83"/>
      <c r="F424" s="194">
        <f t="shared" si="6"/>
        <v>0</v>
      </c>
      <c r="G424" s="32"/>
      <c r="H424" s="31"/>
    </row>
    <row r="425" spans="1:8">
      <c r="A425" s="29"/>
      <c r="B425" s="82"/>
      <c r="C425" s="82"/>
      <c r="D425" s="82"/>
      <c r="E425" s="83"/>
      <c r="F425" s="194">
        <f t="shared" si="6"/>
        <v>0</v>
      </c>
      <c r="G425" s="32"/>
      <c r="H425" s="31"/>
    </row>
    <row r="426" spans="1:8">
      <c r="A426" s="29"/>
      <c r="B426" s="82"/>
      <c r="C426" s="82"/>
      <c r="D426" s="82"/>
      <c r="E426" s="83"/>
      <c r="F426" s="194">
        <f t="shared" si="6"/>
        <v>0</v>
      </c>
      <c r="G426" s="32"/>
      <c r="H426" s="31"/>
    </row>
    <row r="427" spans="1:8">
      <c r="A427" s="29"/>
      <c r="B427" s="82"/>
      <c r="C427" s="82"/>
      <c r="D427" s="82"/>
      <c r="E427" s="83"/>
      <c r="F427" s="194">
        <f t="shared" si="6"/>
        <v>0</v>
      </c>
      <c r="G427" s="32"/>
      <c r="H427" s="31"/>
    </row>
    <row r="428" spans="1:8">
      <c r="A428" s="29"/>
      <c r="B428" s="82"/>
      <c r="C428" s="82"/>
      <c r="D428" s="82"/>
      <c r="E428" s="83"/>
      <c r="F428" s="194">
        <f t="shared" si="6"/>
        <v>0</v>
      </c>
      <c r="G428" s="32"/>
      <c r="H428" s="31"/>
    </row>
    <row r="429" spans="1:8">
      <c r="A429" s="29"/>
      <c r="B429" s="82"/>
      <c r="C429" s="82"/>
      <c r="D429" s="82"/>
      <c r="E429" s="83"/>
      <c r="F429" s="194">
        <f t="shared" si="6"/>
        <v>0</v>
      </c>
      <c r="G429" s="32"/>
      <c r="H429" s="31"/>
    </row>
    <row r="430" spans="1:8">
      <c r="A430" s="29"/>
      <c r="B430" s="82"/>
      <c r="C430" s="82"/>
      <c r="D430" s="82"/>
      <c r="E430" s="83"/>
      <c r="F430" s="194">
        <f t="shared" si="6"/>
        <v>0</v>
      </c>
      <c r="G430" s="32"/>
      <c r="H430" s="31"/>
    </row>
    <row r="431" spans="1:8">
      <c r="A431" s="29"/>
      <c r="B431" s="82"/>
      <c r="C431" s="82"/>
      <c r="D431" s="82"/>
      <c r="E431" s="83"/>
      <c r="F431" s="194">
        <f t="shared" si="6"/>
        <v>0</v>
      </c>
      <c r="G431" s="32"/>
      <c r="H431" s="31"/>
    </row>
    <row r="432" spans="1:8">
      <c r="A432" s="29"/>
      <c r="B432" s="82"/>
      <c r="C432" s="82"/>
      <c r="D432" s="82"/>
      <c r="E432" s="83"/>
      <c r="F432" s="194">
        <f t="shared" si="6"/>
        <v>0</v>
      </c>
      <c r="G432" s="32"/>
      <c r="H432" s="31"/>
    </row>
    <row r="433" spans="1:8">
      <c r="A433" s="29"/>
      <c r="B433" s="82"/>
      <c r="C433" s="82"/>
      <c r="D433" s="82"/>
      <c r="E433" s="83"/>
      <c r="F433" s="194">
        <f t="shared" si="6"/>
        <v>0</v>
      </c>
      <c r="G433" s="32"/>
      <c r="H433" s="31"/>
    </row>
    <row r="434" spans="1:8">
      <c r="A434" s="29"/>
      <c r="B434" s="82"/>
      <c r="C434" s="82"/>
      <c r="D434" s="82"/>
      <c r="E434" s="83"/>
      <c r="F434" s="194">
        <f t="shared" si="6"/>
        <v>0</v>
      </c>
      <c r="G434" s="32"/>
      <c r="H434" s="31"/>
    </row>
    <row r="435" spans="1:8">
      <c r="A435" s="29"/>
      <c r="B435" s="82"/>
      <c r="C435" s="82"/>
      <c r="D435" s="82"/>
      <c r="E435" s="83"/>
      <c r="F435" s="194">
        <f t="shared" si="6"/>
        <v>0</v>
      </c>
      <c r="G435" s="32"/>
      <c r="H435" s="31"/>
    </row>
    <row r="436" spans="1:8">
      <c r="A436" s="29"/>
      <c r="B436" s="82"/>
      <c r="C436" s="82"/>
      <c r="D436" s="82"/>
      <c r="E436" s="83"/>
      <c r="F436" s="194">
        <f t="shared" si="6"/>
        <v>0</v>
      </c>
      <c r="G436" s="32"/>
      <c r="H436" s="31"/>
    </row>
    <row r="437" spans="1:8">
      <c r="A437" s="29"/>
      <c r="B437" s="82"/>
      <c r="C437" s="82"/>
      <c r="D437" s="82"/>
      <c r="E437" s="83"/>
      <c r="F437" s="194">
        <f t="shared" si="6"/>
        <v>0</v>
      </c>
      <c r="G437" s="32"/>
      <c r="H437" s="31"/>
    </row>
    <row r="438" spans="1:8">
      <c r="A438" s="29"/>
      <c r="B438" s="82"/>
      <c r="C438" s="82"/>
      <c r="D438" s="82"/>
      <c r="E438" s="83"/>
      <c r="F438" s="194">
        <f t="shared" si="6"/>
        <v>0</v>
      </c>
      <c r="G438" s="32"/>
      <c r="H438" s="31"/>
    </row>
    <row r="439" spans="1:8">
      <c r="A439" s="29"/>
      <c r="B439" s="82"/>
      <c r="C439" s="82"/>
      <c r="D439" s="82"/>
      <c r="E439" s="83"/>
      <c r="F439" s="194">
        <f t="shared" si="6"/>
        <v>0</v>
      </c>
      <c r="G439" s="32"/>
      <c r="H439" s="31"/>
    </row>
    <row r="440" spans="1:8">
      <c r="A440" s="29"/>
      <c r="B440" s="82"/>
      <c r="C440" s="82"/>
      <c r="D440" s="82"/>
      <c r="E440" s="83"/>
      <c r="F440" s="194">
        <f t="shared" si="6"/>
        <v>0</v>
      </c>
      <c r="G440" s="32"/>
      <c r="H440" s="31"/>
    </row>
    <row r="441" spans="1:8">
      <c r="A441" s="29"/>
      <c r="B441" s="82"/>
      <c r="C441" s="82"/>
      <c r="D441" s="82"/>
      <c r="E441" s="83"/>
      <c r="F441" s="194">
        <f t="shared" si="6"/>
        <v>0</v>
      </c>
      <c r="G441" s="32"/>
      <c r="H441" s="31"/>
    </row>
    <row r="442" spans="1:8">
      <c r="A442" s="29"/>
      <c r="B442" s="82"/>
      <c r="C442" s="82"/>
      <c r="D442" s="82"/>
      <c r="E442" s="83"/>
      <c r="F442" s="194">
        <f t="shared" si="6"/>
        <v>0</v>
      </c>
      <c r="G442" s="32"/>
      <c r="H442" s="31"/>
    </row>
    <row r="443" spans="1:8">
      <c r="A443" s="29"/>
      <c r="B443" s="82"/>
      <c r="C443" s="82"/>
      <c r="D443" s="82"/>
      <c r="E443" s="83"/>
      <c r="F443" s="194">
        <f t="shared" si="6"/>
        <v>0</v>
      </c>
      <c r="G443" s="32"/>
      <c r="H443" s="31"/>
    </row>
    <row r="444" spans="1:8">
      <c r="A444" s="29"/>
      <c r="B444" s="82"/>
      <c r="C444" s="82"/>
      <c r="D444" s="82"/>
      <c r="E444" s="83"/>
      <c r="F444" s="194">
        <f t="shared" si="6"/>
        <v>0</v>
      </c>
      <c r="G444" s="32"/>
      <c r="H444" s="31"/>
    </row>
    <row r="445" spans="1:8">
      <c r="A445" s="29"/>
      <c r="B445" s="82"/>
      <c r="C445" s="82"/>
      <c r="D445" s="82"/>
      <c r="E445" s="83"/>
      <c r="F445" s="194">
        <f t="shared" si="6"/>
        <v>0</v>
      </c>
      <c r="G445" s="32"/>
      <c r="H445" s="31"/>
    </row>
    <row r="446" spans="1:8">
      <c r="A446" s="29"/>
      <c r="B446" s="82"/>
      <c r="C446" s="82"/>
      <c r="D446" s="82"/>
      <c r="E446" s="83"/>
      <c r="F446" s="194">
        <f t="shared" si="6"/>
        <v>0</v>
      </c>
      <c r="G446" s="32"/>
      <c r="H446" s="31"/>
    </row>
    <row r="447" spans="1:8">
      <c r="A447" s="29"/>
      <c r="B447" s="82"/>
      <c r="C447" s="82"/>
      <c r="D447" s="82"/>
      <c r="E447" s="83"/>
      <c r="F447" s="194">
        <f t="shared" si="6"/>
        <v>0</v>
      </c>
      <c r="G447" s="32"/>
      <c r="H447" s="31"/>
    </row>
    <row r="448" spans="1:8">
      <c r="A448" s="29"/>
      <c r="B448" s="82"/>
      <c r="C448" s="82"/>
      <c r="D448" s="82"/>
      <c r="E448" s="83"/>
      <c r="F448" s="194">
        <f t="shared" si="6"/>
        <v>0</v>
      </c>
      <c r="G448" s="32"/>
      <c r="H448" s="31"/>
    </row>
    <row r="449" spans="1:8">
      <c r="A449" s="29"/>
      <c r="B449" s="82"/>
      <c r="C449" s="82"/>
      <c r="D449" s="82"/>
      <c r="E449" s="83"/>
      <c r="F449" s="194">
        <f t="shared" si="6"/>
        <v>0</v>
      </c>
      <c r="G449" s="32"/>
      <c r="H449" s="31"/>
    </row>
    <row r="450" spans="1:8">
      <c r="A450" s="29"/>
      <c r="B450" s="82"/>
      <c r="C450" s="82"/>
      <c r="D450" s="82"/>
      <c r="E450" s="83"/>
      <c r="F450" s="194">
        <f t="shared" si="6"/>
        <v>0</v>
      </c>
      <c r="G450" s="32"/>
      <c r="H450" s="31"/>
    </row>
    <row r="451" spans="1:8">
      <c r="A451" s="29"/>
      <c r="B451" s="82"/>
      <c r="C451" s="82"/>
      <c r="D451" s="82"/>
      <c r="E451" s="83"/>
      <c r="F451" s="194">
        <f t="shared" si="6"/>
        <v>0</v>
      </c>
      <c r="G451" s="32"/>
      <c r="H451" s="31"/>
    </row>
    <row r="452" spans="1:8">
      <c r="A452" s="29"/>
      <c r="B452" s="82"/>
      <c r="C452" s="82"/>
      <c r="D452" s="82"/>
      <c r="E452" s="83"/>
      <c r="F452" s="194">
        <f t="shared" si="6"/>
        <v>0</v>
      </c>
      <c r="G452" s="32"/>
      <c r="H452" s="31"/>
    </row>
    <row r="453" spans="1:8">
      <c r="A453" s="29"/>
      <c r="B453" s="82"/>
      <c r="C453" s="82"/>
      <c r="D453" s="82"/>
      <c r="E453" s="83"/>
      <c r="F453" s="194">
        <f t="shared" si="6"/>
        <v>0</v>
      </c>
      <c r="G453" s="32"/>
      <c r="H453" s="31"/>
    </row>
    <row r="454" spans="1:8">
      <c r="A454" s="29"/>
      <c r="B454" s="82"/>
      <c r="C454" s="82"/>
      <c r="D454" s="82"/>
      <c r="E454" s="83"/>
      <c r="F454" s="194">
        <f t="shared" si="6"/>
        <v>0</v>
      </c>
      <c r="G454" s="32"/>
      <c r="H454" s="31"/>
    </row>
    <row r="455" spans="1:8">
      <c r="A455" s="29"/>
      <c r="B455" s="82"/>
      <c r="C455" s="82"/>
      <c r="D455" s="82"/>
      <c r="E455" s="83"/>
      <c r="F455" s="194">
        <f t="shared" si="6"/>
        <v>0</v>
      </c>
      <c r="G455" s="32"/>
      <c r="H455" s="31"/>
    </row>
    <row r="456" spans="1:8">
      <c r="A456" s="29"/>
      <c r="B456" s="82"/>
      <c r="C456" s="82"/>
      <c r="D456" s="82"/>
      <c r="E456" s="83"/>
      <c r="F456" s="194">
        <f t="shared" ref="F456:F506" si="7">SUM(C456:E456)</f>
        <v>0</v>
      </c>
      <c r="G456" s="32"/>
      <c r="H456" s="31"/>
    </row>
    <row r="457" spans="1:8">
      <c r="A457" s="29"/>
      <c r="B457" s="82"/>
      <c r="C457" s="82"/>
      <c r="D457" s="82"/>
      <c r="E457" s="83"/>
      <c r="F457" s="194">
        <f t="shared" si="7"/>
        <v>0</v>
      </c>
      <c r="G457" s="32"/>
      <c r="H457" s="31"/>
    </row>
    <row r="458" spans="1:8">
      <c r="A458" s="29"/>
      <c r="B458" s="82"/>
      <c r="C458" s="82"/>
      <c r="D458" s="82"/>
      <c r="E458" s="83"/>
      <c r="F458" s="194">
        <f t="shared" si="7"/>
        <v>0</v>
      </c>
      <c r="G458" s="32"/>
      <c r="H458" s="31"/>
    </row>
    <row r="459" spans="1:8">
      <c r="A459" s="29"/>
      <c r="B459" s="82"/>
      <c r="C459" s="82"/>
      <c r="D459" s="82"/>
      <c r="E459" s="83"/>
      <c r="F459" s="194">
        <f t="shared" si="7"/>
        <v>0</v>
      </c>
      <c r="G459" s="32"/>
      <c r="H459" s="31"/>
    </row>
    <row r="460" spans="1:8">
      <c r="A460" s="29"/>
      <c r="B460" s="82"/>
      <c r="C460" s="82"/>
      <c r="D460" s="82"/>
      <c r="E460" s="83"/>
      <c r="F460" s="194">
        <f t="shared" si="7"/>
        <v>0</v>
      </c>
      <c r="G460" s="32"/>
      <c r="H460" s="31"/>
    </row>
    <row r="461" spans="1:8">
      <c r="A461" s="29"/>
      <c r="B461" s="82"/>
      <c r="C461" s="82"/>
      <c r="D461" s="82"/>
      <c r="E461" s="83"/>
      <c r="F461" s="194">
        <f t="shared" si="7"/>
        <v>0</v>
      </c>
      <c r="G461" s="32"/>
      <c r="H461" s="31"/>
    </row>
    <row r="462" spans="1:8">
      <c r="A462" s="29"/>
      <c r="B462" s="82"/>
      <c r="C462" s="82"/>
      <c r="D462" s="82"/>
      <c r="E462" s="83"/>
      <c r="F462" s="194">
        <f t="shared" si="7"/>
        <v>0</v>
      </c>
      <c r="G462" s="32"/>
      <c r="H462" s="31"/>
    </row>
    <row r="463" spans="1:8">
      <c r="A463" s="29"/>
      <c r="B463" s="82"/>
      <c r="C463" s="82"/>
      <c r="D463" s="82"/>
      <c r="E463" s="83"/>
      <c r="F463" s="194">
        <f t="shared" si="7"/>
        <v>0</v>
      </c>
      <c r="G463" s="32"/>
      <c r="H463" s="31"/>
    </row>
    <row r="464" spans="1:8">
      <c r="A464" s="29"/>
      <c r="B464" s="82"/>
      <c r="C464" s="82"/>
      <c r="D464" s="82"/>
      <c r="E464" s="83"/>
      <c r="F464" s="194">
        <f t="shared" si="7"/>
        <v>0</v>
      </c>
      <c r="G464" s="32"/>
      <c r="H464" s="31"/>
    </row>
    <row r="465" spans="1:8">
      <c r="A465" s="29"/>
      <c r="B465" s="82"/>
      <c r="C465" s="82"/>
      <c r="D465" s="82"/>
      <c r="E465" s="83"/>
      <c r="F465" s="194">
        <f t="shared" si="7"/>
        <v>0</v>
      </c>
      <c r="G465" s="32"/>
      <c r="H465" s="31"/>
    </row>
    <row r="466" spans="1:8">
      <c r="A466" s="29"/>
      <c r="B466" s="82"/>
      <c r="C466" s="82"/>
      <c r="D466" s="82"/>
      <c r="E466" s="83"/>
      <c r="F466" s="194">
        <f t="shared" si="7"/>
        <v>0</v>
      </c>
      <c r="G466" s="32"/>
      <c r="H466" s="31"/>
    </row>
    <row r="467" spans="1:8">
      <c r="A467" s="29"/>
      <c r="B467" s="82"/>
      <c r="C467" s="82"/>
      <c r="D467" s="82"/>
      <c r="E467" s="83"/>
      <c r="F467" s="194">
        <f t="shared" si="7"/>
        <v>0</v>
      </c>
      <c r="G467" s="32"/>
      <c r="H467" s="31"/>
    </row>
    <row r="468" spans="1:8">
      <c r="A468" s="29"/>
      <c r="B468" s="82"/>
      <c r="C468" s="82"/>
      <c r="D468" s="82"/>
      <c r="E468" s="83"/>
      <c r="F468" s="194">
        <f t="shared" si="7"/>
        <v>0</v>
      </c>
      <c r="G468" s="32"/>
      <c r="H468" s="31"/>
    </row>
    <row r="469" spans="1:8">
      <c r="A469" s="29"/>
      <c r="B469" s="82"/>
      <c r="C469" s="82"/>
      <c r="D469" s="82"/>
      <c r="E469" s="83"/>
      <c r="F469" s="194">
        <f t="shared" si="7"/>
        <v>0</v>
      </c>
      <c r="G469" s="32"/>
      <c r="H469" s="31"/>
    </row>
    <row r="470" spans="1:8">
      <c r="A470" s="29"/>
      <c r="B470" s="82"/>
      <c r="C470" s="82"/>
      <c r="D470" s="82"/>
      <c r="E470" s="83"/>
      <c r="F470" s="194">
        <f t="shared" si="7"/>
        <v>0</v>
      </c>
      <c r="G470" s="32"/>
      <c r="H470" s="31"/>
    </row>
    <row r="471" spans="1:8">
      <c r="A471" s="29"/>
      <c r="B471" s="82"/>
      <c r="C471" s="82"/>
      <c r="D471" s="82"/>
      <c r="E471" s="83"/>
      <c r="F471" s="194">
        <f t="shared" si="7"/>
        <v>0</v>
      </c>
      <c r="G471" s="32"/>
      <c r="H471" s="31"/>
    </row>
    <row r="472" spans="1:8">
      <c r="A472" s="29"/>
      <c r="B472" s="82"/>
      <c r="C472" s="82"/>
      <c r="D472" s="82"/>
      <c r="E472" s="83"/>
      <c r="F472" s="194">
        <f t="shared" si="7"/>
        <v>0</v>
      </c>
      <c r="G472" s="32"/>
      <c r="H472" s="31"/>
    </row>
    <row r="473" spans="1:8">
      <c r="A473" s="29"/>
      <c r="B473" s="82"/>
      <c r="C473" s="82"/>
      <c r="D473" s="82"/>
      <c r="E473" s="83"/>
      <c r="F473" s="194">
        <f t="shared" si="7"/>
        <v>0</v>
      </c>
      <c r="G473" s="32"/>
      <c r="H473" s="31"/>
    </row>
    <row r="474" spans="1:8">
      <c r="A474" s="29"/>
      <c r="B474" s="82"/>
      <c r="C474" s="82"/>
      <c r="D474" s="82"/>
      <c r="E474" s="83"/>
      <c r="F474" s="194">
        <f t="shared" si="7"/>
        <v>0</v>
      </c>
      <c r="G474" s="32"/>
      <c r="H474" s="31"/>
    </row>
    <row r="475" spans="1:8">
      <c r="A475" s="29"/>
      <c r="B475" s="82"/>
      <c r="C475" s="82"/>
      <c r="D475" s="82"/>
      <c r="E475" s="83"/>
      <c r="F475" s="194">
        <f t="shared" si="7"/>
        <v>0</v>
      </c>
      <c r="G475" s="32"/>
      <c r="H475" s="31"/>
    </row>
    <row r="476" spans="1:8">
      <c r="A476" s="29"/>
      <c r="B476" s="82"/>
      <c r="C476" s="82"/>
      <c r="D476" s="82"/>
      <c r="E476" s="83"/>
      <c r="F476" s="194">
        <f t="shared" si="7"/>
        <v>0</v>
      </c>
      <c r="G476" s="32"/>
      <c r="H476" s="31"/>
    </row>
    <row r="477" spans="1:8">
      <c r="A477" s="29"/>
      <c r="B477" s="82"/>
      <c r="C477" s="82"/>
      <c r="D477" s="82"/>
      <c r="E477" s="83"/>
      <c r="F477" s="194">
        <f t="shared" si="7"/>
        <v>0</v>
      </c>
      <c r="G477" s="32"/>
      <c r="H477" s="31"/>
    </row>
    <row r="478" spans="1:8">
      <c r="A478" s="29"/>
      <c r="B478" s="82"/>
      <c r="C478" s="82"/>
      <c r="D478" s="82"/>
      <c r="E478" s="83"/>
      <c r="F478" s="194">
        <f t="shared" si="7"/>
        <v>0</v>
      </c>
      <c r="G478" s="32"/>
      <c r="H478" s="31"/>
    </row>
    <row r="479" spans="1:8">
      <c r="A479" s="29"/>
      <c r="B479" s="82"/>
      <c r="C479" s="82"/>
      <c r="D479" s="82"/>
      <c r="E479" s="83"/>
      <c r="F479" s="194">
        <f t="shared" si="7"/>
        <v>0</v>
      </c>
      <c r="G479" s="32"/>
      <c r="H479" s="31"/>
    </row>
    <row r="480" spans="1:8">
      <c r="A480" s="29"/>
      <c r="B480" s="82"/>
      <c r="C480" s="82"/>
      <c r="D480" s="82"/>
      <c r="E480" s="83"/>
      <c r="F480" s="194">
        <f t="shared" si="7"/>
        <v>0</v>
      </c>
      <c r="G480" s="32"/>
      <c r="H480" s="31"/>
    </row>
    <row r="481" spans="1:8">
      <c r="A481" s="29"/>
      <c r="B481" s="82"/>
      <c r="C481" s="82"/>
      <c r="D481" s="82"/>
      <c r="E481" s="83"/>
      <c r="F481" s="194">
        <f t="shared" si="7"/>
        <v>0</v>
      </c>
      <c r="G481" s="32"/>
      <c r="H481" s="31"/>
    </row>
    <row r="482" spans="1:8">
      <c r="A482" s="29"/>
      <c r="B482" s="82"/>
      <c r="C482" s="82"/>
      <c r="D482" s="82"/>
      <c r="E482" s="83"/>
      <c r="F482" s="194">
        <f t="shared" si="7"/>
        <v>0</v>
      </c>
      <c r="G482" s="32"/>
      <c r="H482" s="31"/>
    </row>
    <row r="483" spans="1:8">
      <c r="A483" s="29"/>
      <c r="B483" s="82"/>
      <c r="C483" s="82"/>
      <c r="D483" s="82"/>
      <c r="E483" s="83"/>
      <c r="F483" s="194">
        <f t="shared" si="7"/>
        <v>0</v>
      </c>
      <c r="G483" s="32"/>
      <c r="H483" s="31"/>
    </row>
    <row r="484" spans="1:8">
      <c r="A484" s="29"/>
      <c r="B484" s="82"/>
      <c r="C484" s="82"/>
      <c r="D484" s="82"/>
      <c r="E484" s="83"/>
      <c r="F484" s="194">
        <f t="shared" si="7"/>
        <v>0</v>
      </c>
      <c r="G484" s="32"/>
      <c r="H484" s="31"/>
    </row>
    <row r="485" spans="1:8">
      <c r="A485" s="29"/>
      <c r="B485" s="82"/>
      <c r="C485" s="82"/>
      <c r="D485" s="82"/>
      <c r="E485" s="83"/>
      <c r="F485" s="194">
        <f t="shared" si="7"/>
        <v>0</v>
      </c>
      <c r="G485" s="32"/>
      <c r="H485" s="31"/>
    </row>
    <row r="486" spans="1:8">
      <c r="A486" s="29"/>
      <c r="B486" s="82"/>
      <c r="C486" s="82"/>
      <c r="D486" s="82"/>
      <c r="E486" s="83"/>
      <c r="F486" s="194">
        <f t="shared" si="7"/>
        <v>0</v>
      </c>
      <c r="G486" s="32"/>
      <c r="H486" s="31"/>
    </row>
    <row r="487" spans="1:8">
      <c r="A487" s="29"/>
      <c r="B487" s="82"/>
      <c r="C487" s="82"/>
      <c r="D487" s="82"/>
      <c r="E487" s="83"/>
      <c r="F487" s="194">
        <f t="shared" si="7"/>
        <v>0</v>
      </c>
      <c r="G487" s="32"/>
      <c r="H487" s="31"/>
    </row>
    <row r="488" spans="1:8">
      <c r="A488" s="29"/>
      <c r="B488" s="82"/>
      <c r="C488" s="82"/>
      <c r="D488" s="82"/>
      <c r="E488" s="83"/>
      <c r="F488" s="194">
        <f t="shared" si="7"/>
        <v>0</v>
      </c>
      <c r="G488" s="32"/>
      <c r="H488" s="31"/>
    </row>
    <row r="489" spans="1:8">
      <c r="A489" s="29"/>
      <c r="B489" s="82"/>
      <c r="C489" s="82"/>
      <c r="D489" s="82"/>
      <c r="E489" s="83"/>
      <c r="F489" s="194">
        <f t="shared" si="7"/>
        <v>0</v>
      </c>
      <c r="G489" s="32"/>
      <c r="H489" s="31"/>
    </row>
    <row r="490" spans="1:8">
      <c r="A490" s="29"/>
      <c r="B490" s="82"/>
      <c r="C490" s="82"/>
      <c r="D490" s="82"/>
      <c r="E490" s="83"/>
      <c r="F490" s="194">
        <f t="shared" si="7"/>
        <v>0</v>
      </c>
      <c r="G490" s="32"/>
      <c r="H490" s="31"/>
    </row>
    <row r="491" spans="1:8">
      <c r="A491" s="29"/>
      <c r="B491" s="82"/>
      <c r="C491" s="82"/>
      <c r="D491" s="82"/>
      <c r="E491" s="83"/>
      <c r="F491" s="194">
        <f t="shared" si="7"/>
        <v>0</v>
      </c>
      <c r="G491" s="32"/>
      <c r="H491" s="31"/>
    </row>
    <row r="492" spans="1:8">
      <c r="A492" s="29"/>
      <c r="B492" s="82"/>
      <c r="C492" s="82"/>
      <c r="D492" s="82"/>
      <c r="E492" s="83"/>
      <c r="F492" s="194">
        <f t="shared" si="7"/>
        <v>0</v>
      </c>
      <c r="G492" s="32"/>
      <c r="H492" s="31"/>
    </row>
    <row r="493" spans="1:8">
      <c r="A493" s="29"/>
      <c r="B493" s="82"/>
      <c r="C493" s="82"/>
      <c r="D493" s="82"/>
      <c r="E493" s="83"/>
      <c r="F493" s="194">
        <f t="shared" si="7"/>
        <v>0</v>
      </c>
      <c r="G493" s="32"/>
      <c r="H493" s="31"/>
    </row>
    <row r="494" spans="1:8">
      <c r="A494" s="29"/>
      <c r="B494" s="82"/>
      <c r="C494" s="82"/>
      <c r="D494" s="82"/>
      <c r="E494" s="83"/>
      <c r="F494" s="194">
        <f t="shared" si="7"/>
        <v>0</v>
      </c>
      <c r="G494" s="32"/>
      <c r="H494" s="31"/>
    </row>
    <row r="495" spans="1:8">
      <c r="A495" s="29"/>
      <c r="B495" s="82"/>
      <c r="C495" s="82"/>
      <c r="D495" s="82"/>
      <c r="E495" s="83"/>
      <c r="F495" s="194">
        <f t="shared" si="7"/>
        <v>0</v>
      </c>
      <c r="G495" s="32"/>
      <c r="H495" s="31"/>
    </row>
    <row r="496" spans="1:8">
      <c r="A496" s="29"/>
      <c r="B496" s="82"/>
      <c r="C496" s="82"/>
      <c r="D496" s="82"/>
      <c r="E496" s="83"/>
      <c r="F496" s="194">
        <f t="shared" si="7"/>
        <v>0</v>
      </c>
      <c r="G496" s="32"/>
      <c r="H496" s="31"/>
    </row>
    <row r="497" spans="1:8">
      <c r="A497" s="29"/>
      <c r="B497" s="82"/>
      <c r="C497" s="82"/>
      <c r="D497" s="82"/>
      <c r="E497" s="83"/>
      <c r="F497" s="194">
        <f t="shared" si="7"/>
        <v>0</v>
      </c>
      <c r="G497" s="32"/>
      <c r="H497" s="31"/>
    </row>
    <row r="498" spans="1:8">
      <c r="A498" s="29"/>
      <c r="B498" s="82"/>
      <c r="C498" s="82"/>
      <c r="D498" s="82"/>
      <c r="E498" s="83"/>
      <c r="F498" s="194">
        <f t="shared" si="7"/>
        <v>0</v>
      </c>
      <c r="G498" s="32"/>
      <c r="H498" s="31"/>
    </row>
    <row r="499" spans="1:8">
      <c r="A499" s="29"/>
      <c r="B499" s="82"/>
      <c r="C499" s="82"/>
      <c r="D499" s="82"/>
      <c r="E499" s="83"/>
      <c r="F499" s="194">
        <f t="shared" si="7"/>
        <v>0</v>
      </c>
      <c r="G499" s="32"/>
      <c r="H499" s="31"/>
    </row>
    <row r="500" spans="1:8">
      <c r="A500" s="29"/>
      <c r="B500" s="82"/>
      <c r="C500" s="82"/>
      <c r="D500" s="82"/>
      <c r="E500" s="83"/>
      <c r="F500" s="194">
        <f t="shared" si="7"/>
        <v>0</v>
      </c>
      <c r="G500" s="32"/>
      <c r="H500" s="31"/>
    </row>
    <row r="501" spans="1:8">
      <c r="A501" s="29"/>
      <c r="B501" s="82"/>
      <c r="C501" s="82"/>
      <c r="D501" s="82"/>
      <c r="E501" s="83"/>
      <c r="F501" s="194">
        <f t="shared" si="7"/>
        <v>0</v>
      </c>
      <c r="G501" s="32"/>
      <c r="H501" s="31"/>
    </row>
    <row r="502" spans="1:8">
      <c r="A502" s="29"/>
      <c r="B502" s="82"/>
      <c r="C502" s="82"/>
      <c r="D502" s="82"/>
      <c r="E502" s="83"/>
      <c r="F502" s="194">
        <f t="shared" si="7"/>
        <v>0</v>
      </c>
      <c r="G502" s="32"/>
      <c r="H502" s="31"/>
    </row>
    <row r="503" spans="1:8">
      <c r="A503" s="29"/>
      <c r="B503" s="82"/>
      <c r="C503" s="82"/>
      <c r="D503" s="82"/>
      <c r="E503" s="83"/>
      <c r="F503" s="194">
        <f t="shared" si="7"/>
        <v>0</v>
      </c>
      <c r="G503" s="32"/>
      <c r="H503" s="31"/>
    </row>
    <row r="504" spans="1:8">
      <c r="A504" s="29"/>
      <c r="B504" s="82"/>
      <c r="C504" s="82"/>
      <c r="D504" s="82"/>
      <c r="E504" s="83"/>
      <c r="F504" s="194">
        <f t="shared" si="7"/>
        <v>0</v>
      </c>
      <c r="G504" s="32"/>
      <c r="H504" s="31"/>
    </row>
    <row r="505" spans="1:8">
      <c r="A505" s="29"/>
      <c r="B505" s="82"/>
      <c r="C505" s="82"/>
      <c r="D505" s="82"/>
      <c r="E505" s="83"/>
      <c r="F505" s="194">
        <f t="shared" si="7"/>
        <v>0</v>
      </c>
      <c r="G505" s="32"/>
      <c r="H505" s="31"/>
    </row>
    <row r="506" spans="1:8">
      <c r="A506" s="29"/>
      <c r="B506" s="82"/>
      <c r="C506" s="82"/>
      <c r="D506" s="82"/>
      <c r="E506" s="83"/>
      <c r="F506" s="194">
        <f t="shared" si="7"/>
        <v>0</v>
      </c>
      <c r="G506" s="32"/>
      <c r="H506" s="31"/>
    </row>
    <row r="507" spans="1:8" s="90" customFormat="1">
      <c r="A507" s="85"/>
      <c r="B507" s="86"/>
      <c r="C507" s="86"/>
      <c r="D507" s="86"/>
      <c r="E507" s="87"/>
      <c r="F507" s="88"/>
      <c r="G507" s="88"/>
      <c r="H507" s="89"/>
    </row>
  </sheetData>
  <sheetProtection password="E89A" sheet="1" objects="1" scenarios="1"/>
  <mergeCells count="4">
    <mergeCell ref="A4:B4"/>
    <mergeCell ref="A1:B1"/>
    <mergeCell ref="A2:B2"/>
    <mergeCell ref="A3:B3"/>
  </mergeCells>
  <phoneticPr fontId="3" type="noConversion"/>
  <conditionalFormatting sqref="F7:G507">
    <cfRule type="expression" dxfId="15" priority="12" stopIfTrue="1">
      <formula>AND(ISTEXT(#REF!)=TRUE,F7&lt;&gt;"318",#REF!="equipment (0730)",ISTEXT(F7)=TRUE)</formula>
    </cfRule>
  </conditionalFormatting>
  <conditionalFormatting sqref="D7:E507 A7:B507">
    <cfRule type="expression" dxfId="14" priority="13" stopIfTrue="1">
      <formula>AND(ISTEXT(#REF!)=TRUE,ISTEXT(A7)=FALSE)</formula>
    </cfRule>
  </conditionalFormatting>
  <conditionalFormatting sqref="C7:C507">
    <cfRule type="expression" dxfId="13" priority="1" stopIfTrue="1">
      <formula>AND(ISTEXT(#REF!)=TRUE,ISTEXT(C7)=FALSE)</formula>
    </cfRule>
  </conditionalFormatting>
  <conditionalFormatting sqref="F7:F506">
    <cfRule type="expression" dxfId="12" priority="17" stopIfTrue="1">
      <formula>AND(ISBLANK($F$7),ISBLANK(#REF!)="false")</formula>
    </cfRule>
  </conditionalFormatting>
  <dataValidations count="3">
    <dataValidation allowBlank="1" showInputMessage="1" showErrorMessage="1" prompt="Enter original budgeted amount in this column only.  Enter whole dollars only." sqref="F6" xr:uid="{00000000-0002-0000-0200-000000000000}"/>
    <dataValidation allowBlank="1" showInputMessage="1" showErrorMessage="1" prompt="Provide a detailed description of the budgeted costs.  Be very specific._x000a_" sqref="H6" xr:uid="{00000000-0002-0000-0200-000003000000}"/>
    <dataValidation type="whole" allowBlank="1" showInputMessage="1" showErrorMessage="1" sqref="F7:F507" xr:uid="{00000000-0002-0000-0200-000004000000}">
      <formula1>0</formula1>
      <formula2>999999</formula2>
    </dataValidation>
  </dataValidations>
  <printOptions headings="1" gridLines="1"/>
  <pageMargins left="0.5" right="0.5" top="0.75" bottom="0.75" header="0.5" footer="0.5"/>
  <pageSetup scale="84" orientation="landscape" r:id="rId1"/>
  <headerFooter alignWithMargins="0">
    <oddFooter>&amp;LPage &amp;P of &amp;N&amp;C&amp;D &amp;T&amp;R&amp;A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7AE4811-1100-4C41-97AA-A73FBD39A252}">
          <x14:formula1>
            <xm:f>Other!$D$1:$D$11</xm:f>
          </x14:formula1>
          <xm:sqref>A7:A506</xm:sqref>
        </x14:dataValidation>
        <x14:dataValidation type="list" allowBlank="1" showInputMessage="1" showErrorMessage="1" xr:uid="{CC8A7074-9587-4EAD-B3C4-023AA09839A9}">
          <x14:formula1>
            <xm:f>Other!$C$1:$C$11</xm:f>
          </x14:formula1>
          <xm:sqref>B7:B506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D70"/>
  <sheetViews>
    <sheetView zoomScaleNormal="100" workbookViewId="0">
      <selection activeCell="A3" sqref="A3:D3"/>
    </sheetView>
  </sheetViews>
  <sheetFormatPr defaultColWidth="0" defaultRowHeight="0" customHeight="1" zeroHeight="1"/>
  <cols>
    <col min="1" max="1" width="4.5703125" style="1" customWidth="1"/>
    <col min="2" max="2" width="57.28515625" style="1" bestFit="1" customWidth="1"/>
    <col min="3" max="3" width="14.7109375" style="18" bestFit="1" customWidth="1"/>
    <col min="4" max="4" width="3.85546875" style="18" customWidth="1"/>
    <col min="5" max="16384" width="8.7109375" style="1" hidden="1"/>
  </cols>
  <sheetData>
    <row r="1" spans="1:4" ht="12.75" customHeight="1">
      <c r="A1" s="220" t="str">
        <f>'2-Cover Page'!A1:H1</f>
        <v>Connecting Colorado Students Grant Program (CCSG)</v>
      </c>
      <c r="B1" s="220"/>
      <c r="C1" s="220"/>
      <c r="D1" s="220"/>
    </row>
    <row r="2" spans="1:4" ht="12.75">
      <c r="A2" s="220" t="str">
        <f>'2-Cover Page'!A2:H2</f>
        <v>Grant Code 3273  Source Code 3000</v>
      </c>
      <c r="B2" s="220"/>
      <c r="C2" s="220"/>
      <c r="D2" s="220"/>
    </row>
    <row r="3" spans="1:4" ht="12.75">
      <c r="A3" s="221" t="s">
        <v>37</v>
      </c>
      <c r="B3" s="221"/>
      <c r="C3" s="221"/>
      <c r="D3" s="221"/>
    </row>
    <row r="4" spans="1:4" ht="12.75">
      <c r="A4" s="218">
        <f>'2-Cover Page'!D4</f>
        <v>0</v>
      </c>
      <c r="B4" s="218"/>
      <c r="C4" s="218"/>
      <c r="D4" s="218"/>
    </row>
    <row r="5" spans="1:4" ht="12.75">
      <c r="A5" s="219">
        <f>'2-Cover Page'!D7</f>
        <v>0</v>
      </c>
      <c r="B5" s="219"/>
      <c r="C5" s="219"/>
      <c r="D5" s="219"/>
    </row>
    <row r="6" spans="1:4" ht="12.75">
      <c r="A6" s="12"/>
      <c r="B6" s="13"/>
      <c r="C6" s="23"/>
      <c r="D6" s="24"/>
    </row>
    <row r="7" spans="1:4" s="14" customFormat="1" ht="12.75" customHeight="1">
      <c r="A7" s="25" t="s">
        <v>18</v>
      </c>
      <c r="B7" s="26" t="s">
        <v>19</v>
      </c>
      <c r="C7" s="25" t="s">
        <v>55</v>
      </c>
      <c r="D7" s="27"/>
    </row>
    <row r="8" spans="1:4" s="14" customFormat="1" ht="12.75" customHeight="1">
      <c r="A8" s="91"/>
      <c r="B8" s="223" t="s">
        <v>591</v>
      </c>
      <c r="C8" s="223"/>
      <c r="D8" s="27"/>
    </row>
    <row r="9" spans="1:4" ht="15" customHeight="1">
      <c r="A9" s="15">
        <v>1</v>
      </c>
      <c r="B9" s="11" t="s">
        <v>20</v>
      </c>
      <c r="C9" s="17">
        <f t="array" ref="C9">+SUM(IF(LEFT('3-Budget and Actual Detail'!$B$7:$B$507,3)&amp;RIGHT('3-Budget and Actual Detail'!$B$7:$B$507,5)="Ins0300)",'3-Budget and Actual Detail'!$F$7:$F$507,0))</f>
        <v>0</v>
      </c>
    </row>
    <row r="10" spans="1:4" ht="15" customHeight="1">
      <c r="A10" s="15">
        <v>2</v>
      </c>
      <c r="B10" s="11" t="s">
        <v>21</v>
      </c>
      <c r="C10" s="17">
        <f t="array" ref="C10">+SUM(IF(LEFT('3-Budget and Actual Detail'!$B$7:$B$507,3)&amp;RIGHT('3-Budget and Actual Detail'!$B$7:$B$507,5)="Ins0500)",'3-Budget and Actual Detail'!$F$7:$F$507,0))</f>
        <v>0</v>
      </c>
    </row>
    <row r="11" spans="1:4" ht="15" customHeight="1">
      <c r="A11" s="15">
        <v>3</v>
      </c>
      <c r="B11" s="11" t="s">
        <v>22</v>
      </c>
      <c r="C11" s="17">
        <f t="array" ref="C11">+SUM(IF(LEFT('3-Budget and Actual Detail'!$B$7:$B$507,3)&amp;RIGHT('3-Budget and Actual Detail'!$B$7:$B$507,5)="Ins0600)",'3-Budget and Actual Detail'!$F$7:$F$507,0))</f>
        <v>0</v>
      </c>
    </row>
    <row r="12" spans="1:4" s="137" customFormat="1" ht="15" customHeight="1">
      <c r="A12" s="15">
        <v>4</v>
      </c>
      <c r="B12" s="16" t="s">
        <v>596</v>
      </c>
      <c r="C12" s="17">
        <f t="array" ref="C12">+SUM(IF(LEFT('3-Budget and Actual Detail'!$B$7:$B$507,3)&amp;RIGHT('3-Budget and Actual Detail'!$B$7:$B$507,5)="Ins0735)",'3-Budget and Actual Detail'!$F$7:$F$507,0))</f>
        <v>0</v>
      </c>
      <c r="D12" s="18"/>
    </row>
    <row r="13" spans="1:4" s="137" customFormat="1" ht="15" customHeight="1">
      <c r="A13" s="15">
        <v>5</v>
      </c>
      <c r="B13" s="16" t="s">
        <v>597</v>
      </c>
      <c r="C13" s="17">
        <f t="array" ref="C13">+SUM(IF(LEFT('3-Budget and Actual Detail'!$B$7:$B$507,3)&amp;RIGHT('3-Budget and Actual Detail'!$B$7:$B$507,5)="Ins0730)",'3-Budget and Actual Detail'!$F$7:$F$507,0))</f>
        <v>0</v>
      </c>
      <c r="D13" s="18"/>
    </row>
    <row r="14" spans="1:4" s="137" customFormat="1" ht="15" customHeight="1" thickBot="1">
      <c r="A14" s="15"/>
      <c r="B14" s="11"/>
      <c r="C14" s="139"/>
      <c r="D14" s="18"/>
    </row>
    <row r="15" spans="1:4" ht="15" customHeight="1" thickBot="1">
      <c r="A15" s="15">
        <v>6</v>
      </c>
      <c r="B15" s="19" t="s">
        <v>440</v>
      </c>
      <c r="C15" s="99">
        <f>SUM(C9:C13)</f>
        <v>0</v>
      </c>
    </row>
    <row r="16" spans="1:4" ht="15" customHeight="1">
      <c r="A16" s="15"/>
      <c r="B16" s="222" t="s">
        <v>592</v>
      </c>
      <c r="C16" s="222"/>
    </row>
    <row r="17" spans="1:4" ht="15" customHeight="1">
      <c r="A17" s="15">
        <v>7</v>
      </c>
      <c r="B17" s="11" t="s">
        <v>20</v>
      </c>
      <c r="C17" s="17">
        <f t="array" ref="C17">+SUM(IF(LEFT('3-Budget and Actual Detail'!$B$7:$B$507,3)&amp;RIGHT('3-Budget and Actual Detail'!$B$7:$B$507,5)="Sup0300)",'3-Budget and Actual Detail'!$F$7:$F$507,0))</f>
        <v>0</v>
      </c>
    </row>
    <row r="18" spans="1:4" ht="15" customHeight="1">
      <c r="A18" s="15">
        <v>8</v>
      </c>
      <c r="B18" s="11" t="s">
        <v>21</v>
      </c>
      <c r="C18" s="17">
        <f t="array" ref="C18">+SUM(IF(LEFT('3-Budget and Actual Detail'!$B$7:$B$507,3)&amp;RIGHT('3-Budget and Actual Detail'!$B$7:$B$507,5)="Sup0500)",'3-Budget and Actual Detail'!$F$7:$F$507,0))</f>
        <v>0</v>
      </c>
    </row>
    <row r="19" spans="1:4" ht="15" customHeight="1">
      <c r="A19" s="15">
        <v>9</v>
      </c>
      <c r="B19" s="11" t="s">
        <v>22</v>
      </c>
      <c r="C19" s="17">
        <f t="array" ref="C19">+SUM(IF(LEFT('3-Budget and Actual Detail'!$B$7:$B$507,3)&amp;RIGHT('3-Budget and Actual Detail'!$B$7:$B$507,5)="Sup0600)",'3-Budget and Actual Detail'!$F$7:$F$507,0))</f>
        <v>0</v>
      </c>
    </row>
    <row r="20" spans="1:4" s="137" customFormat="1" ht="15" customHeight="1">
      <c r="A20" s="15">
        <v>10</v>
      </c>
      <c r="B20" s="16" t="s">
        <v>596</v>
      </c>
      <c r="C20" s="17">
        <f t="array" ref="C20">+SUM(IF(LEFT('3-Budget and Actual Detail'!$B$7:$B$507,3)&amp;RIGHT('3-Budget and Actual Detail'!$B$7:$B$507,5)="Sup0735)",'3-Budget and Actual Detail'!$F$7:$F$507,0))</f>
        <v>0</v>
      </c>
      <c r="D20" s="18"/>
    </row>
    <row r="21" spans="1:4" s="137" customFormat="1" ht="15" customHeight="1">
      <c r="A21" s="15">
        <v>11</v>
      </c>
      <c r="B21" s="16" t="s">
        <v>597</v>
      </c>
      <c r="C21" s="17">
        <f t="array" ref="C21">+SUM(IF(LEFT('3-Budget and Actual Detail'!$B$7:$B$507,3)&amp;RIGHT('3-Budget and Actual Detail'!$B$7:$B$507,5)="Sup0730)",'3-Budget and Actual Detail'!$F$7:$F$507,0))</f>
        <v>0</v>
      </c>
      <c r="D21" s="18"/>
    </row>
    <row r="22" spans="1:4" s="137" customFormat="1" ht="15" customHeight="1" thickBot="1">
      <c r="A22" s="15"/>
      <c r="B22" s="16"/>
      <c r="C22" s="139"/>
      <c r="D22" s="18"/>
    </row>
    <row r="23" spans="1:4" s="137" customFormat="1" ht="15" customHeight="1" thickBot="1">
      <c r="A23" s="15">
        <v>12</v>
      </c>
      <c r="B23" s="19" t="s">
        <v>440</v>
      </c>
      <c r="C23" s="99">
        <f>SUM(C17:C21)</f>
        <v>0</v>
      </c>
      <c r="D23" s="18"/>
    </row>
    <row r="24" spans="1:4" s="138" customFormat="1" ht="15" customHeight="1" thickBot="1">
      <c r="A24" s="15"/>
      <c r="B24" s="143"/>
      <c r="C24" s="144"/>
      <c r="D24" s="18"/>
    </row>
    <row r="25" spans="1:4" s="137" customFormat="1" ht="15" customHeight="1" thickBot="1">
      <c r="A25" s="15">
        <v>13</v>
      </c>
      <c r="B25" s="19" t="s">
        <v>432</v>
      </c>
      <c r="C25" s="99">
        <f>C15+C23</f>
        <v>0</v>
      </c>
      <c r="D25" s="18"/>
    </row>
    <row r="26" spans="1:4" ht="15" customHeight="1">
      <c r="A26" s="18"/>
      <c r="B26" s="18"/>
    </row>
    <row r="27" spans="1:4" s="53" customFormat="1" ht="15" customHeight="1">
      <c r="A27" s="18"/>
      <c r="B27" s="216" t="s">
        <v>598</v>
      </c>
      <c r="C27" s="216"/>
      <c r="D27" s="18"/>
    </row>
    <row r="28" spans="1:4" s="53" customFormat="1" ht="15" customHeight="1">
      <c r="A28" s="102">
        <v>14</v>
      </c>
      <c r="B28" s="93" t="s">
        <v>442</v>
      </c>
      <c r="C28" s="96">
        <f>SUMIF('3-Budget and Actual Detail'!A:A,'4-Budget Summary'!B28,'3-Budget and Actual Detail'!F:F)</f>
        <v>0</v>
      </c>
      <c r="D28" s="18"/>
    </row>
    <row r="29" spans="1:4" s="53" customFormat="1" ht="15" customHeight="1">
      <c r="A29" s="103">
        <v>15</v>
      </c>
      <c r="B29" s="94" t="s">
        <v>443</v>
      </c>
      <c r="C29" s="96">
        <f>SUMIF('3-Budget and Actual Detail'!A:A,'4-Budget Summary'!B29,'3-Budget and Actual Detail'!F:F)</f>
        <v>0</v>
      </c>
      <c r="D29" s="18"/>
    </row>
    <row r="30" spans="1:4" s="53" customFormat="1" ht="15" customHeight="1">
      <c r="A30" s="103">
        <v>16</v>
      </c>
      <c r="B30" s="92" t="s">
        <v>444</v>
      </c>
      <c r="C30" s="96">
        <f>SUMIF('3-Budget and Actual Detail'!A:A,'4-Budget Summary'!B30,'3-Budget and Actual Detail'!F:F)</f>
        <v>0</v>
      </c>
      <c r="D30" s="18"/>
    </row>
    <row r="31" spans="1:4" ht="15" customHeight="1">
      <c r="A31" s="103">
        <v>17</v>
      </c>
      <c r="B31" s="16" t="s">
        <v>445</v>
      </c>
      <c r="C31" s="96">
        <f>SUMIF('3-Budget and Actual Detail'!A:A,'4-Budget Summary'!B31,'3-Budget and Actual Detail'!F:F)</f>
        <v>0</v>
      </c>
    </row>
    <row r="32" spans="1:4" ht="15" customHeight="1">
      <c r="A32" s="103">
        <v>18</v>
      </c>
      <c r="B32" s="95" t="s">
        <v>446</v>
      </c>
      <c r="C32" s="96">
        <f>SUMIF('3-Budget and Actual Detail'!A:A,'4-Budget Summary'!B32,'3-Budget and Actual Detail'!F:F)</f>
        <v>0</v>
      </c>
    </row>
    <row r="33" spans="1:4" ht="15" customHeight="1">
      <c r="A33" s="103">
        <v>19</v>
      </c>
      <c r="B33" s="95" t="s">
        <v>447</v>
      </c>
      <c r="C33" s="96">
        <f>SUMIF('3-Budget and Actual Detail'!A:A,'4-Budget Summary'!B33,'3-Budget and Actual Detail'!F:F)</f>
        <v>0</v>
      </c>
    </row>
    <row r="34" spans="1:4" ht="15" customHeight="1">
      <c r="A34" s="103">
        <v>20</v>
      </c>
      <c r="B34" s="95" t="s">
        <v>448</v>
      </c>
      <c r="C34" s="96">
        <f>SUMIF('3-Budget and Actual Detail'!A:A,'4-Budget Summary'!B34,'3-Budget and Actual Detail'!F:F)</f>
        <v>0</v>
      </c>
    </row>
    <row r="35" spans="1:4" ht="15" customHeight="1">
      <c r="A35" s="103">
        <v>21</v>
      </c>
      <c r="B35" s="95" t="s">
        <v>449</v>
      </c>
      <c r="C35" s="96">
        <f>SUMIF('3-Budget and Actual Detail'!A:A,'4-Budget Summary'!B35,'3-Budget and Actual Detail'!F:F)</f>
        <v>0</v>
      </c>
    </row>
    <row r="36" spans="1:4" ht="15" customHeight="1">
      <c r="A36" s="103">
        <v>22</v>
      </c>
      <c r="B36" s="16" t="s">
        <v>450</v>
      </c>
      <c r="C36" s="97">
        <f>SUMIF('3-Budget and Actual Detail'!A:A,'4-Budget Summary'!B36,'3-Budget and Actual Detail'!F:F)</f>
        <v>0</v>
      </c>
    </row>
    <row r="37" spans="1:4" s="138" customFormat="1" ht="15" customHeight="1">
      <c r="A37" s="103">
        <v>23</v>
      </c>
      <c r="B37" s="16" t="s">
        <v>608</v>
      </c>
      <c r="C37" s="97">
        <f>SUMIF('3-Budget and Actual Detail'!A:A,'4-Budget Summary'!B37,'3-Budget and Actual Detail'!F:F)</f>
        <v>0</v>
      </c>
      <c r="D37" s="18"/>
    </row>
    <row r="38" spans="1:4" s="138" customFormat="1" ht="15" customHeight="1">
      <c r="A38" s="103">
        <v>24</v>
      </c>
      <c r="B38" s="16" t="s">
        <v>596</v>
      </c>
      <c r="C38" s="97">
        <f>SUMIF('3-Budget and Actual Detail'!A:A,'4-Budget Summary'!B38,'3-Budget and Actual Detail'!F:F)</f>
        <v>0</v>
      </c>
      <c r="D38" s="18"/>
    </row>
    <row r="39" spans="1:4" s="137" customFormat="1" ht="15" customHeight="1">
      <c r="A39" s="103">
        <v>25</v>
      </c>
      <c r="B39" s="16" t="s">
        <v>596</v>
      </c>
      <c r="C39" s="97">
        <f>SUMIF('3-Budget and Actual Detail'!A:A,'4-Budget Summary'!B39,'3-Budget and Actual Detail'!F:F)</f>
        <v>0</v>
      </c>
      <c r="D39" s="18"/>
    </row>
    <row r="40" spans="1:4" s="137" customFormat="1" ht="15" customHeight="1" thickBot="1">
      <c r="A40" s="103">
        <v>26</v>
      </c>
      <c r="B40" s="16" t="s">
        <v>597</v>
      </c>
      <c r="C40" s="97">
        <f>SUMIF('3-Budget and Actual Detail'!A:A,'4-Budget Summary'!B40,'3-Budget and Actual Detail'!F:F)</f>
        <v>0</v>
      </c>
      <c r="D40" s="18"/>
    </row>
    <row r="41" spans="1:4" ht="15" customHeight="1" thickBot="1">
      <c r="A41" s="103">
        <v>27</v>
      </c>
      <c r="B41" s="19" t="s">
        <v>593</v>
      </c>
      <c r="C41" s="98">
        <f>SUM(C28:C40)</f>
        <v>0</v>
      </c>
    </row>
    <row r="42" spans="1:4" s="62" customFormat="1" ht="15" customHeight="1">
      <c r="A42" s="15"/>
      <c r="B42" s="19"/>
      <c r="C42" s="101"/>
      <c r="D42" s="18"/>
    </row>
    <row r="43" spans="1:4" ht="15" customHeight="1">
      <c r="A43" s="20"/>
      <c r="B43" s="217" t="s">
        <v>599</v>
      </c>
      <c r="C43" s="217"/>
    </row>
    <row r="44" spans="1:4" ht="15" customHeight="1">
      <c r="A44" s="103">
        <v>28</v>
      </c>
      <c r="B44" s="16" t="s">
        <v>594</v>
      </c>
      <c r="C44" s="96">
        <f>SUM('3-Budget and Actual Detail'!C7:C507)</f>
        <v>0</v>
      </c>
    </row>
    <row r="45" spans="1:4" ht="15" customHeight="1">
      <c r="A45" s="103">
        <v>29</v>
      </c>
      <c r="B45" s="16" t="s">
        <v>586</v>
      </c>
      <c r="C45" s="96">
        <f>SUM('3-Budget and Actual Detail'!D7:D507)</f>
        <v>0</v>
      </c>
    </row>
    <row r="46" spans="1:4" ht="15" customHeight="1" thickBot="1">
      <c r="A46" s="103">
        <v>30</v>
      </c>
      <c r="B46" s="16" t="s">
        <v>595</v>
      </c>
      <c r="C46" s="96">
        <f>SUM('3-Budget and Actual Detail'!E7:E507)</f>
        <v>0</v>
      </c>
    </row>
    <row r="47" spans="1:4" ht="15" customHeight="1" thickBot="1">
      <c r="A47" s="103">
        <v>31</v>
      </c>
      <c r="B47" s="19" t="s">
        <v>593</v>
      </c>
      <c r="C47" s="98">
        <f>SUM(C44:C46)</f>
        <v>0</v>
      </c>
    </row>
    <row r="48" spans="1:4" ht="15" customHeight="1" thickBot="1">
      <c r="A48" s="15"/>
      <c r="B48" s="16"/>
    </row>
    <row r="49" spans="1:4" ht="15" customHeight="1" thickBot="1">
      <c r="A49" s="15">
        <v>32</v>
      </c>
      <c r="B49" s="19" t="s">
        <v>600</v>
      </c>
      <c r="C49" s="98">
        <f>C25-C41</f>
        <v>0</v>
      </c>
    </row>
    <row r="50" spans="1:4" ht="15" customHeight="1" thickBot="1">
      <c r="A50" s="15">
        <v>33</v>
      </c>
      <c r="B50" s="19" t="s">
        <v>600</v>
      </c>
      <c r="C50" s="98">
        <f>C25-C47</f>
        <v>0</v>
      </c>
    </row>
    <row r="51" spans="1:4" ht="16.5" customHeight="1">
      <c r="A51" s="15"/>
      <c r="B51" s="19"/>
      <c r="C51" s="21"/>
      <c r="D51" s="21"/>
    </row>
    <row r="52" spans="1:4" ht="15" hidden="1" customHeight="1">
      <c r="A52" s="15"/>
      <c r="B52" s="11"/>
      <c r="C52" s="22"/>
    </row>
    <row r="53" spans="1:4" ht="15" hidden="1" customHeight="1">
      <c r="A53" s="15"/>
      <c r="B53" s="11"/>
    </row>
    <row r="54" spans="1:4" ht="15" hidden="1" customHeight="1">
      <c r="A54" s="15"/>
      <c r="B54" s="11"/>
    </row>
    <row r="55" spans="1:4" ht="12.75" hidden="1">
      <c r="A55" s="15"/>
      <c r="B55" s="19"/>
    </row>
    <row r="56" spans="1:4" ht="12.75" hidden="1">
      <c r="A56" s="18"/>
      <c r="B56" s="18"/>
    </row>
    <row r="57" spans="1:4" ht="12.75" hidden="1" customHeight="1">
      <c r="A57" s="18"/>
      <c r="B57" s="18"/>
    </row>
    <row r="58" spans="1:4" ht="12.75" hidden="1" customHeight="1">
      <c r="A58" s="18"/>
      <c r="B58" s="18"/>
    </row>
    <row r="59" spans="1:4" ht="12.75" hidden="1" customHeight="1">
      <c r="A59" s="18"/>
      <c r="B59" s="18"/>
    </row>
    <row r="60" spans="1:4" ht="12.75" hidden="1" customHeight="1">
      <c r="A60" s="18"/>
      <c r="B60" s="18"/>
    </row>
    <row r="61" spans="1:4" ht="12.75" hidden="1" customHeight="1">
      <c r="A61" s="18"/>
      <c r="B61" s="18"/>
    </row>
    <row r="62" spans="1:4" ht="12.75" hidden="1" customHeight="1">
      <c r="A62" s="18"/>
      <c r="B62" s="18"/>
    </row>
    <row r="63" spans="1:4" ht="12.75" hidden="1" customHeight="1">
      <c r="A63" s="18"/>
      <c r="B63" s="18"/>
    </row>
    <row r="64" spans="1:4" ht="12.75" hidden="1" customHeight="1">
      <c r="A64" s="18"/>
      <c r="B64" s="18"/>
    </row>
    <row r="65" spans="1:2" ht="12.75" hidden="1" customHeight="1">
      <c r="A65" s="18"/>
      <c r="B65" s="18"/>
    </row>
    <row r="66" spans="1:2" ht="12.75" hidden="1" customHeight="1">
      <c r="A66" s="18"/>
      <c r="B66" s="18"/>
    </row>
    <row r="67" spans="1:2" ht="12.75" hidden="1" customHeight="1">
      <c r="A67" s="18"/>
      <c r="B67" s="18"/>
    </row>
    <row r="68" spans="1:2" ht="12.75" hidden="1" customHeight="1">
      <c r="A68" s="18"/>
      <c r="B68" s="18"/>
    </row>
    <row r="69" spans="1:2" ht="12.75" hidden="1" customHeight="1">
      <c r="A69" s="18"/>
      <c r="B69" s="18"/>
    </row>
    <row r="70" spans="1:2" ht="12.75" hidden="1" customHeight="1">
      <c r="A70" s="18"/>
      <c r="B70" s="18"/>
    </row>
  </sheetData>
  <sheetProtection password="E89A" sheet="1" objects="1" scenarios="1"/>
  <mergeCells count="9">
    <mergeCell ref="B27:C27"/>
    <mergeCell ref="B43:C43"/>
    <mergeCell ref="A4:D4"/>
    <mergeCell ref="A5:D5"/>
    <mergeCell ref="A1:D1"/>
    <mergeCell ref="A2:D2"/>
    <mergeCell ref="A3:D3"/>
    <mergeCell ref="B16:C16"/>
    <mergeCell ref="B8:C8"/>
  </mergeCells>
  <phoneticPr fontId="3" type="noConversion"/>
  <conditionalFormatting sqref="D6 A5">
    <cfRule type="expression" dxfId="11" priority="20" stopIfTrue="1">
      <formula>LEFT($A$5,4)="Some"</formula>
    </cfRule>
  </conditionalFormatting>
  <conditionalFormatting sqref="C49">
    <cfRule type="cellIs" dxfId="10" priority="1" operator="notEqual">
      <formula>0</formula>
    </cfRule>
    <cfRule type="cellIs" dxfId="9" priority="4" operator="equal">
      <formula>0</formula>
    </cfRule>
  </conditionalFormatting>
  <conditionalFormatting sqref="C50">
    <cfRule type="cellIs" dxfId="8" priority="2" operator="notEqual">
      <formula>0</formula>
    </cfRule>
    <cfRule type="cellIs" dxfId="7" priority="3" operator="equal">
      <formula>0</formula>
    </cfRule>
  </conditionalFormatting>
  <pageMargins left="0.5" right="0.5" top="0.75" bottom="0.75" header="0.5" footer="0.5"/>
  <pageSetup scale="98" orientation="landscape" r:id="rId1"/>
  <headerFooter alignWithMargins="0">
    <oddFooter>&amp;LPage &amp;P of &amp;N&amp;C&amp;D &amp;T&amp;R&amp;A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F44"/>
  <sheetViews>
    <sheetView zoomScaleNormal="100" workbookViewId="0">
      <selection activeCell="A3" sqref="A3:E3"/>
    </sheetView>
  </sheetViews>
  <sheetFormatPr defaultColWidth="0" defaultRowHeight="12.75" zeroHeight="1"/>
  <cols>
    <col min="1" max="1" width="9.5703125" style="120" bestFit="1" customWidth="1"/>
    <col min="2" max="2" width="47.140625" style="120" bestFit="1" customWidth="1"/>
    <col min="3" max="3" width="16.28515625" style="120" customWidth="1"/>
    <col min="4" max="4" width="16.28515625" style="120" bestFit="1" customWidth="1"/>
    <col min="5" max="5" width="3.28515625" style="120" customWidth="1"/>
    <col min="6" max="6" width="0" style="120" hidden="1" customWidth="1"/>
    <col min="7" max="16384" width="9.28515625" style="120" hidden="1"/>
  </cols>
  <sheetData>
    <row r="1" spans="1:5">
      <c r="A1" s="228" t="str">
        <f>'2-Cover Page'!A1:H1</f>
        <v>Connecting Colorado Students Grant Program (CCSG)</v>
      </c>
      <c r="B1" s="228"/>
      <c r="C1" s="228"/>
      <c r="D1" s="228"/>
      <c r="E1" s="228"/>
    </row>
    <row r="2" spans="1:5">
      <c r="A2" s="228" t="str">
        <f>'2-Cover Page'!A2:H2</f>
        <v>Grant Code 3273  Source Code 3000</v>
      </c>
      <c r="B2" s="228"/>
      <c r="C2" s="228"/>
      <c r="D2" s="228"/>
      <c r="E2" s="228"/>
    </row>
    <row r="3" spans="1:5">
      <c r="A3" s="227" t="s">
        <v>33</v>
      </c>
      <c r="B3" s="227"/>
      <c r="C3" s="227"/>
      <c r="D3" s="227"/>
      <c r="E3" s="227"/>
    </row>
    <row r="4" spans="1:5">
      <c r="A4" s="229">
        <f>'2-Cover Page'!D4</f>
        <v>0</v>
      </c>
      <c r="B4" s="229"/>
      <c r="C4" s="229"/>
      <c r="D4" s="229"/>
      <c r="E4" s="229"/>
    </row>
    <row r="5" spans="1:5">
      <c r="A5" s="230">
        <f>'2-Cover Page'!D7</f>
        <v>0</v>
      </c>
      <c r="B5" s="230"/>
      <c r="C5" s="230"/>
      <c r="D5" s="230"/>
      <c r="E5" s="230"/>
    </row>
    <row r="6" spans="1:5" ht="15" customHeight="1">
      <c r="A6" s="121"/>
      <c r="B6" s="121"/>
      <c r="C6" s="226"/>
      <c r="D6" s="226"/>
      <c r="E6" s="121"/>
    </row>
    <row r="7" spans="1:5" ht="15" customHeight="1">
      <c r="A7" s="25" t="s">
        <v>18</v>
      </c>
      <c r="B7" s="25" t="s">
        <v>19</v>
      </c>
      <c r="C7" s="132" t="s">
        <v>31</v>
      </c>
      <c r="D7" s="132" t="s">
        <v>32</v>
      </c>
      <c r="E7" s="121"/>
    </row>
    <row r="8" spans="1:5">
      <c r="A8" s="227" t="s">
        <v>590</v>
      </c>
      <c r="B8" s="227"/>
      <c r="C8" s="227"/>
      <c r="D8" s="227"/>
      <c r="E8" s="123"/>
    </row>
    <row r="9" spans="1:5">
      <c r="A9" s="122">
        <v>1</v>
      </c>
      <c r="B9" s="122" t="s">
        <v>20</v>
      </c>
      <c r="C9" s="124">
        <f>'4-Budget Summary'!C9</f>
        <v>0</v>
      </c>
      <c r="D9" s="124">
        <f t="array" ref="D9">+SUM(IF(LEFT('3-Budget and Actual Detail'!$B$7:$B$507,3)&amp;RIGHT('3-Budget and Actual Detail'!$B$7:$B$507,5)="Ins0300)",'3-Budget and Actual Detail'!$G$7:$G$507))</f>
        <v>0</v>
      </c>
      <c r="E9" s="123"/>
    </row>
    <row r="10" spans="1:5">
      <c r="A10" s="122">
        <v>2</v>
      </c>
      <c r="B10" s="122" t="s">
        <v>21</v>
      </c>
      <c r="C10" s="124">
        <f>'4-Budget Summary'!C10</f>
        <v>0</v>
      </c>
      <c r="D10" s="124">
        <f t="array" ref="D10">+SUM(IF(LEFT('3-Budget and Actual Detail'!$B$7:$B$507,3)&amp;RIGHT('3-Budget and Actual Detail'!$B$7:$B$507,5)="Ins0500)",'3-Budget and Actual Detail'!$G$7:$G$507))</f>
        <v>0</v>
      </c>
      <c r="E10" s="123"/>
    </row>
    <row r="11" spans="1:5">
      <c r="A11" s="122">
        <v>3</v>
      </c>
      <c r="B11" s="122" t="s">
        <v>22</v>
      </c>
      <c r="C11" s="124">
        <f>'4-Budget Summary'!C11</f>
        <v>0</v>
      </c>
      <c r="D11" s="127">
        <f t="array" ref="D11">+SUM(IF(LEFT('3-Budget and Actual Detail'!$B$7:$B$507,3)&amp;RIGHT('3-Budget and Actual Detail'!$B$7:$B$507,5)="Ins0600)",'3-Budget and Actual Detail'!$G$7:$G$507))</f>
        <v>0</v>
      </c>
      <c r="E11" s="123"/>
    </row>
    <row r="12" spans="1:5">
      <c r="A12" s="122">
        <v>4</v>
      </c>
      <c r="B12" s="122" t="s">
        <v>596</v>
      </c>
      <c r="C12" s="124">
        <f>'4-Budget Summary'!C12</f>
        <v>0</v>
      </c>
      <c r="D12" s="127">
        <f t="array" ref="D12">+SUM(IF(LEFT('3-Budget and Actual Detail'!$B$7:$B$507,3)&amp;RIGHT('3-Budget and Actual Detail'!$B$7:$B$507,5)="Ins0735)",'3-Budget and Actual Detail'!$G$7:$G$507))</f>
        <v>0</v>
      </c>
      <c r="E12" s="123"/>
    </row>
    <row r="13" spans="1:5">
      <c r="A13" s="122">
        <v>5</v>
      </c>
      <c r="B13" s="122" t="s">
        <v>597</v>
      </c>
      <c r="C13" s="124">
        <f>'4-Budget Summary'!C13</f>
        <v>0</v>
      </c>
      <c r="D13" s="124">
        <f t="array" ref="D13">+SUM(IF(LEFT('3-Budget and Actual Detail'!$B$7:$B$507,3)&amp;RIGHT('3-Budget and Actual Detail'!$B$7:$B$507,5)="Ins0730)",'3-Budget and Actual Detail'!$G$7:$G$507))</f>
        <v>0</v>
      </c>
      <c r="E13" s="123"/>
    </row>
    <row r="14" spans="1:5" ht="13.5" thickBot="1">
      <c r="A14" s="122"/>
      <c r="B14" s="122"/>
      <c r="C14" s="141"/>
      <c r="D14" s="142"/>
      <c r="E14" s="123"/>
    </row>
    <row r="15" spans="1:5" ht="13.5" thickBot="1">
      <c r="A15" s="122">
        <v>6</v>
      </c>
      <c r="B15" s="125" t="s">
        <v>440</v>
      </c>
      <c r="C15" s="129">
        <f>SUM(C9:C13)</f>
        <v>0</v>
      </c>
      <c r="D15" s="126">
        <f>SUM(D9:D13)</f>
        <v>0</v>
      </c>
      <c r="E15" s="123"/>
    </row>
    <row r="16" spans="1:5">
      <c r="A16" s="227" t="s">
        <v>592</v>
      </c>
      <c r="B16" s="227"/>
      <c r="C16" s="227"/>
      <c r="D16" s="227"/>
      <c r="E16" s="123"/>
    </row>
    <row r="17" spans="1:5">
      <c r="A17" s="122">
        <v>7</v>
      </c>
      <c r="B17" s="122" t="s">
        <v>20</v>
      </c>
      <c r="C17" s="124">
        <f>'4-Budget Summary'!C17</f>
        <v>0</v>
      </c>
      <c r="D17" s="124">
        <f t="array" ref="D17">+SUM(IF(LEFT('3-Budget and Actual Detail'!$B$7:$B$507,3)&amp;RIGHT('3-Budget and Actual Detail'!$B$7:$B$507,5)="Sup0300)",'3-Budget and Actual Detail'!$G$7:$G$507))</f>
        <v>0</v>
      </c>
      <c r="E17" s="123"/>
    </row>
    <row r="18" spans="1:5">
      <c r="A18" s="122">
        <v>8</v>
      </c>
      <c r="B18" s="122" t="s">
        <v>21</v>
      </c>
      <c r="C18" s="124">
        <f>'4-Budget Summary'!C18</f>
        <v>0</v>
      </c>
      <c r="D18" s="124">
        <f t="array" ref="D18">+SUM(IF(LEFT('3-Budget and Actual Detail'!$B$7:$B$507,3)&amp;RIGHT('3-Budget and Actual Detail'!$B$7:$B$507,5)="Sup0500)",'3-Budget and Actual Detail'!$G$7:$G$507))</f>
        <v>0</v>
      </c>
      <c r="E18" s="123"/>
    </row>
    <row r="19" spans="1:5">
      <c r="A19" s="122">
        <v>9</v>
      </c>
      <c r="B19" s="122" t="s">
        <v>22</v>
      </c>
      <c r="C19" s="124">
        <f>'4-Budget Summary'!C19</f>
        <v>0</v>
      </c>
      <c r="D19" s="127">
        <f t="array" ref="D19">+SUM(IF(LEFT('3-Budget and Actual Detail'!$B$7:$B$507,3)&amp;RIGHT('3-Budget and Actual Detail'!$B$7:$B$507,5)="Sup0600)",'3-Budget and Actual Detail'!$G$7:$G$507))</f>
        <v>0</v>
      </c>
      <c r="E19" s="123"/>
    </row>
    <row r="20" spans="1:5">
      <c r="A20" s="122">
        <v>10</v>
      </c>
      <c r="B20" s="122" t="s">
        <v>596</v>
      </c>
      <c r="C20" s="124">
        <f>'4-Budget Summary'!C20</f>
        <v>0</v>
      </c>
      <c r="D20" s="127">
        <f t="array" ref="D20">+SUM(IF(LEFT('3-Budget and Actual Detail'!$B$7:$B$507,3)&amp;RIGHT('3-Budget and Actual Detail'!$B$7:$B$507,5)="Sup0735)",'3-Budget and Actual Detail'!$G$7:$G$507))</f>
        <v>0</v>
      </c>
      <c r="E20" s="123"/>
    </row>
    <row r="21" spans="1:5">
      <c r="A21" s="122">
        <v>11</v>
      </c>
      <c r="B21" s="122" t="s">
        <v>597</v>
      </c>
      <c r="C21" s="124">
        <f>'4-Budget Summary'!C21</f>
        <v>0</v>
      </c>
      <c r="D21" s="124">
        <f t="array" ref="D21">+SUM(IF(LEFT('3-Budget and Actual Detail'!$B$7:$B$507,3)&amp;RIGHT('3-Budget and Actual Detail'!$B$7:$B$507,5)="Sup0730)",'3-Budget and Actual Detail'!$G$7:$G$507))</f>
        <v>0</v>
      </c>
      <c r="E21" s="123"/>
    </row>
    <row r="22" spans="1:5" ht="13.5" thickBot="1">
      <c r="A22" s="122"/>
      <c r="B22" s="122"/>
      <c r="C22" s="141"/>
      <c r="D22" s="142"/>
      <c r="E22" s="123"/>
    </row>
    <row r="23" spans="1:5" ht="13.5" thickBot="1">
      <c r="A23" s="122">
        <v>12</v>
      </c>
      <c r="B23" s="125" t="s">
        <v>440</v>
      </c>
      <c r="C23" s="129">
        <f>SUM(C17:C21)</f>
        <v>0</v>
      </c>
      <c r="D23" s="126">
        <f>SUM(D17:D21)</f>
        <v>0</v>
      </c>
      <c r="E23" s="123"/>
    </row>
    <row r="24" spans="1:5" ht="13.5" thickBot="1">
      <c r="A24" s="122"/>
      <c r="B24" s="125"/>
      <c r="C24" s="128"/>
      <c r="D24" s="128"/>
      <c r="E24" s="123"/>
    </row>
    <row r="25" spans="1:5" ht="13.5" thickBot="1">
      <c r="A25" s="122">
        <v>13</v>
      </c>
      <c r="B25" s="125" t="s">
        <v>432</v>
      </c>
      <c r="C25" s="129">
        <f>C23+C15</f>
        <v>0</v>
      </c>
      <c r="D25" s="126">
        <f>D23+D15</f>
        <v>0</v>
      </c>
      <c r="E25" s="130"/>
    </row>
    <row r="26" spans="1:5">
      <c r="A26" s="122"/>
      <c r="B26" s="122"/>
      <c r="C26" s="122"/>
      <c r="D26" s="122"/>
      <c r="E26" s="122"/>
    </row>
    <row r="27" spans="1:5">
      <c r="A27" s="121"/>
      <c r="B27" s="121"/>
      <c r="C27" s="121"/>
      <c r="D27" s="121"/>
      <c r="E27" s="121"/>
    </row>
    <row r="28" spans="1:5">
      <c r="A28" s="121"/>
      <c r="B28" s="224"/>
      <c r="C28" s="225"/>
      <c r="D28" s="225"/>
      <c r="E28" s="133"/>
    </row>
    <row r="29" spans="1:5">
      <c r="A29" s="121"/>
      <c r="B29" s="224"/>
      <c r="C29" s="225"/>
      <c r="D29" s="225"/>
      <c r="E29" s="133"/>
    </row>
    <row r="30" spans="1:5">
      <c r="A30" s="121"/>
      <c r="B30" s="121" t="s">
        <v>34</v>
      </c>
      <c r="C30" s="121"/>
      <c r="D30" s="131" t="s">
        <v>30</v>
      </c>
    </row>
    <row r="31" spans="1:5">
      <c r="A31" s="121"/>
      <c r="B31" s="121"/>
      <c r="C31" s="121"/>
      <c r="D31" s="121"/>
      <c r="E31" s="121"/>
    </row>
    <row r="32" spans="1:5"/>
    <row r="33"/>
    <row r="34"/>
    <row r="35"/>
    <row r="36"/>
    <row r="37"/>
    <row r="38"/>
    <row r="39"/>
    <row r="40"/>
    <row r="41"/>
    <row r="42"/>
    <row r="43"/>
    <row r="44"/>
  </sheetData>
  <sheetProtection password="E89A" sheet="1" objects="1" scenarios="1"/>
  <mergeCells count="10">
    <mergeCell ref="A1:E1"/>
    <mergeCell ref="A2:E2"/>
    <mergeCell ref="A3:E3"/>
    <mergeCell ref="A4:E4"/>
    <mergeCell ref="A5:E5"/>
    <mergeCell ref="B28:B29"/>
    <mergeCell ref="C28:D29"/>
    <mergeCell ref="C6:D6"/>
    <mergeCell ref="A16:D16"/>
    <mergeCell ref="A8:D8"/>
  </mergeCells>
  <pageMargins left="0.7" right="0.7"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G39"/>
  <sheetViews>
    <sheetView topLeftCell="B1" zoomScaleNormal="100" workbookViewId="0">
      <selection activeCell="B1" sqref="B1:F1"/>
    </sheetView>
  </sheetViews>
  <sheetFormatPr defaultColWidth="0" defaultRowHeight="12.75" zeroHeight="1"/>
  <cols>
    <col min="1" max="1" width="9.28515625" style="1" customWidth="1"/>
    <col min="2" max="2" width="22.7109375" style="1" customWidth="1"/>
    <col min="3" max="3" width="18.42578125" style="1" customWidth="1"/>
    <col min="4" max="4" width="18" style="1" customWidth="1"/>
    <col min="5" max="5" width="14.42578125" style="1" customWidth="1"/>
    <col min="6" max="6" width="16.5703125" style="1" customWidth="1"/>
    <col min="7" max="7" width="17" style="1" hidden="1" customWidth="1"/>
    <col min="8" max="16384" width="9.28515625" style="1" hidden="1"/>
  </cols>
  <sheetData>
    <row r="1" spans="1:6">
      <c r="B1" s="231"/>
      <c r="C1" s="231"/>
      <c r="D1" s="231"/>
      <c r="E1" s="231"/>
      <c r="F1" s="231"/>
    </row>
    <row r="2" spans="1:6">
      <c r="B2" s="234" t="str">
        <f>'2-Cover Page'!A1</f>
        <v>Connecting Colorado Students Grant Program (CCSG)</v>
      </c>
      <c r="C2" s="234"/>
      <c r="D2" s="234"/>
      <c r="E2" s="234"/>
      <c r="F2" s="234"/>
    </row>
    <row r="3" spans="1:6">
      <c r="A3" s="10"/>
      <c r="B3" s="232" t="s">
        <v>23</v>
      </c>
      <c r="C3" s="232"/>
      <c r="D3" s="232"/>
      <c r="E3" s="232"/>
      <c r="F3" s="232"/>
    </row>
    <row r="4" spans="1:6" s="100" customFormat="1">
      <c r="B4" s="234">
        <f>'2-Cover Page'!D4</f>
        <v>0</v>
      </c>
      <c r="C4" s="234"/>
      <c r="D4" s="234"/>
      <c r="E4" s="234"/>
      <c r="F4" s="234"/>
    </row>
    <row r="5" spans="1:6">
      <c r="A5" s="2"/>
      <c r="B5" s="233">
        <f>'2-Cover Page'!D7</f>
        <v>0</v>
      </c>
      <c r="C5" s="233"/>
      <c r="D5" s="233"/>
      <c r="E5" s="233"/>
      <c r="F5" s="233"/>
    </row>
    <row r="6" spans="1:6">
      <c r="A6" s="2"/>
      <c r="B6" s="3"/>
      <c r="C6" s="2"/>
      <c r="D6" s="2"/>
      <c r="E6" s="4"/>
      <c r="F6" s="2"/>
    </row>
    <row r="7" spans="1:6">
      <c r="A7" s="2"/>
      <c r="B7" s="3"/>
      <c r="C7" s="2"/>
      <c r="D7" s="2"/>
      <c r="E7" s="4"/>
      <c r="F7" s="2"/>
    </row>
    <row r="8" spans="1:6">
      <c r="A8" s="2"/>
      <c r="B8" s="3"/>
      <c r="C8" s="5" t="s">
        <v>24</v>
      </c>
      <c r="D8" s="6" t="s">
        <v>25</v>
      </c>
      <c r="E8" s="5"/>
      <c r="F8" s="2"/>
    </row>
    <row r="9" spans="1:6">
      <c r="A9" s="2"/>
      <c r="B9" s="3"/>
      <c r="C9" s="135">
        <f>SUM('3-Budget and Actual Detail'!F7:F701)</f>
        <v>0</v>
      </c>
      <c r="D9" s="7">
        <f>'4-Budget Summary'!C41</f>
        <v>0</v>
      </c>
      <c r="E9" s="5" t="str">
        <f>IF(C9=D9,"equal","not equal!")</f>
        <v>equal</v>
      </c>
      <c r="F9" s="2"/>
    </row>
    <row r="10" spans="1:6">
      <c r="A10" s="2"/>
      <c r="B10" s="3"/>
      <c r="C10" s="2"/>
      <c r="D10" s="2"/>
      <c r="E10" s="4"/>
      <c r="F10" s="2"/>
    </row>
    <row r="11" spans="1:6">
      <c r="A11" s="2"/>
      <c r="B11" s="3"/>
      <c r="C11" s="2"/>
      <c r="D11" s="2"/>
      <c r="E11" s="4"/>
      <c r="F11" s="2"/>
    </row>
    <row r="12" spans="1:6">
      <c r="A12" s="2"/>
      <c r="B12" s="8" t="s">
        <v>26</v>
      </c>
      <c r="C12" s="2"/>
      <c r="D12" s="2"/>
      <c r="E12" s="4"/>
      <c r="F12" s="2"/>
    </row>
    <row r="13" spans="1:6">
      <c r="A13" s="2"/>
      <c r="B13" s="8" t="s">
        <v>27</v>
      </c>
      <c r="C13" s="2"/>
      <c r="D13" s="2"/>
      <c r="E13" s="2"/>
      <c r="F13" s="2"/>
    </row>
    <row r="14" spans="1:6">
      <c r="A14" s="2"/>
      <c r="B14" s="8"/>
      <c r="C14" s="2"/>
      <c r="D14" s="2"/>
      <c r="E14" s="2"/>
      <c r="F14" s="2"/>
    </row>
    <row r="16" spans="1:6"/>
    <row r="28" spans="5:5" hidden="1">
      <c r="E28" s="9"/>
    </row>
    <row r="29" spans="5:5"/>
    <row r="30" spans="5:5"/>
    <row r="31" spans="5:5"/>
    <row r="38"/>
    <row r="39"/>
  </sheetData>
  <mergeCells count="5">
    <mergeCell ref="B1:F1"/>
    <mergeCell ref="B3:F3"/>
    <mergeCell ref="B5:F5"/>
    <mergeCell ref="B2:F2"/>
    <mergeCell ref="B4:F4"/>
  </mergeCells>
  <phoneticPr fontId="3" type="noConversion"/>
  <conditionalFormatting sqref="E9">
    <cfRule type="expression" dxfId="6" priority="1" stopIfTrue="1">
      <formula>LEFT(E9,3)="not"</formula>
    </cfRule>
  </conditionalFormatting>
  <pageMargins left="0.5" right="0.5" top="0.75" bottom="0.75" header="0.5" footer="0.5"/>
  <pageSetup orientation="landscape" r:id="rId1"/>
  <headerFooter alignWithMargins="0">
    <oddFooter>&amp;LPage &amp;P of &amp;N&amp;C&amp;D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E213"/>
  <sheetViews>
    <sheetView workbookViewId="0">
      <selection activeCell="E18" sqref="E18:E43"/>
    </sheetView>
  </sheetViews>
  <sheetFormatPr defaultColWidth="9.28515625" defaultRowHeight="12.75"/>
  <cols>
    <col min="1" max="1" width="25.7109375" style="1" bestFit="1" customWidth="1"/>
    <col min="2" max="2" width="4.42578125" style="1" bestFit="1" customWidth="1"/>
    <col min="3" max="3" width="58.28515625" style="1" bestFit="1" customWidth="1"/>
    <col min="4" max="4" width="38" style="1" bestFit="1" customWidth="1"/>
    <col min="5" max="5" width="33.28515625" style="193" bestFit="1" customWidth="1"/>
    <col min="6" max="6" width="9.28515625" style="1"/>
    <col min="7" max="7" width="42.140625" style="1" customWidth="1"/>
    <col min="8" max="16384" width="9.28515625" style="1"/>
  </cols>
  <sheetData>
    <row r="1" spans="1:4">
      <c r="A1" s="45" t="s">
        <v>0</v>
      </c>
      <c r="C1" s="136" t="s">
        <v>610</v>
      </c>
      <c r="D1" s="1" t="s">
        <v>609</v>
      </c>
    </row>
    <row r="2" spans="1:4">
      <c r="A2" s="45" t="s">
        <v>17</v>
      </c>
      <c r="C2" s="45" t="s">
        <v>451</v>
      </c>
      <c r="D2" s="61" t="s">
        <v>442</v>
      </c>
    </row>
    <row r="3" spans="1:4">
      <c r="A3" s="1" t="s">
        <v>35</v>
      </c>
      <c r="C3" s="45" t="s">
        <v>452</v>
      </c>
      <c r="D3" s="61" t="s">
        <v>443</v>
      </c>
    </row>
    <row r="4" spans="1:4">
      <c r="A4" s="1" t="s">
        <v>36</v>
      </c>
      <c r="C4" s="45" t="s">
        <v>453</v>
      </c>
      <c r="D4" s="61" t="s">
        <v>444</v>
      </c>
    </row>
    <row r="5" spans="1:4">
      <c r="A5" s="45" t="s">
        <v>7</v>
      </c>
      <c r="C5" s="45" t="s">
        <v>454</v>
      </c>
      <c r="D5" s="61" t="s">
        <v>445</v>
      </c>
    </row>
    <row r="6" spans="1:4">
      <c r="A6" s="45" t="s">
        <v>8</v>
      </c>
      <c r="C6" s="45" t="s">
        <v>455</v>
      </c>
      <c r="D6" s="61" t="s">
        <v>446</v>
      </c>
    </row>
    <row r="7" spans="1:4">
      <c r="A7" s="45" t="s">
        <v>9</v>
      </c>
      <c r="C7" s="45" t="s">
        <v>456</v>
      </c>
      <c r="D7" s="61" t="s">
        <v>447</v>
      </c>
    </row>
    <row r="8" spans="1:4">
      <c r="A8" s="45" t="s">
        <v>10</v>
      </c>
      <c r="C8" s="1" t="s">
        <v>613</v>
      </c>
      <c r="D8" s="61" t="s">
        <v>448</v>
      </c>
    </row>
    <row r="9" spans="1:4">
      <c r="A9" s="45" t="s">
        <v>11</v>
      </c>
      <c r="C9" s="1" t="s">
        <v>615</v>
      </c>
      <c r="D9" s="61" t="s">
        <v>449</v>
      </c>
    </row>
    <row r="10" spans="1:4" ht="25.5">
      <c r="A10" s="45" t="s">
        <v>12</v>
      </c>
      <c r="C10" s="137" t="s">
        <v>614</v>
      </c>
      <c r="D10" s="61" t="s">
        <v>450</v>
      </c>
    </row>
    <row r="11" spans="1:4">
      <c r="A11" s="45" t="s">
        <v>13</v>
      </c>
      <c r="C11" s="137" t="s">
        <v>612</v>
      </c>
      <c r="D11" s="1" t="s">
        <v>608</v>
      </c>
    </row>
    <row r="12" spans="1:4">
      <c r="A12" s="45" t="s">
        <v>14</v>
      </c>
    </row>
    <row r="13" spans="1:4">
      <c r="A13" s="45" t="s">
        <v>15</v>
      </c>
    </row>
    <row r="14" spans="1:4">
      <c r="A14" s="45" t="s">
        <v>16</v>
      </c>
    </row>
    <row r="15" spans="1:4">
      <c r="A15" s="45"/>
    </row>
    <row r="16" spans="1:4">
      <c r="A16" s="45"/>
    </row>
    <row r="17" spans="1:4">
      <c r="A17" s="45"/>
    </row>
    <row r="18" spans="1:4">
      <c r="A18" s="45"/>
    </row>
    <row r="19" spans="1:4">
      <c r="A19" s="140"/>
      <c r="B19" s="50" t="s">
        <v>58</v>
      </c>
      <c r="C19" s="47" t="s">
        <v>59</v>
      </c>
      <c r="D19" s="50" t="s">
        <v>58</v>
      </c>
    </row>
    <row r="20" spans="1:4">
      <c r="A20" s="45"/>
      <c r="B20" s="50" t="s">
        <v>78</v>
      </c>
      <c r="C20" s="47" t="s">
        <v>79</v>
      </c>
      <c r="D20" s="50" t="s">
        <v>78</v>
      </c>
    </row>
    <row r="21" spans="1:4">
      <c r="B21" s="46" t="s">
        <v>80</v>
      </c>
      <c r="C21" s="47" t="s">
        <v>81</v>
      </c>
      <c r="D21" s="46" t="s">
        <v>80</v>
      </c>
    </row>
    <row r="22" spans="1:4">
      <c r="B22" s="50" t="s">
        <v>90</v>
      </c>
      <c r="C22" s="47" t="s">
        <v>91</v>
      </c>
      <c r="D22" s="50" t="s">
        <v>90</v>
      </c>
    </row>
    <row r="23" spans="1:4">
      <c r="B23" s="50" t="s">
        <v>106</v>
      </c>
      <c r="C23" s="47" t="s">
        <v>107</v>
      </c>
      <c r="D23" s="50" t="s">
        <v>106</v>
      </c>
    </row>
    <row r="24" spans="1:4">
      <c r="B24" s="46" t="s">
        <v>108</v>
      </c>
      <c r="C24" s="47" t="s">
        <v>109</v>
      </c>
      <c r="D24" s="46" t="s">
        <v>108</v>
      </c>
    </row>
    <row r="25" spans="1:4">
      <c r="B25" s="50" t="s">
        <v>112</v>
      </c>
      <c r="C25" s="47" t="s">
        <v>113</v>
      </c>
      <c r="D25" s="50" t="s">
        <v>112</v>
      </c>
    </row>
    <row r="26" spans="1:4">
      <c r="B26" s="50" t="s">
        <v>118</v>
      </c>
      <c r="C26" s="47" t="s">
        <v>119</v>
      </c>
      <c r="D26" s="50" t="s">
        <v>118</v>
      </c>
    </row>
    <row r="27" spans="1:4">
      <c r="B27" s="46" t="s">
        <v>124</v>
      </c>
      <c r="C27" s="47" t="s">
        <v>125</v>
      </c>
      <c r="D27" s="46" t="s">
        <v>124</v>
      </c>
    </row>
    <row r="28" spans="1:4">
      <c r="B28" s="50" t="s">
        <v>126</v>
      </c>
      <c r="C28" s="47" t="s">
        <v>127</v>
      </c>
      <c r="D28" s="50" t="s">
        <v>126</v>
      </c>
    </row>
    <row r="29" spans="1:4">
      <c r="B29" s="50" t="s">
        <v>134</v>
      </c>
      <c r="C29" s="47" t="s">
        <v>135</v>
      </c>
      <c r="D29" s="50" t="s">
        <v>134</v>
      </c>
    </row>
    <row r="30" spans="1:4">
      <c r="B30" s="50" t="s">
        <v>136</v>
      </c>
      <c r="C30" s="47" t="s">
        <v>137</v>
      </c>
      <c r="D30" s="50" t="s">
        <v>136</v>
      </c>
    </row>
    <row r="31" spans="1:4">
      <c r="B31" s="50" t="s">
        <v>154</v>
      </c>
      <c r="C31" s="47" t="s">
        <v>155</v>
      </c>
      <c r="D31" s="50" t="s">
        <v>154</v>
      </c>
    </row>
    <row r="32" spans="1:4">
      <c r="B32" s="46" t="s">
        <v>156</v>
      </c>
      <c r="C32" s="47" t="s">
        <v>157</v>
      </c>
      <c r="D32" s="46" t="s">
        <v>156</v>
      </c>
    </row>
    <row r="33" spans="2:4">
      <c r="B33" s="50" t="s">
        <v>176</v>
      </c>
      <c r="C33" s="47" t="s">
        <v>177</v>
      </c>
      <c r="D33" s="50" t="s">
        <v>176</v>
      </c>
    </row>
    <row r="34" spans="2:4">
      <c r="B34" s="50" t="s">
        <v>202</v>
      </c>
      <c r="C34" s="47" t="s">
        <v>203</v>
      </c>
      <c r="D34" s="50" t="s">
        <v>202</v>
      </c>
    </row>
    <row r="35" spans="2:4">
      <c r="B35" s="46" t="s">
        <v>228</v>
      </c>
      <c r="C35" s="47" t="s">
        <v>229</v>
      </c>
      <c r="D35" s="46" t="s">
        <v>228</v>
      </c>
    </row>
    <row r="36" spans="2:4">
      <c r="B36" s="50" t="s">
        <v>236</v>
      </c>
      <c r="C36" s="47" t="s">
        <v>237</v>
      </c>
      <c r="D36" s="50" t="s">
        <v>236</v>
      </c>
    </row>
    <row r="37" spans="2:4">
      <c r="B37" s="50" t="s">
        <v>278</v>
      </c>
      <c r="C37" s="47" t="s">
        <v>279</v>
      </c>
      <c r="D37" s="50" t="s">
        <v>278</v>
      </c>
    </row>
    <row r="38" spans="2:4">
      <c r="B38" s="46" t="s">
        <v>292</v>
      </c>
      <c r="C38" s="47" t="s">
        <v>293</v>
      </c>
      <c r="D38" s="46" t="s">
        <v>292</v>
      </c>
    </row>
    <row r="39" spans="2:4">
      <c r="B39" s="50" t="s">
        <v>308</v>
      </c>
      <c r="C39" s="47" t="s">
        <v>309</v>
      </c>
      <c r="D39" s="50" t="s">
        <v>308</v>
      </c>
    </row>
    <row r="40" spans="2:4">
      <c r="B40" s="50" t="s">
        <v>354</v>
      </c>
      <c r="C40" s="47" t="s">
        <v>355</v>
      </c>
      <c r="D40" s="50" t="s">
        <v>354</v>
      </c>
    </row>
    <row r="41" spans="2:4">
      <c r="B41" s="46" t="s">
        <v>382</v>
      </c>
      <c r="C41" s="47" t="s">
        <v>383</v>
      </c>
      <c r="D41" s="46" t="s">
        <v>382</v>
      </c>
    </row>
    <row r="42" spans="2:4">
      <c r="B42" s="46" t="s">
        <v>392</v>
      </c>
      <c r="C42" s="47" t="s">
        <v>393</v>
      </c>
      <c r="D42" s="46" t="s">
        <v>392</v>
      </c>
    </row>
    <row r="43" spans="2:4">
      <c r="B43" s="46" t="s">
        <v>168</v>
      </c>
      <c r="C43" s="47" t="s">
        <v>169</v>
      </c>
      <c r="D43" s="46" t="s">
        <v>168</v>
      </c>
    </row>
    <row r="44" spans="2:4">
      <c r="B44" s="46" t="s">
        <v>60</v>
      </c>
      <c r="C44" s="47" t="s">
        <v>61</v>
      </c>
      <c r="D44" s="46" t="s">
        <v>60</v>
      </c>
    </row>
    <row r="45" spans="2:4">
      <c r="B45" s="46" t="s">
        <v>62</v>
      </c>
      <c r="C45" s="47" t="s">
        <v>63</v>
      </c>
      <c r="D45" s="46" t="s">
        <v>62</v>
      </c>
    </row>
    <row r="46" spans="2:4">
      <c r="B46" s="46" t="s">
        <v>86</v>
      </c>
      <c r="C46" s="47" t="s">
        <v>87</v>
      </c>
      <c r="D46" s="46" t="s">
        <v>86</v>
      </c>
    </row>
    <row r="47" spans="2:4">
      <c r="B47" s="46" t="s">
        <v>152</v>
      </c>
      <c r="C47" s="47" t="s">
        <v>153</v>
      </c>
      <c r="D47" s="46" t="s">
        <v>152</v>
      </c>
    </row>
    <row r="48" spans="2:4">
      <c r="B48" s="46" t="s">
        <v>248</v>
      </c>
      <c r="C48" s="47" t="s">
        <v>249</v>
      </c>
      <c r="D48" s="46" t="s">
        <v>248</v>
      </c>
    </row>
    <row r="49" spans="2:4">
      <c r="B49" s="46" t="s">
        <v>372</v>
      </c>
      <c r="C49" s="47" t="s">
        <v>373</v>
      </c>
      <c r="D49" s="46" t="s">
        <v>372</v>
      </c>
    </row>
    <row r="50" spans="2:4">
      <c r="B50" s="46" t="s">
        <v>72</v>
      </c>
      <c r="C50" s="47" t="s">
        <v>73</v>
      </c>
      <c r="D50" s="46" t="s">
        <v>72</v>
      </c>
    </row>
    <row r="51" spans="2:4">
      <c r="B51" s="46" t="s">
        <v>374</v>
      </c>
      <c r="C51" s="47" t="s">
        <v>375</v>
      </c>
      <c r="D51" s="46" t="s">
        <v>374</v>
      </c>
    </row>
    <row r="52" spans="2:4">
      <c r="B52" s="46" t="s">
        <v>218</v>
      </c>
      <c r="C52" s="47" t="s">
        <v>219</v>
      </c>
      <c r="D52" s="46" t="s">
        <v>218</v>
      </c>
    </row>
    <row r="53" spans="2:4">
      <c r="B53" s="46" t="s">
        <v>320</v>
      </c>
      <c r="C53" s="47" t="s">
        <v>321</v>
      </c>
      <c r="D53" s="46" t="s">
        <v>320</v>
      </c>
    </row>
    <row r="54" spans="2:4">
      <c r="B54" s="46" t="s">
        <v>398</v>
      </c>
      <c r="C54" s="47" t="s">
        <v>399</v>
      </c>
      <c r="D54" s="46" t="s">
        <v>398</v>
      </c>
    </row>
    <row r="55" spans="2:4">
      <c r="B55" s="46" t="s">
        <v>232</v>
      </c>
      <c r="C55" s="47" t="s">
        <v>233</v>
      </c>
      <c r="D55" s="46" t="s">
        <v>232</v>
      </c>
    </row>
    <row r="56" spans="2:4">
      <c r="B56" s="46" t="s">
        <v>66</v>
      </c>
      <c r="C56" s="47" t="s">
        <v>67</v>
      </c>
      <c r="D56" s="46" t="s">
        <v>66</v>
      </c>
    </row>
    <row r="57" spans="2:4">
      <c r="B57" s="46" t="s">
        <v>224</v>
      </c>
      <c r="C57" s="47" t="s">
        <v>225</v>
      </c>
      <c r="D57" s="46" t="s">
        <v>224</v>
      </c>
    </row>
    <row r="58" spans="2:4">
      <c r="B58" s="46" t="s">
        <v>148</v>
      </c>
      <c r="C58" s="47" t="s">
        <v>149</v>
      </c>
      <c r="D58" s="46" t="s">
        <v>148</v>
      </c>
    </row>
    <row r="59" spans="2:4">
      <c r="B59" s="46" t="s">
        <v>250</v>
      </c>
      <c r="C59" s="47" t="s">
        <v>251</v>
      </c>
      <c r="D59" s="46" t="s">
        <v>250</v>
      </c>
    </row>
    <row r="60" spans="2:4">
      <c r="B60" s="46" t="s">
        <v>400</v>
      </c>
      <c r="C60" s="47" t="s">
        <v>401</v>
      </c>
      <c r="D60" s="46" t="s">
        <v>400</v>
      </c>
    </row>
    <row r="61" spans="2:4">
      <c r="B61" s="46" t="s">
        <v>64</v>
      </c>
      <c r="C61" s="47" t="s">
        <v>65</v>
      </c>
      <c r="D61" s="46" t="s">
        <v>64</v>
      </c>
    </row>
    <row r="62" spans="2:4">
      <c r="B62" s="46" t="s">
        <v>288</v>
      </c>
      <c r="C62" s="47" t="s">
        <v>289</v>
      </c>
      <c r="D62" s="46" t="s">
        <v>288</v>
      </c>
    </row>
    <row r="63" spans="2:4">
      <c r="B63" s="46" t="s">
        <v>110</v>
      </c>
      <c r="C63" s="47" t="s">
        <v>111</v>
      </c>
      <c r="D63" s="46" t="s">
        <v>110</v>
      </c>
    </row>
    <row r="64" spans="2:4">
      <c r="B64" s="46" t="s">
        <v>264</v>
      </c>
      <c r="C64" s="47" t="s">
        <v>265</v>
      </c>
      <c r="D64" s="46" t="s">
        <v>264</v>
      </c>
    </row>
    <row r="65" spans="1:4">
      <c r="B65" s="46" t="s">
        <v>226</v>
      </c>
      <c r="C65" s="47" t="s">
        <v>227</v>
      </c>
      <c r="D65" s="46" t="s">
        <v>226</v>
      </c>
    </row>
    <row r="66" spans="1:4">
      <c r="B66" s="46" t="s">
        <v>88</v>
      </c>
      <c r="C66" s="47" t="s">
        <v>89</v>
      </c>
      <c r="D66" s="46" t="s">
        <v>88</v>
      </c>
    </row>
    <row r="67" spans="1:4">
      <c r="B67" s="46" t="s">
        <v>100</v>
      </c>
      <c r="C67" s="47" t="s">
        <v>101</v>
      </c>
      <c r="D67" s="46" t="s">
        <v>100</v>
      </c>
    </row>
    <row r="68" spans="1:4">
      <c r="B68" s="46" t="s">
        <v>184</v>
      </c>
      <c r="C68" s="47" t="s">
        <v>185</v>
      </c>
      <c r="D68" s="46" t="s">
        <v>184</v>
      </c>
    </row>
    <row r="69" spans="1:4">
      <c r="B69" s="46" t="s">
        <v>418</v>
      </c>
      <c r="C69" s="49" t="s">
        <v>50</v>
      </c>
      <c r="D69" s="46" t="s">
        <v>418</v>
      </c>
    </row>
    <row r="70" spans="1:4">
      <c r="B70" s="46" t="s">
        <v>414</v>
      </c>
      <c r="C70" s="47" t="s">
        <v>53</v>
      </c>
      <c r="D70" s="46" t="s">
        <v>414</v>
      </c>
    </row>
    <row r="71" spans="1:4">
      <c r="B71" s="46" t="s">
        <v>304</v>
      </c>
      <c r="C71" s="47" t="s">
        <v>305</v>
      </c>
      <c r="D71" s="46" t="s">
        <v>304</v>
      </c>
    </row>
    <row r="72" spans="1:4">
      <c r="B72" s="46" t="s">
        <v>116</v>
      </c>
      <c r="C72" s="47" t="s">
        <v>117</v>
      </c>
      <c r="D72" s="46" t="s">
        <v>116</v>
      </c>
    </row>
    <row r="73" spans="1:4">
      <c r="B73" s="46" t="s">
        <v>164</v>
      </c>
      <c r="C73" s="47" t="s">
        <v>165</v>
      </c>
      <c r="D73" s="46" t="s">
        <v>164</v>
      </c>
    </row>
    <row r="74" spans="1:4">
      <c r="A74" s="45"/>
      <c r="B74" s="46" t="s">
        <v>162</v>
      </c>
      <c r="C74" s="47" t="s">
        <v>163</v>
      </c>
      <c r="D74" s="46" t="s">
        <v>162</v>
      </c>
    </row>
    <row r="75" spans="1:4">
      <c r="B75" s="46" t="s">
        <v>188</v>
      </c>
      <c r="C75" s="47" t="s">
        <v>189</v>
      </c>
      <c r="D75" s="46" t="s">
        <v>188</v>
      </c>
    </row>
    <row r="76" spans="1:4">
      <c r="B76" s="46" t="s">
        <v>274</v>
      </c>
      <c r="C76" s="47" t="s">
        <v>275</v>
      </c>
      <c r="D76" s="46" t="s">
        <v>274</v>
      </c>
    </row>
    <row r="77" spans="1:4">
      <c r="B77" s="46" t="s">
        <v>368</v>
      </c>
      <c r="C77" s="47" t="s">
        <v>369</v>
      </c>
      <c r="D77" s="46" t="s">
        <v>368</v>
      </c>
    </row>
    <row r="78" spans="1:4">
      <c r="B78" s="46" t="s">
        <v>130</v>
      </c>
      <c r="C78" s="47" t="s">
        <v>131</v>
      </c>
      <c r="D78" s="46" t="s">
        <v>130</v>
      </c>
    </row>
    <row r="79" spans="1:4">
      <c r="B79" s="46" t="s">
        <v>132</v>
      </c>
      <c r="C79" s="47" t="s">
        <v>133</v>
      </c>
      <c r="D79" s="46" t="s">
        <v>132</v>
      </c>
    </row>
    <row r="80" spans="1:4">
      <c r="B80" s="46" t="s">
        <v>268</v>
      </c>
      <c r="C80" s="47" t="s">
        <v>269</v>
      </c>
      <c r="D80" s="46" t="s">
        <v>268</v>
      </c>
    </row>
    <row r="81" spans="2:4">
      <c r="B81" s="46" t="s">
        <v>84</v>
      </c>
      <c r="C81" s="47" t="s">
        <v>85</v>
      </c>
      <c r="D81" s="46" t="s">
        <v>84</v>
      </c>
    </row>
    <row r="82" spans="2:4">
      <c r="B82" s="46" t="s">
        <v>338</v>
      </c>
      <c r="C82" s="47" t="s">
        <v>339</v>
      </c>
      <c r="D82" s="46" t="s">
        <v>338</v>
      </c>
    </row>
    <row r="83" spans="2:4">
      <c r="B83" s="46" t="s">
        <v>138</v>
      </c>
      <c r="C83" s="47" t="s">
        <v>139</v>
      </c>
      <c r="D83" s="46" t="s">
        <v>138</v>
      </c>
    </row>
    <row r="84" spans="2:4">
      <c r="B84" s="46" t="s">
        <v>280</v>
      </c>
      <c r="C84" s="47" t="s">
        <v>281</v>
      </c>
      <c r="D84" s="46" t="s">
        <v>280</v>
      </c>
    </row>
    <row r="85" spans="2:4">
      <c r="B85" s="46" t="s">
        <v>140</v>
      </c>
      <c r="C85" s="47" t="s">
        <v>141</v>
      </c>
      <c r="D85" s="46" t="s">
        <v>140</v>
      </c>
    </row>
    <row r="86" spans="2:4">
      <c r="B86" s="46" t="s">
        <v>230</v>
      </c>
      <c r="C86" s="47" t="s">
        <v>231</v>
      </c>
      <c r="D86" s="46" t="s">
        <v>230</v>
      </c>
    </row>
    <row r="87" spans="2:4">
      <c r="B87" s="46" t="s">
        <v>214</v>
      </c>
      <c r="C87" s="47" t="s">
        <v>215</v>
      </c>
      <c r="D87" s="46" t="s">
        <v>214</v>
      </c>
    </row>
    <row r="88" spans="2:4">
      <c r="B88" s="46" t="s">
        <v>142</v>
      </c>
      <c r="C88" s="47" t="s">
        <v>143</v>
      </c>
      <c r="D88" s="46" t="s">
        <v>142</v>
      </c>
    </row>
    <row r="89" spans="2:4">
      <c r="B89" s="46" t="s">
        <v>416</v>
      </c>
      <c r="C89" s="49" t="s">
        <v>52</v>
      </c>
      <c r="D89" s="46" t="s">
        <v>416</v>
      </c>
    </row>
    <row r="90" spans="2:4">
      <c r="B90" s="46" t="s">
        <v>200</v>
      </c>
      <c r="C90" s="47" t="s">
        <v>201</v>
      </c>
      <c r="D90" s="46" t="s">
        <v>200</v>
      </c>
    </row>
    <row r="91" spans="2:4">
      <c r="B91" s="46" t="s">
        <v>296</v>
      </c>
      <c r="C91" s="47" t="s">
        <v>297</v>
      </c>
      <c r="D91" s="46" t="s">
        <v>296</v>
      </c>
    </row>
    <row r="92" spans="2:4">
      <c r="B92" s="46" t="s">
        <v>384</v>
      </c>
      <c r="C92" s="47" t="s">
        <v>385</v>
      </c>
      <c r="D92" s="46" t="s">
        <v>384</v>
      </c>
    </row>
    <row r="93" spans="2:4">
      <c r="B93" s="46" t="s">
        <v>180</v>
      </c>
      <c r="C93" s="47" t="s">
        <v>181</v>
      </c>
      <c r="D93" s="46" t="s">
        <v>180</v>
      </c>
    </row>
    <row r="94" spans="2:4">
      <c r="B94" s="46" t="s">
        <v>150</v>
      </c>
      <c r="C94" s="47" t="s">
        <v>151</v>
      </c>
      <c r="D94" s="46" t="s">
        <v>150</v>
      </c>
    </row>
    <row r="95" spans="2:4">
      <c r="B95" s="46" t="s">
        <v>144</v>
      </c>
      <c r="C95" s="47" t="s">
        <v>145</v>
      </c>
      <c r="D95" s="46" t="s">
        <v>144</v>
      </c>
    </row>
    <row r="96" spans="2:4">
      <c r="B96" s="46" t="s">
        <v>170</v>
      </c>
      <c r="C96" s="47" t="s">
        <v>171</v>
      </c>
      <c r="D96" s="46" t="s">
        <v>170</v>
      </c>
    </row>
    <row r="97" spans="2:4">
      <c r="B97" s="46" t="s">
        <v>76</v>
      </c>
      <c r="C97" s="47" t="s">
        <v>77</v>
      </c>
      <c r="D97" s="46" t="s">
        <v>76</v>
      </c>
    </row>
    <row r="98" spans="2:4">
      <c r="B98" s="46" t="s">
        <v>178</v>
      </c>
      <c r="C98" s="47" t="s">
        <v>179</v>
      </c>
      <c r="D98" s="46" t="s">
        <v>178</v>
      </c>
    </row>
    <row r="99" spans="2:4">
      <c r="B99" s="46" t="s">
        <v>396</v>
      </c>
      <c r="C99" s="47" t="s">
        <v>397</v>
      </c>
      <c r="D99" s="46" t="s">
        <v>396</v>
      </c>
    </row>
    <row r="100" spans="2:4">
      <c r="B100" s="46" t="s">
        <v>290</v>
      </c>
      <c r="C100" s="47" t="s">
        <v>291</v>
      </c>
      <c r="D100" s="46" t="s">
        <v>290</v>
      </c>
    </row>
    <row r="101" spans="2:4">
      <c r="B101" s="46" t="s">
        <v>160</v>
      </c>
      <c r="C101" s="47" t="s">
        <v>161</v>
      </c>
      <c r="D101" s="46" t="s">
        <v>160</v>
      </c>
    </row>
    <row r="102" spans="2:4">
      <c r="B102" s="46" t="s">
        <v>302</v>
      </c>
      <c r="C102" s="47" t="s">
        <v>303</v>
      </c>
      <c r="D102" s="46" t="s">
        <v>302</v>
      </c>
    </row>
    <row r="103" spans="2:4">
      <c r="B103" s="46" t="s">
        <v>186</v>
      </c>
      <c r="C103" s="47" t="s">
        <v>187</v>
      </c>
      <c r="D103" s="46" t="s">
        <v>186</v>
      </c>
    </row>
    <row r="104" spans="2:4">
      <c r="B104" s="46" t="s">
        <v>262</v>
      </c>
      <c r="C104" s="47" t="s">
        <v>263</v>
      </c>
      <c r="D104" s="46" t="s">
        <v>262</v>
      </c>
    </row>
    <row r="105" spans="2:4">
      <c r="B105" s="46" t="s">
        <v>430</v>
      </c>
      <c r="C105" s="49" t="s">
        <v>431</v>
      </c>
      <c r="D105" s="46" t="s">
        <v>430</v>
      </c>
    </row>
    <row r="106" spans="2:4">
      <c r="B106" s="46" t="s">
        <v>194</v>
      </c>
      <c r="C106" s="47" t="s">
        <v>195</v>
      </c>
      <c r="D106" s="46" t="s">
        <v>194</v>
      </c>
    </row>
    <row r="107" spans="2:4">
      <c r="B107" s="46" t="s">
        <v>192</v>
      </c>
      <c r="C107" s="47" t="s">
        <v>193</v>
      </c>
      <c r="D107" s="46" t="s">
        <v>192</v>
      </c>
    </row>
    <row r="108" spans="2:4">
      <c r="B108" s="46" t="s">
        <v>254</v>
      </c>
      <c r="C108" s="47" t="s">
        <v>255</v>
      </c>
      <c r="D108" s="46" t="s">
        <v>254</v>
      </c>
    </row>
    <row r="109" spans="2:4">
      <c r="B109" s="46" t="s">
        <v>196</v>
      </c>
      <c r="C109" s="47" t="s">
        <v>197</v>
      </c>
      <c r="D109" s="46" t="s">
        <v>196</v>
      </c>
    </row>
    <row r="110" spans="2:4">
      <c r="B110" s="46" t="s">
        <v>322</v>
      </c>
      <c r="C110" s="47" t="s">
        <v>323</v>
      </c>
      <c r="D110" s="46" t="s">
        <v>322</v>
      </c>
    </row>
    <row r="111" spans="2:4">
      <c r="B111" s="46" t="s">
        <v>174</v>
      </c>
      <c r="C111" s="47" t="s">
        <v>175</v>
      </c>
      <c r="D111" s="46" t="s">
        <v>174</v>
      </c>
    </row>
    <row r="112" spans="2:4">
      <c r="B112" s="46" t="s">
        <v>318</v>
      </c>
      <c r="C112" s="47" t="s">
        <v>319</v>
      </c>
      <c r="D112" s="46" t="s">
        <v>318</v>
      </c>
    </row>
    <row r="113" spans="2:4">
      <c r="B113" s="46" t="s">
        <v>344</v>
      </c>
      <c r="C113" s="47" t="s">
        <v>345</v>
      </c>
      <c r="D113" s="46" t="s">
        <v>344</v>
      </c>
    </row>
    <row r="114" spans="2:4">
      <c r="B114" s="46" t="s">
        <v>204</v>
      </c>
      <c r="C114" s="47" t="s">
        <v>205</v>
      </c>
      <c r="D114" s="46" t="s">
        <v>204</v>
      </c>
    </row>
    <row r="115" spans="2:4">
      <c r="B115" s="46" t="s">
        <v>220</v>
      </c>
      <c r="C115" s="47" t="s">
        <v>221</v>
      </c>
      <c r="D115" s="46" t="s">
        <v>220</v>
      </c>
    </row>
    <row r="116" spans="2:4">
      <c r="B116" s="46" t="s">
        <v>246</v>
      </c>
      <c r="C116" s="47" t="s">
        <v>247</v>
      </c>
      <c r="D116" s="46" t="s">
        <v>246</v>
      </c>
    </row>
    <row r="117" spans="2:4">
      <c r="B117" s="46" t="s">
        <v>326</v>
      </c>
      <c r="C117" s="47" t="s">
        <v>327</v>
      </c>
      <c r="D117" s="46" t="s">
        <v>326</v>
      </c>
    </row>
    <row r="118" spans="2:4">
      <c r="B118" s="46" t="s">
        <v>316</v>
      </c>
      <c r="C118" s="47" t="s">
        <v>317</v>
      </c>
      <c r="D118" s="46" t="s">
        <v>316</v>
      </c>
    </row>
    <row r="119" spans="2:4">
      <c r="B119" s="46" t="s">
        <v>206</v>
      </c>
      <c r="C119" s="47" t="s">
        <v>207</v>
      </c>
      <c r="D119" s="46" t="s">
        <v>206</v>
      </c>
    </row>
    <row r="120" spans="2:4">
      <c r="B120" s="48" t="s">
        <v>410</v>
      </c>
      <c r="C120" s="47" t="s">
        <v>411</v>
      </c>
      <c r="D120" s="48" t="s">
        <v>410</v>
      </c>
    </row>
    <row r="121" spans="2:4">
      <c r="B121" s="46" t="s">
        <v>234</v>
      </c>
      <c r="C121" s="47" t="s">
        <v>235</v>
      </c>
      <c r="D121" s="46" t="s">
        <v>234</v>
      </c>
    </row>
    <row r="122" spans="2:4">
      <c r="B122" s="46" t="s">
        <v>212</v>
      </c>
      <c r="C122" s="47" t="s">
        <v>213</v>
      </c>
      <c r="D122" s="46" t="s">
        <v>212</v>
      </c>
    </row>
    <row r="123" spans="2:4">
      <c r="B123" s="46" t="s">
        <v>390</v>
      </c>
      <c r="C123" s="47" t="s">
        <v>391</v>
      </c>
      <c r="D123" s="46" t="s">
        <v>390</v>
      </c>
    </row>
    <row r="124" spans="2:4">
      <c r="B124" s="46" t="s">
        <v>362</v>
      </c>
      <c r="C124" s="47" t="s">
        <v>363</v>
      </c>
      <c r="D124" s="46" t="s">
        <v>362</v>
      </c>
    </row>
    <row r="125" spans="2:4">
      <c r="B125" s="46" t="s">
        <v>258</v>
      </c>
      <c r="C125" s="47" t="s">
        <v>259</v>
      </c>
      <c r="D125" s="46" t="s">
        <v>258</v>
      </c>
    </row>
    <row r="126" spans="2:4">
      <c r="B126" s="46" t="s">
        <v>386</v>
      </c>
      <c r="C126" s="47" t="s">
        <v>387</v>
      </c>
      <c r="D126" s="46" t="s">
        <v>386</v>
      </c>
    </row>
    <row r="127" spans="2:4">
      <c r="B127" s="46" t="s">
        <v>252</v>
      </c>
      <c r="C127" s="47" t="s">
        <v>253</v>
      </c>
      <c r="D127" s="46" t="s">
        <v>252</v>
      </c>
    </row>
    <row r="128" spans="2:4">
      <c r="B128" s="46" t="s">
        <v>146</v>
      </c>
      <c r="C128" s="47" t="s">
        <v>147</v>
      </c>
      <c r="D128" s="46" t="s">
        <v>146</v>
      </c>
    </row>
    <row r="129" spans="2:4">
      <c r="B129" s="46" t="s">
        <v>114</v>
      </c>
      <c r="C129" s="47" t="s">
        <v>115</v>
      </c>
      <c r="D129" s="46" t="s">
        <v>114</v>
      </c>
    </row>
    <row r="130" spans="2:4">
      <c r="B130" s="46" t="s">
        <v>208</v>
      </c>
      <c r="C130" s="47" t="s">
        <v>209</v>
      </c>
      <c r="D130" s="46" t="s">
        <v>208</v>
      </c>
    </row>
    <row r="131" spans="2:4">
      <c r="B131" s="46" t="s">
        <v>324</v>
      </c>
      <c r="C131" s="47" t="s">
        <v>325</v>
      </c>
      <c r="D131" s="46" t="s">
        <v>324</v>
      </c>
    </row>
    <row r="132" spans="2:4">
      <c r="B132" s="46" t="s">
        <v>102</v>
      </c>
      <c r="C132" s="47" t="s">
        <v>103</v>
      </c>
      <c r="D132" s="46" t="s">
        <v>102</v>
      </c>
    </row>
    <row r="133" spans="2:4">
      <c r="B133" s="48" t="s">
        <v>412</v>
      </c>
      <c r="C133" s="47" t="s">
        <v>413</v>
      </c>
      <c r="D133" s="48" t="s">
        <v>412</v>
      </c>
    </row>
    <row r="134" spans="2:4">
      <c r="B134" s="46" t="s">
        <v>256</v>
      </c>
      <c r="C134" s="47" t="s">
        <v>257</v>
      </c>
      <c r="D134" s="46" t="s">
        <v>256</v>
      </c>
    </row>
    <row r="135" spans="2:4">
      <c r="B135" s="46" t="s">
        <v>82</v>
      </c>
      <c r="C135" s="47" t="s">
        <v>83</v>
      </c>
      <c r="D135" s="46" t="s">
        <v>82</v>
      </c>
    </row>
    <row r="136" spans="2:4">
      <c r="B136" s="46" t="s">
        <v>378</v>
      </c>
      <c r="C136" s="47" t="s">
        <v>379</v>
      </c>
      <c r="D136" s="46" t="s">
        <v>378</v>
      </c>
    </row>
    <row r="137" spans="2:4">
      <c r="B137" s="46" t="s">
        <v>282</v>
      </c>
      <c r="C137" s="47" t="s">
        <v>283</v>
      </c>
      <c r="D137" s="46" t="s">
        <v>282</v>
      </c>
    </row>
    <row r="138" spans="2:4">
      <c r="B138" s="46" t="s">
        <v>166</v>
      </c>
      <c r="C138" s="47" t="s">
        <v>167</v>
      </c>
      <c r="D138" s="46" t="s">
        <v>166</v>
      </c>
    </row>
    <row r="139" spans="2:4">
      <c r="B139" s="46" t="s">
        <v>300</v>
      </c>
      <c r="C139" s="47" t="s">
        <v>301</v>
      </c>
      <c r="D139" s="46" t="s">
        <v>300</v>
      </c>
    </row>
    <row r="140" spans="2:4">
      <c r="B140" s="46" t="s">
        <v>104</v>
      </c>
      <c r="C140" s="47" t="s">
        <v>105</v>
      </c>
      <c r="D140" s="46" t="s">
        <v>104</v>
      </c>
    </row>
    <row r="141" spans="2:4">
      <c r="B141" s="46" t="s">
        <v>334</v>
      </c>
      <c r="C141" s="47" t="s">
        <v>335</v>
      </c>
      <c r="D141" s="46" t="s">
        <v>334</v>
      </c>
    </row>
    <row r="142" spans="2:4">
      <c r="B142" s="46" t="s">
        <v>272</v>
      </c>
      <c r="C142" s="47" t="s">
        <v>273</v>
      </c>
      <c r="D142" s="46" t="s">
        <v>272</v>
      </c>
    </row>
    <row r="143" spans="2:4">
      <c r="B143" s="46" t="s">
        <v>182</v>
      </c>
      <c r="C143" s="47" t="s">
        <v>183</v>
      </c>
      <c r="D143" s="46" t="s">
        <v>182</v>
      </c>
    </row>
    <row r="144" spans="2:4">
      <c r="B144" s="46" t="s">
        <v>352</v>
      </c>
      <c r="C144" s="47" t="s">
        <v>353</v>
      </c>
      <c r="D144" s="46" t="s">
        <v>352</v>
      </c>
    </row>
    <row r="145" spans="2:4">
      <c r="B145" s="46" t="s">
        <v>276</v>
      </c>
      <c r="C145" s="47" t="s">
        <v>277</v>
      </c>
      <c r="D145" s="46" t="s">
        <v>276</v>
      </c>
    </row>
    <row r="146" spans="2:4">
      <c r="B146" s="46" t="s">
        <v>340</v>
      </c>
      <c r="C146" s="47" t="s">
        <v>341</v>
      </c>
      <c r="D146" s="46" t="s">
        <v>340</v>
      </c>
    </row>
    <row r="147" spans="2:4">
      <c r="B147" s="46" t="s">
        <v>284</v>
      </c>
      <c r="C147" s="47" t="s">
        <v>285</v>
      </c>
      <c r="D147" s="46" t="s">
        <v>284</v>
      </c>
    </row>
    <row r="148" spans="2:4">
      <c r="B148" s="46" t="s">
        <v>417</v>
      </c>
      <c r="C148" s="49" t="s">
        <v>51</v>
      </c>
      <c r="D148" s="46" t="s">
        <v>417</v>
      </c>
    </row>
    <row r="149" spans="2:4">
      <c r="B149" s="46" t="s">
        <v>350</v>
      </c>
      <c r="C149" s="47" t="s">
        <v>351</v>
      </c>
      <c r="D149" s="46" t="s">
        <v>350</v>
      </c>
    </row>
    <row r="150" spans="2:4">
      <c r="B150" s="46" t="s">
        <v>427</v>
      </c>
      <c r="C150" s="49" t="s">
        <v>41</v>
      </c>
      <c r="D150" s="46" t="s">
        <v>427</v>
      </c>
    </row>
    <row r="151" spans="2:4">
      <c r="B151" s="46" t="s">
        <v>120</v>
      </c>
      <c r="C151" s="47" t="s">
        <v>121</v>
      </c>
      <c r="D151" s="46" t="s">
        <v>120</v>
      </c>
    </row>
    <row r="152" spans="2:4">
      <c r="B152" s="46" t="s">
        <v>210</v>
      </c>
      <c r="C152" s="47" t="s">
        <v>211</v>
      </c>
      <c r="D152" s="46" t="s">
        <v>210</v>
      </c>
    </row>
    <row r="153" spans="2:4">
      <c r="B153" s="46" t="s">
        <v>419</v>
      </c>
      <c r="C153" s="49" t="s">
        <v>49</v>
      </c>
      <c r="D153" s="46" t="s">
        <v>419</v>
      </c>
    </row>
    <row r="154" spans="2:4">
      <c r="B154" s="46" t="s">
        <v>425</v>
      </c>
      <c r="C154" s="49" t="s">
        <v>43</v>
      </c>
      <c r="D154" s="46" t="s">
        <v>425</v>
      </c>
    </row>
    <row r="155" spans="2:4">
      <c r="B155" s="46" t="s">
        <v>360</v>
      </c>
      <c r="C155" s="47" t="s">
        <v>361</v>
      </c>
      <c r="D155" s="46" t="s">
        <v>360</v>
      </c>
    </row>
    <row r="156" spans="2:4">
      <c r="B156" s="46" t="s">
        <v>376</v>
      </c>
      <c r="C156" s="47" t="s">
        <v>377</v>
      </c>
      <c r="D156" s="46" t="s">
        <v>376</v>
      </c>
    </row>
    <row r="157" spans="2:4">
      <c r="B157" s="46" t="s">
        <v>240</v>
      </c>
      <c r="C157" s="47" t="s">
        <v>241</v>
      </c>
      <c r="D157" s="46" t="s">
        <v>240</v>
      </c>
    </row>
    <row r="158" spans="2:4">
      <c r="B158" s="46" t="s">
        <v>314</v>
      </c>
      <c r="C158" s="47" t="s">
        <v>315</v>
      </c>
      <c r="D158" s="46" t="s">
        <v>314</v>
      </c>
    </row>
    <row r="159" spans="2:4">
      <c r="B159" s="46" t="s">
        <v>404</v>
      </c>
      <c r="C159" s="47" t="s">
        <v>405</v>
      </c>
      <c r="D159" s="46" t="s">
        <v>404</v>
      </c>
    </row>
    <row r="160" spans="2:4">
      <c r="B160" s="46" t="s">
        <v>172</v>
      </c>
      <c r="C160" s="47" t="s">
        <v>173</v>
      </c>
      <c r="D160" s="46" t="s">
        <v>172</v>
      </c>
    </row>
    <row r="161" spans="2:4">
      <c r="B161" s="46" t="s">
        <v>420</v>
      </c>
      <c r="C161" s="49" t="s">
        <v>48</v>
      </c>
      <c r="D161" s="46" t="s">
        <v>420</v>
      </c>
    </row>
    <row r="162" spans="2:4">
      <c r="B162" s="46" t="s">
        <v>216</v>
      </c>
      <c r="C162" s="47" t="s">
        <v>217</v>
      </c>
      <c r="D162" s="46" t="s">
        <v>216</v>
      </c>
    </row>
    <row r="163" spans="2:4">
      <c r="B163" s="46" t="s">
        <v>266</v>
      </c>
      <c r="C163" s="47" t="s">
        <v>267</v>
      </c>
      <c r="D163" s="46" t="s">
        <v>266</v>
      </c>
    </row>
    <row r="164" spans="2:4">
      <c r="B164" s="46" t="s">
        <v>270</v>
      </c>
      <c r="C164" s="47" t="s">
        <v>271</v>
      </c>
      <c r="D164" s="46" t="s">
        <v>270</v>
      </c>
    </row>
    <row r="165" spans="2:4">
      <c r="B165" s="46" t="s">
        <v>312</v>
      </c>
      <c r="C165" s="47" t="s">
        <v>313</v>
      </c>
      <c r="D165" s="46" t="s">
        <v>312</v>
      </c>
    </row>
    <row r="166" spans="2:4">
      <c r="B166" s="46" t="s">
        <v>364</v>
      </c>
      <c r="C166" s="47" t="s">
        <v>365</v>
      </c>
      <c r="D166" s="46" t="s">
        <v>364</v>
      </c>
    </row>
    <row r="167" spans="2:4">
      <c r="B167" s="46" t="s">
        <v>394</v>
      </c>
      <c r="C167" s="47" t="s">
        <v>395</v>
      </c>
      <c r="D167" s="46" t="s">
        <v>394</v>
      </c>
    </row>
    <row r="168" spans="2:4">
      <c r="B168" s="46" t="s">
        <v>402</v>
      </c>
      <c r="C168" s="47" t="s">
        <v>403</v>
      </c>
      <c r="D168" s="46" t="s">
        <v>402</v>
      </c>
    </row>
    <row r="169" spans="2:4">
      <c r="B169" s="46" t="s">
        <v>244</v>
      </c>
      <c r="C169" s="47" t="s">
        <v>245</v>
      </c>
      <c r="D169" s="46" t="s">
        <v>244</v>
      </c>
    </row>
    <row r="170" spans="2:4">
      <c r="B170" s="46" t="s">
        <v>94</v>
      </c>
      <c r="C170" s="47" t="s">
        <v>95</v>
      </c>
      <c r="D170" s="46" t="s">
        <v>94</v>
      </c>
    </row>
    <row r="171" spans="2:4">
      <c r="B171" s="46" t="s">
        <v>332</v>
      </c>
      <c r="C171" s="47" t="s">
        <v>333</v>
      </c>
      <c r="D171" s="46" t="s">
        <v>332</v>
      </c>
    </row>
    <row r="172" spans="2:4">
      <c r="B172" s="46" t="s">
        <v>330</v>
      </c>
      <c r="C172" s="47" t="s">
        <v>331</v>
      </c>
      <c r="D172" s="46" t="s">
        <v>330</v>
      </c>
    </row>
    <row r="173" spans="2:4">
      <c r="B173" s="46" t="s">
        <v>336</v>
      </c>
      <c r="C173" s="47" t="s">
        <v>337</v>
      </c>
      <c r="D173" s="46" t="s">
        <v>336</v>
      </c>
    </row>
    <row r="174" spans="2:4">
      <c r="B174" s="46" t="s">
        <v>310</v>
      </c>
      <c r="C174" s="47" t="s">
        <v>311</v>
      </c>
      <c r="D174" s="46" t="s">
        <v>310</v>
      </c>
    </row>
    <row r="175" spans="2:4">
      <c r="B175" s="46" t="s">
        <v>426</v>
      </c>
      <c r="C175" s="49" t="s">
        <v>42</v>
      </c>
      <c r="D175" s="46" t="s">
        <v>426</v>
      </c>
    </row>
    <row r="176" spans="2:4">
      <c r="B176" s="46" t="s">
        <v>190</v>
      </c>
      <c r="C176" s="47" t="s">
        <v>191</v>
      </c>
      <c r="D176" s="46" t="s">
        <v>190</v>
      </c>
    </row>
    <row r="177" spans="2:4">
      <c r="B177" s="46" t="s">
        <v>298</v>
      </c>
      <c r="C177" s="47" t="s">
        <v>299</v>
      </c>
      <c r="D177" s="46" t="s">
        <v>298</v>
      </c>
    </row>
    <row r="178" spans="2:4">
      <c r="B178" s="46" t="s">
        <v>421</v>
      </c>
      <c r="C178" s="49" t="s">
        <v>47</v>
      </c>
      <c r="D178" s="46" t="s">
        <v>421</v>
      </c>
    </row>
    <row r="179" spans="2:4">
      <c r="B179" s="46" t="s">
        <v>422</v>
      </c>
      <c r="C179" s="49" t="s">
        <v>46</v>
      </c>
      <c r="D179" s="46" t="s">
        <v>422</v>
      </c>
    </row>
    <row r="180" spans="2:4">
      <c r="B180" s="46" t="s">
        <v>122</v>
      </c>
      <c r="C180" s="47" t="s">
        <v>123</v>
      </c>
      <c r="D180" s="46" t="s">
        <v>122</v>
      </c>
    </row>
    <row r="181" spans="2:4">
      <c r="B181" s="46" t="s">
        <v>74</v>
      </c>
      <c r="C181" s="47" t="s">
        <v>75</v>
      </c>
      <c r="D181" s="46" t="s">
        <v>74</v>
      </c>
    </row>
    <row r="182" spans="2:4">
      <c r="B182" s="46" t="s">
        <v>429</v>
      </c>
      <c r="C182" s="49" t="s">
        <v>39</v>
      </c>
      <c r="D182" s="46" t="s">
        <v>429</v>
      </c>
    </row>
    <row r="183" spans="2:4">
      <c r="B183" s="46" t="s">
        <v>342</v>
      </c>
      <c r="C183" s="47" t="s">
        <v>343</v>
      </c>
      <c r="D183" s="46" t="s">
        <v>342</v>
      </c>
    </row>
    <row r="184" spans="2:4">
      <c r="B184" s="46" t="s">
        <v>128</v>
      </c>
      <c r="C184" s="47" t="s">
        <v>129</v>
      </c>
      <c r="D184" s="46" t="s">
        <v>128</v>
      </c>
    </row>
    <row r="185" spans="2:4">
      <c r="B185" s="46" t="s">
        <v>356</v>
      </c>
      <c r="C185" s="47" t="s">
        <v>357</v>
      </c>
      <c r="D185" s="46" t="s">
        <v>356</v>
      </c>
    </row>
    <row r="186" spans="2:4">
      <c r="B186" s="46" t="s">
        <v>423</v>
      </c>
      <c r="C186" s="49" t="s">
        <v>45</v>
      </c>
      <c r="D186" s="46" t="s">
        <v>423</v>
      </c>
    </row>
    <row r="187" spans="2:4">
      <c r="B187" s="46" t="s">
        <v>348</v>
      </c>
      <c r="C187" s="47" t="s">
        <v>349</v>
      </c>
      <c r="D187" s="46" t="s">
        <v>348</v>
      </c>
    </row>
    <row r="188" spans="2:4">
      <c r="B188" s="46" t="s">
        <v>424</v>
      </c>
      <c r="C188" s="49" t="s">
        <v>44</v>
      </c>
      <c r="D188" s="46" t="s">
        <v>424</v>
      </c>
    </row>
    <row r="189" spans="2:4">
      <c r="B189" s="46" t="s">
        <v>96</v>
      </c>
      <c r="C189" s="47" t="s">
        <v>97</v>
      </c>
      <c r="D189" s="46" t="s">
        <v>96</v>
      </c>
    </row>
    <row r="190" spans="2:4">
      <c r="B190" s="46" t="s">
        <v>346</v>
      </c>
      <c r="C190" s="47" t="s">
        <v>347</v>
      </c>
      <c r="D190" s="46" t="s">
        <v>346</v>
      </c>
    </row>
    <row r="191" spans="2:4">
      <c r="B191" s="46" t="s">
        <v>68</v>
      </c>
      <c r="C191" s="47" t="s">
        <v>69</v>
      </c>
      <c r="D191" s="46" t="s">
        <v>68</v>
      </c>
    </row>
    <row r="192" spans="2:4">
      <c r="B192" s="46" t="s">
        <v>222</v>
      </c>
      <c r="C192" s="47" t="s">
        <v>223</v>
      </c>
      <c r="D192" s="46" t="s">
        <v>222</v>
      </c>
    </row>
    <row r="193" spans="2:4">
      <c r="B193" s="46" t="s">
        <v>366</v>
      </c>
      <c r="C193" s="47" t="s">
        <v>367</v>
      </c>
      <c r="D193" s="46" t="s">
        <v>366</v>
      </c>
    </row>
    <row r="194" spans="2:4">
      <c r="B194" s="46" t="s">
        <v>306</v>
      </c>
      <c r="C194" s="47" t="s">
        <v>307</v>
      </c>
      <c r="D194" s="46" t="s">
        <v>306</v>
      </c>
    </row>
    <row r="195" spans="2:4">
      <c r="B195" s="46" t="s">
        <v>358</v>
      </c>
      <c r="C195" s="47" t="s">
        <v>359</v>
      </c>
      <c r="D195" s="46" t="s">
        <v>358</v>
      </c>
    </row>
    <row r="196" spans="2:4">
      <c r="B196" s="46" t="s">
        <v>238</v>
      </c>
      <c r="C196" s="47" t="s">
        <v>239</v>
      </c>
      <c r="D196" s="46" t="s">
        <v>238</v>
      </c>
    </row>
    <row r="197" spans="2:4">
      <c r="B197" s="46" t="s">
        <v>242</v>
      </c>
      <c r="C197" s="47" t="s">
        <v>243</v>
      </c>
      <c r="D197" s="46" t="s">
        <v>242</v>
      </c>
    </row>
    <row r="198" spans="2:4">
      <c r="B198" s="46" t="s">
        <v>428</v>
      </c>
      <c r="C198" s="49" t="s">
        <v>40</v>
      </c>
      <c r="D198" s="46" t="s">
        <v>428</v>
      </c>
    </row>
    <row r="199" spans="2:4">
      <c r="B199" s="46" t="s">
        <v>56</v>
      </c>
      <c r="C199" s="49" t="s">
        <v>38</v>
      </c>
      <c r="D199" s="46" t="s">
        <v>56</v>
      </c>
    </row>
    <row r="200" spans="2:4">
      <c r="B200" s="46" t="s">
        <v>260</v>
      </c>
      <c r="C200" s="47" t="s">
        <v>261</v>
      </c>
      <c r="D200" s="46" t="s">
        <v>260</v>
      </c>
    </row>
    <row r="201" spans="2:4">
      <c r="B201" s="46" t="s">
        <v>98</v>
      </c>
      <c r="C201" s="47" t="s">
        <v>99</v>
      </c>
      <c r="D201" s="46" t="s">
        <v>98</v>
      </c>
    </row>
    <row r="202" spans="2:4">
      <c r="B202" s="46" t="s">
        <v>92</v>
      </c>
      <c r="C202" s="47" t="s">
        <v>93</v>
      </c>
      <c r="D202" s="46" t="s">
        <v>92</v>
      </c>
    </row>
    <row r="203" spans="2:4">
      <c r="B203" s="46" t="s">
        <v>286</v>
      </c>
      <c r="C203" s="47" t="s">
        <v>287</v>
      </c>
      <c r="D203" s="46" t="s">
        <v>286</v>
      </c>
    </row>
    <row r="204" spans="2:4">
      <c r="B204" s="46" t="s">
        <v>198</v>
      </c>
      <c r="C204" s="47" t="s">
        <v>199</v>
      </c>
      <c r="D204" s="46" t="s">
        <v>198</v>
      </c>
    </row>
    <row r="205" spans="2:4">
      <c r="B205" s="46" t="s">
        <v>70</v>
      </c>
      <c r="C205" s="47" t="s">
        <v>71</v>
      </c>
      <c r="D205" s="46" t="s">
        <v>70</v>
      </c>
    </row>
    <row r="206" spans="2:4">
      <c r="B206" s="46" t="s">
        <v>158</v>
      </c>
      <c r="C206" s="47" t="s">
        <v>159</v>
      </c>
      <c r="D206" s="46" t="s">
        <v>158</v>
      </c>
    </row>
    <row r="207" spans="2:4">
      <c r="B207" s="46" t="s">
        <v>294</v>
      </c>
      <c r="C207" s="47" t="s">
        <v>295</v>
      </c>
      <c r="D207" s="46" t="s">
        <v>294</v>
      </c>
    </row>
    <row r="208" spans="2:4">
      <c r="B208" s="46" t="s">
        <v>328</v>
      </c>
      <c r="C208" s="47" t="s">
        <v>329</v>
      </c>
      <c r="D208" s="46" t="s">
        <v>328</v>
      </c>
    </row>
    <row r="209" spans="2:4">
      <c r="B209" s="46" t="s">
        <v>388</v>
      </c>
      <c r="C209" s="47" t="s">
        <v>389</v>
      </c>
      <c r="D209" s="46" t="s">
        <v>388</v>
      </c>
    </row>
    <row r="210" spans="2:4">
      <c r="B210" s="46" t="s">
        <v>370</v>
      </c>
      <c r="C210" s="47" t="s">
        <v>371</v>
      </c>
      <c r="D210" s="46" t="s">
        <v>370</v>
      </c>
    </row>
    <row r="211" spans="2:4">
      <c r="B211" s="46" t="s">
        <v>380</v>
      </c>
      <c r="C211" s="47" t="s">
        <v>381</v>
      </c>
      <c r="D211" s="46" t="s">
        <v>380</v>
      </c>
    </row>
    <row r="212" spans="2:4">
      <c r="B212" s="48" t="s">
        <v>408</v>
      </c>
      <c r="C212" s="47" t="s">
        <v>409</v>
      </c>
      <c r="D212" s="48" t="s">
        <v>408</v>
      </c>
    </row>
    <row r="213" spans="2:4">
      <c r="B213" s="48" t="s">
        <v>406</v>
      </c>
      <c r="C213" s="47" t="s">
        <v>407</v>
      </c>
      <c r="D213" s="48" t="s">
        <v>406</v>
      </c>
    </row>
  </sheetData>
  <sortState xmlns:xlrd2="http://schemas.microsoft.com/office/spreadsheetml/2017/richdata2" ref="B19:E42">
    <sortCondition ref="B19:B42"/>
  </sortState>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5BF6-D240-4E35-8E8D-233A7CDB4A2B}">
  <sheetPr>
    <outlinePr summaryBelow="0" summaryRight="0"/>
    <pageSetUpPr fitToPage="1"/>
  </sheetPr>
  <dimension ref="A1:R33"/>
  <sheetViews>
    <sheetView workbookViewId="0">
      <pane xSplit="3" ySplit="6" topLeftCell="E17" activePane="bottomRight" state="frozen"/>
      <selection pane="topRight" activeCell="D1" sqref="D1"/>
      <selection pane="bottomLeft" activeCell="A7" sqref="A7"/>
      <selection pane="bottomRight" activeCell="A6" sqref="A6:I33"/>
    </sheetView>
  </sheetViews>
  <sheetFormatPr defaultColWidth="14.42578125" defaultRowHeight="15" customHeight="1"/>
  <cols>
    <col min="1" max="1" width="29.42578125" style="150" customWidth="1"/>
    <col min="2" max="2" width="19.7109375" style="150" customWidth="1"/>
    <col min="3" max="3" width="18.5703125" style="150" hidden="1" customWidth="1"/>
    <col min="4" max="4" width="16.7109375" style="150" hidden="1" customWidth="1"/>
    <col min="5" max="5" width="17.5703125" style="150" hidden="1" customWidth="1"/>
    <col min="6" max="6" width="19" style="150" hidden="1" customWidth="1"/>
    <col min="7" max="7" width="20" style="150" hidden="1" customWidth="1"/>
    <col min="8" max="8" width="20.5703125" style="150" hidden="1" customWidth="1"/>
    <col min="9" max="9" width="20.5703125" style="191" customWidth="1"/>
    <col min="10" max="10" width="20.5703125" style="150" customWidth="1"/>
    <col min="11" max="11" width="14.42578125" style="150"/>
    <col min="12" max="12" width="14.5703125" style="150" customWidth="1"/>
    <col min="13" max="13" width="42.85546875" style="150" customWidth="1"/>
    <col min="14" max="14" width="15.7109375" style="150" customWidth="1"/>
    <col min="15" max="15" width="19.42578125" style="150" customWidth="1"/>
    <col min="16" max="17" width="18.140625" style="150" customWidth="1"/>
    <col min="18" max="18" width="42.85546875" style="150" customWidth="1"/>
    <col min="19" max="16384" width="14.42578125" style="150"/>
  </cols>
  <sheetData>
    <row r="1" spans="1:18">
      <c r="A1" s="145" t="s">
        <v>616</v>
      </c>
      <c r="B1" s="146">
        <v>27</v>
      </c>
      <c r="C1" s="147"/>
      <c r="D1" s="147"/>
      <c r="E1" s="147"/>
      <c r="F1" s="147"/>
      <c r="G1" s="147"/>
      <c r="H1" s="147"/>
      <c r="I1" s="148"/>
      <c r="J1" s="147"/>
      <c r="K1" s="147"/>
      <c r="L1" s="147"/>
      <c r="M1" s="149"/>
      <c r="N1" s="149"/>
      <c r="O1" s="149"/>
      <c r="P1" s="149"/>
      <c r="Q1" s="149"/>
      <c r="R1" s="149"/>
    </row>
    <row r="2" spans="1:18">
      <c r="A2" s="145" t="s">
        <v>617</v>
      </c>
      <c r="B2" s="146">
        <v>0</v>
      </c>
      <c r="C2" s="147"/>
      <c r="D2" s="147"/>
      <c r="E2" s="147"/>
      <c r="F2" s="147"/>
      <c r="G2" s="147"/>
      <c r="H2" s="147"/>
      <c r="I2" s="148"/>
      <c r="J2" s="147"/>
      <c r="K2" s="147"/>
      <c r="L2" s="147"/>
      <c r="M2" s="149"/>
      <c r="N2" s="149"/>
      <c r="O2" s="149"/>
      <c r="P2" s="149"/>
      <c r="Q2" s="149"/>
      <c r="R2" s="149"/>
    </row>
    <row r="3" spans="1:18">
      <c r="A3" s="151" t="s">
        <v>618</v>
      </c>
      <c r="B3" s="152">
        <f>SUM(H7:H33)</f>
        <v>2046816.5500000003</v>
      </c>
      <c r="C3" s="147"/>
      <c r="D3" s="147"/>
      <c r="E3" s="147"/>
      <c r="F3" s="147"/>
      <c r="G3" s="147"/>
      <c r="H3" s="147"/>
      <c r="I3" s="148"/>
      <c r="J3" s="147"/>
      <c r="K3" s="147"/>
      <c r="L3" s="147"/>
      <c r="M3" s="149"/>
      <c r="N3" s="149"/>
      <c r="O3" s="149"/>
      <c r="P3" s="149"/>
      <c r="Q3" s="149"/>
      <c r="R3" s="149"/>
    </row>
    <row r="4" spans="1:18">
      <c r="A4" s="153"/>
      <c r="B4" s="149"/>
      <c r="C4" s="147"/>
      <c r="D4" s="147"/>
      <c r="E4" s="147"/>
      <c r="F4" s="147"/>
      <c r="G4" s="147"/>
      <c r="H4" s="147"/>
      <c r="I4" s="148"/>
      <c r="J4" s="147"/>
      <c r="K4" s="147"/>
      <c r="L4" s="147"/>
      <c r="M4" s="149"/>
      <c r="N4" s="149"/>
      <c r="O4" s="149"/>
      <c r="P4" s="149"/>
      <c r="Q4" s="149"/>
      <c r="R4" s="149"/>
    </row>
    <row r="5" spans="1:18">
      <c r="A5" s="145"/>
      <c r="B5" s="154"/>
      <c r="C5" s="154"/>
      <c r="D5" s="235" t="s">
        <v>619</v>
      </c>
      <c r="E5" s="236"/>
      <c r="F5" s="236"/>
      <c r="G5" s="236"/>
      <c r="H5" s="236"/>
      <c r="I5" s="236"/>
      <c r="J5" s="236"/>
      <c r="K5" s="237" t="s">
        <v>620</v>
      </c>
      <c r="L5" s="236"/>
      <c r="M5" s="155" t="s">
        <v>621</v>
      </c>
      <c r="N5" s="238" t="s">
        <v>622</v>
      </c>
      <c r="O5" s="239"/>
      <c r="P5" s="239"/>
      <c r="Q5" s="239"/>
      <c r="R5" s="239"/>
    </row>
    <row r="6" spans="1:18" ht="63.6" customHeight="1">
      <c r="A6" s="156" t="s">
        <v>623</v>
      </c>
      <c r="B6" s="157" t="s">
        <v>624</v>
      </c>
      <c r="C6" s="157" t="s">
        <v>625</v>
      </c>
      <c r="D6" s="158" t="s">
        <v>626</v>
      </c>
      <c r="E6" s="158" t="s">
        <v>627</v>
      </c>
      <c r="F6" s="158" t="s">
        <v>628</v>
      </c>
      <c r="G6" s="158" t="s">
        <v>629</v>
      </c>
      <c r="H6" s="158" t="s">
        <v>630</v>
      </c>
      <c r="I6" s="159" t="s">
        <v>631</v>
      </c>
      <c r="J6" s="158" t="s">
        <v>632</v>
      </c>
      <c r="K6" s="160" t="s">
        <v>633</v>
      </c>
      <c r="L6" s="160" t="s">
        <v>634</v>
      </c>
      <c r="M6" s="157" t="s">
        <v>635</v>
      </c>
      <c r="N6" s="161" t="s">
        <v>636</v>
      </c>
      <c r="O6" s="161" t="s">
        <v>637</v>
      </c>
      <c r="P6" s="161" t="s">
        <v>638</v>
      </c>
      <c r="Q6" s="161" t="s">
        <v>639</v>
      </c>
      <c r="R6" s="161" t="s">
        <v>640</v>
      </c>
    </row>
    <row r="7" spans="1:18" ht="15" customHeight="1">
      <c r="A7" s="192" t="s">
        <v>58</v>
      </c>
      <c r="B7" s="183" t="s">
        <v>664</v>
      </c>
      <c r="C7" s="174">
        <v>54</v>
      </c>
      <c r="D7" s="175">
        <v>44141</v>
      </c>
      <c r="E7" s="165" t="s">
        <v>642</v>
      </c>
      <c r="F7" s="165"/>
      <c r="G7" s="165"/>
      <c r="H7" s="180">
        <v>24000</v>
      </c>
      <c r="I7" s="167">
        <v>15000</v>
      </c>
      <c r="J7" s="168"/>
      <c r="K7" s="165"/>
      <c r="L7" s="178"/>
      <c r="M7" s="170" t="s">
        <v>665</v>
      </c>
      <c r="N7" s="171">
        <v>15</v>
      </c>
      <c r="O7" s="171" t="s">
        <v>644</v>
      </c>
      <c r="P7" s="171" t="s">
        <v>645</v>
      </c>
      <c r="Q7" s="172">
        <v>7000</v>
      </c>
      <c r="R7" s="171" t="s">
        <v>646</v>
      </c>
    </row>
    <row r="8" spans="1:18" ht="15" customHeight="1">
      <c r="A8" s="162">
        <v>123</v>
      </c>
      <c r="B8" s="183" t="s">
        <v>667</v>
      </c>
      <c r="C8" s="174">
        <v>7</v>
      </c>
      <c r="D8" s="175">
        <v>44141</v>
      </c>
      <c r="E8" s="165" t="s">
        <v>642</v>
      </c>
      <c r="F8" s="165"/>
      <c r="G8" s="165"/>
      <c r="H8" s="176">
        <v>15000</v>
      </c>
      <c r="I8" s="177">
        <v>15000</v>
      </c>
      <c r="J8" s="168"/>
      <c r="K8" s="165"/>
      <c r="L8" s="178"/>
      <c r="M8" s="170"/>
      <c r="N8" s="171">
        <v>40</v>
      </c>
      <c r="O8" s="171" t="s">
        <v>649</v>
      </c>
      <c r="P8" s="171">
        <v>136</v>
      </c>
      <c r="Q8" s="172">
        <v>4092</v>
      </c>
      <c r="R8" s="171" t="s">
        <v>650</v>
      </c>
    </row>
    <row r="9" spans="1:18" ht="15" customHeight="1">
      <c r="A9" s="162">
        <v>130</v>
      </c>
      <c r="B9" s="183" t="s">
        <v>669</v>
      </c>
      <c r="C9" s="174">
        <v>160</v>
      </c>
      <c r="D9" s="175">
        <v>44134</v>
      </c>
      <c r="E9" s="165" t="s">
        <v>642</v>
      </c>
      <c r="F9" s="165"/>
      <c r="G9" s="165"/>
      <c r="H9" s="180">
        <v>49980</v>
      </c>
      <c r="I9" s="167">
        <v>15000</v>
      </c>
      <c r="J9" s="168"/>
      <c r="K9" s="165"/>
      <c r="L9" s="178"/>
      <c r="M9" s="170" t="s">
        <v>670</v>
      </c>
      <c r="N9" s="171">
        <v>40</v>
      </c>
      <c r="O9" s="171" t="s">
        <v>653</v>
      </c>
      <c r="P9" s="171">
        <v>112</v>
      </c>
      <c r="Q9" s="172">
        <v>4860</v>
      </c>
      <c r="R9" s="171" t="s">
        <v>654</v>
      </c>
    </row>
    <row r="10" spans="1:18" ht="15" customHeight="1">
      <c r="A10" s="162">
        <v>220</v>
      </c>
      <c r="B10" s="181" t="s">
        <v>673</v>
      </c>
      <c r="C10" s="185">
        <v>85</v>
      </c>
      <c r="D10" s="179">
        <v>44141</v>
      </c>
      <c r="E10" s="165" t="s">
        <v>642</v>
      </c>
      <c r="F10" s="165"/>
      <c r="G10" s="165"/>
      <c r="H10" s="180">
        <v>15000</v>
      </c>
      <c r="I10" s="167">
        <v>15000</v>
      </c>
      <c r="J10" s="168" t="s">
        <v>642</v>
      </c>
      <c r="K10" s="165"/>
      <c r="L10" s="178"/>
      <c r="M10" s="170" t="s">
        <v>674</v>
      </c>
      <c r="N10" s="171">
        <v>35</v>
      </c>
      <c r="O10" s="171" t="s">
        <v>649</v>
      </c>
      <c r="P10" s="171">
        <v>116</v>
      </c>
      <c r="Q10" s="182">
        <v>14396</v>
      </c>
      <c r="R10" s="171" t="s">
        <v>657</v>
      </c>
    </row>
    <row r="11" spans="1:18" ht="15" customHeight="1">
      <c r="A11" s="162">
        <v>470</v>
      </c>
      <c r="B11" s="183" t="s">
        <v>697</v>
      </c>
      <c r="C11" s="174">
        <v>153</v>
      </c>
      <c r="D11" s="175">
        <v>44141</v>
      </c>
      <c r="E11" s="165" t="s">
        <v>642</v>
      </c>
      <c r="F11" s="165"/>
      <c r="G11" s="165"/>
      <c r="H11" s="180">
        <v>150000</v>
      </c>
      <c r="I11" s="167">
        <v>150000</v>
      </c>
      <c r="J11" s="168"/>
      <c r="K11" s="165"/>
      <c r="L11" s="178"/>
      <c r="M11" s="170"/>
      <c r="N11" s="171">
        <v>25</v>
      </c>
      <c r="O11" s="171" t="s">
        <v>649</v>
      </c>
      <c r="P11" s="171">
        <v>165</v>
      </c>
      <c r="Q11" s="172">
        <v>14400</v>
      </c>
      <c r="R11" s="171" t="s">
        <v>659</v>
      </c>
    </row>
    <row r="12" spans="1:18" ht="15" customHeight="1">
      <c r="A12" s="162">
        <v>480</v>
      </c>
      <c r="B12" s="183" t="s">
        <v>709</v>
      </c>
      <c r="C12" s="174">
        <v>168</v>
      </c>
      <c r="D12" s="175">
        <v>44141</v>
      </c>
      <c r="E12" s="165" t="s">
        <v>642</v>
      </c>
      <c r="F12" s="165"/>
      <c r="G12" s="165"/>
      <c r="H12" s="180">
        <v>165000</v>
      </c>
      <c r="I12" s="167">
        <v>165000</v>
      </c>
      <c r="J12" s="168"/>
      <c r="K12" s="165"/>
      <c r="L12" s="178"/>
      <c r="M12" s="170"/>
      <c r="N12" s="171">
        <v>25</v>
      </c>
      <c r="O12" s="171" t="s">
        <v>649</v>
      </c>
      <c r="P12" s="171">
        <v>28</v>
      </c>
      <c r="Q12" s="172">
        <v>14400</v>
      </c>
      <c r="R12" s="171" t="s">
        <v>661</v>
      </c>
    </row>
    <row r="13" spans="1:18" ht="15" customHeight="1">
      <c r="A13" s="162">
        <v>500</v>
      </c>
      <c r="B13" s="183" t="s">
        <v>655</v>
      </c>
      <c r="C13" s="174">
        <v>116</v>
      </c>
      <c r="D13" s="175">
        <v>44137</v>
      </c>
      <c r="E13" s="165" t="s">
        <v>642</v>
      </c>
      <c r="F13" s="165"/>
      <c r="G13" s="165"/>
      <c r="H13" s="180">
        <v>14396.4</v>
      </c>
      <c r="I13" s="167">
        <v>14396.4</v>
      </c>
      <c r="J13" s="168"/>
      <c r="K13" s="165"/>
      <c r="L13" s="178"/>
      <c r="M13" s="170" t="s">
        <v>656</v>
      </c>
      <c r="N13" s="171">
        <v>30</v>
      </c>
      <c r="O13" s="171" t="s">
        <v>649</v>
      </c>
      <c r="P13" s="171">
        <v>150</v>
      </c>
      <c r="Q13" s="172">
        <v>14650</v>
      </c>
      <c r="R13" s="171" t="s">
        <v>663</v>
      </c>
    </row>
    <row r="14" spans="1:18" ht="15" customHeight="1">
      <c r="A14" s="162">
        <v>540</v>
      </c>
      <c r="B14" s="183" t="s">
        <v>658</v>
      </c>
      <c r="C14" s="174">
        <v>165</v>
      </c>
      <c r="D14" s="175">
        <v>44118</v>
      </c>
      <c r="E14" s="165" t="s">
        <v>642</v>
      </c>
      <c r="F14" s="165"/>
      <c r="G14" s="165"/>
      <c r="H14" s="180">
        <v>14400</v>
      </c>
      <c r="I14" s="167">
        <v>14400</v>
      </c>
      <c r="J14" s="168"/>
      <c r="K14" s="165"/>
      <c r="L14" s="178"/>
      <c r="M14" s="170"/>
      <c r="N14" s="171">
        <v>30</v>
      </c>
      <c r="O14" s="171" t="s">
        <v>649</v>
      </c>
      <c r="P14" s="171">
        <v>54</v>
      </c>
      <c r="Q14" s="172">
        <v>24000</v>
      </c>
      <c r="R14" s="171" t="s">
        <v>666</v>
      </c>
    </row>
    <row r="15" spans="1:18" ht="15" customHeight="1">
      <c r="A15" s="162">
        <v>580</v>
      </c>
      <c r="B15" s="183" t="s">
        <v>676</v>
      </c>
      <c r="C15" s="174">
        <v>2</v>
      </c>
      <c r="D15" s="175">
        <v>44116</v>
      </c>
      <c r="E15" s="165" t="s">
        <v>642</v>
      </c>
      <c r="F15" s="165"/>
      <c r="G15" s="165"/>
      <c r="H15" s="180">
        <v>28790.400000000001</v>
      </c>
      <c r="I15" s="167">
        <v>15000</v>
      </c>
      <c r="J15" s="168"/>
      <c r="K15" s="165"/>
      <c r="L15" s="178"/>
      <c r="M15" s="170" t="s">
        <v>677</v>
      </c>
      <c r="N15" s="171">
        <v>40</v>
      </c>
      <c r="O15" s="171" t="s">
        <v>649</v>
      </c>
      <c r="P15" s="171">
        <v>7</v>
      </c>
      <c r="Q15" s="172">
        <v>15000</v>
      </c>
      <c r="R15" s="171" t="s">
        <v>668</v>
      </c>
    </row>
    <row r="16" spans="1:18" ht="15" customHeight="1">
      <c r="A16" s="162">
        <v>640</v>
      </c>
      <c r="B16" s="183" t="s">
        <v>699</v>
      </c>
      <c r="C16" s="185">
        <v>1</v>
      </c>
      <c r="D16" s="179">
        <v>44133</v>
      </c>
      <c r="E16" s="165" t="s">
        <v>642</v>
      </c>
      <c r="F16" s="165"/>
      <c r="G16" s="165"/>
      <c r="H16" s="180">
        <v>150000</v>
      </c>
      <c r="I16" s="167">
        <v>150000</v>
      </c>
      <c r="J16" s="168"/>
      <c r="K16" s="165"/>
      <c r="L16" s="178"/>
      <c r="M16" s="170"/>
      <c r="N16" s="171">
        <v>50</v>
      </c>
      <c r="O16" s="171" t="s">
        <v>671</v>
      </c>
      <c r="P16" s="171">
        <v>160</v>
      </c>
      <c r="Q16" s="172">
        <v>49980</v>
      </c>
      <c r="R16" s="171" t="s">
        <v>672</v>
      </c>
    </row>
    <row r="17" spans="1:18" ht="15" customHeight="1">
      <c r="A17" s="162">
        <v>870</v>
      </c>
      <c r="B17" s="183" t="s">
        <v>679</v>
      </c>
      <c r="C17" s="185">
        <v>42</v>
      </c>
      <c r="D17" s="179">
        <v>44124</v>
      </c>
      <c r="E17" s="165" t="s">
        <v>642</v>
      </c>
      <c r="F17" s="165"/>
      <c r="G17" s="165"/>
      <c r="H17" s="180">
        <v>15000</v>
      </c>
      <c r="I17" s="167">
        <v>15000</v>
      </c>
      <c r="J17" s="168"/>
      <c r="K17" s="165"/>
      <c r="L17" s="178"/>
      <c r="M17" s="170" t="s">
        <v>680</v>
      </c>
      <c r="N17" s="171">
        <v>40</v>
      </c>
      <c r="O17" s="171" t="s">
        <v>649</v>
      </c>
      <c r="P17" s="171">
        <v>85</v>
      </c>
      <c r="Q17" s="172">
        <v>15000</v>
      </c>
      <c r="R17" s="171" t="s">
        <v>675</v>
      </c>
    </row>
    <row r="18" spans="1:18" ht="15" customHeight="1">
      <c r="A18" s="162">
        <v>880</v>
      </c>
      <c r="B18" s="173" t="s">
        <v>682</v>
      </c>
      <c r="C18" s="185">
        <v>59</v>
      </c>
      <c r="D18" s="179">
        <v>44141</v>
      </c>
      <c r="E18" s="165" t="s">
        <v>642</v>
      </c>
      <c r="F18" s="165"/>
      <c r="G18" s="165"/>
      <c r="H18" s="180">
        <v>123399.9</v>
      </c>
      <c r="I18" s="167">
        <v>15000</v>
      </c>
      <c r="J18" s="168"/>
      <c r="K18" s="165"/>
      <c r="L18" s="178"/>
      <c r="M18" s="170" t="s">
        <v>683</v>
      </c>
      <c r="N18" s="171">
        <v>45</v>
      </c>
      <c r="O18" s="171" t="s">
        <v>671</v>
      </c>
      <c r="P18" s="171">
        <v>2</v>
      </c>
      <c r="Q18" s="182">
        <v>28790</v>
      </c>
      <c r="R18" s="171" t="s">
        <v>678</v>
      </c>
    </row>
    <row r="19" spans="1:18" ht="15" customHeight="1">
      <c r="A19" s="162">
        <v>970</v>
      </c>
      <c r="B19" s="173" t="s">
        <v>651</v>
      </c>
      <c r="C19" s="185">
        <v>112</v>
      </c>
      <c r="D19" s="179">
        <v>44141</v>
      </c>
      <c r="E19" s="165" t="s">
        <v>642</v>
      </c>
      <c r="F19" s="165"/>
      <c r="G19" s="165"/>
      <c r="H19" s="180">
        <v>4860</v>
      </c>
      <c r="I19" s="167">
        <v>4860</v>
      </c>
      <c r="J19" s="168"/>
      <c r="K19" s="165"/>
      <c r="L19" s="178"/>
      <c r="M19" s="170" t="s">
        <v>652</v>
      </c>
      <c r="N19" s="171">
        <v>40</v>
      </c>
      <c r="O19" s="171" t="s">
        <v>649</v>
      </c>
      <c r="P19" s="171">
        <v>42</v>
      </c>
      <c r="Q19" s="172">
        <v>15000</v>
      </c>
      <c r="R19" s="171" t="s">
        <v>681</v>
      </c>
    </row>
    <row r="20" spans="1:18" ht="15" customHeight="1">
      <c r="A20" s="162">
        <v>980</v>
      </c>
      <c r="B20" s="173" t="s">
        <v>660</v>
      </c>
      <c r="C20" s="186">
        <v>28</v>
      </c>
      <c r="D20" s="179">
        <v>44139</v>
      </c>
      <c r="E20" s="165" t="s">
        <v>642</v>
      </c>
      <c r="F20" s="165"/>
      <c r="G20" s="165"/>
      <c r="H20" s="176">
        <v>14400</v>
      </c>
      <c r="I20" s="177">
        <v>14400</v>
      </c>
      <c r="J20" s="168"/>
      <c r="K20" s="165"/>
      <c r="L20" s="178"/>
      <c r="M20" s="170"/>
      <c r="N20" s="171">
        <v>30</v>
      </c>
      <c r="O20" s="171" t="s">
        <v>649</v>
      </c>
      <c r="P20" s="171">
        <v>59</v>
      </c>
      <c r="Q20" s="172">
        <v>124000</v>
      </c>
      <c r="R20" s="171" t="s">
        <v>684</v>
      </c>
    </row>
    <row r="21" spans="1:18" ht="15" customHeight="1">
      <c r="A21" s="162">
        <v>1180</v>
      </c>
      <c r="B21" s="173" t="s">
        <v>701</v>
      </c>
      <c r="C21" s="187">
        <v>120</v>
      </c>
      <c r="D21" s="179">
        <v>44131</v>
      </c>
      <c r="E21" s="165" t="s">
        <v>642</v>
      </c>
      <c r="F21" s="165"/>
      <c r="G21" s="165"/>
      <c r="H21" s="180">
        <v>150000</v>
      </c>
      <c r="I21" s="167">
        <v>150000</v>
      </c>
      <c r="J21" s="168" t="s">
        <v>642</v>
      </c>
      <c r="K21" s="165"/>
      <c r="L21" s="178"/>
      <c r="M21" s="170" t="s">
        <v>702</v>
      </c>
      <c r="N21" s="171">
        <v>35</v>
      </c>
      <c r="O21" s="171" t="s">
        <v>649</v>
      </c>
      <c r="P21" s="171">
        <v>161</v>
      </c>
      <c r="Q21" s="172">
        <v>15000</v>
      </c>
      <c r="R21" s="171" t="s">
        <v>687</v>
      </c>
    </row>
    <row r="22" spans="1:18" ht="15" customHeight="1">
      <c r="A22" s="162">
        <v>1360</v>
      </c>
      <c r="B22" s="173" t="s">
        <v>685</v>
      </c>
      <c r="C22" s="168">
        <v>161</v>
      </c>
      <c r="D22" s="179">
        <v>44125</v>
      </c>
      <c r="E22" s="165" t="s">
        <v>642</v>
      </c>
      <c r="F22" s="165"/>
      <c r="G22" s="165"/>
      <c r="H22" s="180">
        <v>15000</v>
      </c>
      <c r="I22" s="167">
        <v>15000</v>
      </c>
      <c r="J22" s="168"/>
      <c r="K22" s="165"/>
      <c r="L22" s="178"/>
      <c r="M22" s="170" t="s">
        <v>686</v>
      </c>
      <c r="N22" s="171">
        <v>40</v>
      </c>
      <c r="O22" s="171" t="s">
        <v>649</v>
      </c>
      <c r="P22" s="171">
        <v>156</v>
      </c>
      <c r="Q22" s="172">
        <v>147360</v>
      </c>
      <c r="R22" s="171" t="s">
        <v>690</v>
      </c>
    </row>
    <row r="23" spans="1:18" ht="15" customHeight="1">
      <c r="A23" s="162">
        <v>1510</v>
      </c>
      <c r="B23" s="173" t="s">
        <v>704</v>
      </c>
      <c r="C23" s="168">
        <v>49</v>
      </c>
      <c r="D23" s="179">
        <v>44132</v>
      </c>
      <c r="E23" s="165" t="s">
        <v>642</v>
      </c>
      <c r="F23" s="165"/>
      <c r="G23" s="165"/>
      <c r="H23" s="180">
        <v>150000</v>
      </c>
      <c r="I23" s="167">
        <v>150000</v>
      </c>
      <c r="J23" s="168"/>
      <c r="K23" s="165"/>
      <c r="L23" s="178"/>
      <c r="M23" s="173" t="s">
        <v>705</v>
      </c>
      <c r="N23" s="171">
        <v>35</v>
      </c>
      <c r="O23" s="171" t="s">
        <v>649</v>
      </c>
      <c r="P23" s="171">
        <v>38</v>
      </c>
      <c r="Q23" s="172">
        <v>299488</v>
      </c>
      <c r="R23" s="171" t="s">
        <v>692</v>
      </c>
    </row>
    <row r="24" spans="1:18" ht="15" customHeight="1">
      <c r="A24" s="162">
        <v>1550</v>
      </c>
      <c r="B24" s="173" t="s">
        <v>688</v>
      </c>
      <c r="C24" s="168">
        <v>156</v>
      </c>
      <c r="D24" s="179">
        <v>44141</v>
      </c>
      <c r="E24" s="165" t="s">
        <v>642</v>
      </c>
      <c r="F24" s="165"/>
      <c r="G24" s="165"/>
      <c r="H24" s="180">
        <v>147360</v>
      </c>
      <c r="I24" s="167">
        <v>15000</v>
      </c>
      <c r="J24" s="168"/>
      <c r="K24" s="165"/>
      <c r="L24" s="178"/>
      <c r="M24" s="170" t="s">
        <v>689</v>
      </c>
      <c r="N24" s="171">
        <v>35</v>
      </c>
      <c r="O24" s="171" t="s">
        <v>649</v>
      </c>
      <c r="P24" s="171">
        <v>70</v>
      </c>
      <c r="Q24" s="172">
        <v>60000</v>
      </c>
      <c r="R24" s="171" t="s">
        <v>694</v>
      </c>
    </row>
    <row r="25" spans="1:18" ht="15" customHeight="1">
      <c r="A25" s="162">
        <v>1590</v>
      </c>
      <c r="B25" s="173" t="s">
        <v>711</v>
      </c>
      <c r="C25" s="168">
        <v>44</v>
      </c>
      <c r="D25" s="179">
        <v>44110</v>
      </c>
      <c r="E25" s="165" t="s">
        <v>642</v>
      </c>
      <c r="F25" s="165"/>
      <c r="G25" s="165"/>
      <c r="H25" s="180">
        <v>100000</v>
      </c>
      <c r="I25" s="167" t="s">
        <v>712</v>
      </c>
      <c r="J25" s="168"/>
      <c r="K25" s="165"/>
      <c r="L25" s="178"/>
      <c r="M25" s="170" t="s">
        <v>713</v>
      </c>
      <c r="N25" s="171">
        <v>35</v>
      </c>
      <c r="O25" s="171" t="s">
        <v>649</v>
      </c>
      <c r="P25" s="171">
        <v>65</v>
      </c>
      <c r="Q25" s="172">
        <v>15000</v>
      </c>
      <c r="R25" s="171" t="s">
        <v>696</v>
      </c>
    </row>
    <row r="26" spans="1:18" ht="15" customHeight="1">
      <c r="A26" s="162">
        <v>2035</v>
      </c>
      <c r="B26" s="173" t="s">
        <v>691</v>
      </c>
      <c r="C26" s="174">
        <v>38</v>
      </c>
      <c r="D26" s="175">
        <v>44141</v>
      </c>
      <c r="E26" s="165" t="s">
        <v>642</v>
      </c>
      <c r="F26" s="165"/>
      <c r="G26" s="165"/>
      <c r="H26" s="180">
        <v>299488</v>
      </c>
      <c r="I26" s="167">
        <v>15000</v>
      </c>
      <c r="J26" s="168" t="s">
        <v>642</v>
      </c>
      <c r="K26" s="165"/>
      <c r="L26" s="178"/>
      <c r="M26" s="170"/>
      <c r="N26" s="171">
        <v>40</v>
      </c>
      <c r="O26" s="171" t="s">
        <v>649</v>
      </c>
      <c r="P26" s="171">
        <v>153</v>
      </c>
      <c r="Q26" s="172">
        <v>150000</v>
      </c>
      <c r="R26" s="171" t="s">
        <v>698</v>
      </c>
    </row>
    <row r="27" spans="1:18" ht="15" customHeight="1">
      <c r="A27" s="184">
        <v>2505</v>
      </c>
      <c r="B27" s="183" t="s">
        <v>662</v>
      </c>
      <c r="C27" s="174">
        <v>150</v>
      </c>
      <c r="D27" s="175">
        <v>44140</v>
      </c>
      <c r="E27" s="165" t="s">
        <v>642</v>
      </c>
      <c r="F27" s="165"/>
      <c r="G27" s="165"/>
      <c r="H27" s="180">
        <v>14650</v>
      </c>
      <c r="I27" s="167">
        <v>14650</v>
      </c>
      <c r="J27" s="168"/>
      <c r="K27" s="165"/>
      <c r="L27" s="178"/>
      <c r="M27" s="170"/>
      <c r="N27" s="171">
        <v>40</v>
      </c>
      <c r="O27" s="171" t="s">
        <v>649</v>
      </c>
      <c r="P27" s="171">
        <v>1</v>
      </c>
      <c r="Q27" s="172">
        <v>150000</v>
      </c>
      <c r="R27" s="171" t="s">
        <v>700</v>
      </c>
    </row>
    <row r="28" spans="1:18" ht="15" customHeight="1">
      <c r="A28" s="162">
        <v>2580</v>
      </c>
      <c r="B28" s="173" t="s">
        <v>647</v>
      </c>
      <c r="C28" s="174">
        <v>136</v>
      </c>
      <c r="D28" s="175">
        <v>44141</v>
      </c>
      <c r="E28" s="165" t="s">
        <v>642</v>
      </c>
      <c r="F28" s="165"/>
      <c r="G28" s="165"/>
      <c r="H28" s="180">
        <v>4091.85</v>
      </c>
      <c r="I28" s="167">
        <v>4091.85</v>
      </c>
      <c r="J28" s="168"/>
      <c r="K28" s="165"/>
      <c r="L28" s="178"/>
      <c r="M28" s="170" t="s">
        <v>648</v>
      </c>
      <c r="N28" s="171">
        <v>35</v>
      </c>
      <c r="O28" s="171" t="s">
        <v>649</v>
      </c>
      <c r="P28" s="171">
        <v>120</v>
      </c>
      <c r="Q28" s="172">
        <v>150000</v>
      </c>
      <c r="R28" s="171" t="s">
        <v>703</v>
      </c>
    </row>
    <row r="29" spans="1:18" ht="15" customHeight="1">
      <c r="A29" s="162">
        <v>2810</v>
      </c>
      <c r="B29" s="173" t="s">
        <v>707</v>
      </c>
      <c r="C29" s="174">
        <v>4</v>
      </c>
      <c r="D29" s="175">
        <v>44141</v>
      </c>
      <c r="E29" s="165" t="s">
        <v>642</v>
      </c>
      <c r="F29" s="165"/>
      <c r="G29" s="165"/>
      <c r="H29" s="180">
        <v>150000</v>
      </c>
      <c r="I29" s="167">
        <v>150000</v>
      </c>
      <c r="J29" s="168" t="s">
        <v>642</v>
      </c>
      <c r="K29" s="165"/>
      <c r="L29" s="178"/>
      <c r="M29" s="170"/>
      <c r="N29" s="189">
        <v>40</v>
      </c>
      <c r="O29" s="189" t="s">
        <v>649</v>
      </c>
      <c r="P29" s="189">
        <v>49</v>
      </c>
      <c r="Q29" s="190">
        <v>150000</v>
      </c>
      <c r="R29" s="189" t="s">
        <v>706</v>
      </c>
    </row>
    <row r="30" spans="1:18" ht="15" customHeight="1">
      <c r="A30" s="174">
        <v>3010</v>
      </c>
      <c r="B30" s="183" t="s">
        <v>716</v>
      </c>
      <c r="C30" s="174">
        <v>30</v>
      </c>
      <c r="D30" s="175">
        <v>44137</v>
      </c>
      <c r="E30" s="165" t="s">
        <v>642</v>
      </c>
      <c r="F30" s="165"/>
      <c r="G30" s="165"/>
      <c r="H30" s="180">
        <v>150000</v>
      </c>
      <c r="I30" s="167" t="s">
        <v>712</v>
      </c>
      <c r="J30" s="168"/>
      <c r="K30" s="165"/>
      <c r="L30" s="178"/>
      <c r="M30" s="170"/>
      <c r="N30" s="171">
        <v>40</v>
      </c>
      <c r="O30" s="171" t="s">
        <v>649</v>
      </c>
      <c r="P30" s="171">
        <v>4</v>
      </c>
      <c r="Q30" s="172">
        <v>150000</v>
      </c>
      <c r="R30" s="171" t="s">
        <v>708</v>
      </c>
    </row>
    <row r="31" spans="1:18" ht="15" customHeight="1">
      <c r="A31" s="184">
        <v>3080</v>
      </c>
      <c r="B31" s="183" t="s">
        <v>693</v>
      </c>
      <c r="C31" s="174">
        <v>70</v>
      </c>
      <c r="D31" s="175">
        <v>44126</v>
      </c>
      <c r="E31" s="165" t="s">
        <v>642</v>
      </c>
      <c r="F31" s="165"/>
      <c r="G31" s="165"/>
      <c r="H31" s="180">
        <v>60000</v>
      </c>
      <c r="I31" s="167">
        <v>15000</v>
      </c>
      <c r="J31" s="168"/>
      <c r="K31" s="165"/>
      <c r="L31" s="178"/>
      <c r="M31" s="170"/>
      <c r="N31" s="171">
        <v>45</v>
      </c>
      <c r="O31" s="171" t="s">
        <v>671</v>
      </c>
      <c r="P31" s="171">
        <v>168</v>
      </c>
      <c r="Q31" s="172">
        <v>165000</v>
      </c>
      <c r="R31" s="171" t="s">
        <v>710</v>
      </c>
    </row>
    <row r="32" spans="1:18" ht="15" customHeight="1">
      <c r="A32" s="184">
        <v>3120</v>
      </c>
      <c r="B32" s="188" t="s">
        <v>695</v>
      </c>
      <c r="C32" s="174">
        <v>65</v>
      </c>
      <c r="D32" s="175">
        <v>44140</v>
      </c>
      <c r="E32" s="165" t="s">
        <v>642</v>
      </c>
      <c r="F32" s="165"/>
      <c r="G32" s="165"/>
      <c r="H32" s="180">
        <v>15000</v>
      </c>
      <c r="I32" s="167">
        <v>15000</v>
      </c>
      <c r="J32" s="168"/>
      <c r="K32" s="165"/>
      <c r="L32" s="169"/>
      <c r="M32" s="170"/>
      <c r="N32" s="171" t="s">
        <v>714</v>
      </c>
      <c r="O32" s="171" t="s">
        <v>644</v>
      </c>
      <c r="P32" s="171">
        <v>44</v>
      </c>
      <c r="Q32" s="172">
        <v>100000</v>
      </c>
      <c r="R32" s="171" t="s">
        <v>715</v>
      </c>
    </row>
    <row r="33" spans="1:18" ht="15" customHeight="1">
      <c r="A33" s="162">
        <v>8001</v>
      </c>
      <c r="B33" s="163" t="s">
        <v>641</v>
      </c>
      <c r="C33" s="164"/>
      <c r="D33" s="164">
        <v>44141</v>
      </c>
      <c r="E33" s="165" t="s">
        <v>642</v>
      </c>
      <c r="F33" s="165"/>
      <c r="G33" s="165"/>
      <c r="H33" s="166">
        <v>7000</v>
      </c>
      <c r="I33" s="167">
        <v>0</v>
      </c>
      <c r="J33" s="168"/>
      <c r="K33" s="165"/>
      <c r="L33" s="169"/>
      <c r="M33" s="170" t="s">
        <v>643</v>
      </c>
      <c r="N33" s="171" t="s">
        <v>717</v>
      </c>
      <c r="O33" s="171" t="s">
        <v>644</v>
      </c>
      <c r="P33" s="171">
        <v>30</v>
      </c>
      <c r="Q33" s="172">
        <v>150000</v>
      </c>
      <c r="R33" s="171" t="s">
        <v>718</v>
      </c>
    </row>
  </sheetData>
  <autoFilter ref="A6:M33" xr:uid="{00000000-0009-0000-0000-000000000000}">
    <sortState xmlns:xlrd2="http://schemas.microsoft.com/office/spreadsheetml/2017/richdata2" ref="A7:M33">
      <sortCondition ref="A6:A33"/>
    </sortState>
  </autoFilter>
  <mergeCells count="3">
    <mergeCell ref="D5:J5"/>
    <mergeCell ref="K5:L5"/>
    <mergeCell ref="N5:R5"/>
  </mergeCells>
  <conditionalFormatting sqref="D6 G6:G33">
    <cfRule type="cellIs" dxfId="5" priority="1" operator="equal">
      <formula>"INCOMPLETE"</formula>
    </cfRule>
  </conditionalFormatting>
  <conditionalFormatting sqref="D6 G6:G33">
    <cfRule type="cellIs" dxfId="4" priority="2" operator="equal">
      <formula>"OPT OUT"</formula>
    </cfRule>
  </conditionalFormatting>
  <conditionalFormatting sqref="E7:K33">
    <cfRule type="containsText" dxfId="3" priority="3" operator="containsText" text="NO">
      <formula>NOT(ISERROR(SEARCH(("NO"),(E7))))</formula>
    </cfRule>
  </conditionalFormatting>
  <conditionalFormatting sqref="D6">
    <cfRule type="expression" dxfId="2" priority="4">
      <formula>D6&lt;44013</formula>
    </cfRule>
  </conditionalFormatting>
  <conditionalFormatting sqref="D6">
    <cfRule type="expression" dxfId="1" priority="5">
      <formula>D6&gt;44012</formula>
    </cfRule>
  </conditionalFormatting>
  <conditionalFormatting sqref="K7:L33">
    <cfRule type="notContainsBlanks" dxfId="0" priority="6">
      <formula>LEN(TRIM(K7))&gt;0</formula>
    </cfRule>
  </conditionalFormatting>
  <dataValidations count="3">
    <dataValidation type="custom" allowBlank="1" showDropDown="1" showInputMessage="1" prompt="Enter a valid date" sqref="K7:L33" xr:uid="{45371BCB-B3F6-4ABB-A3D5-2B7E5C051F44}">
      <formula1>OR(NOT(ISERROR(DATEVALUE(K7))), AND(ISNUMBER(K7), LEFT(CELL("format", K7))="D"))</formula1>
    </dataValidation>
    <dataValidation type="list" allowBlank="1" sqref="G7:G33" xr:uid="{EB4B2388-7033-480B-8946-A7D562655B9D}">
      <formula1>"YES,NO,NA"</formula1>
    </dataValidation>
    <dataValidation type="list" allowBlank="1" showInputMessage="1" prompt="Click and enter a value from the list of items" sqref="I7:J25 H26:J33 E7:F33" xr:uid="{DD3A32A8-25A9-4160-99EB-CD6E0938840E}">
      <formula1>"YES,NO,INCOMPLETE,NA"</formula1>
    </dataValidation>
  </dataValidations>
  <printOptions horizontalCentered="1" gridLines="1"/>
  <pageMargins left="1" right="1" top="1" bottom="1" header="0" footer="0"/>
  <pageSetup fitToHeight="0" pageOrder="overThenDown" orientation="landscape"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F209"/>
  <sheetViews>
    <sheetView zoomScale="85" zoomScaleNormal="85" workbookViewId="0">
      <selection activeCell="C12" sqref="C12"/>
    </sheetView>
  </sheetViews>
  <sheetFormatPr defaultColWidth="8.7109375" defaultRowHeight="12.75"/>
  <cols>
    <col min="1" max="1" width="20.140625" style="1" bestFit="1" customWidth="1"/>
    <col min="2" max="2" width="12.7109375" style="1" bestFit="1" customWidth="1"/>
    <col min="3" max="3" width="76.42578125" style="1" bestFit="1" customWidth="1"/>
    <col min="4" max="4" width="53.7109375" style="1" bestFit="1" customWidth="1"/>
    <col min="5" max="5" width="6.5703125" style="1" bestFit="1" customWidth="1"/>
    <col min="6" max="6" width="20.42578125" style="1" bestFit="1" customWidth="1"/>
    <col min="7" max="16384" width="8.7109375" style="1"/>
  </cols>
  <sheetData>
    <row r="1" spans="1:6">
      <c r="A1" s="240"/>
      <c r="D1" s="65" t="s">
        <v>457</v>
      </c>
      <c r="E1" s="65"/>
      <c r="F1" s="241" t="s">
        <v>583</v>
      </c>
    </row>
    <row r="2" spans="1:6">
      <c r="A2" s="240"/>
      <c r="D2" s="66" t="s">
        <v>458</v>
      </c>
      <c r="E2" s="66"/>
      <c r="F2" s="240"/>
    </row>
    <row r="3" spans="1:6">
      <c r="A3" s="240"/>
      <c r="F3" s="240"/>
    </row>
    <row r="4" spans="1:6">
      <c r="A4" s="240"/>
      <c r="D4" s="63" t="s">
        <v>459</v>
      </c>
      <c r="E4" s="63"/>
      <c r="F4" s="240"/>
    </row>
    <row r="5" spans="1:6">
      <c r="A5" s="240"/>
      <c r="D5" s="64" t="s">
        <v>460</v>
      </c>
      <c r="E5" s="64"/>
      <c r="F5" s="240"/>
    </row>
    <row r="6" spans="1:6">
      <c r="A6" s="240"/>
      <c r="F6" s="240"/>
    </row>
    <row r="7" spans="1:6">
      <c r="A7" s="242" t="s">
        <v>461</v>
      </c>
      <c r="B7" s="242"/>
      <c r="C7" s="242"/>
      <c r="D7" s="243"/>
      <c r="E7" s="243"/>
      <c r="F7" s="243"/>
    </row>
    <row r="8" spans="1:6" ht="13.5" thickBot="1">
      <c r="A8" s="244" t="s">
        <v>462</v>
      </c>
      <c r="B8" s="244"/>
      <c r="C8" s="244"/>
      <c r="D8" s="240"/>
      <c r="E8" s="240"/>
      <c r="F8" s="240"/>
    </row>
    <row r="9" spans="1:6" ht="13.5" thickBot="1">
      <c r="A9" s="67" t="s">
        <v>463</v>
      </c>
      <c r="B9" s="67" t="s">
        <v>464</v>
      </c>
      <c r="C9" s="67" t="s">
        <v>465</v>
      </c>
      <c r="D9" s="67" t="s">
        <v>466</v>
      </c>
      <c r="E9" s="67"/>
      <c r="F9" s="67" t="s">
        <v>467</v>
      </c>
    </row>
    <row r="10" spans="1:6" ht="13.5" thickBot="1">
      <c r="A10" s="68" t="s">
        <v>58</v>
      </c>
      <c r="B10" s="68" t="s">
        <v>468</v>
      </c>
      <c r="C10" s="69" t="s">
        <v>469</v>
      </c>
      <c r="D10" s="70">
        <v>10.5</v>
      </c>
      <c r="E10" s="75">
        <f t="shared" ref="E10:E41" si="0">D10/100</f>
        <v>0.105</v>
      </c>
      <c r="F10" s="70">
        <v>25.6</v>
      </c>
    </row>
    <row r="11" spans="1:6" ht="13.5" thickBot="1">
      <c r="A11" s="68" t="s">
        <v>60</v>
      </c>
      <c r="B11" s="68" t="s">
        <v>470</v>
      </c>
      <c r="C11" s="69" t="s">
        <v>471</v>
      </c>
      <c r="D11" s="70">
        <v>5.6</v>
      </c>
      <c r="E11" s="75">
        <f t="shared" si="0"/>
        <v>5.5999999999999994E-2</v>
      </c>
      <c r="F11" s="70">
        <v>16.5</v>
      </c>
    </row>
    <row r="12" spans="1:6" ht="13.5" thickBot="1">
      <c r="A12" s="68" t="s">
        <v>62</v>
      </c>
      <c r="B12" s="68" t="s">
        <v>472</v>
      </c>
      <c r="C12" s="69" t="s">
        <v>473</v>
      </c>
      <c r="D12" s="70">
        <v>10.5</v>
      </c>
      <c r="E12" s="75">
        <f t="shared" si="0"/>
        <v>0.105</v>
      </c>
      <c r="F12" s="70">
        <v>23.65</v>
      </c>
    </row>
    <row r="13" spans="1:6" ht="13.5" thickBot="1">
      <c r="A13" s="68" t="s">
        <v>64</v>
      </c>
      <c r="B13" s="68" t="s">
        <v>474</v>
      </c>
      <c r="C13" s="69" t="s">
        <v>475</v>
      </c>
      <c r="D13" s="70">
        <v>10.5</v>
      </c>
      <c r="E13" s="75">
        <f t="shared" si="0"/>
        <v>0.105</v>
      </c>
      <c r="F13" s="70">
        <v>25.06</v>
      </c>
    </row>
    <row r="14" spans="1:6" ht="13.5" thickBot="1">
      <c r="A14" s="68" t="s">
        <v>66</v>
      </c>
      <c r="B14" s="68" t="s">
        <v>508</v>
      </c>
      <c r="C14" s="69" t="s">
        <v>52</v>
      </c>
      <c r="D14" s="70">
        <v>10.5</v>
      </c>
      <c r="E14" s="75">
        <f t="shared" si="0"/>
        <v>0.105</v>
      </c>
      <c r="F14" s="70">
        <v>30</v>
      </c>
    </row>
    <row r="15" spans="1:6" ht="13.5" thickBot="1">
      <c r="A15" s="68" t="s">
        <v>68</v>
      </c>
      <c r="B15" s="68" t="s">
        <v>508</v>
      </c>
      <c r="C15" s="69" t="s">
        <v>52</v>
      </c>
      <c r="D15" s="70">
        <v>10.5</v>
      </c>
      <c r="E15" s="75">
        <f t="shared" si="0"/>
        <v>0.105</v>
      </c>
      <c r="F15" s="70">
        <v>30</v>
      </c>
    </row>
    <row r="16" spans="1:6" ht="13.5" thickBot="1">
      <c r="A16" s="68" t="s">
        <v>70</v>
      </c>
      <c r="B16" s="68" t="s">
        <v>476</v>
      </c>
      <c r="C16" s="69" t="s">
        <v>477</v>
      </c>
      <c r="D16" s="70">
        <v>10.5</v>
      </c>
      <c r="E16" s="75">
        <f t="shared" si="0"/>
        <v>0.105</v>
      </c>
      <c r="F16" s="70">
        <v>24.93</v>
      </c>
    </row>
    <row r="17" spans="1:6" ht="13.5" thickBot="1">
      <c r="A17" s="68" t="s">
        <v>72</v>
      </c>
      <c r="B17" s="68" t="s">
        <v>569</v>
      </c>
      <c r="C17" s="69" t="s">
        <v>46</v>
      </c>
      <c r="D17" s="70">
        <v>7.05</v>
      </c>
      <c r="E17" s="75">
        <f t="shared" si="0"/>
        <v>7.0499999999999993E-2</v>
      </c>
      <c r="F17" s="70">
        <v>19.55</v>
      </c>
    </row>
    <row r="18" spans="1:6" ht="13.5" thickBot="1">
      <c r="A18" s="68" t="s">
        <v>74</v>
      </c>
      <c r="B18" s="68" t="s">
        <v>569</v>
      </c>
      <c r="C18" s="69" t="s">
        <v>46</v>
      </c>
      <c r="D18" s="70">
        <v>10.5</v>
      </c>
      <c r="E18" s="75">
        <f t="shared" si="0"/>
        <v>0.105</v>
      </c>
      <c r="F18" s="70">
        <v>30</v>
      </c>
    </row>
    <row r="19" spans="1:6" ht="13.5" thickBot="1">
      <c r="A19" s="68" t="s">
        <v>76</v>
      </c>
      <c r="B19" s="68" t="s">
        <v>480</v>
      </c>
      <c r="C19" s="69" t="s">
        <v>481</v>
      </c>
      <c r="D19" s="70">
        <v>8.06</v>
      </c>
      <c r="E19" s="75">
        <f t="shared" si="0"/>
        <v>8.0600000000000005E-2</v>
      </c>
      <c r="F19" s="70">
        <v>23.43</v>
      </c>
    </row>
    <row r="20" spans="1:6" ht="13.5" thickBot="1">
      <c r="A20" s="68" t="s">
        <v>78</v>
      </c>
      <c r="B20" s="68" t="s">
        <v>482</v>
      </c>
      <c r="C20" s="69" t="s">
        <v>483</v>
      </c>
      <c r="D20" s="70">
        <v>10.5</v>
      </c>
      <c r="E20" s="75">
        <f t="shared" si="0"/>
        <v>0.105</v>
      </c>
      <c r="F20" s="70">
        <v>30</v>
      </c>
    </row>
    <row r="21" spans="1:6" ht="13.5" thickBot="1">
      <c r="A21" s="68" t="s">
        <v>80</v>
      </c>
      <c r="B21" s="68" t="s">
        <v>484</v>
      </c>
      <c r="C21" s="69" t="s">
        <v>485</v>
      </c>
      <c r="D21" s="70">
        <v>2.76</v>
      </c>
      <c r="E21" s="75">
        <f t="shared" si="0"/>
        <v>2.76E-2</v>
      </c>
      <c r="F21" s="70">
        <v>12.77</v>
      </c>
    </row>
    <row r="22" spans="1:6" ht="13.5" thickBot="1">
      <c r="A22" s="68" t="s">
        <v>82</v>
      </c>
      <c r="B22" s="68" t="s">
        <v>486</v>
      </c>
      <c r="C22" s="69" t="s">
        <v>487</v>
      </c>
      <c r="D22" s="70">
        <v>7.7</v>
      </c>
      <c r="E22" s="75">
        <f t="shared" si="0"/>
        <v>7.6999999999999999E-2</v>
      </c>
      <c r="F22" s="70">
        <v>18.63</v>
      </c>
    </row>
    <row r="23" spans="1:6" ht="13.5" thickBot="1">
      <c r="A23" s="68" t="s">
        <v>84</v>
      </c>
      <c r="B23" s="68" t="s">
        <v>508</v>
      </c>
      <c r="C23" s="69" t="s">
        <v>52</v>
      </c>
      <c r="D23" s="70">
        <v>10.5</v>
      </c>
      <c r="E23" s="75">
        <f t="shared" si="0"/>
        <v>0.105</v>
      </c>
      <c r="F23" s="70">
        <v>30</v>
      </c>
    </row>
    <row r="24" spans="1:6" ht="13.5" thickBot="1">
      <c r="A24" s="68" t="s">
        <v>86</v>
      </c>
      <c r="B24" s="68" t="s">
        <v>478</v>
      </c>
      <c r="C24" s="69" t="s">
        <v>479</v>
      </c>
      <c r="D24" s="70">
        <v>5.83</v>
      </c>
      <c r="E24" s="75">
        <f t="shared" si="0"/>
        <v>5.8299999999999998E-2</v>
      </c>
      <c r="F24" s="70">
        <v>20.34</v>
      </c>
    </row>
    <row r="25" spans="1:6" ht="13.5" thickBot="1">
      <c r="A25" s="68" t="s">
        <v>88</v>
      </c>
      <c r="B25" s="68" t="s">
        <v>508</v>
      </c>
      <c r="C25" s="69" t="s">
        <v>52</v>
      </c>
      <c r="D25" s="70">
        <v>10.5</v>
      </c>
      <c r="E25" s="75">
        <f t="shared" si="0"/>
        <v>0.105</v>
      </c>
      <c r="F25" s="70">
        <v>13.34</v>
      </c>
    </row>
    <row r="26" spans="1:6" ht="13.5" thickBot="1">
      <c r="A26" s="68" t="s">
        <v>90</v>
      </c>
      <c r="B26" s="68" t="s">
        <v>568</v>
      </c>
      <c r="C26" s="69" t="s">
        <v>47</v>
      </c>
      <c r="D26" s="70">
        <v>10.5</v>
      </c>
      <c r="E26" s="75">
        <f t="shared" si="0"/>
        <v>0.105</v>
      </c>
      <c r="F26" s="70">
        <v>30</v>
      </c>
    </row>
    <row r="27" spans="1:6" ht="13.5" thickBot="1">
      <c r="A27" s="68" t="s">
        <v>92</v>
      </c>
      <c r="B27" s="68" t="s">
        <v>572</v>
      </c>
      <c r="C27" s="69" t="s">
        <v>44</v>
      </c>
      <c r="D27" s="70">
        <v>10.5</v>
      </c>
      <c r="E27" s="75">
        <f t="shared" si="0"/>
        <v>0.105</v>
      </c>
      <c r="F27" s="70">
        <v>30</v>
      </c>
    </row>
    <row r="28" spans="1:6" ht="13.5" thickBot="1">
      <c r="A28" s="68" t="s">
        <v>94</v>
      </c>
      <c r="B28" s="68" t="s">
        <v>572</v>
      </c>
      <c r="C28" s="69" t="s">
        <v>44</v>
      </c>
      <c r="D28" s="70">
        <v>10.5</v>
      </c>
      <c r="E28" s="75">
        <f t="shared" si="0"/>
        <v>0.105</v>
      </c>
      <c r="F28" s="70">
        <v>30</v>
      </c>
    </row>
    <row r="29" spans="1:6" ht="13.5" thickBot="1">
      <c r="A29" s="68" t="s">
        <v>96</v>
      </c>
      <c r="B29" s="68" t="s">
        <v>572</v>
      </c>
      <c r="C29" s="69" t="s">
        <v>44</v>
      </c>
      <c r="D29" s="70">
        <v>9.19</v>
      </c>
      <c r="E29" s="75">
        <f t="shared" si="0"/>
        <v>9.1899999999999996E-2</v>
      </c>
      <c r="F29" s="70">
        <v>23.61</v>
      </c>
    </row>
    <row r="30" spans="1:6" ht="13.5" thickBot="1">
      <c r="A30" s="68" t="s">
        <v>98</v>
      </c>
      <c r="B30" s="68" t="s">
        <v>572</v>
      </c>
      <c r="C30" s="69" t="s">
        <v>44</v>
      </c>
      <c r="D30" s="70">
        <v>10.5</v>
      </c>
      <c r="E30" s="75">
        <f t="shared" si="0"/>
        <v>0.105</v>
      </c>
      <c r="F30" s="70">
        <v>30</v>
      </c>
    </row>
    <row r="31" spans="1:6" ht="13.5" thickBot="1">
      <c r="A31" s="68" t="s">
        <v>100</v>
      </c>
      <c r="B31" s="68" t="s">
        <v>572</v>
      </c>
      <c r="C31" s="69" t="s">
        <v>44</v>
      </c>
      <c r="D31" s="70">
        <v>10.5</v>
      </c>
      <c r="E31" s="75">
        <f t="shared" si="0"/>
        <v>0.105</v>
      </c>
      <c r="F31" s="70">
        <v>30</v>
      </c>
    </row>
    <row r="32" spans="1:6" ht="13.5" thickBot="1">
      <c r="A32" s="68" t="s">
        <v>102</v>
      </c>
      <c r="B32" s="68" t="s">
        <v>570</v>
      </c>
      <c r="C32" s="69" t="s">
        <v>39</v>
      </c>
      <c r="D32" s="70">
        <v>10.5</v>
      </c>
      <c r="E32" s="75">
        <f t="shared" si="0"/>
        <v>0.105</v>
      </c>
      <c r="F32" s="70">
        <v>30</v>
      </c>
    </row>
    <row r="33" spans="1:6" ht="13.5" thickBot="1">
      <c r="A33" s="68" t="s">
        <v>104</v>
      </c>
      <c r="B33" s="68" t="s">
        <v>572</v>
      </c>
      <c r="C33" s="69" t="s">
        <v>44</v>
      </c>
      <c r="D33" s="70">
        <v>4.05</v>
      </c>
      <c r="E33" s="75">
        <f t="shared" si="0"/>
        <v>4.0500000000000001E-2</v>
      </c>
      <c r="F33" s="70">
        <v>24.99</v>
      </c>
    </row>
    <row r="34" spans="1:6" ht="13.5" thickBot="1">
      <c r="A34" s="68" t="s">
        <v>106</v>
      </c>
      <c r="B34" s="68" t="s">
        <v>490</v>
      </c>
      <c r="C34" s="69" t="s">
        <v>491</v>
      </c>
      <c r="D34" s="70">
        <v>6.24</v>
      </c>
      <c r="E34" s="75">
        <f t="shared" si="0"/>
        <v>6.2400000000000004E-2</v>
      </c>
      <c r="F34" s="70">
        <v>19.82</v>
      </c>
    </row>
    <row r="35" spans="1:6" ht="13.5" thickBot="1">
      <c r="A35" s="68" t="s">
        <v>108</v>
      </c>
      <c r="B35" s="68" t="s">
        <v>492</v>
      </c>
      <c r="C35" s="69" t="s">
        <v>493</v>
      </c>
      <c r="D35" s="70">
        <v>5.3</v>
      </c>
      <c r="E35" s="75">
        <f t="shared" si="0"/>
        <v>5.2999999999999999E-2</v>
      </c>
      <c r="F35" s="70">
        <v>10.19</v>
      </c>
    </row>
    <row r="36" spans="1:6" ht="13.5" thickBot="1">
      <c r="A36" s="68" t="s">
        <v>110</v>
      </c>
      <c r="B36" s="68" t="s">
        <v>557</v>
      </c>
      <c r="C36" s="69" t="s">
        <v>51</v>
      </c>
      <c r="D36" s="70">
        <v>5.81</v>
      </c>
      <c r="E36" s="75">
        <f t="shared" si="0"/>
        <v>5.8099999999999999E-2</v>
      </c>
      <c r="F36" s="70">
        <v>19.22</v>
      </c>
    </row>
    <row r="37" spans="1:6" ht="13.5" thickBot="1">
      <c r="A37" s="68" t="s">
        <v>112</v>
      </c>
      <c r="B37" s="68" t="s">
        <v>557</v>
      </c>
      <c r="C37" s="69" t="s">
        <v>51</v>
      </c>
      <c r="D37" s="70">
        <v>10.5</v>
      </c>
      <c r="E37" s="75">
        <f t="shared" si="0"/>
        <v>0.105</v>
      </c>
      <c r="F37" s="70">
        <v>27.78</v>
      </c>
    </row>
    <row r="38" spans="1:6" ht="13.5" thickBot="1">
      <c r="A38" s="68" t="s">
        <v>114</v>
      </c>
      <c r="B38" s="68" t="s">
        <v>508</v>
      </c>
      <c r="C38" s="69" t="s">
        <v>52</v>
      </c>
      <c r="D38" s="70">
        <v>10.5</v>
      </c>
      <c r="E38" s="75">
        <f t="shared" si="0"/>
        <v>0.105</v>
      </c>
      <c r="F38" s="70">
        <v>30</v>
      </c>
    </row>
    <row r="39" spans="1:6" ht="13.5" thickBot="1">
      <c r="A39" s="68" t="s">
        <v>116</v>
      </c>
      <c r="B39" s="68" t="s">
        <v>508</v>
      </c>
      <c r="C39" s="69" t="s">
        <v>52</v>
      </c>
      <c r="D39" s="70">
        <v>6.26</v>
      </c>
      <c r="E39" s="75">
        <f t="shared" si="0"/>
        <v>6.2600000000000003E-2</v>
      </c>
      <c r="F39" s="70">
        <v>29.54</v>
      </c>
    </row>
    <row r="40" spans="1:6" ht="13.5" thickBot="1">
      <c r="A40" s="68" t="s">
        <v>118</v>
      </c>
      <c r="B40" s="68" t="s">
        <v>555</v>
      </c>
      <c r="C40" s="69" t="s">
        <v>556</v>
      </c>
      <c r="D40" s="70">
        <v>7.66</v>
      </c>
      <c r="E40" s="75">
        <f t="shared" si="0"/>
        <v>7.6600000000000001E-2</v>
      </c>
      <c r="F40" s="70">
        <v>30</v>
      </c>
    </row>
    <row r="41" spans="1:6" ht="13.5" thickBot="1">
      <c r="A41" s="68" t="s">
        <v>120</v>
      </c>
      <c r="B41" s="68" t="s">
        <v>569</v>
      </c>
      <c r="C41" s="69" t="s">
        <v>46</v>
      </c>
      <c r="D41" s="70">
        <v>10.5</v>
      </c>
      <c r="E41" s="75">
        <f t="shared" si="0"/>
        <v>0.105</v>
      </c>
      <c r="F41" s="70">
        <v>21.44</v>
      </c>
    </row>
    <row r="42" spans="1:6" ht="13.5" thickBot="1">
      <c r="A42" s="68" t="s">
        <v>122</v>
      </c>
      <c r="B42" s="68" t="s">
        <v>569</v>
      </c>
      <c r="C42" s="69" t="s">
        <v>46</v>
      </c>
      <c r="D42" s="70">
        <v>5.08</v>
      </c>
      <c r="E42" s="75">
        <f t="shared" ref="E42:E73" si="1">D42/100</f>
        <v>5.0799999999999998E-2</v>
      </c>
      <c r="F42" s="70">
        <v>27.33</v>
      </c>
    </row>
    <row r="43" spans="1:6" ht="13.5" thickBot="1">
      <c r="A43" s="73" t="s">
        <v>124</v>
      </c>
      <c r="B43" s="68" t="s">
        <v>569</v>
      </c>
      <c r="C43" s="69" t="s">
        <v>46</v>
      </c>
      <c r="D43" s="74">
        <v>7.93</v>
      </c>
      <c r="E43" s="75">
        <f t="shared" si="1"/>
        <v>7.9299999999999995E-2</v>
      </c>
      <c r="F43" s="74">
        <v>30</v>
      </c>
    </row>
    <row r="44" spans="1:6" ht="13.5" thickBot="1">
      <c r="A44" s="68" t="s">
        <v>126</v>
      </c>
      <c r="B44" s="68" t="s">
        <v>569</v>
      </c>
      <c r="C44" s="69" t="s">
        <v>46</v>
      </c>
      <c r="D44" s="70">
        <v>10.5</v>
      </c>
      <c r="E44" s="75">
        <f t="shared" si="1"/>
        <v>0.105</v>
      </c>
      <c r="F44" s="70">
        <v>30</v>
      </c>
    </row>
    <row r="45" spans="1:6" ht="13.5" thickBot="1">
      <c r="A45" s="68" t="s">
        <v>128</v>
      </c>
      <c r="B45" s="68" t="s">
        <v>569</v>
      </c>
      <c r="C45" s="69" t="s">
        <v>46</v>
      </c>
      <c r="D45" s="70">
        <v>10.5</v>
      </c>
      <c r="E45" s="75">
        <f t="shared" si="1"/>
        <v>0.105</v>
      </c>
      <c r="F45" s="70">
        <v>30</v>
      </c>
    </row>
    <row r="46" spans="1:6" ht="13.5" thickBot="1">
      <c r="A46" s="68" t="s">
        <v>130</v>
      </c>
      <c r="B46" s="68" t="s">
        <v>571</v>
      </c>
      <c r="C46" s="69" t="s">
        <v>45</v>
      </c>
      <c r="D46" s="70">
        <v>5.35</v>
      </c>
      <c r="E46" s="75">
        <f t="shared" si="1"/>
        <v>5.3499999999999999E-2</v>
      </c>
      <c r="F46" s="70">
        <v>30</v>
      </c>
    </row>
    <row r="47" spans="1:6" ht="13.5" thickBot="1">
      <c r="A47" s="68" t="s">
        <v>132</v>
      </c>
      <c r="B47" s="68" t="s">
        <v>571</v>
      </c>
      <c r="C47" s="69" t="s">
        <v>45</v>
      </c>
      <c r="D47" s="70">
        <v>3.55</v>
      </c>
      <c r="E47" s="75">
        <f t="shared" si="1"/>
        <v>3.5499999999999997E-2</v>
      </c>
      <c r="F47" s="70">
        <v>30</v>
      </c>
    </row>
    <row r="48" spans="1:6" ht="13.5" thickBot="1">
      <c r="A48" s="68" t="s">
        <v>134</v>
      </c>
      <c r="B48" s="68" t="s">
        <v>498</v>
      </c>
      <c r="C48" s="69" t="s">
        <v>499</v>
      </c>
      <c r="D48" s="70">
        <v>6.73</v>
      </c>
      <c r="E48" s="75">
        <f t="shared" si="1"/>
        <v>6.7299999999999999E-2</v>
      </c>
      <c r="F48" s="70">
        <v>17.920000000000002</v>
      </c>
    </row>
    <row r="49" spans="1:6" ht="13.5" thickBot="1">
      <c r="A49" s="68" t="s">
        <v>136</v>
      </c>
      <c r="B49" s="68" t="s">
        <v>500</v>
      </c>
      <c r="C49" s="69" t="s">
        <v>501</v>
      </c>
      <c r="D49" s="70">
        <v>9.0399999999999991</v>
      </c>
      <c r="E49" s="75">
        <f t="shared" si="1"/>
        <v>9.0399999999999994E-2</v>
      </c>
      <c r="F49" s="70">
        <v>21.96</v>
      </c>
    </row>
    <row r="50" spans="1:6" ht="13.5" thickBot="1">
      <c r="A50" s="68" t="s">
        <v>138</v>
      </c>
      <c r="B50" s="68" t="s">
        <v>568</v>
      </c>
      <c r="C50" s="69" t="s">
        <v>47</v>
      </c>
      <c r="D50" s="70">
        <v>6.9</v>
      </c>
      <c r="E50" s="75">
        <f t="shared" si="1"/>
        <v>6.9000000000000006E-2</v>
      </c>
      <c r="F50" s="70">
        <v>30</v>
      </c>
    </row>
    <row r="51" spans="1:6" ht="13.5" thickBot="1">
      <c r="A51" s="68" t="s">
        <v>140</v>
      </c>
      <c r="B51" s="68" t="s">
        <v>502</v>
      </c>
      <c r="C51" s="69" t="s">
        <v>503</v>
      </c>
      <c r="D51" s="70">
        <v>4.34</v>
      </c>
      <c r="E51" s="75">
        <f t="shared" si="1"/>
        <v>4.3400000000000001E-2</v>
      </c>
      <c r="F51" s="70">
        <v>12.21</v>
      </c>
    </row>
    <row r="52" spans="1:6" ht="13.5" thickBot="1">
      <c r="A52" s="68" t="s">
        <v>142</v>
      </c>
      <c r="B52" s="68" t="s">
        <v>506</v>
      </c>
      <c r="C52" s="69" t="s">
        <v>507</v>
      </c>
      <c r="D52" s="70">
        <v>8.9600000000000009</v>
      </c>
      <c r="E52" s="75">
        <f t="shared" si="1"/>
        <v>8.9600000000000013E-2</v>
      </c>
      <c r="F52" s="70">
        <v>20.9</v>
      </c>
    </row>
    <row r="53" spans="1:6" ht="13.5" thickBot="1">
      <c r="A53" s="68" t="s">
        <v>144</v>
      </c>
      <c r="B53" s="68" t="s">
        <v>527</v>
      </c>
      <c r="C53" s="69" t="s">
        <v>528</v>
      </c>
      <c r="D53" s="70">
        <v>10.33</v>
      </c>
      <c r="E53" s="75">
        <f t="shared" si="1"/>
        <v>0.1033</v>
      </c>
      <c r="F53" s="70">
        <v>28.38</v>
      </c>
    </row>
    <row r="54" spans="1:6" ht="13.5" thickBot="1">
      <c r="A54" s="68" t="s">
        <v>146</v>
      </c>
      <c r="B54" s="68" t="s">
        <v>508</v>
      </c>
      <c r="C54" s="69" t="s">
        <v>52</v>
      </c>
      <c r="D54" s="70">
        <v>10.5</v>
      </c>
      <c r="E54" s="75">
        <f t="shared" si="1"/>
        <v>0.105</v>
      </c>
      <c r="F54" s="70">
        <v>30</v>
      </c>
    </row>
    <row r="55" spans="1:6" ht="13.5" thickBot="1">
      <c r="A55" s="68" t="s">
        <v>148</v>
      </c>
      <c r="B55" s="68" t="s">
        <v>561</v>
      </c>
      <c r="C55" s="69" t="s">
        <v>48</v>
      </c>
      <c r="D55" s="70">
        <v>5.01</v>
      </c>
      <c r="E55" s="75">
        <f t="shared" si="1"/>
        <v>5.0099999999999999E-2</v>
      </c>
      <c r="F55" s="70">
        <v>25.32</v>
      </c>
    </row>
    <row r="56" spans="1:6" ht="13.5" thickBot="1">
      <c r="A56" s="68" t="s">
        <v>150</v>
      </c>
      <c r="B56" s="68" t="s">
        <v>561</v>
      </c>
      <c r="C56" s="69" t="s">
        <v>48</v>
      </c>
      <c r="D56" s="70">
        <v>10.5</v>
      </c>
      <c r="E56" s="75">
        <f t="shared" si="1"/>
        <v>0.105</v>
      </c>
      <c r="F56" s="70">
        <v>29.7</v>
      </c>
    </row>
    <row r="57" spans="1:6" ht="13.5" thickBot="1">
      <c r="A57" s="68" t="s">
        <v>152</v>
      </c>
      <c r="B57" s="68" t="s">
        <v>508</v>
      </c>
      <c r="C57" s="69" t="s">
        <v>52</v>
      </c>
      <c r="D57" s="70">
        <v>10.35</v>
      </c>
      <c r="E57" s="75">
        <f t="shared" si="1"/>
        <v>0.10349999999999999</v>
      </c>
      <c r="F57" s="70">
        <v>30</v>
      </c>
    </row>
    <row r="58" spans="1:6" ht="13.5" thickBot="1">
      <c r="A58" s="68" t="s">
        <v>154</v>
      </c>
      <c r="B58" s="68" t="s">
        <v>561</v>
      </c>
      <c r="C58" s="69" t="s">
        <v>48</v>
      </c>
      <c r="D58" s="70">
        <v>10.5</v>
      </c>
      <c r="E58" s="75">
        <f t="shared" si="1"/>
        <v>0.105</v>
      </c>
      <c r="F58" s="70">
        <v>25.82</v>
      </c>
    </row>
    <row r="59" spans="1:6" ht="13.5" thickBot="1">
      <c r="A59" s="68" t="s">
        <v>156</v>
      </c>
      <c r="B59" s="68" t="s">
        <v>515</v>
      </c>
      <c r="C59" s="69" t="s">
        <v>516</v>
      </c>
      <c r="D59" s="70">
        <v>5.25</v>
      </c>
      <c r="E59" s="75">
        <f t="shared" si="1"/>
        <v>5.2499999999999998E-2</v>
      </c>
      <c r="F59" s="70">
        <v>17.88</v>
      </c>
    </row>
    <row r="60" spans="1:6" ht="13.5" thickBot="1">
      <c r="A60" s="68" t="s">
        <v>158</v>
      </c>
      <c r="B60" s="68" t="s">
        <v>519</v>
      </c>
      <c r="C60" s="69" t="s">
        <v>520</v>
      </c>
      <c r="D60" s="70">
        <v>6.64</v>
      </c>
      <c r="E60" s="75">
        <f t="shared" si="1"/>
        <v>6.6400000000000001E-2</v>
      </c>
      <c r="F60" s="70">
        <v>21.93</v>
      </c>
    </row>
    <row r="61" spans="1:6" ht="13.5" thickBot="1">
      <c r="A61" s="68" t="s">
        <v>160</v>
      </c>
      <c r="B61" s="68" t="s">
        <v>523</v>
      </c>
      <c r="C61" s="69" t="s">
        <v>524</v>
      </c>
      <c r="D61" s="70">
        <v>7.18</v>
      </c>
      <c r="E61" s="75">
        <f t="shared" si="1"/>
        <v>7.1800000000000003E-2</v>
      </c>
      <c r="F61" s="70">
        <v>19.940000000000001</v>
      </c>
    </row>
    <row r="62" spans="1:6" ht="13.5" thickBot="1">
      <c r="A62" s="68" t="s">
        <v>162</v>
      </c>
      <c r="B62" s="68" t="s">
        <v>511</v>
      </c>
      <c r="C62" s="69" t="s">
        <v>512</v>
      </c>
      <c r="D62" s="70">
        <v>6</v>
      </c>
      <c r="E62" s="75">
        <f t="shared" si="1"/>
        <v>0.06</v>
      </c>
      <c r="F62" s="70">
        <v>18.489999999999998</v>
      </c>
    </row>
    <row r="63" spans="1:6" ht="13.5" thickBot="1">
      <c r="A63" s="68" t="s">
        <v>164</v>
      </c>
      <c r="B63" s="68" t="s">
        <v>513</v>
      </c>
      <c r="C63" s="69" t="s">
        <v>514</v>
      </c>
      <c r="D63" s="70">
        <v>5.87</v>
      </c>
      <c r="E63" s="75">
        <f t="shared" si="1"/>
        <v>5.8700000000000002E-2</v>
      </c>
      <c r="F63" s="70">
        <v>24.6</v>
      </c>
    </row>
    <row r="64" spans="1:6" ht="13.5" thickBot="1">
      <c r="A64" s="68" t="s">
        <v>166</v>
      </c>
      <c r="B64" s="68" t="s">
        <v>576</v>
      </c>
      <c r="C64" s="69" t="s">
        <v>38</v>
      </c>
      <c r="D64" s="70">
        <v>8.16</v>
      </c>
      <c r="E64" s="75">
        <f t="shared" si="1"/>
        <v>8.1600000000000006E-2</v>
      </c>
      <c r="F64" s="70">
        <v>21.89</v>
      </c>
    </row>
    <row r="65" spans="1:6" ht="13.5" thickBot="1">
      <c r="A65" s="68" t="s">
        <v>168</v>
      </c>
      <c r="B65" s="68" t="s">
        <v>517</v>
      </c>
      <c r="C65" s="69" t="s">
        <v>518</v>
      </c>
      <c r="D65" s="70">
        <v>5.72</v>
      </c>
      <c r="E65" s="75">
        <f t="shared" si="1"/>
        <v>5.7200000000000001E-2</v>
      </c>
      <c r="F65" s="70">
        <v>17.71</v>
      </c>
    </row>
    <row r="66" spans="1:6" ht="13.5" thickBot="1">
      <c r="A66" s="68" t="s">
        <v>170</v>
      </c>
      <c r="B66" s="68" t="s">
        <v>561</v>
      </c>
      <c r="C66" s="69" t="s">
        <v>48</v>
      </c>
      <c r="D66" s="70">
        <v>10.5</v>
      </c>
      <c r="E66" s="75">
        <f t="shared" si="1"/>
        <v>0.105</v>
      </c>
      <c r="F66" s="70">
        <v>23.15</v>
      </c>
    </row>
    <row r="67" spans="1:6" ht="13.5" thickBot="1">
      <c r="A67" s="68" t="s">
        <v>172</v>
      </c>
      <c r="B67" s="68" t="s">
        <v>561</v>
      </c>
      <c r="C67" s="69" t="s">
        <v>48</v>
      </c>
      <c r="D67" s="70">
        <v>10.5</v>
      </c>
      <c r="E67" s="75">
        <f t="shared" si="1"/>
        <v>0.105</v>
      </c>
      <c r="F67" s="70">
        <v>30</v>
      </c>
    </row>
    <row r="68" spans="1:6" ht="13.5" thickBot="1">
      <c r="A68" s="73" t="s">
        <v>174</v>
      </c>
      <c r="B68" s="68" t="s">
        <v>561</v>
      </c>
      <c r="C68" s="69" t="s">
        <v>48</v>
      </c>
      <c r="D68" s="74">
        <v>10.5</v>
      </c>
      <c r="E68" s="75">
        <f t="shared" si="1"/>
        <v>0.105</v>
      </c>
      <c r="F68" s="74">
        <v>30</v>
      </c>
    </row>
    <row r="69" spans="1:6" ht="13.5" thickBot="1">
      <c r="A69" s="68" t="s">
        <v>176</v>
      </c>
      <c r="B69" s="68" t="s">
        <v>521</v>
      </c>
      <c r="C69" s="69" t="s">
        <v>522</v>
      </c>
      <c r="D69" s="70">
        <v>5.68</v>
      </c>
      <c r="E69" s="75">
        <f t="shared" si="1"/>
        <v>5.6799999999999996E-2</v>
      </c>
      <c r="F69" s="70">
        <v>21.59</v>
      </c>
    </row>
    <row r="70" spans="1:6" ht="13.5" thickBot="1">
      <c r="A70" s="68" t="s">
        <v>178</v>
      </c>
      <c r="B70" s="68" t="s">
        <v>525</v>
      </c>
      <c r="C70" s="69" t="s">
        <v>526</v>
      </c>
      <c r="D70" s="70">
        <v>10.5</v>
      </c>
      <c r="E70" s="75">
        <f t="shared" si="1"/>
        <v>0.105</v>
      </c>
      <c r="F70" s="70">
        <v>25.9</v>
      </c>
    </row>
    <row r="71" spans="1:6" ht="13.5" thickBot="1">
      <c r="A71" s="68" t="s">
        <v>180</v>
      </c>
      <c r="B71" s="68" t="s">
        <v>561</v>
      </c>
      <c r="C71" s="69" t="s">
        <v>48</v>
      </c>
      <c r="D71" s="70">
        <v>10.5</v>
      </c>
      <c r="E71" s="75">
        <f t="shared" si="1"/>
        <v>0.105</v>
      </c>
      <c r="F71" s="70">
        <v>30</v>
      </c>
    </row>
    <row r="72" spans="1:6" ht="13.5" thickBot="1">
      <c r="A72" s="68" t="s">
        <v>182</v>
      </c>
      <c r="B72" s="68" t="s">
        <v>561</v>
      </c>
      <c r="C72" s="69" t="s">
        <v>48</v>
      </c>
      <c r="D72" s="70">
        <v>10.5</v>
      </c>
      <c r="E72" s="75">
        <f t="shared" si="1"/>
        <v>0.105</v>
      </c>
      <c r="F72" s="70">
        <v>30</v>
      </c>
    </row>
    <row r="73" spans="1:6" ht="13.5" thickBot="1">
      <c r="A73" s="68" t="s">
        <v>184</v>
      </c>
      <c r="B73" s="68" t="s">
        <v>531</v>
      </c>
      <c r="C73" s="69" t="s">
        <v>532</v>
      </c>
      <c r="D73" s="70">
        <v>7.4</v>
      </c>
      <c r="E73" s="75">
        <f t="shared" si="1"/>
        <v>7.400000000000001E-2</v>
      </c>
      <c r="F73" s="70">
        <v>21.38</v>
      </c>
    </row>
    <row r="74" spans="1:6" ht="13.5" thickBot="1">
      <c r="A74" s="68" t="s">
        <v>186</v>
      </c>
      <c r="B74" s="68" t="s">
        <v>561</v>
      </c>
      <c r="C74" s="69" t="s">
        <v>48</v>
      </c>
      <c r="D74" s="70">
        <v>6.63</v>
      </c>
      <c r="E74" s="75">
        <f t="shared" ref="E74:E105" si="2">D74/100</f>
        <v>6.6299999999999998E-2</v>
      </c>
      <c r="F74" s="70">
        <v>28.27</v>
      </c>
    </row>
    <row r="75" spans="1:6" ht="13.5" thickBot="1">
      <c r="A75" s="68" t="s">
        <v>188</v>
      </c>
      <c r="B75" s="68" t="s">
        <v>571</v>
      </c>
      <c r="C75" s="69" t="s">
        <v>45</v>
      </c>
      <c r="D75" s="70">
        <v>10</v>
      </c>
      <c r="E75" s="75">
        <f t="shared" si="2"/>
        <v>0.1</v>
      </c>
      <c r="F75" s="70">
        <v>30</v>
      </c>
    </row>
    <row r="76" spans="1:6" ht="13.5" thickBot="1">
      <c r="A76" s="68" t="s">
        <v>190</v>
      </c>
      <c r="B76" s="68" t="s">
        <v>533</v>
      </c>
      <c r="C76" s="69" t="s">
        <v>534</v>
      </c>
      <c r="D76" s="70">
        <v>6.33</v>
      </c>
      <c r="E76" s="75">
        <f t="shared" si="2"/>
        <v>6.3299999999999995E-2</v>
      </c>
      <c r="F76" s="70">
        <v>18.29</v>
      </c>
    </row>
    <row r="77" spans="1:6" ht="13.5" thickBot="1">
      <c r="A77" s="68" t="s">
        <v>192</v>
      </c>
      <c r="B77" s="68" t="s">
        <v>496</v>
      </c>
      <c r="C77" s="69" t="s">
        <v>497</v>
      </c>
      <c r="D77" s="70">
        <v>6.62</v>
      </c>
      <c r="E77" s="75">
        <f t="shared" si="2"/>
        <v>6.6199999999999995E-2</v>
      </c>
      <c r="F77" s="70">
        <v>19.690000000000001</v>
      </c>
    </row>
    <row r="78" spans="1:6" ht="13.5" thickBot="1">
      <c r="A78" s="68" t="s">
        <v>194</v>
      </c>
      <c r="B78" s="68" t="s">
        <v>496</v>
      </c>
      <c r="C78" s="69" t="s">
        <v>497</v>
      </c>
      <c r="D78" s="70">
        <v>10.5</v>
      </c>
      <c r="E78" s="75">
        <f t="shared" si="2"/>
        <v>0.105</v>
      </c>
      <c r="F78" s="70">
        <v>30</v>
      </c>
    </row>
    <row r="79" spans="1:6" ht="13.5" thickBot="1">
      <c r="A79" s="68" t="s">
        <v>196</v>
      </c>
      <c r="B79" s="68" t="s">
        <v>555</v>
      </c>
      <c r="C79" s="69" t="s">
        <v>556</v>
      </c>
      <c r="D79" s="70">
        <v>7.36</v>
      </c>
      <c r="E79" s="75">
        <f t="shared" si="2"/>
        <v>7.3599999999999999E-2</v>
      </c>
      <c r="F79" s="70">
        <v>30</v>
      </c>
    </row>
    <row r="80" spans="1:6" ht="13.5" thickBot="1">
      <c r="A80" s="68" t="s">
        <v>198</v>
      </c>
      <c r="B80" s="68" t="s">
        <v>560</v>
      </c>
      <c r="C80" s="69" t="s">
        <v>43</v>
      </c>
      <c r="D80" s="70">
        <v>4.84</v>
      </c>
      <c r="E80" s="75">
        <f t="shared" si="2"/>
        <v>4.8399999999999999E-2</v>
      </c>
      <c r="F80" s="70">
        <v>30</v>
      </c>
    </row>
    <row r="81" spans="1:6" ht="13.5" thickBot="1">
      <c r="A81" s="68" t="s">
        <v>200</v>
      </c>
      <c r="B81" s="68" t="s">
        <v>560</v>
      </c>
      <c r="C81" s="69" t="s">
        <v>43</v>
      </c>
      <c r="D81" s="70">
        <v>4.72</v>
      </c>
      <c r="E81" s="75">
        <f t="shared" si="2"/>
        <v>4.7199999999999999E-2</v>
      </c>
      <c r="F81" s="70">
        <v>20.47</v>
      </c>
    </row>
    <row r="82" spans="1:6" ht="13.5" thickBot="1">
      <c r="A82" s="68" t="s">
        <v>202</v>
      </c>
      <c r="B82" s="68" t="s">
        <v>535</v>
      </c>
      <c r="C82" s="69" t="s">
        <v>536</v>
      </c>
      <c r="D82" s="70">
        <v>4.46</v>
      </c>
      <c r="E82" s="75">
        <f t="shared" si="2"/>
        <v>4.4600000000000001E-2</v>
      </c>
      <c r="F82" s="70">
        <v>16.329999999999998</v>
      </c>
    </row>
    <row r="83" spans="1:6" ht="13.5" thickBot="1">
      <c r="A83" s="68" t="s">
        <v>204</v>
      </c>
      <c r="B83" s="68" t="s">
        <v>535</v>
      </c>
      <c r="C83" s="69" t="s">
        <v>536</v>
      </c>
      <c r="D83" s="70">
        <v>10.5</v>
      </c>
      <c r="E83" s="75">
        <f t="shared" si="2"/>
        <v>0.105</v>
      </c>
      <c r="F83" s="70">
        <v>30</v>
      </c>
    </row>
    <row r="84" spans="1:6" ht="13.5" thickBot="1">
      <c r="A84" s="68" t="s">
        <v>206</v>
      </c>
      <c r="B84" s="68" t="s">
        <v>571</v>
      </c>
      <c r="C84" s="69" t="s">
        <v>45</v>
      </c>
      <c r="D84" s="70">
        <v>10.5</v>
      </c>
      <c r="E84" s="75">
        <f t="shared" si="2"/>
        <v>0.105</v>
      </c>
      <c r="F84" s="70">
        <v>30</v>
      </c>
    </row>
    <row r="85" spans="1:6" ht="13.5" thickBot="1">
      <c r="A85" s="68" t="s">
        <v>208</v>
      </c>
      <c r="B85" s="68" t="s">
        <v>571</v>
      </c>
      <c r="C85" s="69" t="s">
        <v>45</v>
      </c>
      <c r="D85" s="70">
        <v>10.5</v>
      </c>
      <c r="E85" s="75">
        <f t="shared" si="2"/>
        <v>0.105</v>
      </c>
      <c r="F85" s="70">
        <v>30</v>
      </c>
    </row>
    <row r="86" spans="1:6" ht="13.5" thickBot="1">
      <c r="A86" s="68" t="s">
        <v>210</v>
      </c>
      <c r="B86" s="68" t="s">
        <v>560</v>
      </c>
      <c r="C86" s="69" t="s">
        <v>43</v>
      </c>
      <c r="D86" s="70">
        <v>10.5</v>
      </c>
      <c r="E86" s="75">
        <f t="shared" si="2"/>
        <v>0.105</v>
      </c>
      <c r="F86" s="70">
        <v>30</v>
      </c>
    </row>
    <row r="87" spans="1:6" ht="13.5" thickBot="1">
      <c r="A87" s="68" t="s">
        <v>212</v>
      </c>
      <c r="B87" s="68" t="s">
        <v>537</v>
      </c>
      <c r="C87" s="69" t="s">
        <v>538</v>
      </c>
      <c r="D87" s="70">
        <v>4.97</v>
      </c>
      <c r="E87" s="75">
        <f t="shared" si="2"/>
        <v>4.9699999999999994E-2</v>
      </c>
      <c r="F87" s="70">
        <v>15.73</v>
      </c>
    </row>
    <row r="88" spans="1:6" ht="13.5" thickBot="1">
      <c r="A88" s="68" t="s">
        <v>214</v>
      </c>
      <c r="B88" s="68" t="s">
        <v>572</v>
      </c>
      <c r="C88" s="69" t="s">
        <v>44</v>
      </c>
      <c r="D88" s="70">
        <v>10.5</v>
      </c>
      <c r="E88" s="75">
        <f t="shared" si="2"/>
        <v>0.105</v>
      </c>
      <c r="F88" s="70">
        <v>27.18</v>
      </c>
    </row>
    <row r="89" spans="1:6" ht="13.5" thickBot="1">
      <c r="A89" s="68" t="s">
        <v>216</v>
      </c>
      <c r="B89" s="68" t="s">
        <v>572</v>
      </c>
      <c r="C89" s="69" t="s">
        <v>44</v>
      </c>
      <c r="D89" s="70">
        <v>10.5</v>
      </c>
      <c r="E89" s="75">
        <f t="shared" si="2"/>
        <v>0.105</v>
      </c>
      <c r="F89" s="70">
        <v>30</v>
      </c>
    </row>
    <row r="90" spans="1:6" ht="13.5" thickBot="1">
      <c r="A90" s="68" t="s">
        <v>218</v>
      </c>
      <c r="B90" s="68" t="s">
        <v>508</v>
      </c>
      <c r="C90" s="69" t="s">
        <v>52</v>
      </c>
      <c r="D90" s="70">
        <v>10.5</v>
      </c>
      <c r="E90" s="75">
        <f t="shared" si="2"/>
        <v>0.105</v>
      </c>
      <c r="F90" s="70">
        <v>30</v>
      </c>
    </row>
    <row r="91" spans="1:6" ht="13.5" thickBot="1">
      <c r="A91" s="68" t="s">
        <v>220</v>
      </c>
      <c r="B91" s="68" t="s">
        <v>508</v>
      </c>
      <c r="C91" s="69" t="s">
        <v>52</v>
      </c>
      <c r="D91" s="70">
        <v>4.84</v>
      </c>
      <c r="E91" s="75">
        <f t="shared" si="2"/>
        <v>4.8399999999999999E-2</v>
      </c>
      <c r="F91" s="70">
        <v>30</v>
      </c>
    </row>
    <row r="92" spans="1:6" ht="13.5" thickBot="1">
      <c r="A92" s="68" t="s">
        <v>222</v>
      </c>
      <c r="B92" s="68" t="s">
        <v>508</v>
      </c>
      <c r="C92" s="69" t="s">
        <v>52</v>
      </c>
      <c r="D92" s="70">
        <v>10.5</v>
      </c>
      <c r="E92" s="75">
        <f t="shared" si="2"/>
        <v>0.105</v>
      </c>
      <c r="F92" s="70">
        <v>23.68</v>
      </c>
    </row>
    <row r="93" spans="1:6" ht="13.5" thickBot="1">
      <c r="A93" s="68" t="s">
        <v>224</v>
      </c>
      <c r="B93" s="68" t="s">
        <v>508</v>
      </c>
      <c r="C93" s="69" t="s">
        <v>52</v>
      </c>
      <c r="D93" s="70">
        <v>3.74</v>
      </c>
      <c r="E93" s="75">
        <f t="shared" si="2"/>
        <v>3.7400000000000003E-2</v>
      </c>
      <c r="F93" s="70">
        <v>30</v>
      </c>
    </row>
    <row r="94" spans="1:6" ht="13.5" thickBot="1">
      <c r="A94" s="68" t="s">
        <v>226</v>
      </c>
      <c r="B94" s="68" t="s">
        <v>508</v>
      </c>
      <c r="C94" s="69" t="s">
        <v>52</v>
      </c>
      <c r="D94" s="70">
        <v>9.74</v>
      </c>
      <c r="E94" s="75">
        <f t="shared" si="2"/>
        <v>9.74E-2</v>
      </c>
      <c r="F94" s="70">
        <v>29.82</v>
      </c>
    </row>
    <row r="95" spans="1:6" ht="13.5" thickBot="1">
      <c r="A95" s="68" t="s">
        <v>228</v>
      </c>
      <c r="B95" s="68" t="s">
        <v>557</v>
      </c>
      <c r="C95" s="69" t="s">
        <v>51</v>
      </c>
      <c r="D95" s="70">
        <v>5.9</v>
      </c>
      <c r="E95" s="75">
        <f t="shared" si="2"/>
        <v>5.9000000000000004E-2</v>
      </c>
      <c r="F95" s="70">
        <v>17.29</v>
      </c>
    </row>
    <row r="96" spans="1:6" ht="13.5" thickBot="1">
      <c r="A96" s="68" t="s">
        <v>230</v>
      </c>
      <c r="B96" s="68" t="s">
        <v>504</v>
      </c>
      <c r="C96" s="69" t="s">
        <v>505</v>
      </c>
      <c r="D96" s="70">
        <v>4.53</v>
      </c>
      <c r="E96" s="75">
        <f t="shared" si="2"/>
        <v>4.53E-2</v>
      </c>
      <c r="F96" s="70">
        <v>15.27</v>
      </c>
    </row>
    <row r="97" spans="1:6" ht="13.5" thickBot="1">
      <c r="A97" s="68" t="s">
        <v>232</v>
      </c>
      <c r="B97" s="68" t="s">
        <v>568</v>
      </c>
      <c r="C97" s="69" t="s">
        <v>47</v>
      </c>
      <c r="D97" s="70">
        <v>10.5</v>
      </c>
      <c r="E97" s="75">
        <f t="shared" si="2"/>
        <v>0.105</v>
      </c>
      <c r="F97" s="70">
        <v>30</v>
      </c>
    </row>
    <row r="98" spans="1:6" ht="13.5" thickBot="1">
      <c r="A98" s="68" t="s">
        <v>234</v>
      </c>
      <c r="B98" s="68" t="s">
        <v>568</v>
      </c>
      <c r="C98" s="69" t="s">
        <v>47</v>
      </c>
      <c r="D98" s="70">
        <v>10.5</v>
      </c>
      <c r="E98" s="75">
        <f t="shared" si="2"/>
        <v>0.105</v>
      </c>
      <c r="F98" s="70">
        <v>30</v>
      </c>
    </row>
    <row r="99" spans="1:6" ht="13.5" thickBot="1">
      <c r="A99" s="68" t="s">
        <v>236</v>
      </c>
      <c r="B99" s="68" t="s">
        <v>539</v>
      </c>
      <c r="C99" s="69" t="s">
        <v>540</v>
      </c>
      <c r="D99" s="70">
        <v>5.62</v>
      </c>
      <c r="E99" s="75">
        <f t="shared" si="2"/>
        <v>5.62E-2</v>
      </c>
      <c r="F99" s="70">
        <v>17.39</v>
      </c>
    </row>
    <row r="100" spans="1:6" ht="13.5" thickBot="1">
      <c r="A100" s="68" t="s">
        <v>238</v>
      </c>
      <c r="B100" s="68" t="s">
        <v>541</v>
      </c>
      <c r="C100" s="69" t="s">
        <v>542</v>
      </c>
      <c r="D100" s="70">
        <v>2.33</v>
      </c>
      <c r="E100" s="75">
        <f t="shared" si="2"/>
        <v>2.3300000000000001E-2</v>
      </c>
      <c r="F100" s="70">
        <v>16.13</v>
      </c>
    </row>
    <row r="101" spans="1:6" ht="13.5" thickBot="1">
      <c r="A101" s="68" t="s">
        <v>240</v>
      </c>
      <c r="B101" s="68" t="s">
        <v>543</v>
      </c>
      <c r="C101" s="69" t="s">
        <v>544</v>
      </c>
      <c r="D101" s="70">
        <v>10.5</v>
      </c>
      <c r="E101" s="75">
        <f t="shared" si="2"/>
        <v>0.105</v>
      </c>
      <c r="F101" s="70">
        <v>25.16</v>
      </c>
    </row>
    <row r="102" spans="1:6" ht="13.5" thickBot="1">
      <c r="A102" s="68" t="s">
        <v>242</v>
      </c>
      <c r="B102" s="68" t="s">
        <v>571</v>
      </c>
      <c r="C102" s="69" t="s">
        <v>45</v>
      </c>
      <c r="D102" s="70">
        <v>10.5</v>
      </c>
      <c r="E102" s="75">
        <f t="shared" si="2"/>
        <v>0.105</v>
      </c>
      <c r="F102" s="70">
        <v>30</v>
      </c>
    </row>
    <row r="103" spans="1:6" ht="13.5" thickBot="1">
      <c r="A103" s="68" t="s">
        <v>244</v>
      </c>
      <c r="B103" s="68" t="s">
        <v>571</v>
      </c>
      <c r="C103" s="69" t="s">
        <v>45</v>
      </c>
      <c r="D103" s="70">
        <v>10.5</v>
      </c>
      <c r="E103" s="75">
        <f t="shared" si="2"/>
        <v>0.105</v>
      </c>
      <c r="F103" s="70">
        <v>30</v>
      </c>
    </row>
    <row r="104" spans="1:6" ht="13.5" thickBot="1">
      <c r="A104" s="68" t="s">
        <v>246</v>
      </c>
      <c r="B104" s="68" t="s">
        <v>571</v>
      </c>
      <c r="C104" s="69" t="s">
        <v>45</v>
      </c>
      <c r="D104" s="70">
        <v>10.5</v>
      </c>
      <c r="E104" s="75">
        <f t="shared" si="2"/>
        <v>0.105</v>
      </c>
      <c r="F104" s="70">
        <v>30</v>
      </c>
    </row>
    <row r="105" spans="1:6" ht="13.5" thickBot="1">
      <c r="A105" s="68" t="s">
        <v>248</v>
      </c>
      <c r="B105" s="68" t="s">
        <v>571</v>
      </c>
      <c r="C105" s="69" t="s">
        <v>45</v>
      </c>
      <c r="D105" s="70">
        <v>10.5</v>
      </c>
      <c r="E105" s="75">
        <f t="shared" si="2"/>
        <v>0.105</v>
      </c>
      <c r="F105" s="70">
        <v>30</v>
      </c>
    </row>
    <row r="106" spans="1:6" ht="13.5" thickBot="1">
      <c r="A106" s="68" t="s">
        <v>250</v>
      </c>
      <c r="B106" s="68" t="s">
        <v>571</v>
      </c>
      <c r="C106" s="69" t="s">
        <v>45</v>
      </c>
      <c r="D106" s="70">
        <v>10.5</v>
      </c>
      <c r="E106" s="75">
        <f t="shared" ref="E106:E137" si="3">D106/100</f>
        <v>0.105</v>
      </c>
      <c r="F106" s="70">
        <v>24.38</v>
      </c>
    </row>
    <row r="107" spans="1:6" ht="13.5" thickBot="1">
      <c r="A107" s="68" t="s">
        <v>252</v>
      </c>
      <c r="B107" s="68" t="s">
        <v>572</v>
      </c>
      <c r="C107" s="69" t="s">
        <v>44</v>
      </c>
      <c r="D107" s="70">
        <v>10.5</v>
      </c>
      <c r="E107" s="75">
        <f t="shared" si="3"/>
        <v>0.105</v>
      </c>
      <c r="F107" s="70">
        <v>30</v>
      </c>
    </row>
    <row r="108" spans="1:6" ht="13.5" thickBot="1">
      <c r="A108" s="68" t="s">
        <v>254</v>
      </c>
      <c r="B108" s="68" t="s">
        <v>508</v>
      </c>
      <c r="C108" s="69" t="s">
        <v>52</v>
      </c>
      <c r="D108" s="70">
        <v>10.5</v>
      </c>
      <c r="E108" s="75">
        <f t="shared" si="3"/>
        <v>0.105</v>
      </c>
      <c r="F108" s="70">
        <v>30</v>
      </c>
    </row>
    <row r="109" spans="1:6" ht="13.5" thickBot="1">
      <c r="A109" s="68" t="s">
        <v>256</v>
      </c>
      <c r="B109" s="68" t="s">
        <v>508</v>
      </c>
      <c r="C109" s="69" t="s">
        <v>52</v>
      </c>
      <c r="D109" s="70">
        <v>8.7200000000000006</v>
      </c>
      <c r="E109" s="75">
        <f t="shared" si="3"/>
        <v>8.72E-2</v>
      </c>
      <c r="F109" s="70">
        <v>29.02</v>
      </c>
    </row>
    <row r="110" spans="1:6" ht="13.5" thickBot="1">
      <c r="A110" s="73" t="s">
        <v>258</v>
      </c>
      <c r="B110" s="68" t="s">
        <v>508</v>
      </c>
      <c r="C110" s="69" t="s">
        <v>52</v>
      </c>
      <c r="D110" s="74">
        <v>-2.06</v>
      </c>
      <c r="E110" s="75">
        <f t="shared" si="3"/>
        <v>-2.06E-2</v>
      </c>
      <c r="F110" s="70">
        <v>30</v>
      </c>
    </row>
    <row r="111" spans="1:6" ht="13.5" thickBot="1">
      <c r="A111" s="68" t="s">
        <v>260</v>
      </c>
      <c r="B111" s="68" t="s">
        <v>545</v>
      </c>
      <c r="C111" s="69" t="s">
        <v>546</v>
      </c>
      <c r="D111" s="70">
        <v>1.05</v>
      </c>
      <c r="E111" s="75">
        <f t="shared" si="3"/>
        <v>1.0500000000000001E-2</v>
      </c>
      <c r="F111" s="70">
        <v>18.559999999999999</v>
      </c>
    </row>
    <row r="112" spans="1:6" ht="13.5" thickBot="1">
      <c r="A112" s="68" t="s">
        <v>262</v>
      </c>
      <c r="B112" s="68" t="s">
        <v>558</v>
      </c>
      <c r="C112" s="69" t="s">
        <v>559</v>
      </c>
      <c r="D112" s="70">
        <v>10.5</v>
      </c>
      <c r="E112" s="75">
        <f t="shared" si="3"/>
        <v>0.105</v>
      </c>
      <c r="F112" s="70">
        <v>30</v>
      </c>
    </row>
    <row r="113" spans="1:6" ht="13.5" thickBot="1">
      <c r="A113" s="68" t="s">
        <v>264</v>
      </c>
      <c r="B113" s="68" t="s">
        <v>558</v>
      </c>
      <c r="C113" s="69" t="s">
        <v>559</v>
      </c>
      <c r="D113" s="70">
        <v>5.27</v>
      </c>
      <c r="E113" s="75">
        <f t="shared" si="3"/>
        <v>5.2699999999999997E-2</v>
      </c>
      <c r="F113" s="70">
        <v>27.39</v>
      </c>
    </row>
    <row r="114" spans="1:6" ht="13.5" thickBot="1">
      <c r="A114" s="68" t="s">
        <v>266</v>
      </c>
      <c r="B114" s="68" t="s">
        <v>558</v>
      </c>
      <c r="C114" s="69" t="s">
        <v>559</v>
      </c>
      <c r="D114" s="70">
        <v>3.56</v>
      </c>
      <c r="E114" s="75">
        <f t="shared" si="3"/>
        <v>3.56E-2</v>
      </c>
      <c r="F114" s="70">
        <v>30</v>
      </c>
    </row>
    <row r="115" spans="1:6" ht="13.5" thickBot="1">
      <c r="A115" s="68" t="s">
        <v>268</v>
      </c>
      <c r="B115" s="68" t="s">
        <v>547</v>
      </c>
      <c r="C115" s="69" t="s">
        <v>548</v>
      </c>
      <c r="D115" s="70">
        <v>10.5</v>
      </c>
      <c r="E115" s="75">
        <f t="shared" si="3"/>
        <v>0.105</v>
      </c>
      <c r="F115" s="70">
        <v>30</v>
      </c>
    </row>
    <row r="116" spans="1:6" ht="13.5" thickBot="1">
      <c r="A116" s="68" t="s">
        <v>270</v>
      </c>
      <c r="B116" s="68" t="s">
        <v>547</v>
      </c>
      <c r="C116" s="69" t="s">
        <v>548</v>
      </c>
      <c r="D116" s="70">
        <v>10.5</v>
      </c>
      <c r="E116" s="75">
        <f t="shared" si="3"/>
        <v>0.105</v>
      </c>
      <c r="F116" s="70">
        <v>24.96</v>
      </c>
    </row>
    <row r="117" spans="1:6" ht="13.5" thickBot="1">
      <c r="A117" s="68" t="s">
        <v>272</v>
      </c>
      <c r="B117" s="68" t="s">
        <v>547</v>
      </c>
      <c r="C117" s="69" t="s">
        <v>548</v>
      </c>
      <c r="D117" s="70">
        <v>1.66</v>
      </c>
      <c r="E117" s="75">
        <f t="shared" si="3"/>
        <v>1.66E-2</v>
      </c>
      <c r="F117" s="70">
        <v>11.74</v>
      </c>
    </row>
    <row r="118" spans="1:6" ht="13.5" thickBot="1">
      <c r="A118" s="68" t="s">
        <v>274</v>
      </c>
      <c r="B118" s="68" t="s">
        <v>569</v>
      </c>
      <c r="C118" s="69" t="s">
        <v>46</v>
      </c>
      <c r="D118" s="70">
        <v>10.5</v>
      </c>
      <c r="E118" s="75">
        <f t="shared" si="3"/>
        <v>0.105</v>
      </c>
      <c r="F118" s="70">
        <v>30</v>
      </c>
    </row>
    <row r="119" spans="1:6" ht="13.5" thickBot="1">
      <c r="A119" s="68" t="s">
        <v>276</v>
      </c>
      <c r="B119" s="68" t="s">
        <v>549</v>
      </c>
      <c r="C119" s="69" t="s">
        <v>550</v>
      </c>
      <c r="D119" s="70">
        <v>5.33</v>
      </c>
      <c r="E119" s="75">
        <f t="shared" si="3"/>
        <v>5.33E-2</v>
      </c>
      <c r="F119" s="70">
        <v>19.37</v>
      </c>
    </row>
    <row r="120" spans="1:6" ht="13.5" thickBot="1">
      <c r="A120" s="68" t="s">
        <v>278</v>
      </c>
      <c r="B120" s="68" t="s">
        <v>568</v>
      </c>
      <c r="C120" s="69" t="s">
        <v>47</v>
      </c>
      <c r="D120" s="70">
        <v>7.63</v>
      </c>
      <c r="E120" s="75">
        <f t="shared" si="3"/>
        <v>7.6299999999999993E-2</v>
      </c>
      <c r="F120" s="70">
        <v>20.8</v>
      </c>
    </row>
    <row r="121" spans="1:6" ht="13.5" thickBot="1">
      <c r="A121" s="68" t="s">
        <v>280</v>
      </c>
      <c r="B121" s="68" t="s">
        <v>568</v>
      </c>
      <c r="C121" s="69" t="s">
        <v>47</v>
      </c>
      <c r="D121" s="70">
        <v>4.22</v>
      </c>
      <c r="E121" s="75">
        <f t="shared" si="3"/>
        <v>4.2199999999999994E-2</v>
      </c>
      <c r="F121" s="70">
        <v>22.87</v>
      </c>
    </row>
    <row r="122" spans="1:6" ht="13.5" thickBot="1">
      <c r="A122" s="68" t="s">
        <v>282</v>
      </c>
      <c r="B122" s="68" t="s">
        <v>568</v>
      </c>
      <c r="C122" s="69" t="s">
        <v>47</v>
      </c>
      <c r="D122" s="70">
        <v>10.5</v>
      </c>
      <c r="E122" s="75">
        <f t="shared" si="3"/>
        <v>0.105</v>
      </c>
      <c r="F122" s="70">
        <v>30</v>
      </c>
    </row>
    <row r="123" spans="1:6" ht="13.5" thickBot="1">
      <c r="A123" s="68" t="s">
        <v>284</v>
      </c>
      <c r="B123" s="68" t="s">
        <v>551</v>
      </c>
      <c r="C123" s="69" t="s">
        <v>552</v>
      </c>
      <c r="D123" s="70">
        <v>5.09</v>
      </c>
      <c r="E123" s="75">
        <f t="shared" si="3"/>
        <v>5.0900000000000001E-2</v>
      </c>
      <c r="F123" s="70">
        <v>17.89</v>
      </c>
    </row>
    <row r="124" spans="1:6" ht="13.5" thickBot="1">
      <c r="A124" s="68" t="s">
        <v>286</v>
      </c>
      <c r="B124" s="68" t="s">
        <v>575</v>
      </c>
      <c r="C124" s="69" t="s">
        <v>40</v>
      </c>
      <c r="D124" s="70">
        <v>10.5</v>
      </c>
      <c r="E124" s="75">
        <f t="shared" si="3"/>
        <v>0.105</v>
      </c>
      <c r="F124" s="70">
        <v>27.97</v>
      </c>
    </row>
    <row r="125" spans="1:6" ht="13.5" thickBot="1">
      <c r="A125" s="68" t="s">
        <v>288</v>
      </c>
      <c r="B125" s="68" t="s">
        <v>494</v>
      </c>
      <c r="C125" s="69" t="s">
        <v>50</v>
      </c>
      <c r="D125" s="70">
        <v>10.5</v>
      </c>
      <c r="E125" s="75">
        <f t="shared" si="3"/>
        <v>0.105</v>
      </c>
      <c r="F125" s="70">
        <v>29.61</v>
      </c>
    </row>
    <row r="126" spans="1:6" ht="13.5" thickBot="1">
      <c r="A126" s="68" t="s">
        <v>290</v>
      </c>
      <c r="B126" s="68" t="s">
        <v>553</v>
      </c>
      <c r="C126" s="69" t="s">
        <v>554</v>
      </c>
      <c r="D126" s="70">
        <v>10.5</v>
      </c>
      <c r="E126" s="75">
        <f t="shared" si="3"/>
        <v>0.105</v>
      </c>
      <c r="F126" s="70">
        <v>22.86</v>
      </c>
    </row>
    <row r="127" spans="1:6" ht="13.5" thickBot="1">
      <c r="A127" s="68" t="s">
        <v>292</v>
      </c>
      <c r="B127" s="68" t="s">
        <v>494</v>
      </c>
      <c r="C127" s="69" t="s">
        <v>50</v>
      </c>
      <c r="D127" s="70">
        <v>4.3499999999999996</v>
      </c>
      <c r="E127" s="75">
        <f t="shared" si="3"/>
        <v>4.3499999999999997E-2</v>
      </c>
      <c r="F127" s="70">
        <v>18.059999999999999</v>
      </c>
    </row>
    <row r="128" spans="1:6" ht="13.5" thickBot="1">
      <c r="A128" s="68" t="s">
        <v>294</v>
      </c>
      <c r="B128" s="68" t="s">
        <v>494</v>
      </c>
      <c r="C128" s="69" t="s">
        <v>50</v>
      </c>
      <c r="D128" s="70">
        <v>10.5</v>
      </c>
      <c r="E128" s="75">
        <f t="shared" si="3"/>
        <v>0.105</v>
      </c>
      <c r="F128" s="70">
        <v>30</v>
      </c>
    </row>
    <row r="129" spans="1:6" ht="13.5" thickBot="1">
      <c r="A129" s="68" t="s">
        <v>296</v>
      </c>
      <c r="B129" s="68" t="s">
        <v>570</v>
      </c>
      <c r="C129" s="69" t="s">
        <v>39</v>
      </c>
      <c r="D129" s="70">
        <v>6.42</v>
      </c>
      <c r="E129" s="75">
        <f t="shared" si="3"/>
        <v>6.4199999999999993E-2</v>
      </c>
      <c r="F129" s="70">
        <v>20.55</v>
      </c>
    </row>
    <row r="130" spans="1:6" ht="13.5" thickBot="1">
      <c r="A130" s="68" t="s">
        <v>298</v>
      </c>
      <c r="B130" s="68" t="s">
        <v>570</v>
      </c>
      <c r="C130" s="69" t="s">
        <v>39</v>
      </c>
      <c r="D130" s="70">
        <v>5.65</v>
      </c>
      <c r="E130" s="75">
        <f t="shared" si="3"/>
        <v>5.6500000000000002E-2</v>
      </c>
      <c r="F130" s="70">
        <v>22.67</v>
      </c>
    </row>
    <row r="131" spans="1:6" ht="13.5" thickBot="1">
      <c r="A131" s="68" t="s">
        <v>300</v>
      </c>
      <c r="B131" s="68" t="s">
        <v>571</v>
      </c>
      <c r="C131" s="69" t="s">
        <v>45</v>
      </c>
      <c r="D131" s="70">
        <v>6.96</v>
      </c>
      <c r="E131" s="75">
        <f t="shared" si="3"/>
        <v>6.9599999999999995E-2</v>
      </c>
      <c r="F131" s="70">
        <v>30</v>
      </c>
    </row>
    <row r="132" spans="1:6" ht="13.5" thickBot="1">
      <c r="A132" s="68" t="s">
        <v>302</v>
      </c>
      <c r="B132" s="68" t="s">
        <v>571</v>
      </c>
      <c r="C132" s="69" t="s">
        <v>45</v>
      </c>
      <c r="D132" s="70">
        <v>4.0599999999999996</v>
      </c>
      <c r="E132" s="75">
        <f t="shared" si="3"/>
        <v>4.0599999999999997E-2</v>
      </c>
      <c r="F132" s="70">
        <v>17.77</v>
      </c>
    </row>
    <row r="133" spans="1:6" ht="13.5" thickBot="1">
      <c r="A133" s="68" t="s">
        <v>304</v>
      </c>
      <c r="B133" s="68" t="s">
        <v>570</v>
      </c>
      <c r="C133" s="69" t="s">
        <v>39</v>
      </c>
      <c r="D133" s="70">
        <v>10.5</v>
      </c>
      <c r="E133" s="75">
        <f t="shared" si="3"/>
        <v>0.105</v>
      </c>
      <c r="F133" s="70">
        <v>30</v>
      </c>
    </row>
    <row r="134" spans="1:6" ht="13.5" thickBot="1">
      <c r="A134" s="68" t="s">
        <v>306</v>
      </c>
      <c r="B134" s="68" t="s">
        <v>570</v>
      </c>
      <c r="C134" s="69" t="s">
        <v>39</v>
      </c>
      <c r="D134" s="70">
        <v>7.6</v>
      </c>
      <c r="E134" s="75">
        <f t="shared" si="3"/>
        <v>7.5999999999999998E-2</v>
      </c>
      <c r="F134" s="70">
        <v>30</v>
      </c>
    </row>
    <row r="135" spans="1:6" ht="13.5" thickBot="1">
      <c r="A135" s="68" t="s">
        <v>308</v>
      </c>
      <c r="B135" s="68" t="s">
        <v>575</v>
      </c>
      <c r="C135" s="69" t="s">
        <v>40</v>
      </c>
      <c r="D135" s="70">
        <v>0.5</v>
      </c>
      <c r="E135" s="75">
        <f t="shared" si="3"/>
        <v>5.0000000000000001E-3</v>
      </c>
      <c r="F135" s="70">
        <v>20.21</v>
      </c>
    </row>
    <row r="136" spans="1:6" ht="13.5" thickBot="1">
      <c r="A136" s="68" t="s">
        <v>310</v>
      </c>
      <c r="B136" s="68" t="s">
        <v>575</v>
      </c>
      <c r="C136" s="69" t="s">
        <v>40</v>
      </c>
      <c r="D136" s="70">
        <v>10.5</v>
      </c>
      <c r="E136" s="75">
        <f t="shared" si="3"/>
        <v>0.105</v>
      </c>
      <c r="F136" s="70">
        <v>30</v>
      </c>
    </row>
    <row r="137" spans="1:6" ht="13.5" thickBot="1">
      <c r="A137" s="68" t="s">
        <v>312</v>
      </c>
      <c r="B137" s="68" t="s">
        <v>555</v>
      </c>
      <c r="C137" s="69" t="s">
        <v>556</v>
      </c>
      <c r="D137" s="70">
        <v>6.19</v>
      </c>
      <c r="E137" s="75">
        <f t="shared" si="3"/>
        <v>6.1900000000000004E-2</v>
      </c>
      <c r="F137" s="70">
        <v>22.85</v>
      </c>
    </row>
    <row r="138" spans="1:6" ht="13.5" thickBot="1">
      <c r="A138" s="68" t="s">
        <v>314</v>
      </c>
      <c r="B138" s="68" t="s">
        <v>557</v>
      </c>
      <c r="C138" s="69" t="s">
        <v>51</v>
      </c>
      <c r="D138" s="70">
        <v>10.5</v>
      </c>
      <c r="E138" s="75">
        <f t="shared" ref="E138:E169" si="4">D138/100</f>
        <v>0.105</v>
      </c>
      <c r="F138" s="70">
        <v>30</v>
      </c>
    </row>
    <row r="139" spans="1:6" ht="13.5" thickBot="1">
      <c r="A139" s="68" t="s">
        <v>316</v>
      </c>
      <c r="B139" s="68" t="s">
        <v>558</v>
      </c>
      <c r="C139" s="69" t="s">
        <v>559</v>
      </c>
      <c r="D139" s="70">
        <v>10.5</v>
      </c>
      <c r="E139" s="75">
        <f t="shared" si="4"/>
        <v>0.105</v>
      </c>
      <c r="F139" s="70">
        <v>29.29</v>
      </c>
    </row>
    <row r="140" spans="1:6" ht="13.5" thickBot="1">
      <c r="A140" s="68" t="s">
        <v>318</v>
      </c>
      <c r="B140" s="68" t="s">
        <v>558</v>
      </c>
      <c r="C140" s="69" t="s">
        <v>559</v>
      </c>
      <c r="D140" s="70">
        <v>10.5</v>
      </c>
      <c r="E140" s="75">
        <f t="shared" si="4"/>
        <v>0.105</v>
      </c>
      <c r="F140" s="70">
        <v>20.6</v>
      </c>
    </row>
    <row r="141" spans="1:6" ht="13.5" thickBot="1">
      <c r="A141" s="68" t="s">
        <v>320</v>
      </c>
      <c r="B141" s="68" t="s">
        <v>488</v>
      </c>
      <c r="C141" s="69" t="s">
        <v>489</v>
      </c>
      <c r="D141" s="70">
        <v>10.5</v>
      </c>
      <c r="E141" s="75">
        <f t="shared" si="4"/>
        <v>0.105</v>
      </c>
      <c r="F141" s="70">
        <v>22.89</v>
      </c>
    </row>
    <row r="142" spans="1:6" ht="13.5" thickBot="1">
      <c r="A142" s="68" t="s">
        <v>322</v>
      </c>
      <c r="B142" s="68" t="s">
        <v>572</v>
      </c>
      <c r="C142" s="69" t="s">
        <v>44</v>
      </c>
      <c r="D142" s="70">
        <v>10.5</v>
      </c>
      <c r="E142" s="75">
        <f t="shared" si="4"/>
        <v>0.105</v>
      </c>
      <c r="F142" s="70">
        <v>30</v>
      </c>
    </row>
    <row r="143" spans="1:6" ht="13.5" thickBot="1">
      <c r="A143" s="68" t="s">
        <v>324</v>
      </c>
      <c r="B143" s="68" t="s">
        <v>572</v>
      </c>
      <c r="C143" s="69" t="s">
        <v>44</v>
      </c>
      <c r="D143" s="70">
        <v>4.5199999999999996</v>
      </c>
      <c r="E143" s="75">
        <f t="shared" si="4"/>
        <v>4.5199999999999997E-2</v>
      </c>
      <c r="F143" s="70">
        <v>22.1</v>
      </c>
    </row>
    <row r="144" spans="1:6" ht="13.5" thickBot="1">
      <c r="A144" s="68" t="s">
        <v>326</v>
      </c>
      <c r="B144" s="68" t="s">
        <v>572</v>
      </c>
      <c r="C144" s="69" t="s">
        <v>44</v>
      </c>
      <c r="D144" s="70">
        <v>0.79</v>
      </c>
      <c r="E144" s="75">
        <f t="shared" si="4"/>
        <v>7.9000000000000008E-3</v>
      </c>
      <c r="F144" s="70">
        <v>30</v>
      </c>
    </row>
    <row r="145" spans="1:6" ht="13.5" thickBot="1">
      <c r="A145" s="68" t="s">
        <v>328</v>
      </c>
      <c r="B145" s="68" t="s">
        <v>570</v>
      </c>
      <c r="C145" s="69" t="s">
        <v>39</v>
      </c>
      <c r="D145" s="70">
        <v>10.5</v>
      </c>
      <c r="E145" s="75">
        <f t="shared" si="4"/>
        <v>0.105</v>
      </c>
      <c r="F145" s="70">
        <v>30</v>
      </c>
    </row>
    <row r="146" spans="1:6" ht="13.5" thickBot="1">
      <c r="A146" s="68" t="s">
        <v>330</v>
      </c>
      <c r="B146" s="68" t="s">
        <v>562</v>
      </c>
      <c r="C146" s="69" t="s">
        <v>563</v>
      </c>
      <c r="D146" s="70">
        <v>7.91</v>
      </c>
      <c r="E146" s="75">
        <f t="shared" si="4"/>
        <v>7.9100000000000004E-2</v>
      </c>
      <c r="F146" s="70">
        <v>25.75</v>
      </c>
    </row>
    <row r="147" spans="1:6" ht="13.5" thickBot="1">
      <c r="A147" s="68" t="s">
        <v>332</v>
      </c>
      <c r="B147" s="68" t="s">
        <v>564</v>
      </c>
      <c r="C147" s="69" t="s">
        <v>565</v>
      </c>
      <c r="D147" s="70">
        <v>6.81</v>
      </c>
      <c r="E147" s="75">
        <f t="shared" si="4"/>
        <v>6.8099999999999994E-2</v>
      </c>
      <c r="F147" s="70">
        <v>18.95</v>
      </c>
    </row>
    <row r="148" spans="1:6" ht="13.5" thickBot="1">
      <c r="A148" s="68" t="s">
        <v>334</v>
      </c>
      <c r="B148" s="68" t="s">
        <v>566</v>
      </c>
      <c r="C148" s="69" t="s">
        <v>567</v>
      </c>
      <c r="D148" s="70">
        <v>10.5</v>
      </c>
      <c r="E148" s="75">
        <f t="shared" si="4"/>
        <v>0.105</v>
      </c>
      <c r="F148" s="70">
        <v>30</v>
      </c>
    </row>
    <row r="149" spans="1:6" ht="13.5" thickBot="1">
      <c r="A149" s="68" t="s">
        <v>336</v>
      </c>
      <c r="B149" s="68" t="s">
        <v>566</v>
      </c>
      <c r="C149" s="69" t="s">
        <v>567</v>
      </c>
      <c r="D149" s="70">
        <v>10.5</v>
      </c>
      <c r="E149" s="75">
        <f t="shared" si="4"/>
        <v>0.105</v>
      </c>
      <c r="F149" s="70">
        <v>30</v>
      </c>
    </row>
    <row r="150" spans="1:6" ht="13.5" thickBot="1">
      <c r="A150" s="68" t="s">
        <v>338</v>
      </c>
      <c r="B150" s="68" t="s">
        <v>569</v>
      </c>
      <c r="C150" s="69" t="s">
        <v>46</v>
      </c>
      <c r="D150" s="70">
        <v>10.5</v>
      </c>
      <c r="E150" s="75">
        <f t="shared" si="4"/>
        <v>0.105</v>
      </c>
      <c r="F150" s="70">
        <v>30</v>
      </c>
    </row>
    <row r="151" spans="1:6" ht="13.5" thickBot="1">
      <c r="A151" s="68" t="s">
        <v>340</v>
      </c>
      <c r="B151" s="68" t="s">
        <v>569</v>
      </c>
      <c r="C151" s="69" t="s">
        <v>46</v>
      </c>
      <c r="D151" s="70">
        <v>7.25</v>
      </c>
      <c r="E151" s="75">
        <f t="shared" si="4"/>
        <v>7.2499999999999995E-2</v>
      </c>
      <c r="F151" s="70">
        <v>18.920000000000002</v>
      </c>
    </row>
    <row r="152" spans="1:6" ht="13.5" thickBot="1">
      <c r="A152" s="68" t="s">
        <v>342</v>
      </c>
      <c r="B152" s="68" t="s">
        <v>569</v>
      </c>
      <c r="C152" s="69" t="s">
        <v>46</v>
      </c>
      <c r="D152" s="70">
        <v>5.08</v>
      </c>
      <c r="E152" s="75">
        <f t="shared" si="4"/>
        <v>5.0799999999999998E-2</v>
      </c>
      <c r="F152" s="70">
        <v>30</v>
      </c>
    </row>
    <row r="153" spans="1:6" ht="13.5" thickBot="1">
      <c r="A153" s="68" t="s">
        <v>344</v>
      </c>
      <c r="B153" s="68" t="s">
        <v>560</v>
      </c>
      <c r="C153" s="69" t="s">
        <v>43</v>
      </c>
      <c r="D153" s="70">
        <v>10.5</v>
      </c>
      <c r="E153" s="75">
        <f t="shared" si="4"/>
        <v>0.105</v>
      </c>
      <c r="F153" s="70">
        <v>30</v>
      </c>
    </row>
    <row r="154" spans="1:6" ht="13.5" thickBot="1">
      <c r="A154" s="68" t="s">
        <v>346</v>
      </c>
      <c r="B154" s="68" t="s">
        <v>560</v>
      </c>
      <c r="C154" s="69" t="s">
        <v>43</v>
      </c>
      <c r="D154" s="70">
        <v>9.56</v>
      </c>
      <c r="E154" s="75">
        <f t="shared" si="4"/>
        <v>9.5600000000000004E-2</v>
      </c>
      <c r="F154" s="70">
        <v>20.79</v>
      </c>
    </row>
    <row r="155" spans="1:6" ht="13.5" thickBot="1">
      <c r="A155" s="68" t="s">
        <v>348</v>
      </c>
      <c r="B155" s="68" t="s">
        <v>560</v>
      </c>
      <c r="C155" s="69" t="s">
        <v>43</v>
      </c>
      <c r="D155" s="70">
        <v>10.5</v>
      </c>
      <c r="E155" s="75">
        <f t="shared" si="4"/>
        <v>0.105</v>
      </c>
      <c r="F155" s="70">
        <v>30</v>
      </c>
    </row>
    <row r="156" spans="1:6" ht="13.5" thickBot="1">
      <c r="A156" s="68" t="s">
        <v>350</v>
      </c>
      <c r="B156" s="68" t="s">
        <v>569</v>
      </c>
      <c r="C156" s="69" t="s">
        <v>46</v>
      </c>
      <c r="D156" s="70">
        <v>10.5</v>
      </c>
      <c r="E156" s="75">
        <f t="shared" si="4"/>
        <v>0.105</v>
      </c>
      <c r="F156" s="70">
        <v>30</v>
      </c>
    </row>
    <row r="157" spans="1:6" ht="13.5" thickBot="1">
      <c r="A157" s="68" t="s">
        <v>352</v>
      </c>
      <c r="B157" s="68" t="s">
        <v>569</v>
      </c>
      <c r="C157" s="69" t="s">
        <v>46</v>
      </c>
      <c r="D157" s="70">
        <v>10.5</v>
      </c>
      <c r="E157" s="75">
        <f t="shared" si="4"/>
        <v>0.105</v>
      </c>
      <c r="F157" s="70">
        <v>30</v>
      </c>
    </row>
    <row r="158" spans="1:6" ht="13.5" thickBot="1">
      <c r="A158" s="68" t="s">
        <v>354</v>
      </c>
      <c r="B158" s="68" t="s">
        <v>569</v>
      </c>
      <c r="C158" s="69" t="s">
        <v>46</v>
      </c>
      <c r="D158" s="70">
        <v>10.5</v>
      </c>
      <c r="E158" s="75">
        <f t="shared" si="4"/>
        <v>0.105</v>
      </c>
      <c r="F158" s="70">
        <v>25.04</v>
      </c>
    </row>
    <row r="159" spans="1:6" ht="13.5" thickBot="1">
      <c r="A159" s="68" t="s">
        <v>356</v>
      </c>
      <c r="B159" s="68" t="s">
        <v>568</v>
      </c>
      <c r="C159" s="69" t="s">
        <v>47</v>
      </c>
      <c r="D159" s="70">
        <v>6.19</v>
      </c>
      <c r="E159" s="75">
        <f t="shared" si="4"/>
        <v>6.1900000000000004E-2</v>
      </c>
      <c r="F159" s="70">
        <v>30</v>
      </c>
    </row>
    <row r="160" spans="1:6" ht="13.5" thickBot="1">
      <c r="A160" s="68" t="s">
        <v>358</v>
      </c>
      <c r="B160" s="68" t="s">
        <v>575</v>
      </c>
      <c r="C160" s="69" t="s">
        <v>40</v>
      </c>
      <c r="D160" s="70">
        <v>6.07</v>
      </c>
      <c r="E160" s="75">
        <f t="shared" si="4"/>
        <v>6.0700000000000004E-2</v>
      </c>
      <c r="F160" s="70">
        <v>23.78</v>
      </c>
    </row>
    <row r="161" spans="1:6" ht="13.5" thickBot="1">
      <c r="A161" s="68" t="s">
        <v>360</v>
      </c>
      <c r="B161" s="68" t="s">
        <v>575</v>
      </c>
      <c r="C161" s="69" t="s">
        <v>40</v>
      </c>
      <c r="D161" s="70">
        <v>10.5</v>
      </c>
      <c r="E161" s="75">
        <f t="shared" si="4"/>
        <v>0.105</v>
      </c>
      <c r="F161" s="70">
        <v>30</v>
      </c>
    </row>
    <row r="162" spans="1:6" ht="13.5" thickBot="1">
      <c r="A162" s="68" t="s">
        <v>362</v>
      </c>
      <c r="B162" s="68" t="s">
        <v>558</v>
      </c>
      <c r="C162" s="69" t="s">
        <v>559</v>
      </c>
      <c r="D162" s="70">
        <v>8.9</v>
      </c>
      <c r="E162" s="75">
        <f t="shared" si="4"/>
        <v>8.900000000000001E-2</v>
      </c>
      <c r="F162" s="70">
        <v>30</v>
      </c>
    </row>
    <row r="163" spans="1:6" ht="13.5" thickBot="1">
      <c r="A163" s="68" t="s">
        <v>364</v>
      </c>
      <c r="B163" s="68" t="s">
        <v>558</v>
      </c>
      <c r="C163" s="69" t="s">
        <v>559</v>
      </c>
      <c r="D163" s="70">
        <v>10.5</v>
      </c>
      <c r="E163" s="75">
        <f t="shared" si="4"/>
        <v>0.105</v>
      </c>
      <c r="F163" s="70">
        <v>15.86</v>
      </c>
    </row>
    <row r="164" spans="1:6" ht="13.5" thickBot="1">
      <c r="A164" s="68" t="s">
        <v>366</v>
      </c>
      <c r="B164" s="68" t="s">
        <v>573</v>
      </c>
      <c r="C164" s="69" t="s">
        <v>574</v>
      </c>
      <c r="D164" s="70">
        <v>4.8099999999999996</v>
      </c>
      <c r="E164" s="75">
        <f t="shared" si="4"/>
        <v>4.8099999999999997E-2</v>
      </c>
      <c r="F164" s="70">
        <v>18.48</v>
      </c>
    </row>
    <row r="165" spans="1:6" ht="13.5" thickBot="1">
      <c r="A165" s="68" t="s">
        <v>368</v>
      </c>
      <c r="B165" s="68" t="s">
        <v>576</v>
      </c>
      <c r="C165" s="69" t="s">
        <v>38</v>
      </c>
      <c r="D165" s="70">
        <v>7.43</v>
      </c>
      <c r="E165" s="75">
        <f t="shared" si="4"/>
        <v>7.4299999999999991E-2</v>
      </c>
      <c r="F165" s="70">
        <v>19.64</v>
      </c>
    </row>
    <row r="166" spans="1:6" ht="13.5" thickBot="1">
      <c r="A166" s="68" t="s">
        <v>370</v>
      </c>
      <c r="B166" s="68" t="s">
        <v>576</v>
      </c>
      <c r="C166" s="69" t="s">
        <v>38</v>
      </c>
      <c r="D166" s="70">
        <v>9.26</v>
      </c>
      <c r="E166" s="75">
        <f t="shared" si="4"/>
        <v>9.2600000000000002E-2</v>
      </c>
      <c r="F166" s="70">
        <v>19.510000000000002</v>
      </c>
    </row>
    <row r="167" spans="1:6" ht="13.5" thickBot="1">
      <c r="A167" s="68" t="s">
        <v>372</v>
      </c>
      <c r="B167" s="68" t="s">
        <v>558</v>
      </c>
      <c r="C167" s="69" t="s">
        <v>559</v>
      </c>
      <c r="D167" s="70">
        <v>10.5</v>
      </c>
      <c r="E167" s="75">
        <f t="shared" si="4"/>
        <v>0.105</v>
      </c>
      <c r="F167" s="70">
        <v>20.61</v>
      </c>
    </row>
    <row r="168" spans="1:6" ht="13.5" thickBot="1">
      <c r="A168" s="68" t="s">
        <v>374</v>
      </c>
      <c r="B168" s="68" t="s">
        <v>508</v>
      </c>
      <c r="C168" s="69" t="s">
        <v>52</v>
      </c>
      <c r="D168" s="70">
        <v>10.5</v>
      </c>
      <c r="E168" s="75">
        <f t="shared" si="4"/>
        <v>0.105</v>
      </c>
      <c r="F168" s="70">
        <v>30</v>
      </c>
    </row>
    <row r="169" spans="1:6" ht="13.5" thickBot="1">
      <c r="A169" s="68" t="s">
        <v>376</v>
      </c>
      <c r="B169" s="68" t="s">
        <v>558</v>
      </c>
      <c r="C169" s="69" t="s">
        <v>559</v>
      </c>
      <c r="D169" s="70">
        <v>10.5</v>
      </c>
      <c r="E169" s="75">
        <f t="shared" si="4"/>
        <v>0.105</v>
      </c>
      <c r="F169" s="70">
        <v>30</v>
      </c>
    </row>
    <row r="170" spans="1:6" ht="13.5" thickBot="1">
      <c r="A170" s="68" t="s">
        <v>378</v>
      </c>
      <c r="B170" s="68" t="s">
        <v>558</v>
      </c>
      <c r="C170" s="69" t="s">
        <v>559</v>
      </c>
      <c r="D170" s="70">
        <v>6.23</v>
      </c>
      <c r="E170" s="75">
        <f t="shared" ref="E170:E201" si="5">D170/100</f>
        <v>6.2300000000000001E-2</v>
      </c>
      <c r="F170" s="70">
        <v>28.73</v>
      </c>
    </row>
    <row r="171" spans="1:6" ht="13.5" thickBot="1">
      <c r="A171" s="68" t="s">
        <v>380</v>
      </c>
      <c r="B171" s="68" t="s">
        <v>508</v>
      </c>
      <c r="C171" s="69" t="s">
        <v>52</v>
      </c>
      <c r="D171" s="70">
        <v>10.5</v>
      </c>
      <c r="E171" s="75">
        <f t="shared" si="5"/>
        <v>0.105</v>
      </c>
      <c r="F171" s="70">
        <v>30</v>
      </c>
    </row>
    <row r="172" spans="1:6" ht="13.5" thickBot="1">
      <c r="A172" s="68" t="s">
        <v>382</v>
      </c>
      <c r="B172" s="68" t="s">
        <v>494</v>
      </c>
      <c r="C172" s="69" t="s">
        <v>50</v>
      </c>
      <c r="D172" s="70">
        <v>10.5</v>
      </c>
      <c r="E172" s="75">
        <f t="shared" si="5"/>
        <v>0.105</v>
      </c>
      <c r="F172" s="70">
        <v>26.67</v>
      </c>
    </row>
    <row r="173" spans="1:6" ht="13.5" thickBot="1">
      <c r="A173" s="68" t="s">
        <v>384</v>
      </c>
      <c r="B173" s="68" t="s">
        <v>494</v>
      </c>
      <c r="C173" s="69" t="s">
        <v>50</v>
      </c>
      <c r="D173" s="70">
        <v>8.15</v>
      </c>
      <c r="E173" s="75">
        <f t="shared" si="5"/>
        <v>8.1500000000000003E-2</v>
      </c>
      <c r="F173" s="70">
        <v>22.95</v>
      </c>
    </row>
    <row r="174" spans="1:6" ht="13.5" thickBot="1">
      <c r="A174" s="68" t="s">
        <v>386</v>
      </c>
      <c r="B174" s="68" t="s">
        <v>529</v>
      </c>
      <c r="C174" s="69" t="s">
        <v>530</v>
      </c>
      <c r="D174" s="70">
        <v>9.6199999999999992</v>
      </c>
      <c r="E174" s="75">
        <f t="shared" si="5"/>
        <v>9.6199999999999994E-2</v>
      </c>
      <c r="F174" s="70">
        <v>30</v>
      </c>
    </row>
    <row r="175" spans="1:6" ht="13.5" thickBot="1">
      <c r="A175" s="68" t="s">
        <v>388</v>
      </c>
      <c r="B175" s="68" t="s">
        <v>579</v>
      </c>
      <c r="C175" s="69" t="s">
        <v>580</v>
      </c>
      <c r="D175" s="70">
        <v>6.39</v>
      </c>
      <c r="E175" s="75">
        <f t="shared" si="5"/>
        <v>6.3899999999999998E-2</v>
      </c>
      <c r="F175" s="70">
        <v>22.91</v>
      </c>
    </row>
    <row r="176" spans="1:6" ht="13.5" thickBot="1">
      <c r="A176" s="68" t="s">
        <v>390</v>
      </c>
      <c r="B176" s="68" t="s">
        <v>581</v>
      </c>
      <c r="C176" s="69" t="s">
        <v>582</v>
      </c>
      <c r="D176" s="70">
        <v>7.43</v>
      </c>
      <c r="E176" s="75">
        <f t="shared" si="5"/>
        <v>7.4299999999999991E-2</v>
      </c>
      <c r="F176" s="70">
        <v>24.08</v>
      </c>
    </row>
    <row r="177" spans="1:6" ht="13.5" thickBot="1">
      <c r="A177" s="68" t="s">
        <v>392</v>
      </c>
      <c r="B177" s="68" t="s">
        <v>577</v>
      </c>
      <c r="C177" s="69" t="s">
        <v>578</v>
      </c>
      <c r="D177" s="70">
        <v>10.32</v>
      </c>
      <c r="E177" s="75">
        <f t="shared" si="5"/>
        <v>0.1032</v>
      </c>
      <c r="F177" s="70">
        <v>24.26</v>
      </c>
    </row>
    <row r="178" spans="1:6" ht="13.5" thickBot="1">
      <c r="A178" s="68" t="s">
        <v>394</v>
      </c>
      <c r="B178" s="68" t="s">
        <v>494</v>
      </c>
      <c r="C178" s="69" t="s">
        <v>50</v>
      </c>
      <c r="D178" s="70">
        <v>10.27</v>
      </c>
      <c r="E178" s="75">
        <f t="shared" si="5"/>
        <v>0.1027</v>
      </c>
      <c r="F178" s="70">
        <v>26.74</v>
      </c>
    </row>
    <row r="179" spans="1:6" ht="13.5" thickBot="1">
      <c r="A179" s="68" t="s">
        <v>396</v>
      </c>
      <c r="B179" s="68" t="s">
        <v>529</v>
      </c>
      <c r="C179" s="69" t="s">
        <v>530</v>
      </c>
      <c r="D179" s="70">
        <v>5.75</v>
      </c>
      <c r="E179" s="75">
        <f t="shared" si="5"/>
        <v>5.7500000000000002E-2</v>
      </c>
      <c r="F179" s="70">
        <v>22.07</v>
      </c>
    </row>
    <row r="180" spans="1:6" ht="13.5" thickBot="1">
      <c r="A180" s="68" t="s">
        <v>398</v>
      </c>
      <c r="B180" s="68" t="s">
        <v>494</v>
      </c>
      <c r="C180" s="69" t="s">
        <v>50</v>
      </c>
      <c r="D180" s="70">
        <v>2.73</v>
      </c>
      <c r="E180" s="75">
        <f t="shared" si="5"/>
        <v>2.7300000000000001E-2</v>
      </c>
      <c r="F180" s="70">
        <v>22.73</v>
      </c>
    </row>
    <row r="181" spans="1:6" ht="13.5" thickBot="1">
      <c r="A181" s="68" t="s">
        <v>400</v>
      </c>
      <c r="B181" s="68" t="s">
        <v>494</v>
      </c>
      <c r="C181" s="69" t="s">
        <v>50</v>
      </c>
      <c r="D181" s="70">
        <v>0.15</v>
      </c>
      <c r="E181" s="75">
        <f t="shared" si="5"/>
        <v>1.5E-3</v>
      </c>
      <c r="F181" s="70">
        <v>30</v>
      </c>
    </row>
    <row r="182" spans="1:6" ht="13.5" thickBot="1">
      <c r="A182" s="68" t="s">
        <v>402</v>
      </c>
      <c r="B182" s="68" t="s">
        <v>494</v>
      </c>
      <c r="C182" s="69" t="s">
        <v>50</v>
      </c>
      <c r="D182" s="70">
        <v>7.06</v>
      </c>
      <c r="E182" s="75">
        <f t="shared" si="5"/>
        <v>7.0599999999999996E-2</v>
      </c>
      <c r="F182" s="70">
        <v>30</v>
      </c>
    </row>
    <row r="183" spans="1:6" ht="13.5" thickBot="1">
      <c r="A183" s="68" t="s">
        <v>404</v>
      </c>
      <c r="B183" s="68" t="s">
        <v>494</v>
      </c>
      <c r="C183" s="69" t="s">
        <v>50</v>
      </c>
      <c r="D183" s="70">
        <v>2.86</v>
      </c>
      <c r="E183" s="75">
        <f t="shared" si="5"/>
        <v>2.86E-2</v>
      </c>
      <c r="F183" s="70">
        <v>30</v>
      </c>
    </row>
    <row r="184" spans="1:6" ht="13.5" thickBot="1">
      <c r="A184" s="68" t="s">
        <v>406</v>
      </c>
      <c r="B184" s="68" t="s">
        <v>558</v>
      </c>
      <c r="C184" s="69" t="s">
        <v>559</v>
      </c>
      <c r="D184" s="70">
        <v>6.14</v>
      </c>
      <c r="E184" s="75">
        <f t="shared" si="5"/>
        <v>6.1399999999999996E-2</v>
      </c>
      <c r="F184" s="70">
        <v>28.33</v>
      </c>
    </row>
    <row r="185" spans="1:6" ht="13.5" thickBot="1">
      <c r="A185" s="68" t="s">
        <v>408</v>
      </c>
      <c r="B185" s="68" t="s">
        <v>558</v>
      </c>
      <c r="C185" s="69" t="s">
        <v>559</v>
      </c>
      <c r="D185" s="70">
        <v>10.5</v>
      </c>
      <c r="E185" s="75">
        <f t="shared" si="5"/>
        <v>0.105</v>
      </c>
      <c r="F185" s="70">
        <v>22.22</v>
      </c>
    </row>
    <row r="186" spans="1:6" ht="13.5" thickBot="1">
      <c r="A186" s="68" t="s">
        <v>410</v>
      </c>
      <c r="B186" s="68" t="s">
        <v>508</v>
      </c>
      <c r="C186" s="69" t="s">
        <v>52</v>
      </c>
      <c r="D186" s="70">
        <v>10.5</v>
      </c>
      <c r="E186" s="75">
        <f t="shared" si="5"/>
        <v>0.105</v>
      </c>
      <c r="F186" s="70">
        <v>30</v>
      </c>
    </row>
    <row r="187" spans="1:6" ht="13.5" thickBot="1">
      <c r="A187" s="68" t="s">
        <v>412</v>
      </c>
      <c r="B187" s="68" t="s">
        <v>508</v>
      </c>
      <c r="C187" s="69" t="s">
        <v>52</v>
      </c>
      <c r="D187" s="70">
        <v>10.5</v>
      </c>
      <c r="E187" s="75">
        <f t="shared" si="5"/>
        <v>0.105</v>
      </c>
      <c r="F187" s="70">
        <v>30</v>
      </c>
    </row>
    <row r="188" spans="1:6" ht="13.5" thickBot="1">
      <c r="A188" s="71" t="s">
        <v>414</v>
      </c>
      <c r="B188" s="68" t="s">
        <v>495</v>
      </c>
      <c r="C188" s="69" t="s">
        <v>53</v>
      </c>
      <c r="D188" s="72">
        <v>10.5</v>
      </c>
      <c r="E188" s="75">
        <f t="shared" si="5"/>
        <v>0.105</v>
      </c>
      <c r="F188" s="72">
        <v>30</v>
      </c>
    </row>
    <row r="189" spans="1:6" ht="13.5" thickBot="1">
      <c r="A189" s="68" t="s">
        <v>415</v>
      </c>
      <c r="B189" s="68"/>
      <c r="C189" s="69"/>
      <c r="D189" s="70">
        <v>10.5</v>
      </c>
      <c r="E189" s="75">
        <f t="shared" si="5"/>
        <v>0.105</v>
      </c>
      <c r="F189" s="70">
        <v>30</v>
      </c>
    </row>
    <row r="190" spans="1:6" ht="13.5" thickBot="1">
      <c r="A190" s="68" t="s">
        <v>433</v>
      </c>
      <c r="B190" s="68"/>
      <c r="C190" s="69"/>
      <c r="D190" s="70">
        <v>10.5</v>
      </c>
      <c r="E190" s="75">
        <f t="shared" si="5"/>
        <v>0.105</v>
      </c>
      <c r="F190" s="70">
        <v>30</v>
      </c>
    </row>
    <row r="191" spans="1:6" ht="13.5" thickBot="1">
      <c r="A191" s="68" t="s">
        <v>416</v>
      </c>
      <c r="B191" s="68" t="s">
        <v>508</v>
      </c>
      <c r="C191" s="69" t="s">
        <v>52</v>
      </c>
      <c r="D191" s="70">
        <v>10.5</v>
      </c>
      <c r="E191" s="75">
        <f t="shared" si="5"/>
        <v>0.105</v>
      </c>
      <c r="F191" s="70">
        <v>13.54</v>
      </c>
    </row>
    <row r="192" spans="1:6" ht="13.5" thickBot="1">
      <c r="A192" s="68" t="s">
        <v>417</v>
      </c>
      <c r="B192" s="68" t="s">
        <v>557</v>
      </c>
      <c r="C192" s="69" t="s">
        <v>51</v>
      </c>
      <c r="D192" s="70">
        <v>10.5</v>
      </c>
      <c r="E192" s="75">
        <f t="shared" si="5"/>
        <v>0.105</v>
      </c>
      <c r="F192" s="70">
        <v>30</v>
      </c>
    </row>
    <row r="193" spans="1:6" ht="13.5" thickBot="1">
      <c r="A193" s="68" t="s">
        <v>418</v>
      </c>
      <c r="B193" s="68" t="s">
        <v>494</v>
      </c>
      <c r="C193" s="69" t="s">
        <v>50</v>
      </c>
      <c r="D193" s="70">
        <v>10.5</v>
      </c>
      <c r="E193" s="75">
        <f t="shared" si="5"/>
        <v>0.105</v>
      </c>
      <c r="F193" s="70">
        <v>20.65</v>
      </c>
    </row>
    <row r="194" spans="1:6" ht="13.5" thickBot="1">
      <c r="A194" s="68" t="s">
        <v>419</v>
      </c>
      <c r="B194" s="68" t="s">
        <v>558</v>
      </c>
      <c r="C194" s="69" t="s">
        <v>559</v>
      </c>
      <c r="D194" s="70">
        <v>10.5</v>
      </c>
      <c r="E194" s="75">
        <f t="shared" si="5"/>
        <v>0.105</v>
      </c>
      <c r="F194" s="70">
        <v>30</v>
      </c>
    </row>
    <row r="195" spans="1:6" ht="13.5" thickBot="1">
      <c r="A195" s="68" t="s">
        <v>420</v>
      </c>
      <c r="B195" s="68" t="s">
        <v>561</v>
      </c>
      <c r="C195" s="69" t="s">
        <v>48</v>
      </c>
      <c r="D195" s="70">
        <v>10.5</v>
      </c>
      <c r="E195" s="75">
        <f t="shared" si="5"/>
        <v>0.105</v>
      </c>
      <c r="F195" s="70">
        <v>21.08</v>
      </c>
    </row>
    <row r="196" spans="1:6" ht="13.5" thickBot="1">
      <c r="A196" s="68" t="s">
        <v>421</v>
      </c>
      <c r="B196" s="68" t="s">
        <v>568</v>
      </c>
      <c r="C196" s="69" t="s">
        <v>47</v>
      </c>
      <c r="D196" s="70">
        <v>9.8000000000000007</v>
      </c>
      <c r="E196" s="75">
        <f t="shared" si="5"/>
        <v>9.8000000000000004E-2</v>
      </c>
      <c r="F196" s="70">
        <v>12.07</v>
      </c>
    </row>
    <row r="197" spans="1:6" ht="13.5" thickBot="1">
      <c r="A197" s="68" t="s">
        <v>422</v>
      </c>
      <c r="B197" s="68" t="s">
        <v>569</v>
      </c>
      <c r="C197" s="69" t="s">
        <v>46</v>
      </c>
      <c r="D197" s="70">
        <v>10.5</v>
      </c>
      <c r="E197" s="75">
        <f t="shared" si="5"/>
        <v>0.105</v>
      </c>
      <c r="F197" s="70">
        <v>15.61</v>
      </c>
    </row>
    <row r="198" spans="1:6" ht="13.5" thickBot="1">
      <c r="A198" s="68" t="s">
        <v>423</v>
      </c>
      <c r="B198" s="68" t="s">
        <v>571</v>
      </c>
      <c r="C198" s="69" t="s">
        <v>45</v>
      </c>
      <c r="D198" s="70">
        <v>10.5</v>
      </c>
      <c r="E198" s="75">
        <f t="shared" si="5"/>
        <v>0.105</v>
      </c>
      <c r="F198" s="70">
        <v>13.25</v>
      </c>
    </row>
    <row r="199" spans="1:6" ht="13.5" thickBot="1">
      <c r="A199" s="68" t="s">
        <v>424</v>
      </c>
      <c r="B199" s="68" t="s">
        <v>572</v>
      </c>
      <c r="C199" s="69" t="s">
        <v>44</v>
      </c>
      <c r="D199" s="70">
        <v>10.5</v>
      </c>
      <c r="E199" s="75">
        <f t="shared" si="5"/>
        <v>0.105</v>
      </c>
      <c r="F199" s="70">
        <v>30</v>
      </c>
    </row>
    <row r="200" spans="1:6" ht="13.5" thickBot="1">
      <c r="A200" s="68" t="s">
        <v>425</v>
      </c>
      <c r="B200" s="68" t="s">
        <v>560</v>
      </c>
      <c r="C200" s="69" t="s">
        <v>43</v>
      </c>
      <c r="D200" s="70">
        <v>10.5</v>
      </c>
      <c r="E200" s="75">
        <f t="shared" si="5"/>
        <v>0.105</v>
      </c>
      <c r="F200" s="70">
        <v>29.24</v>
      </c>
    </row>
    <row r="201" spans="1:6" ht="13.5" thickBot="1">
      <c r="A201" s="68" t="s">
        <v>437</v>
      </c>
      <c r="B201" s="68"/>
      <c r="C201" s="69"/>
      <c r="D201" s="70">
        <v>0</v>
      </c>
      <c r="E201" s="75">
        <f t="shared" si="5"/>
        <v>0</v>
      </c>
      <c r="F201" s="70">
        <v>0</v>
      </c>
    </row>
    <row r="202" spans="1:6" ht="13.5" thickBot="1">
      <c r="A202" s="68" t="s">
        <v>426</v>
      </c>
      <c r="B202" s="68" t="s">
        <v>566</v>
      </c>
      <c r="C202" s="69" t="s">
        <v>567</v>
      </c>
      <c r="D202" s="70">
        <v>10.5</v>
      </c>
      <c r="E202" s="75">
        <f t="shared" ref="E202:E209" si="6">D202/100</f>
        <v>0.105</v>
      </c>
      <c r="F202" s="70">
        <v>6.98</v>
      </c>
    </row>
    <row r="203" spans="1:6" ht="13.5" thickBot="1">
      <c r="A203" s="68" t="s">
        <v>438</v>
      </c>
      <c r="B203" s="68" t="s">
        <v>500</v>
      </c>
      <c r="C203" s="69" t="s">
        <v>501</v>
      </c>
      <c r="D203" s="70">
        <v>4.3499999999999996</v>
      </c>
      <c r="E203" s="75">
        <f t="shared" si="6"/>
        <v>4.3499999999999997E-2</v>
      </c>
      <c r="F203" s="70">
        <v>8.7200000000000006</v>
      </c>
    </row>
    <row r="204" spans="1:6" ht="13.5" thickBot="1">
      <c r="A204" s="68" t="s">
        <v>439</v>
      </c>
      <c r="B204" s="68"/>
      <c r="C204" s="69"/>
      <c r="D204" s="70">
        <v>10.5</v>
      </c>
      <c r="E204" s="75">
        <f t="shared" si="6"/>
        <v>0.105</v>
      </c>
      <c r="F204" s="70">
        <v>30</v>
      </c>
    </row>
    <row r="205" spans="1:6" ht="13.5" thickBot="1">
      <c r="A205" s="68" t="s">
        <v>427</v>
      </c>
      <c r="B205" s="68" t="s">
        <v>555</v>
      </c>
      <c r="C205" s="69" t="s">
        <v>556</v>
      </c>
      <c r="D205" s="70">
        <v>3.82</v>
      </c>
      <c r="E205" s="75">
        <f t="shared" si="6"/>
        <v>3.8199999999999998E-2</v>
      </c>
      <c r="F205" s="70">
        <v>4.3099999999999996</v>
      </c>
    </row>
    <row r="206" spans="1:6" ht="13.5" thickBot="1">
      <c r="A206" s="68" t="s">
        <v>428</v>
      </c>
      <c r="B206" s="68" t="s">
        <v>575</v>
      </c>
      <c r="C206" s="69" t="s">
        <v>40</v>
      </c>
      <c r="D206" s="70">
        <v>10.5</v>
      </c>
      <c r="E206" s="75">
        <f t="shared" si="6"/>
        <v>0.105</v>
      </c>
      <c r="F206" s="70">
        <v>25.5</v>
      </c>
    </row>
    <row r="207" spans="1:6" ht="13.5" thickBot="1">
      <c r="A207" s="68" t="s">
        <v>429</v>
      </c>
      <c r="B207" s="68" t="s">
        <v>570</v>
      </c>
      <c r="C207" s="69" t="s">
        <v>39</v>
      </c>
      <c r="D207" s="70">
        <v>7.24</v>
      </c>
      <c r="E207" s="75">
        <f t="shared" si="6"/>
        <v>7.2400000000000006E-2</v>
      </c>
      <c r="F207" s="70">
        <v>14.52</v>
      </c>
    </row>
    <row r="208" spans="1:6" ht="13.5" thickBot="1">
      <c r="A208" s="68" t="s">
        <v>56</v>
      </c>
      <c r="B208" s="68" t="s">
        <v>576</v>
      </c>
      <c r="C208" s="69" t="s">
        <v>38</v>
      </c>
      <c r="D208" s="70">
        <v>3</v>
      </c>
      <c r="E208" s="75">
        <f t="shared" si="6"/>
        <v>0.03</v>
      </c>
      <c r="F208" s="70">
        <v>2.87</v>
      </c>
    </row>
    <row r="209" spans="1:6" ht="13.5" thickBot="1">
      <c r="A209" s="76" t="s">
        <v>434</v>
      </c>
      <c r="B209" s="68" t="s">
        <v>509</v>
      </c>
      <c r="C209" s="69" t="s">
        <v>510</v>
      </c>
      <c r="D209" s="77">
        <v>-2.2799999999999998</v>
      </c>
      <c r="E209" s="75">
        <f t="shared" si="6"/>
        <v>-2.2799999999999997E-2</v>
      </c>
      <c r="F209" s="77">
        <v>-1.98</v>
      </c>
    </row>
  </sheetData>
  <autoFilter ref="A9:F9" xr:uid="{C577E956-50A7-475D-B525-5199D866C9FE}">
    <sortState xmlns:xlrd2="http://schemas.microsoft.com/office/spreadsheetml/2017/richdata2" ref="A10:F210">
      <sortCondition ref="A9"/>
    </sortState>
  </autoFilter>
  <mergeCells count="4">
    <mergeCell ref="A1:A6"/>
    <mergeCell ref="F1:F6"/>
    <mergeCell ref="A7:F7"/>
    <mergeCell ref="A8:F8"/>
  </mergeCells>
  <pageMargins left="0.2" right="0.2"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1-Instructions</vt:lpstr>
      <vt:lpstr>2-Cover Page</vt:lpstr>
      <vt:lpstr>3-Budget and Actual Detail</vt:lpstr>
      <vt:lpstr>4-Budget Summary</vt:lpstr>
      <vt:lpstr>5-AFR Summary</vt:lpstr>
      <vt:lpstr>6-Error Checking</vt:lpstr>
      <vt:lpstr>Other</vt:lpstr>
      <vt:lpstr>Review Tracking Sheet</vt:lpstr>
      <vt:lpstr>9-Indirect Rates</vt:lpstr>
      <vt:lpstr>budget</vt:lpstr>
      <vt:lpstr>Budget_Object</vt:lpstr>
      <vt:lpstr>'2-Cover Page'!Print_Area</vt:lpstr>
      <vt:lpstr>'4-Budget Summary'!Print_Area</vt:lpstr>
      <vt:lpstr>'Review Tracking Sheet'!Print_Area</vt:lpstr>
      <vt:lpstr>'3-Budget and Actual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Family</dc:creator>
  <cp:lastModifiedBy>Austin, Jennifer</cp:lastModifiedBy>
  <cp:lastPrinted>2015-10-14T17:46:54Z</cp:lastPrinted>
  <dcterms:created xsi:type="dcterms:W3CDTF">2004-07-30T15:33:42Z</dcterms:created>
  <dcterms:modified xsi:type="dcterms:W3CDTF">2020-12-17T21:14:20Z</dcterms:modified>
</cp:coreProperties>
</file>