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harts/chart2.xml" ContentType="application/vnd.openxmlformats-officedocument.drawingml.chart+xml"/>
  <Override PartName="/xl/drawings/drawing5.xml" ContentType="application/vnd.openxmlformats-officedocument.drawingml.chartshapes+xml"/>
  <Override PartName="/xl/charts/chart3.xml" ContentType="application/vnd.openxmlformats-officedocument.drawingml.chart+xml"/>
  <Override PartName="/xl/drawings/drawing6.xml" ContentType="application/vnd.openxmlformats-officedocument.drawingml.chartshapes+xml"/>
  <Override PartName="/xl/charts/chart4.xml" ContentType="application/vnd.openxmlformats-officedocument.drawingml.chart+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harts/chart7.xml" ContentType="application/vnd.openxmlformats-officedocument.drawingml.chart+xml"/>
  <Override PartName="/xl/drawings/drawing10.xml" ContentType="application/vnd.openxmlformats-officedocument.drawingml.chartshapes+xml"/>
  <Override PartName="/xl/charts/chart8.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harts/chart9.xml" ContentType="application/vnd.openxmlformats-officedocument.drawingml.chart+xml"/>
  <Override PartName="/xl/drawings/drawing13.xml" ContentType="application/vnd.openxmlformats-officedocument.drawingml.chartshapes+xml"/>
  <Override PartName="/xl/charts/chart10.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harts/chart11.xml" ContentType="application/vnd.openxmlformats-officedocument.drawingml.chart+xml"/>
  <Override PartName="/xl/drawings/drawing16.xml" ContentType="application/vnd.openxmlformats-officedocument.drawingml.chartshapes+xml"/>
  <Override PartName="/xl/charts/chart12.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harts/chart13.xml" ContentType="application/vnd.openxmlformats-officedocument.drawingml.chart+xml"/>
  <Override PartName="/xl/drawings/drawing19.xml" ContentType="application/vnd.openxmlformats-officedocument.drawingml.chartshapes+xml"/>
  <Override PartName="/xl/charts/chart14.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harts/chart15.xml" ContentType="application/vnd.openxmlformats-officedocument.drawingml.chart+xml"/>
  <Override PartName="/xl/drawings/drawing22.xml" ContentType="application/vnd.openxmlformats-officedocument.drawingml.chartshapes+xml"/>
  <Override PartName="/xl/charts/chart16.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harts/chart17.xml" ContentType="application/vnd.openxmlformats-officedocument.drawingml.chart+xml"/>
  <Override PartName="/xl/drawings/drawing25.xml" ContentType="application/vnd.openxmlformats-officedocument.drawingml.chartshapes+xml"/>
  <Override PartName="/xl/charts/chart18.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omments1.xml" ContentType="application/vnd.openxmlformats-officedocument.spreadsheetml.comments+xml"/>
  <Override PartName="/xl/charts/chart19.xml" ContentType="application/vnd.openxmlformats-officedocument.drawingml.chart+xml"/>
  <Override PartName="/xl/drawings/drawing28.xml" ContentType="application/vnd.openxmlformats-officedocument.drawingml.chartshapes+xml"/>
  <Override PartName="/xl/charts/chart20.xml" ContentType="application/vnd.openxmlformats-officedocument.drawingml.chart+xml"/>
  <Override PartName="/xl/drawings/drawing29.xml" ContentType="application/vnd.openxmlformats-officedocument.drawingml.chartshapes+xml"/>
  <Override PartName="/xl/drawings/drawing30.xml" ContentType="application/vnd.openxmlformats-officedocument.drawing+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omments2.xml" ContentType="application/vnd.openxmlformats-officedocument.spreadsheetml.comments+xml"/>
  <Override PartName="/xl/charts/chart21.xml" ContentType="application/vnd.openxmlformats-officedocument.drawingml.chart+xml"/>
  <Override PartName="/xl/drawings/drawing31.xml" ContentType="application/vnd.openxmlformats-officedocument.drawingml.chartshapes+xml"/>
  <Override PartName="/xl/charts/chart22.xml" ContentType="application/vnd.openxmlformats-officedocument.drawingml.chart+xml"/>
  <Override PartName="/xl/drawings/drawing32.xml" ContentType="application/vnd.openxmlformats-officedocument.drawingml.chartshapes+xml"/>
  <Override PartName="/xl/charts/chart23.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drawings/drawing35.xml" ContentType="application/vnd.openxmlformats-officedocument.drawing+xml"/>
  <Override PartName="/xl/charts/chart24.xml" ContentType="application/vnd.openxmlformats-officedocument.drawingml.chart+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codeName="ThisWorkbook"/>
  <workbookProtection workbookPassword="C50A" lockStructure="1"/>
  <bookViews>
    <workbookView xWindow="-255" yWindow="15" windowWidth="14760" windowHeight="7530" tabRatio="910" firstSheet="2" activeTab="3"/>
  </bookViews>
  <sheets>
    <sheet name="NOTES" sheetId="35" state="hidden" r:id="rId1"/>
    <sheet name="Custom" sheetId="36" r:id="rId2"/>
    <sheet name="Instructions" sheetId="8" r:id="rId3"/>
    <sheet name="Report" sheetId="32" r:id="rId4"/>
    <sheet name="Standard 1" sheetId="26" r:id="rId5"/>
    <sheet name="Standard 2" sheetId="17" r:id="rId6"/>
    <sheet name="Standard 3" sheetId="27" r:id="rId7"/>
    <sheet name="Standard 4" sheetId="28" r:id="rId8"/>
    <sheet name="Standard 5" sheetId="30" r:id="rId9"/>
    <sheet name="Standard 6" sheetId="31" r:id="rId10"/>
    <sheet name="Standard 7 Selecting" sheetId="33" state="hidden" r:id="rId11"/>
    <sheet name="Standard 7 Scoring" sheetId="34" state="hidden" r:id="rId12"/>
    <sheet name="Blank Standard " sheetId="25" state="hidden" r:id="rId13"/>
    <sheet name="DATA" sheetId="20" state="hidden" r:id="rId14"/>
    <sheet name="definitions" sheetId="21" state="hidden" r:id="rId15"/>
    <sheet name="Sheet4" sheetId="23" state="hidden" r:id="rId16"/>
    <sheet name="hr-data" sheetId="22" state="hidden" r:id="rId17"/>
    <sheet name="cde-data" sheetId="5" state="hidden" r:id="rId18"/>
    <sheet name="Notes-questions" sheetId="37" state="hidden" r:id="rId19"/>
  </sheets>
  <definedNames>
    <definedName name="_xlnm._FilterDatabase" localSheetId="13" hidden="1">DATA!$A$63:$E$650</definedName>
    <definedName name="ACADEMY_20">Report!$A$2006:$A$2038</definedName>
    <definedName name="ADAMS_12_FIVE_STAR_SCHOOLS">Report!$B$2006:$B$2059</definedName>
    <definedName name="ADAMS_ARAPAHOE_28J">Report!$D$2006:$D$2064</definedName>
    <definedName name="ADAMS_COUNTY_14">Report!$C$2006:$C$2019</definedName>
    <definedName name="AGATE_300">Report!$E$2006:$E$2008</definedName>
    <definedName name="AGUILAR_REORGANIZED_6">Report!$F$2006:$F$2008</definedName>
    <definedName name="AKRON_R_1">Report!$G$2006:$G$2008</definedName>
    <definedName name="ALAMOSA_RE_11J">Report!$H$2006:$H$2013</definedName>
    <definedName name="ARCHULETA_COUNTY_50_JT">Report!$I$2006:$I$2010</definedName>
    <definedName name="ARICKAREE_R_2">Report!$J$2006:$J$2008</definedName>
    <definedName name="ARRIBA_FLAGLER_C_20">Report!$K$2006:$K$2009</definedName>
    <definedName name="ASPEN_1">Report!$L$2006:$L$2011</definedName>
    <definedName name="AULT_HIGHLAND_RE_9">Report!$M$2006:$M$2009</definedName>
    <definedName name="BAYFIELD_10_JT_R">Report!$N$2006:$N$2009</definedName>
    <definedName name="BENNETT_29J">Report!$O$2006:$O$2010</definedName>
    <definedName name="BETHUNE_R_5">Report!$P$2006:$P$2008</definedName>
    <definedName name="BIG_SANDY_100J">Report!$Q$2006:$Q$2009</definedName>
    <definedName name="BOCES" localSheetId="3">Report!$E$196:$F$200</definedName>
    <definedName name="BOCES" localSheetId="11">#REF!</definedName>
    <definedName name="BOCES" localSheetId="10">#REF!</definedName>
    <definedName name="BOCES">#REF!</definedName>
    <definedName name="BOCES2">#REF!</definedName>
    <definedName name="BOCES3">#REF!</definedName>
    <definedName name="BOCESName" localSheetId="3">Report!$E$196:$F$216</definedName>
    <definedName name="BOCESName" localSheetId="11">#REF!</definedName>
    <definedName name="BOCESName" localSheetId="10">#REF!</definedName>
    <definedName name="BOCESName">#REF!</definedName>
    <definedName name="BOCESName2">#REF!</definedName>
    <definedName name="BOCESName3">#REF!</definedName>
    <definedName name="BOULDER_VALLEY_RE_2">Report!$R$2006:$R$2061</definedName>
    <definedName name="BRANSON_REORGANIZED_82">Report!$S$2006:$S$2010</definedName>
    <definedName name="BRIGGSDALE_RE_10">Report!$T$2006:$T$2008</definedName>
    <definedName name="BRIGHTON_27J">Report!$U$2006:$U$2029</definedName>
    <definedName name="BRUSH_RE_2_J">Report!$V$2006:$V$2010</definedName>
    <definedName name="BUENA_VISTA_R_31">Report!$W$2006:$W$2011</definedName>
    <definedName name="BUFFALO_RE_4J">Report!$X$2006:$X$2008</definedName>
    <definedName name="BURLINGTON_RE_6J">Report!$Y$2006:$Y$2009</definedName>
    <definedName name="BYERS_32J">Report!$Z$2006:$Z$2008</definedName>
    <definedName name="CALHAN_RJ_1">Report!$AA$2006:$AA$2010</definedName>
    <definedName name="CAMPO_RE_6">Report!$AB$2006:$AB$2008</definedName>
    <definedName name="CANON_CITY_RE_1">Report!$AC$2006:$AC$2017</definedName>
    <definedName name="CENTENNIAL_BOCES">Report!$AD$2006:$AD$2007</definedName>
    <definedName name="CENTENNIAL_R_1">Report!$AE$2006:$AE$2009</definedName>
    <definedName name="CENTER_26_JT">Report!$AF$2006:$AF$2011</definedName>
    <definedName name="CHARTER_SCHOOL_INSTITUTE">Report!$AG$2006:$AG$2029</definedName>
    <definedName name="CHERAW_31">Report!$AH$2006:$AH$2009</definedName>
    <definedName name="CHERRY_CREEK_5">Report!$AI$2006:$AI$2063</definedName>
    <definedName name="CHEYENNE_COUNTY_RE_5">Report!$AJ$2006:$AJ$2009</definedName>
    <definedName name="CHEYENNE_MOUNTAIN_12">Report!$AK$2006:$AK$2015</definedName>
    <definedName name="CLEAR_CREEK_RE_1">Report!$AL$2006:$AL$2011</definedName>
    <definedName name="Colorado_School_for_the_De">Report!$AM$2006:$AM$2007</definedName>
    <definedName name="COLORADO_SPRINGS_11">Report!$AN$2006:$AN$2065</definedName>
    <definedName name="ContentArea">'Standard 7 Scoring'!$H$86:$H$109</definedName>
    <definedName name="COTOPAXI_RE_3">Report!$AO$2006:$AO$2008</definedName>
    <definedName name="CREEDE_SCHOOL_DISTRICT">Report!$AP$2006:$AP$2008</definedName>
    <definedName name="CRIPPLE_CREEK_VICTOR_RE_1">Report!$AQ$2006:$AQ$2008</definedName>
    <definedName name="CROWLEY_COUNTY_RE_1_J">Report!$AR$2006:$AR$2010</definedName>
    <definedName name="CUSTER_COUNTY_SCHOOL_DISTR">Report!$AS$2006:$AS$2009</definedName>
    <definedName name="DE_BEQUE_49JT">Report!$AT$2006:$AT$2008</definedName>
    <definedName name="DEER_TRAIL_26J">Report!$AU$2006:$AU$2008</definedName>
    <definedName name="DEL_NORTE_C_7">Report!$AV$2006:$AV$2010</definedName>
    <definedName name="DELTA_COUNTY_50_J">Report!$AW$2006:$AW$2026</definedName>
    <definedName name="DENVER_COUNTY_1">Report!$AX$2006:$AX$2171</definedName>
    <definedName name="districsx" localSheetId="11">Report!$H$196:$H$379</definedName>
    <definedName name="districsx" localSheetId="10">Report!$H$196:$H$379</definedName>
    <definedName name="districsx">Report!$H$196:$H$379</definedName>
    <definedName name="DOLORES_COUNTY_RE_NO.2">Report!$AY$2006:$AY$2009</definedName>
    <definedName name="DOLORES_RE_4A">Report!$AZ$2006:$AZ$2009</definedName>
    <definedName name="DOUGLAS_COUNTY_RE_1">Report!$BA$2006:$BA$2087</definedName>
    <definedName name="DURANGO_9_R">Report!$BB$2006:$BB$2016</definedName>
    <definedName name="EADS_RE_1">Report!$BC$2006:$BC$2009</definedName>
    <definedName name="EAGLE_COUNTY_RE_50">Report!$BD$2006:$BD$2027</definedName>
    <definedName name="EAST_GRAND_2">Report!$BE$2006:$BE$2012</definedName>
    <definedName name="EAST_OTERO_R_1">Report!$BF$2006:$BF$2009</definedName>
    <definedName name="EATON_RE_2">Report!$BG$2006:$BG$2011</definedName>
    <definedName name="EDISON_54_JT">Report!$BH$2006:$BH$2009</definedName>
    <definedName name="ELBERT_200">Report!$BI$2006:$BI$2008</definedName>
    <definedName name="ELIZABETH_C_1">Report!$BJ$2006:$BJ$2013</definedName>
    <definedName name="ELLICOTT_22">Report!$BK$2006:$BK$2009</definedName>
    <definedName name="ENGLEWOOD_1">Report!$BL$2006:$BL$2014</definedName>
    <definedName name="EXPEDITIONARY_BOCES">Report!$BM$2006:$BM$2007</definedName>
    <definedName name="FALCON_49">Report!$BN$2006:$BN$2027</definedName>
    <definedName name="FORT_MORGAN_RE_3">Report!$BO$2006:$BO$2013</definedName>
    <definedName name="FOUNTAIN_8">Report!$BP$2006:$BP$2018</definedName>
    <definedName name="FOWLER_R_4J">Report!$BQ$2006:$BQ$2009</definedName>
    <definedName name="FREMONT_RE_2">Report!$BR$2006:$BR$2011</definedName>
    <definedName name="FRENCHMAN_RE_3">Report!$BS$2006:$BS$2008</definedName>
    <definedName name="GARFIELD_16">Report!$BT$2006:$BT$2011</definedName>
    <definedName name="GARFIELD_RE_2">Report!$BU$2006:$BU$2017</definedName>
    <definedName name="GENOA_HUGO_C113">Report!$BV$2006:$BV$2009</definedName>
    <definedName name="GILPIN_COUNTY_RE_1">Report!$BW$2006:$BW$2008</definedName>
    <definedName name="GRANADA_RE_1">Report!$BX$2006:$BX$2008</definedName>
    <definedName name="GREELEY_6">Report!$BY$2006:$BY$2036</definedName>
    <definedName name="GUNNISON_WATERSHED_RE1J">Report!$BZ$2006:$BZ$2012</definedName>
    <definedName name="HANOVER_28">Report!$CA$2006:$CA$2008</definedName>
    <definedName name="HARRISON_2">Report!$CB$2006:$CB$2033</definedName>
    <definedName name="HAXTUN_RE_2J">Report!$CC$2006:$CC$2008</definedName>
    <definedName name="HAYDEN_RE_1">Report!$CD$2006:$CD$2009</definedName>
    <definedName name="HI_PLAINS_R_23">Report!$CF$2006:$CF$2008</definedName>
    <definedName name="HINSDALE_COUNTY_RE_1">Report!$CE$2006:$CE$2007</definedName>
    <definedName name="HOEHNE_REORGANIZED_3">Report!$CG$2006:$CG$2009</definedName>
    <definedName name="HOLLY_RE_3">Report!$CH$2006:$CH$2009</definedName>
    <definedName name="HOLYOKE_RE_1J">Report!$CI$2006:$CI$2009</definedName>
    <definedName name="HUERFANO_RE_1">Report!$CJ$2006:$CJ$2010</definedName>
    <definedName name="IDALIA_RJ_3">Report!$CK$2006:$CK$2008</definedName>
    <definedName name="IGNACIO_11_JT">Report!$CL$2006:$CL$2011</definedName>
    <definedName name="JEFFERSON_COUNTY_R_1">Report!$CM$2006:$CM$2169</definedName>
    <definedName name="JOHNSTOWN_MILLIKEN_RE_5J">Report!$CN$2006:$CN$2012</definedName>
    <definedName name="JULESBURG_RE_1">Report!$CO$2006:$CO$2009</definedName>
    <definedName name="KARVAL_RE_23">Report!$CP$2006:$CP$2009</definedName>
    <definedName name="KEENESBURG_RE_3_J">Report!$CQ$2006:$CQ$2012</definedName>
    <definedName name="KIM_REORGANIZED_88">Report!$CR$2006:$CR$2008</definedName>
    <definedName name="KIOWA_C_2">Report!$CS$2006:$CS$2009</definedName>
    <definedName name="KIT_CARSON_R_1">Report!$CT$2006:$CT$2008</definedName>
    <definedName name="LA_VETA_RE_2">Report!$CU$2006:$CU$2008</definedName>
    <definedName name="LAKE_COUNTY_R_1">Report!$CV$2006:$CV$2009</definedName>
    <definedName name="LAMAR_RE_2">Report!$CW$2006:$CW$2013</definedName>
    <definedName name="LAS_ANIMAS_RE_1">Report!$CX$2006:$CX$2010</definedName>
    <definedName name="LEWIS_PALMER_38">Report!$CY$2006:$CY$2015</definedName>
    <definedName name="LIBERTY_J_4">Report!$CZ$2006:$CZ$2008</definedName>
    <definedName name="LIMON_RE_4J">Report!$DA$2006:$DA$2008</definedName>
    <definedName name="LITTLETON_6">Report!$DB$2006:$DB$2028</definedName>
    <definedName name="LONE_STAR_101">Report!$DC$2006:$DC$2009</definedName>
    <definedName name="MANCOS_RE_6">Report!$DD$2006:$DD$2009</definedName>
    <definedName name="MANITOU_SPRINGS_14">Report!$DE$2006:$DE$2010</definedName>
    <definedName name="MANZANOLA_3J">Report!$DF$2006:$DF$2008</definedName>
    <definedName name="MAPLETON_1">Report!$DG$2006:$DG$2022</definedName>
    <definedName name="MC_CLAVE_RE_2">Report!$DH$2006:$DH$2008</definedName>
    <definedName name="MEEKER_RE1">Report!$DI$2006:$DI$2009</definedName>
    <definedName name="MESA_COUNTY_VALLEY_51">Report!$DJ$2006:$DJ$2051</definedName>
    <definedName name="MIAMI_YODER_60_JT">Report!$DK$2006:$DK$2009</definedName>
    <definedName name="MOFFAT_2">Report!$DL$2006:$DL$2010</definedName>
    <definedName name="MOFFAT_COUNTY_RE_NO_1">Report!$DM$2006:$DM$2013</definedName>
    <definedName name="MONTE_VISTA_C_8">Report!$DN$2006:$DN$2012</definedName>
    <definedName name="MONTEZUMA_CORTEZ_RE_1">Report!$DO$2006:$DO$2015</definedName>
    <definedName name="MONTROSE_COUNTY_RE_1J">Report!$DP$2006:$DP$2020</definedName>
    <definedName name="MOUNTAIN_BOCES">Report!$DQ$2006:$DQ$2009</definedName>
    <definedName name="MOUNTAIN_VALLEY_RE_1">Report!$DR$2006:$DR$2009</definedName>
    <definedName name="NORTH_CONEJOS_RE_1J">Report!$DS$2006:$DS$2011</definedName>
    <definedName name="NORTH_PARK_R_1">Report!$DT$2006:$DT$2008</definedName>
    <definedName name="NORWOOD_R_2J">Report!$DU$2006:$DU$2008</definedName>
    <definedName name="OLE_LINK7" localSheetId="13">DATA!$E$521</definedName>
    <definedName name="OTIS_R_3">Report!$DV$2006:$DV$2008</definedName>
    <definedName name="OURAY_R_1">Report!$DW$2006:$DW$2009</definedName>
    <definedName name="PARK__ESTES_PARK__R_3">Report!$DX$2006:$DX$2010</definedName>
    <definedName name="PARK_COUNTY_RE_2">Report!$DY$2006:$DY$2011</definedName>
    <definedName name="PAWNEE_RE_12">Report!$DZ$2006:$DZ$2008</definedName>
    <definedName name="PEYTON_23_JT">Report!$EA$2006:$EA$2008</definedName>
    <definedName name="PLAINVIEW_RE_2">Report!$EB$2006:$EB$2008</definedName>
    <definedName name="PLATEAU_RE_5">Report!$EC$2006:$EC$2008</definedName>
    <definedName name="PLATEAU_VALLEY_50">Report!$ED$2006:$ED$2010</definedName>
    <definedName name="PLATTE_CANYON_1">Report!$EE$2006:$EE$2009</definedName>
    <definedName name="PLATTE_VALLEY_RE_3">Report!$EF$2006:$EF$2008</definedName>
    <definedName name="PLATTE_VALLEY_RE_7">Report!$EG$2006:$EG$2009</definedName>
    <definedName name="POUDRE_R_1">Report!$EH$2006:$EH$2056</definedName>
    <definedName name="PRAIRIE_RE_11">Report!$EI$2006:$EI$2008</definedName>
    <definedName name="PRIMERO_REORGANIZED_2">Report!$EJ$2006:$EJ$2008</definedName>
    <definedName name="_xlnm.Print_Area" localSheetId="12">'Blank Standard '!$A$1:$K$128</definedName>
    <definedName name="_xlnm.Print_Area" localSheetId="2">Instructions!$A$1:$L$46</definedName>
    <definedName name="_xlnm.Print_Area" localSheetId="3">Report!$A$1:$K$185</definedName>
    <definedName name="_xlnm.Print_Area" localSheetId="4">'Standard 1'!$A$1:$K$86</definedName>
    <definedName name="_xlnm.Print_Area" localSheetId="5">'Standard 2'!$A$1:$K$99</definedName>
    <definedName name="_xlnm.Print_Area" localSheetId="6">'Standard 3'!$A$1:$K$83</definedName>
    <definedName name="_xlnm.Print_Area" localSheetId="7">'Standard 4'!$A$1:$K$81</definedName>
    <definedName name="_xlnm.Print_Area" localSheetId="8">'Standard 5'!$A$1:$K$109</definedName>
    <definedName name="_xlnm.Print_Area" localSheetId="9">'Standard 6'!$A$1:$K$68</definedName>
    <definedName name="_xlnm.Print_Area" localSheetId="11">'Standard 7 Scoring'!$A$1:$K$78</definedName>
    <definedName name="_xlnm.Print_Area" localSheetId="10">'Standard 7 Selecting'!$A$1:$G$32</definedName>
    <definedName name="PRITCHETT_RE_3">Report!$EK$2006:$EK$2009</definedName>
    <definedName name="PUEBLO_CITY_60">Report!$EL$2006:$EL$2044</definedName>
    <definedName name="PUEBLO_COUNTY_70">Report!$EM$2006:$EM$2031</definedName>
    <definedName name="RANGELY_RE_4">Report!$EN$2006:$EN$2008</definedName>
    <definedName name="RIDGWAY_R_2">Report!$EO$2006:$EO$2009</definedName>
    <definedName name="ROARING_FORK_RE_1">Report!$EP$2006:$EP$2018</definedName>
    <definedName name="ROCKY_FORD_R_2">Report!$EQ$2006:$EQ$2009</definedName>
    <definedName name="SALIDA_R_32">Report!$ER$2006:$ER$2011</definedName>
    <definedName name="SAN_JUAN_BOCES">Report!$ES$2006:$ES$2007</definedName>
    <definedName name="SANFORD_6J">Report!$ET$2006:$ET$2008</definedName>
    <definedName name="SANGRE_DE_CRISTO_RE_22J">Report!$EU$2006:$EU$2008</definedName>
    <definedName name="SARGENT_RE_33J">Report!$EV$2006:$EV$2009</definedName>
    <definedName name="SchoolName" localSheetId="3">Report!$A$196:$D$2002</definedName>
    <definedName name="SchoolName" localSheetId="11">#REF!</definedName>
    <definedName name="SchoolName" localSheetId="10">#REF!</definedName>
    <definedName name="SchoolName">#REF!</definedName>
    <definedName name="SchoolName2">#REF!</definedName>
    <definedName name="SchoolName3">#REF!</definedName>
    <definedName name="SHERIDAN_2">Report!$EW$2006:$EW$2009</definedName>
    <definedName name="SIERRA_GRANDE_R_30">Report!$EX$2006:$EX$2009</definedName>
    <definedName name="SILVERTON_1">Report!$EY$2006:$EY$2009</definedName>
    <definedName name="SOUTH_CONEJOS_RE_10">Report!$EZ$2006:$EZ$2009</definedName>
    <definedName name="SOUTH_ROUTT_RE_3">Report!$FA$2006:$FA$2010</definedName>
    <definedName name="SPRINGFIELD_RE_4">Report!$FB$2006:$FB$2009</definedName>
    <definedName name="ST_VRAIN_VALLEY_RE_1J">Report!$FC$2006:$FC$2058</definedName>
    <definedName name="STEAMBOAT_SPRINGS_RE_2">Report!$FD$2006:$FD$2012</definedName>
    <definedName name="STRASBURG_31J">Report!$FE$2006:$FE$2010</definedName>
    <definedName name="STRATTON_R_4">Report!$FF$2006:$FF$2009</definedName>
    <definedName name="SUMMIT_RE_1">Report!$FG$2006:$FG$2015</definedName>
    <definedName name="SWINK_33">Report!$FH$2006:$FH$2008</definedName>
    <definedName name="TELLURIDE_R_1">Report!$FI$2006:$FI$2009</definedName>
    <definedName name="THOMPSON_R2_J">Report!$FJ$2006:$FJ$2040</definedName>
    <definedName name="TRINIDAD_1">Report!$FK$2006:$FK$2013</definedName>
    <definedName name="VALLEY_RE_1">Report!$FL$2006:$FL$2014</definedName>
    <definedName name="VILAS_RE_5">Report!$FM$2006:$FM$2009</definedName>
    <definedName name="WALSH_RE_1">Report!$FN$2006:$FN$2011</definedName>
    <definedName name="WELD_COUNTY_RE_1">Report!$FO$2006:$FO$2012</definedName>
    <definedName name="WELD_COUNTY_S_D_RE_8">Report!$FP$2006:$FP$2010</definedName>
    <definedName name="WELDON_VALLEY_RE_20_J">Report!$FQ$2006:$FQ$2009</definedName>
    <definedName name="WEST_END_RE_2">Report!$FR$2006:$FR$2009</definedName>
    <definedName name="WEST_GRAND_1_JT.">Report!$FS$2006:$FS$2023</definedName>
    <definedName name="WESTMINSTER_50">Report!$FT$2006:$FT$2024</definedName>
    <definedName name="WIDEFIELD_3">Report!$FU$2006:$FU$2022</definedName>
    <definedName name="WIGGINS_RE_50_J">Report!$FV$2006:$FV$2009</definedName>
    <definedName name="WILEY_RE_13_JT">Report!$FW$2006:$FW$2014</definedName>
    <definedName name="WINDSOR_RE_4">Report!$FX$2006:$FX$2015</definedName>
    <definedName name="WOODLAND_PARK_RE_2">Report!$FY$2006:$FY$2011</definedName>
    <definedName name="WOODLIN_R_104">Report!$FZ$2006:$FZ$2008</definedName>
    <definedName name="WRAY_RD_2">Report!$GA$2006:$GA$2009</definedName>
    <definedName name="YUMA_1">Report!$GB$2006:$GB$2010</definedName>
  </definedNames>
  <calcPr calcId="145621"/>
</workbook>
</file>

<file path=xl/calcChain.xml><?xml version="1.0" encoding="utf-8"?>
<calcChain xmlns="http://schemas.openxmlformats.org/spreadsheetml/2006/main">
  <c r="G72" i="32" l="1"/>
  <c r="I70" i="32" l="1"/>
  <c r="N12" i="36" l="1"/>
  <c r="B173" i="20" l="1"/>
  <c r="B179" i="20"/>
  <c r="B185" i="20"/>
  <c r="B190" i="20"/>
  <c r="B195" i="20"/>
  <c r="B196" i="20"/>
  <c r="B197" i="20"/>
  <c r="E93" i="17"/>
  <c r="B200" i="20"/>
  <c r="B204" i="20"/>
  <c r="B207" i="20"/>
  <c r="B212" i="20"/>
  <c r="B216" i="20"/>
  <c r="B217" i="20"/>
  <c r="B218" i="20"/>
  <c r="E94" i="17"/>
  <c r="B222" i="20"/>
  <c r="B229" i="20"/>
  <c r="B235" i="20"/>
  <c r="B238" i="20"/>
  <c r="B242" i="20"/>
  <c r="B243" i="20"/>
  <c r="G36" i="32" s="1"/>
  <c r="B247" i="20"/>
  <c r="B250" i="20"/>
  <c r="B259" i="20"/>
  <c r="B267" i="20" s="1"/>
  <c r="B263" i="20"/>
  <c r="B266" i="20"/>
  <c r="B272" i="20"/>
  <c r="B276" i="20"/>
  <c r="B280" i="20"/>
  <c r="B284" i="20"/>
  <c r="B287" i="20"/>
  <c r="B288" i="20"/>
  <c r="B289" i="20"/>
  <c r="E97" i="17"/>
  <c r="B299" i="20"/>
  <c r="B304" i="20"/>
  <c r="B308" i="20"/>
  <c r="B312" i="20"/>
  <c r="B315" i="20"/>
  <c r="B316" i="20"/>
  <c r="B317" i="20"/>
  <c r="E78" i="27"/>
  <c r="B320" i="20"/>
  <c r="B323" i="20"/>
  <c r="B326" i="20"/>
  <c r="B330" i="20"/>
  <c r="B333" i="20"/>
  <c r="B334" i="20"/>
  <c r="B335" i="20"/>
  <c r="E79" i="27"/>
  <c r="B339" i="20"/>
  <c r="B344" i="20"/>
  <c r="B350" i="20"/>
  <c r="B354" i="20"/>
  <c r="B359" i="20"/>
  <c r="B360" i="20"/>
  <c r="B361" i="20"/>
  <c r="E80" i="27"/>
  <c r="B365" i="20"/>
  <c r="B368" i="20"/>
  <c r="B372" i="20"/>
  <c r="B376" i="20"/>
  <c r="B380" i="20"/>
  <c r="B381" i="20"/>
  <c r="B382" i="20"/>
  <c r="E81" i="27"/>
  <c r="E82" i="27"/>
  <c r="B383" i="20"/>
  <c r="B384" i="20"/>
  <c r="G44" i="32"/>
  <c r="H65" i="32"/>
  <c r="B388" i="20"/>
  <c r="B397" i="20"/>
  <c r="B400" i="20"/>
  <c r="B403" i="20"/>
  <c r="B406" i="20"/>
  <c r="B407" i="20"/>
  <c r="B408" i="20"/>
  <c r="E77" i="28"/>
  <c r="B412" i="20"/>
  <c r="B420" i="20"/>
  <c r="B425" i="20"/>
  <c r="B428" i="20"/>
  <c r="B431" i="20"/>
  <c r="B432" i="20"/>
  <c r="B433" i="20" s="1"/>
  <c r="E78" i="28" s="1"/>
  <c r="E80" i="28" s="1"/>
  <c r="B457" i="20" s="1"/>
  <c r="B436" i="20"/>
  <c r="B444" i="20"/>
  <c r="B447" i="20"/>
  <c r="B450" i="20"/>
  <c r="B454" i="20"/>
  <c r="B455" i="20"/>
  <c r="B456" i="20"/>
  <c r="E79" i="28"/>
  <c r="B464" i="20"/>
  <c r="B472" i="20"/>
  <c r="B476" i="20"/>
  <c r="B479" i="20"/>
  <c r="B484" i="20"/>
  <c r="B485" i="20"/>
  <c r="B486" i="20"/>
  <c r="E102" i="30"/>
  <c r="B489" i="20"/>
  <c r="B492" i="20"/>
  <c r="B496" i="20"/>
  <c r="B500" i="20"/>
  <c r="B503" i="20"/>
  <c r="B504" i="20"/>
  <c r="B505" i="20"/>
  <c r="E103" i="30"/>
  <c r="B509" i="20"/>
  <c r="B513" i="20"/>
  <c r="B516" i="20"/>
  <c r="B519" i="20"/>
  <c r="B522" i="20"/>
  <c r="B523" i="20"/>
  <c r="B524" i="20"/>
  <c r="E104" i="30"/>
  <c r="B528" i="20"/>
  <c r="B532" i="20"/>
  <c r="B536" i="20"/>
  <c r="B539" i="20"/>
  <c r="B542" i="20"/>
  <c r="B543" i="20"/>
  <c r="B544" i="20"/>
  <c r="E105" i="30"/>
  <c r="B548" i="20"/>
  <c r="B553" i="20"/>
  <c r="B557" i="20"/>
  <c r="B560" i="20"/>
  <c r="B564" i="20"/>
  <c r="B565" i="20"/>
  <c r="B566" i="20"/>
  <c r="E106" i="30"/>
  <c r="B569" i="20"/>
  <c r="B573" i="20"/>
  <c r="B577" i="20"/>
  <c r="B580" i="20"/>
  <c r="B584" i="20"/>
  <c r="B585" i="20"/>
  <c r="B586" i="20"/>
  <c r="E107" i="30"/>
  <c r="E108" i="30"/>
  <c r="B587" i="20"/>
  <c r="B588" i="20"/>
  <c r="G55" i="32"/>
  <c r="H67" i="32"/>
  <c r="B592" i="20"/>
  <c r="B596" i="20"/>
  <c r="B600" i="20"/>
  <c r="B604" i="20"/>
  <c r="B607" i="20"/>
  <c r="B608" i="20"/>
  <c r="B609" i="20"/>
  <c r="E64" i="31"/>
  <c r="B612" i="20"/>
  <c r="B615" i="20"/>
  <c r="B619" i="20"/>
  <c r="B624" i="20"/>
  <c r="B627" i="20"/>
  <c r="B628" i="20"/>
  <c r="B629" i="20"/>
  <c r="E65" i="31"/>
  <c r="B633" i="20"/>
  <c r="B637" i="20"/>
  <c r="B641" i="20"/>
  <c r="B644" i="20"/>
  <c r="B647" i="20"/>
  <c r="B648" i="20"/>
  <c r="B649" i="20"/>
  <c r="E66" i="31"/>
  <c r="E67" i="31"/>
  <c r="B650" i="20"/>
  <c r="B651" i="20"/>
  <c r="G59" i="32"/>
  <c r="H68" i="32"/>
  <c r="I64" i="34"/>
  <c r="G64" i="34"/>
  <c r="B710" i="20" s="1"/>
  <c r="E64" i="34"/>
  <c r="B709" i="20" s="1"/>
  <c r="C64" i="34"/>
  <c r="B708" i="20" s="1"/>
  <c r="I55" i="34"/>
  <c r="B704" i="20" s="1"/>
  <c r="G55" i="34"/>
  <c r="B703" i="20" s="1"/>
  <c r="E55" i="34"/>
  <c r="B702" i="20" s="1"/>
  <c r="C55" i="34"/>
  <c r="B701" i="20" s="1"/>
  <c r="I46" i="34"/>
  <c r="G46" i="34"/>
  <c r="B696" i="20" s="1"/>
  <c r="E46" i="34"/>
  <c r="B695" i="20" s="1"/>
  <c r="C46" i="34"/>
  <c r="B694" i="20" s="1"/>
  <c r="I37" i="34"/>
  <c r="B690" i="20" s="1"/>
  <c r="G37" i="34"/>
  <c r="B689" i="20" s="1"/>
  <c r="E37" i="34"/>
  <c r="B688" i="20" s="1"/>
  <c r="C37" i="34"/>
  <c r="B687" i="20" s="1"/>
  <c r="I28" i="34"/>
  <c r="B683" i="20" s="1"/>
  <c r="G28" i="34"/>
  <c r="B682" i="20" s="1"/>
  <c r="E28" i="34"/>
  <c r="B681" i="20" s="1"/>
  <c r="C28" i="34"/>
  <c r="B680" i="20" s="1"/>
  <c r="I19" i="34"/>
  <c r="B676" i="20" s="1"/>
  <c r="G19" i="34"/>
  <c r="B675" i="20" s="1"/>
  <c r="E19" i="34"/>
  <c r="B674" i="20" s="1"/>
  <c r="C19" i="34"/>
  <c r="B673" i="20" s="1"/>
  <c r="I10" i="34"/>
  <c r="B669" i="20" s="1"/>
  <c r="G10" i="34"/>
  <c r="E10" i="34"/>
  <c r="B667" i="20" s="1"/>
  <c r="C10" i="34"/>
  <c r="B666" i="20" s="1"/>
  <c r="B100" i="20"/>
  <c r="B105" i="20"/>
  <c r="B118" i="20" s="1"/>
  <c r="M30" i="32" s="1"/>
  <c r="B109" i="20"/>
  <c r="B113" i="20"/>
  <c r="B117" i="20"/>
  <c r="B147" i="20"/>
  <c r="B151" i="20"/>
  <c r="B154" i="20"/>
  <c r="B158" i="20"/>
  <c r="B161" i="20"/>
  <c r="B162" i="20"/>
  <c r="B73" i="20"/>
  <c r="B78" i="20"/>
  <c r="B86" i="20"/>
  <c r="B90" i="20"/>
  <c r="B94" i="20"/>
  <c r="M53" i="32"/>
  <c r="G47" i="32"/>
  <c r="B33" i="20"/>
  <c r="B125" i="20"/>
  <c r="H5" i="32"/>
  <c r="B13" i="20"/>
  <c r="H8" i="32"/>
  <c r="C654" i="20"/>
  <c r="E654" i="20" s="1"/>
  <c r="A69" i="34"/>
  <c r="B102" i="32" s="1"/>
  <c r="A115" i="32" s="1"/>
  <c r="C32" i="33"/>
  <c r="E31" i="33" s="1"/>
  <c r="C655" i="20"/>
  <c r="E655" i="20" s="1"/>
  <c r="A70" i="34"/>
  <c r="B103" i="32" s="1"/>
  <c r="A119" i="32" s="1"/>
  <c r="C656" i="20"/>
  <c r="A71" i="34"/>
  <c r="C71" i="34" s="1"/>
  <c r="A72" i="34"/>
  <c r="C72" i="34" s="1"/>
  <c r="C657" i="20"/>
  <c r="A73" i="34"/>
  <c r="C73" i="34" s="1"/>
  <c r="C658" i="20"/>
  <c r="E658" i="20"/>
  <c r="A74" i="34"/>
  <c r="B698" i="20" s="1"/>
  <c r="C659" i="20"/>
  <c r="A75" i="34"/>
  <c r="D75" i="34" s="1"/>
  <c r="C660" i="20"/>
  <c r="E660" i="20"/>
  <c r="P86" i="32"/>
  <c r="K64" i="32"/>
  <c r="B129" i="20"/>
  <c r="B133" i="20"/>
  <c r="B138" i="20"/>
  <c r="B142" i="20"/>
  <c r="K63" i="32"/>
  <c r="K67" i="32"/>
  <c r="K65" i="32"/>
  <c r="K66" i="32"/>
  <c r="K68" i="32"/>
  <c r="M57" i="32"/>
  <c r="B48" i="20"/>
  <c r="B711" i="20"/>
  <c r="B697" i="20"/>
  <c r="B707" i="20"/>
  <c r="B700" i="20"/>
  <c r="B693" i="20"/>
  <c r="B686" i="20"/>
  <c r="B679" i="20"/>
  <c r="B672" i="20"/>
  <c r="B668" i="20"/>
  <c r="B665" i="20"/>
  <c r="E656" i="20"/>
  <c r="E657" i="20"/>
  <c r="E659" i="20"/>
  <c r="I58" i="34"/>
  <c r="G16" i="31"/>
  <c r="G18" i="17"/>
  <c r="A67" i="34"/>
  <c r="C59" i="34"/>
  <c r="C50" i="34"/>
  <c r="I49" i="34"/>
  <c r="C41" i="34"/>
  <c r="I40" i="34"/>
  <c r="C32" i="34"/>
  <c r="I31" i="34"/>
  <c r="A2" i="34"/>
  <c r="C23" i="34"/>
  <c r="I22" i="34"/>
  <c r="C14" i="34"/>
  <c r="I13" i="34"/>
  <c r="C5" i="34"/>
  <c r="I4" i="34"/>
  <c r="C2" i="34"/>
  <c r="C67" i="34"/>
  <c r="B53" i="20"/>
  <c r="B54" i="20"/>
  <c r="B55" i="20"/>
  <c r="B56" i="20"/>
  <c r="B42" i="20"/>
  <c r="B40" i="20"/>
  <c r="B18" i="20"/>
  <c r="B17" i="20"/>
  <c r="B12" i="20"/>
  <c r="H6" i="32"/>
  <c r="B14" i="20"/>
  <c r="B15" i="20"/>
  <c r="B16" i="20"/>
  <c r="B11" i="20"/>
  <c r="B3" i="20"/>
  <c r="B4" i="20"/>
  <c r="B5" i="20"/>
  <c r="B6" i="20"/>
  <c r="B7" i="20"/>
  <c r="B8" i="20"/>
  <c r="B9" i="20"/>
  <c r="B10" i="20"/>
  <c r="B2" i="20"/>
  <c r="A16" i="20"/>
  <c r="A15" i="20"/>
  <c r="A12" i="20"/>
  <c r="A13" i="20"/>
  <c r="A14" i="20"/>
  <c r="A11" i="20"/>
  <c r="A10" i="20"/>
  <c r="A9" i="20"/>
  <c r="A3" i="20"/>
  <c r="A4" i="20"/>
  <c r="A5" i="20"/>
  <c r="A6" i="20"/>
  <c r="A7" i="20"/>
  <c r="A8" i="20"/>
  <c r="A2" i="20"/>
  <c r="D15" i="36"/>
  <c r="D16" i="36"/>
  <c r="D17" i="36"/>
  <c r="D18" i="36"/>
  <c r="M69" i="32"/>
  <c r="N62" i="32"/>
  <c r="M42" i="32"/>
  <c r="K51" i="32"/>
  <c r="K49" i="32"/>
  <c r="H47" i="32"/>
  <c r="J42" i="32"/>
  <c r="I42" i="32"/>
  <c r="H42" i="32"/>
  <c r="K38" i="32"/>
  <c r="J32" i="32"/>
  <c r="I32" i="32"/>
  <c r="H32" i="32"/>
  <c r="G49" i="32"/>
  <c r="G38" i="32"/>
  <c r="M10" i="34"/>
  <c r="M9" i="34"/>
  <c r="M8" i="34"/>
  <c r="M6" i="34"/>
  <c r="E32" i="33"/>
  <c r="D32" i="33"/>
  <c r="Q170" i="32"/>
  <c r="Q169" i="32"/>
  <c r="Q168" i="32"/>
  <c r="Q167" i="32"/>
  <c r="Q166" i="32"/>
  <c r="Q165" i="32"/>
  <c r="F9" i="32"/>
  <c r="B30" i="31"/>
  <c r="B20" i="31"/>
  <c r="B9" i="31"/>
  <c r="B63" i="30"/>
  <c r="B53" i="30"/>
  <c r="B42" i="30"/>
  <c r="B32" i="30"/>
  <c r="B22" i="30"/>
  <c r="B12" i="30"/>
  <c r="B40" i="28"/>
  <c r="B27" i="28"/>
  <c r="B13" i="28"/>
  <c r="B43" i="27"/>
  <c r="B33" i="27"/>
  <c r="B21" i="27"/>
  <c r="B11" i="27"/>
  <c r="B59" i="17"/>
  <c r="B49" i="17"/>
  <c r="B34" i="17"/>
  <c r="B22" i="17"/>
  <c r="B11" i="17"/>
  <c r="B44" i="26"/>
  <c r="B34" i="26"/>
  <c r="B23" i="26"/>
  <c r="J29" i="31"/>
  <c r="J19" i="31"/>
  <c r="J8" i="31"/>
  <c r="J62" i="30"/>
  <c r="J52" i="30"/>
  <c r="J41" i="30"/>
  <c r="J31" i="30"/>
  <c r="J21" i="30"/>
  <c r="J11" i="30"/>
  <c r="J39" i="28"/>
  <c r="J26" i="28"/>
  <c r="J12" i="28"/>
  <c r="J42" i="27"/>
  <c r="J32" i="27"/>
  <c r="J20" i="27"/>
  <c r="J10" i="27"/>
  <c r="J58" i="17"/>
  <c r="J48" i="17"/>
  <c r="J33" i="17"/>
  <c r="J21" i="17"/>
  <c r="J10" i="17"/>
  <c r="J43" i="26"/>
  <c r="J33" i="26"/>
  <c r="J22" i="26"/>
  <c r="J11" i="26"/>
  <c r="B12" i="26"/>
  <c r="D38" i="28"/>
  <c r="B21" i="28"/>
  <c r="B10" i="27"/>
  <c r="F48" i="17"/>
  <c r="D33" i="17"/>
  <c r="J20" i="17"/>
  <c r="D20" i="17"/>
  <c r="F11" i="26"/>
  <c r="J27" i="31"/>
  <c r="I26" i="31"/>
  <c r="I25" i="31"/>
  <c r="H27" i="31"/>
  <c r="G26" i="31"/>
  <c r="G25" i="31"/>
  <c r="F28" i="31"/>
  <c r="F27" i="31"/>
  <c r="E26" i="31"/>
  <c r="E25" i="31"/>
  <c r="D28" i="31"/>
  <c r="D27" i="31"/>
  <c r="C26" i="31"/>
  <c r="C25" i="31"/>
  <c r="B28" i="31"/>
  <c r="B27" i="31"/>
  <c r="A26" i="31"/>
  <c r="J17" i="31"/>
  <c r="I15" i="31"/>
  <c r="I14" i="31"/>
  <c r="H18" i="31"/>
  <c r="H17" i="31"/>
  <c r="G15" i="31"/>
  <c r="G14" i="31"/>
  <c r="F18" i="31"/>
  <c r="F17" i="31"/>
  <c r="E15" i="31"/>
  <c r="E14" i="31"/>
  <c r="D17" i="31"/>
  <c r="C15" i="31"/>
  <c r="C14" i="31"/>
  <c r="B17" i="31"/>
  <c r="A15" i="31"/>
  <c r="J6" i="31"/>
  <c r="I5" i="31"/>
  <c r="I4" i="31"/>
  <c r="H7" i="31"/>
  <c r="H6" i="31"/>
  <c r="G5" i="31"/>
  <c r="G4" i="31"/>
  <c r="F7" i="31"/>
  <c r="F6" i="31"/>
  <c r="E5" i="31"/>
  <c r="E4" i="31"/>
  <c r="D7" i="31"/>
  <c r="D6" i="31"/>
  <c r="C5" i="31"/>
  <c r="C4" i="31"/>
  <c r="B6" i="31"/>
  <c r="A5" i="31"/>
  <c r="J61" i="30"/>
  <c r="J60" i="30"/>
  <c r="I59" i="30"/>
  <c r="I58" i="30"/>
  <c r="H60" i="30"/>
  <c r="G59" i="30"/>
  <c r="G58" i="30"/>
  <c r="F61" i="30"/>
  <c r="F60" i="30"/>
  <c r="E59" i="30"/>
  <c r="E58" i="30"/>
  <c r="D61" i="30"/>
  <c r="D60" i="30"/>
  <c r="C59" i="30"/>
  <c r="C58" i="30"/>
  <c r="B60" i="30"/>
  <c r="A59" i="30"/>
  <c r="J50" i="30"/>
  <c r="J49" i="30"/>
  <c r="I48" i="30"/>
  <c r="I47" i="30"/>
  <c r="H49" i="30"/>
  <c r="G48" i="30"/>
  <c r="G47" i="30"/>
  <c r="F50" i="30"/>
  <c r="F49" i="30"/>
  <c r="E48" i="30"/>
  <c r="E47" i="30"/>
  <c r="D51" i="30"/>
  <c r="D50" i="30"/>
  <c r="D49" i="30"/>
  <c r="C48" i="30"/>
  <c r="C47" i="30"/>
  <c r="B50" i="30"/>
  <c r="B49" i="30"/>
  <c r="A48" i="30"/>
  <c r="J39" i="30"/>
  <c r="H39" i="30"/>
  <c r="I38" i="30"/>
  <c r="I37" i="30"/>
  <c r="G38" i="30"/>
  <c r="G37" i="30"/>
  <c r="F40" i="30"/>
  <c r="F39" i="30"/>
  <c r="E38" i="30"/>
  <c r="E37" i="30"/>
  <c r="D40" i="30"/>
  <c r="D39" i="30"/>
  <c r="C38" i="30"/>
  <c r="C37" i="30"/>
  <c r="B40" i="30"/>
  <c r="B39" i="30"/>
  <c r="A38" i="30"/>
  <c r="J29" i="30"/>
  <c r="I28" i="30"/>
  <c r="I27" i="30"/>
  <c r="H29" i="30"/>
  <c r="G28" i="30"/>
  <c r="G27" i="30"/>
  <c r="F29" i="30"/>
  <c r="E28" i="30"/>
  <c r="E27" i="30"/>
  <c r="D30" i="30"/>
  <c r="D29" i="30"/>
  <c r="C28" i="30"/>
  <c r="C27" i="30"/>
  <c r="B30" i="30"/>
  <c r="B29" i="30"/>
  <c r="A28" i="30"/>
  <c r="J19" i="30"/>
  <c r="I18" i="30"/>
  <c r="I17" i="30"/>
  <c r="H20" i="30"/>
  <c r="H19" i="30"/>
  <c r="G18" i="30"/>
  <c r="G17" i="30"/>
  <c r="F20" i="30"/>
  <c r="F19" i="30"/>
  <c r="E18" i="30"/>
  <c r="E17" i="30"/>
  <c r="D19" i="30"/>
  <c r="C18" i="30"/>
  <c r="C17" i="30"/>
  <c r="B19" i="30"/>
  <c r="A18" i="30"/>
  <c r="J8" i="30"/>
  <c r="J7" i="30"/>
  <c r="J6" i="30"/>
  <c r="I5" i="30"/>
  <c r="I4" i="30"/>
  <c r="H6" i="30"/>
  <c r="G5" i="30"/>
  <c r="G4" i="30"/>
  <c r="F7" i="30"/>
  <c r="F6" i="30"/>
  <c r="E5" i="30"/>
  <c r="E4" i="30"/>
  <c r="C7" i="30"/>
  <c r="D8" i="30"/>
  <c r="D9" i="30"/>
  <c r="D10" i="30"/>
  <c r="D11" i="30"/>
  <c r="D6" i="30"/>
  <c r="C5" i="30"/>
  <c r="C4" i="30"/>
  <c r="B8" i="30"/>
  <c r="B7" i="30"/>
  <c r="B6" i="30"/>
  <c r="A5" i="30"/>
  <c r="A22" i="31"/>
  <c r="A11" i="31"/>
  <c r="A55" i="30"/>
  <c r="A44" i="30"/>
  <c r="A34" i="30"/>
  <c r="A24" i="30"/>
  <c r="A14" i="30"/>
  <c r="J35" i="28"/>
  <c r="J34" i="28"/>
  <c r="I33" i="28"/>
  <c r="I32" i="28"/>
  <c r="H34" i="28"/>
  <c r="G33" i="28"/>
  <c r="G32" i="28"/>
  <c r="F34" i="28"/>
  <c r="E33" i="28"/>
  <c r="E32" i="28"/>
  <c r="D35" i="28"/>
  <c r="D36" i="28"/>
  <c r="D37" i="28"/>
  <c r="C34" i="28"/>
  <c r="C33" i="28"/>
  <c r="C32" i="28"/>
  <c r="B34" i="28"/>
  <c r="A33" i="28"/>
  <c r="J20" i="28"/>
  <c r="I19" i="28"/>
  <c r="I18" i="28"/>
  <c r="H20" i="28"/>
  <c r="G19" i="28"/>
  <c r="G18" i="28"/>
  <c r="F22" i="28"/>
  <c r="F21" i="28"/>
  <c r="F20" i="28"/>
  <c r="E19" i="28"/>
  <c r="E18" i="28"/>
  <c r="D21" i="28"/>
  <c r="D22" i="28"/>
  <c r="D23" i="28"/>
  <c r="D24" i="28"/>
  <c r="D26" i="28"/>
  <c r="D20" i="28"/>
  <c r="C19" i="28"/>
  <c r="C18" i="28"/>
  <c r="B20" i="28"/>
  <c r="A19" i="28"/>
  <c r="J6" i="28"/>
  <c r="I5" i="28"/>
  <c r="I4" i="28"/>
  <c r="H6" i="28"/>
  <c r="G5" i="28"/>
  <c r="G4" i="28"/>
  <c r="F6" i="28"/>
  <c r="E5" i="28"/>
  <c r="E4" i="28"/>
  <c r="D7" i="28"/>
  <c r="D8" i="28"/>
  <c r="D9" i="28"/>
  <c r="D10" i="28"/>
  <c r="D11" i="28"/>
  <c r="D12" i="28"/>
  <c r="D6" i="28"/>
  <c r="C5" i="28"/>
  <c r="B6" i="28"/>
  <c r="C4" i="28"/>
  <c r="A5" i="28"/>
  <c r="A29" i="28"/>
  <c r="A15" i="28"/>
  <c r="J41" i="27"/>
  <c r="J40" i="27"/>
  <c r="I39" i="27"/>
  <c r="I38" i="27"/>
  <c r="H41" i="27"/>
  <c r="H40" i="27"/>
  <c r="G39" i="27"/>
  <c r="G38" i="27"/>
  <c r="F41" i="27"/>
  <c r="F40" i="27"/>
  <c r="E39" i="27"/>
  <c r="E38" i="27"/>
  <c r="D40" i="27"/>
  <c r="C39" i="27"/>
  <c r="C38" i="27"/>
  <c r="B41" i="27"/>
  <c r="B40" i="27"/>
  <c r="A39" i="27"/>
  <c r="I29" i="27"/>
  <c r="J30" i="27"/>
  <c r="J28" i="27"/>
  <c r="I27" i="27"/>
  <c r="I26" i="27"/>
  <c r="H29" i="27"/>
  <c r="H28" i="27"/>
  <c r="G27" i="27"/>
  <c r="G26" i="27"/>
  <c r="F30" i="27"/>
  <c r="F31" i="27"/>
  <c r="F29" i="27"/>
  <c r="F28" i="27"/>
  <c r="E27" i="27"/>
  <c r="E26" i="27"/>
  <c r="D30" i="27"/>
  <c r="D29" i="27"/>
  <c r="D28" i="27"/>
  <c r="C27" i="27"/>
  <c r="C26" i="27"/>
  <c r="B29" i="27"/>
  <c r="B28" i="27"/>
  <c r="A27" i="27"/>
  <c r="J18" i="27"/>
  <c r="I17" i="27"/>
  <c r="I16" i="27"/>
  <c r="H19" i="27"/>
  <c r="H18" i="27"/>
  <c r="G17" i="27"/>
  <c r="G16" i="27"/>
  <c r="F18" i="27"/>
  <c r="E17" i="27"/>
  <c r="E16" i="27"/>
  <c r="D18" i="27"/>
  <c r="C17" i="27"/>
  <c r="C16" i="27"/>
  <c r="B18" i="27"/>
  <c r="A17" i="27"/>
  <c r="J6" i="27"/>
  <c r="I5" i="27"/>
  <c r="I4" i="27"/>
  <c r="H7" i="27"/>
  <c r="H6" i="27"/>
  <c r="G5" i="27"/>
  <c r="G4" i="27"/>
  <c r="F8" i="27"/>
  <c r="F6" i="27"/>
  <c r="E5" i="27"/>
  <c r="E4" i="27"/>
  <c r="D8" i="27"/>
  <c r="D7" i="27"/>
  <c r="D6" i="27"/>
  <c r="C5" i="27"/>
  <c r="C4" i="27"/>
  <c r="A7" i="27"/>
  <c r="B8" i="27"/>
  <c r="B9" i="27"/>
  <c r="B6" i="27"/>
  <c r="A5" i="27"/>
  <c r="A35" i="27"/>
  <c r="A23" i="27"/>
  <c r="A13" i="27"/>
  <c r="F41" i="26"/>
  <c r="D42" i="26"/>
  <c r="D41" i="26"/>
  <c r="H42" i="26"/>
  <c r="H41" i="26"/>
  <c r="J41" i="26"/>
  <c r="I40" i="26"/>
  <c r="I39" i="26"/>
  <c r="G40" i="26"/>
  <c r="G39" i="26"/>
  <c r="E40" i="26"/>
  <c r="E39" i="26"/>
  <c r="C40" i="26"/>
  <c r="C39" i="26"/>
  <c r="B41" i="26"/>
  <c r="A40" i="26"/>
  <c r="J31" i="26"/>
  <c r="J30" i="26"/>
  <c r="I29" i="26"/>
  <c r="I28" i="26"/>
  <c r="H32" i="26"/>
  <c r="H31" i="26"/>
  <c r="H30" i="26"/>
  <c r="G29" i="26"/>
  <c r="G28" i="26"/>
  <c r="F31" i="26"/>
  <c r="F30" i="26"/>
  <c r="E29" i="26"/>
  <c r="E28" i="26"/>
  <c r="D31" i="26"/>
  <c r="D30" i="26"/>
  <c r="C29" i="26"/>
  <c r="C28" i="26"/>
  <c r="A31" i="26"/>
  <c r="B32" i="26"/>
  <c r="B33" i="26"/>
  <c r="B30" i="26"/>
  <c r="A29" i="26"/>
  <c r="J21" i="26"/>
  <c r="J19" i="26"/>
  <c r="I18" i="26"/>
  <c r="I17" i="26"/>
  <c r="H21" i="26"/>
  <c r="H19" i="26"/>
  <c r="G18" i="26"/>
  <c r="G17" i="26"/>
  <c r="F21" i="26"/>
  <c r="F19" i="26"/>
  <c r="E18" i="26"/>
  <c r="E17" i="26"/>
  <c r="D21" i="26"/>
  <c r="D20" i="26"/>
  <c r="D19" i="26"/>
  <c r="C18" i="26"/>
  <c r="C17" i="26"/>
  <c r="B21" i="26"/>
  <c r="B19" i="26"/>
  <c r="A18" i="26"/>
  <c r="J8" i="26"/>
  <c r="J6" i="26"/>
  <c r="I5" i="26"/>
  <c r="I4" i="26"/>
  <c r="H7" i="26"/>
  <c r="H6" i="26"/>
  <c r="G5" i="26"/>
  <c r="G4" i="26"/>
  <c r="F7" i="26"/>
  <c r="F8" i="26"/>
  <c r="F9" i="26"/>
  <c r="F10" i="26"/>
  <c r="F6" i="26"/>
  <c r="E5" i="26"/>
  <c r="E4" i="26"/>
  <c r="D7" i="26"/>
  <c r="D6" i="26"/>
  <c r="C5" i="26"/>
  <c r="C4" i="26"/>
  <c r="B7" i="26"/>
  <c r="B8" i="26"/>
  <c r="B6" i="26"/>
  <c r="A5" i="26"/>
  <c r="A36" i="26"/>
  <c r="A25" i="26"/>
  <c r="A14" i="26"/>
  <c r="D79" i="28"/>
  <c r="K57" i="32"/>
  <c r="J57" i="32"/>
  <c r="G57" i="32"/>
  <c r="I53" i="30"/>
  <c r="L53" i="30"/>
  <c r="D65" i="31"/>
  <c r="D80" i="27"/>
  <c r="D57" i="17"/>
  <c r="D56" i="17"/>
  <c r="J56" i="17"/>
  <c r="H57" i="17"/>
  <c r="H56" i="17"/>
  <c r="F57" i="17"/>
  <c r="F56" i="17"/>
  <c r="B57" i="17"/>
  <c r="B56" i="17"/>
  <c r="C55" i="17"/>
  <c r="E55" i="17"/>
  <c r="G55" i="17"/>
  <c r="I55" i="17"/>
  <c r="I54" i="17"/>
  <c r="G54" i="17"/>
  <c r="E54" i="17"/>
  <c r="C54" i="17"/>
  <c r="A55" i="17"/>
  <c r="J41" i="17"/>
  <c r="I40" i="17"/>
  <c r="I39" i="17"/>
  <c r="H43" i="17"/>
  <c r="H41" i="17"/>
  <c r="G40" i="17"/>
  <c r="G39" i="17"/>
  <c r="F43" i="17"/>
  <c r="F44" i="17"/>
  <c r="F45" i="17"/>
  <c r="F46" i="17"/>
  <c r="F42" i="17"/>
  <c r="E41" i="17"/>
  <c r="E40" i="17"/>
  <c r="E39" i="17"/>
  <c r="D41" i="17"/>
  <c r="C40" i="17"/>
  <c r="C39" i="17"/>
  <c r="B41" i="17"/>
  <c r="A40" i="17"/>
  <c r="J30" i="17"/>
  <c r="J29" i="17"/>
  <c r="I28" i="17"/>
  <c r="I27" i="17"/>
  <c r="H29" i="17"/>
  <c r="G28" i="17"/>
  <c r="G27" i="17"/>
  <c r="F30" i="17"/>
  <c r="F31" i="17"/>
  <c r="F32" i="17"/>
  <c r="F29" i="17"/>
  <c r="E28" i="17"/>
  <c r="E27" i="17"/>
  <c r="D32" i="17"/>
  <c r="D30" i="17"/>
  <c r="C31" i="17"/>
  <c r="D29" i="17"/>
  <c r="C28" i="17"/>
  <c r="C27" i="17"/>
  <c r="B30" i="17"/>
  <c r="B29" i="17"/>
  <c r="A28" i="17"/>
  <c r="J19" i="17"/>
  <c r="I17" i="17"/>
  <c r="I16" i="17"/>
  <c r="H20" i="17"/>
  <c r="H19" i="17"/>
  <c r="G17" i="17"/>
  <c r="G16" i="17"/>
  <c r="F19" i="17"/>
  <c r="E17" i="17"/>
  <c r="E16" i="17"/>
  <c r="D19" i="17"/>
  <c r="C17" i="17"/>
  <c r="C16" i="17"/>
  <c r="B19" i="17"/>
  <c r="A17" i="17"/>
  <c r="E126" i="25"/>
  <c r="D126" i="25"/>
  <c r="E125" i="25"/>
  <c r="D125" i="25"/>
  <c r="E124" i="25"/>
  <c r="D124" i="25"/>
  <c r="E123" i="25"/>
  <c r="D123" i="25"/>
  <c r="E122" i="25"/>
  <c r="D122" i="25"/>
  <c r="E121" i="25"/>
  <c r="D121" i="25"/>
  <c r="E120" i="25"/>
  <c r="D120" i="25"/>
  <c r="A57" i="25"/>
  <c r="A46" i="25"/>
  <c r="A34" i="25"/>
  <c r="A23" i="25"/>
  <c r="A13" i="25"/>
  <c r="J8" i="17"/>
  <c r="J7" i="17"/>
  <c r="J6" i="17"/>
  <c r="I5" i="17"/>
  <c r="I4" i="17"/>
  <c r="H7" i="17"/>
  <c r="H8" i="17"/>
  <c r="H6" i="17"/>
  <c r="G5" i="17"/>
  <c r="G4" i="17"/>
  <c r="F9" i="17"/>
  <c r="F7" i="17"/>
  <c r="F8" i="17"/>
  <c r="F6" i="17"/>
  <c r="E5" i="17"/>
  <c r="E4" i="17"/>
  <c r="D7" i="17"/>
  <c r="D8" i="17"/>
  <c r="D9" i="17"/>
  <c r="D6" i="17"/>
  <c r="C5" i="17"/>
  <c r="C4" i="17"/>
  <c r="B7" i="17"/>
  <c r="B8" i="17"/>
  <c r="B9" i="17"/>
  <c r="B10" i="17"/>
  <c r="B6" i="17"/>
  <c r="A5" i="17"/>
  <c r="H30" i="23"/>
  <c r="G15" i="23"/>
  <c r="A51" i="17"/>
  <c r="A36" i="17"/>
  <c r="A24" i="17"/>
  <c r="A13" i="17"/>
  <c r="E21" i="23"/>
  <c r="D17" i="23"/>
  <c r="D22" i="23"/>
  <c r="G21" i="23"/>
  <c r="E28" i="23"/>
  <c r="H26" i="23"/>
  <c r="D23" i="23"/>
  <c r="G29" i="23"/>
  <c r="G13" i="23"/>
  <c r="E24" i="23"/>
  <c r="G8" i="23"/>
  <c r="H16" i="23"/>
  <c r="D10" i="23"/>
  <c r="D15" i="23"/>
  <c r="H15" i="23"/>
  <c r="E15" i="23"/>
  <c r="F15" i="23"/>
  <c r="D21" i="23"/>
  <c r="F21" i="23"/>
  <c r="E30" i="23"/>
  <c r="D30" i="23"/>
  <c r="C28" i="23"/>
  <c r="F30" i="23"/>
  <c r="G30" i="23"/>
  <c r="H21" i="23"/>
  <c r="C33" i="23"/>
  <c r="D12" i="23"/>
  <c r="F20" i="23"/>
  <c r="G20" i="23"/>
  <c r="H13" i="23"/>
  <c r="G23" i="23"/>
  <c r="H20" i="23"/>
  <c r="H29" i="23"/>
  <c r="F5" i="23"/>
  <c r="C27" i="23"/>
  <c r="C26" i="23"/>
  <c r="D44" i="23"/>
  <c r="H5" i="23"/>
  <c r="E12" i="23"/>
  <c r="H24" i="23"/>
  <c r="D5" i="23"/>
  <c r="D9" i="23"/>
  <c r="D8" i="23"/>
  <c r="H12" i="23"/>
  <c r="D26" i="23"/>
  <c r="G26" i="23"/>
  <c r="F9" i="23"/>
  <c r="F26" i="23"/>
  <c r="F8" i="23"/>
  <c r="G12" i="23"/>
  <c r="E9" i="23"/>
  <c r="G9" i="23"/>
  <c r="F17" i="23"/>
  <c r="D29" i="23"/>
  <c r="E10" i="23"/>
  <c r="H17" i="23"/>
  <c r="E20" i="23"/>
  <c r="E29" i="23"/>
  <c r="H22" i="23"/>
  <c r="E22" i="23"/>
  <c r="D24" i="23"/>
  <c r="F6" i="23"/>
  <c r="F22" i="23"/>
  <c r="H25" i="23"/>
  <c r="F13" i="23"/>
  <c r="F29" i="23"/>
  <c r="E23" i="23"/>
  <c r="G22" i="23"/>
  <c r="G25" i="23"/>
  <c r="E17" i="23"/>
  <c r="C22" i="23"/>
  <c r="G17" i="23"/>
  <c r="G16" i="23"/>
  <c r="G24" i="23"/>
  <c r="F28" i="23"/>
  <c r="G28" i="23"/>
  <c r="E5" i="23"/>
  <c r="D28" i="23"/>
  <c r="F16" i="23"/>
  <c r="F10" i="23"/>
  <c r="E8" i="23"/>
  <c r="H9" i="23"/>
  <c r="H28" i="23"/>
  <c r="E16" i="23"/>
  <c r="F24" i="23"/>
  <c r="G5" i="23"/>
  <c r="F25" i="23"/>
  <c r="D25" i="23"/>
  <c r="F12" i="23"/>
  <c r="E26" i="23"/>
  <c r="D16" i="23"/>
  <c r="E25" i="23"/>
  <c r="D20" i="23"/>
  <c r="E13" i="23"/>
  <c r="D13" i="23"/>
  <c r="F23" i="23"/>
  <c r="H23" i="23"/>
  <c r="H8" i="23"/>
  <c r="G10" i="23"/>
  <c r="H10" i="23"/>
  <c r="C13" i="23"/>
  <c r="G14" i="23"/>
  <c r="D14" i="23"/>
  <c r="F14" i="23"/>
  <c r="E14" i="23"/>
  <c r="H14" i="23"/>
  <c r="C30" i="23"/>
  <c r="C31" i="23"/>
  <c r="C32" i="23"/>
  <c r="D45" i="23"/>
  <c r="C7" i="23"/>
  <c r="G7" i="23"/>
  <c r="D7" i="23"/>
  <c r="E7" i="23"/>
  <c r="F7" i="23"/>
  <c r="H7" i="23"/>
  <c r="D36" i="23"/>
  <c r="C14" i="23"/>
  <c r="C11" i="23"/>
  <c r="C15" i="23"/>
  <c r="C24" i="23"/>
  <c r="C10" i="23"/>
  <c r="C12" i="23"/>
  <c r="D42" i="23"/>
  <c r="C8" i="23"/>
  <c r="D6" i="23"/>
  <c r="E6" i="23"/>
  <c r="G6" i="23"/>
  <c r="H6" i="23"/>
  <c r="C3" i="23"/>
  <c r="C4" i="23"/>
  <c r="C5" i="23"/>
  <c r="C6" i="23"/>
  <c r="D41" i="23"/>
  <c r="C23" i="23"/>
  <c r="D18" i="23"/>
  <c r="D11" i="23"/>
  <c r="D31" i="23"/>
  <c r="H19" i="23"/>
  <c r="F19" i="23"/>
  <c r="E19" i="23"/>
  <c r="G19" i="23"/>
  <c r="D19" i="23"/>
  <c r="D27" i="23"/>
  <c r="D93" i="17"/>
  <c r="C17" i="23"/>
  <c r="J43" i="32"/>
  <c r="G43" i="32"/>
  <c r="I43" i="32"/>
  <c r="I43" i="27"/>
  <c r="L43" i="27"/>
  <c r="H43" i="32"/>
  <c r="D81" i="27"/>
  <c r="B34" i="20"/>
  <c r="K43" i="32"/>
  <c r="M43" i="32"/>
  <c r="K56" i="32"/>
  <c r="J56" i="32"/>
  <c r="H56" i="32"/>
  <c r="I56" i="32"/>
  <c r="D64" i="31"/>
  <c r="G56" i="32"/>
  <c r="B47" i="20"/>
  <c r="M56" i="32"/>
  <c r="I9" i="31"/>
  <c r="L9" i="31"/>
  <c r="M41" i="32"/>
  <c r="J41" i="32"/>
  <c r="D79" i="27"/>
  <c r="I41" i="32"/>
  <c r="H41" i="32"/>
  <c r="G41" i="32"/>
  <c r="K41" i="32"/>
  <c r="I21" i="27"/>
  <c r="L21" i="27"/>
  <c r="B32" i="20"/>
  <c r="I47" i="32"/>
  <c r="J47" i="32"/>
  <c r="B163" i="20"/>
  <c r="E84" i="26"/>
  <c r="B23" i="20"/>
  <c r="D84" i="26"/>
  <c r="G32" i="32"/>
  <c r="K32" i="32"/>
  <c r="K53" i="32"/>
  <c r="J38" i="32"/>
  <c r="I38" i="32"/>
  <c r="B29" i="20"/>
  <c r="M38" i="32"/>
  <c r="H38" i="32"/>
  <c r="B57" i="20"/>
  <c r="D19" i="36"/>
  <c r="B143" i="20"/>
  <c r="D97" i="17"/>
  <c r="C21" i="23"/>
  <c r="B52" i="20"/>
  <c r="D14" i="36"/>
  <c r="K69" i="32"/>
  <c r="G42" i="32"/>
  <c r="I33" i="27"/>
  <c r="L33" i="27"/>
  <c r="K42" i="32"/>
  <c r="M32" i="32"/>
  <c r="M51" i="32"/>
  <c r="J51" i="32"/>
  <c r="I51" i="32"/>
  <c r="D104" i="30"/>
  <c r="H51" i="32"/>
  <c r="G51" i="32"/>
  <c r="I32" i="30"/>
  <c r="L32" i="30"/>
  <c r="B38" i="20"/>
  <c r="M47" i="32"/>
  <c r="K47" i="32"/>
  <c r="B684" i="20"/>
  <c r="J53" i="32"/>
  <c r="G53" i="32"/>
  <c r="I53" i="32"/>
  <c r="D106" i="30"/>
  <c r="H53" i="32"/>
  <c r="B44" i="20"/>
  <c r="I40" i="28"/>
  <c r="L40" i="28"/>
  <c r="I44" i="26"/>
  <c r="L44" i="26"/>
  <c r="I59" i="17"/>
  <c r="L59" i="17"/>
  <c r="H57" i="32"/>
  <c r="I57" i="32"/>
  <c r="I20" i="31"/>
  <c r="L20" i="31"/>
  <c r="J49" i="32"/>
  <c r="D102" i="30"/>
  <c r="I49" i="32"/>
  <c r="M49" i="32"/>
  <c r="H49" i="32"/>
  <c r="I12" i="30"/>
  <c r="L12" i="30"/>
  <c r="B108" i="32"/>
  <c r="A139" i="32" s="1"/>
  <c r="D71" i="34"/>
  <c r="J34" i="32"/>
  <c r="M34" i="32"/>
  <c r="B25" i="20"/>
  <c r="K34" i="32"/>
  <c r="H34" i="32"/>
  <c r="I11" i="17"/>
  <c r="L11" i="17"/>
  <c r="I34" i="32"/>
  <c r="G34" i="32"/>
  <c r="B144" i="20"/>
  <c r="E83" i="26"/>
  <c r="I22" i="30"/>
  <c r="L22" i="30"/>
  <c r="G50" i="32"/>
  <c r="M50" i="32"/>
  <c r="K50" i="32"/>
  <c r="B41" i="20"/>
  <c r="J50" i="32"/>
  <c r="I50" i="32"/>
  <c r="H50" i="32"/>
  <c r="D103" i="30"/>
  <c r="I22" i="17"/>
  <c r="L22" i="17"/>
  <c r="D94" i="17"/>
  <c r="C18" i="23"/>
  <c r="K35" i="32"/>
  <c r="G35" i="32"/>
  <c r="J35" i="32"/>
  <c r="I35" i="32"/>
  <c r="H35" i="32"/>
  <c r="B26" i="20"/>
  <c r="M35" i="32"/>
  <c r="K54" i="32"/>
  <c r="I63" i="30"/>
  <c r="L63" i="30"/>
  <c r="J54" i="32"/>
  <c r="B45" i="20"/>
  <c r="G54" i="32"/>
  <c r="M54" i="32"/>
  <c r="I54" i="32"/>
  <c r="H54" i="32"/>
  <c r="D107" i="30"/>
  <c r="M31" i="32"/>
  <c r="K31" i="32"/>
  <c r="B22" i="20"/>
  <c r="I31" i="32"/>
  <c r="J31" i="32"/>
  <c r="I34" i="26"/>
  <c r="L34" i="26"/>
  <c r="D83" i="26"/>
  <c r="H31" i="32"/>
  <c r="G31" i="32"/>
  <c r="I13" i="28"/>
  <c r="L13" i="28"/>
  <c r="K45" i="32"/>
  <c r="D77" i="28"/>
  <c r="B36" i="20"/>
  <c r="G45" i="32"/>
  <c r="J45" i="32"/>
  <c r="I45" i="32"/>
  <c r="H45" i="32"/>
  <c r="M45" i="32"/>
  <c r="B31" i="20"/>
  <c r="M40" i="32"/>
  <c r="O82" i="32"/>
  <c r="Q82" i="32"/>
  <c r="K40" i="32"/>
  <c r="G40" i="32"/>
  <c r="D78" i="27"/>
  <c r="J40" i="32"/>
  <c r="I40" i="32"/>
  <c r="H40" i="32"/>
  <c r="I11" i="27"/>
  <c r="L11" i="27"/>
  <c r="D105" i="30"/>
  <c r="B43" i="20"/>
  <c r="G52" i="32"/>
  <c r="K52" i="32"/>
  <c r="I52" i="32"/>
  <c r="H52" i="32"/>
  <c r="J52" i="32"/>
  <c r="M52" i="32"/>
  <c r="I42" i="30"/>
  <c r="L42" i="30"/>
  <c r="O84" i="32"/>
  <c r="Q84" i="32"/>
  <c r="I30" i="31"/>
  <c r="L30" i="31"/>
  <c r="K58" i="32"/>
  <c r="D66" i="31"/>
  <c r="B49" i="20"/>
  <c r="G58" i="32"/>
  <c r="M58" i="32"/>
  <c r="O85" i="32"/>
  <c r="Q85" i="32"/>
  <c r="J58" i="32"/>
  <c r="I58" i="32"/>
  <c r="H58" i="32"/>
  <c r="D119" i="25"/>
  <c r="J67" i="32"/>
  <c r="J65" i="32"/>
  <c r="E119" i="25"/>
  <c r="E127" i="25"/>
  <c r="D128" i="25"/>
  <c r="J68" i="32"/>
  <c r="D83" i="27"/>
  <c r="L48" i="27"/>
  <c r="C83" i="32"/>
  <c r="B35" i="20"/>
  <c r="B46" i="20"/>
  <c r="D109" i="30"/>
  <c r="L68" i="30"/>
  <c r="C91" i="32"/>
  <c r="C95" i="32"/>
  <c r="D68" i="31"/>
  <c r="L35" i="31"/>
  <c r="B105" i="32" l="1"/>
  <c r="A127" i="32" s="1"/>
  <c r="D72" i="34"/>
  <c r="C75" i="34"/>
  <c r="D74" i="34"/>
  <c r="B657" i="20"/>
  <c r="H105" i="32" s="1"/>
  <c r="C127" i="32"/>
  <c r="B691" i="20"/>
  <c r="B705" i="20"/>
  <c r="C74" i="34"/>
  <c r="B104" i="32"/>
  <c r="A123" i="32" s="1"/>
  <c r="B106" i="32"/>
  <c r="A131" i="32" s="1"/>
  <c r="D73" i="34"/>
  <c r="C131" i="32"/>
  <c r="B658" i="20"/>
  <c r="G105" i="32"/>
  <c r="C123" i="32"/>
  <c r="B656" i="20"/>
  <c r="B107" i="32"/>
  <c r="A135" i="32" s="1"/>
  <c r="B677" i="20"/>
  <c r="C69" i="34"/>
  <c r="C115" i="32" s="1"/>
  <c r="I36" i="32"/>
  <c r="J36" i="32"/>
  <c r="D95" i="17"/>
  <c r="C19" i="23" s="1"/>
  <c r="M36" i="32"/>
  <c r="K36" i="32"/>
  <c r="B244" i="20"/>
  <c r="E95" i="17" s="1"/>
  <c r="B27" i="20"/>
  <c r="I34" i="17"/>
  <c r="L34" i="17" s="1"/>
  <c r="H36" i="32"/>
  <c r="B95" i="20"/>
  <c r="D81" i="26" s="1"/>
  <c r="H27" i="33"/>
  <c r="E72" i="34" s="1"/>
  <c r="B685" i="20" s="1"/>
  <c r="H29" i="33"/>
  <c r="J50" i="34" s="1"/>
  <c r="H25" i="33"/>
  <c r="E70" i="34" s="1"/>
  <c r="J103" i="32" s="1"/>
  <c r="C31" i="33"/>
  <c r="H31" i="33" s="1"/>
  <c r="E76" i="34" s="1"/>
  <c r="H28" i="33"/>
  <c r="E73" i="34" s="1"/>
  <c r="B692" i="20" s="1"/>
  <c r="H26" i="33"/>
  <c r="J23" i="34" s="1"/>
  <c r="H30" i="33"/>
  <c r="E75" i="34" s="1"/>
  <c r="G75" i="34" s="1"/>
  <c r="K108" i="32" s="1"/>
  <c r="D69" i="34"/>
  <c r="B663" i="20"/>
  <c r="H24" i="33"/>
  <c r="B670" i="20"/>
  <c r="C70" i="34"/>
  <c r="D70" i="34"/>
  <c r="H46" i="32"/>
  <c r="B37" i="20"/>
  <c r="J66" i="32"/>
  <c r="B458" i="20"/>
  <c r="G48" i="32" s="1"/>
  <c r="H66" i="32" s="1"/>
  <c r="C87" i="32" s="1"/>
  <c r="I27" i="28"/>
  <c r="L27" i="28" s="1"/>
  <c r="K46" i="32"/>
  <c r="M46" i="32"/>
  <c r="O83" i="32" s="1"/>
  <c r="Q83" i="32" s="1"/>
  <c r="G46" i="32"/>
  <c r="I46" i="32"/>
  <c r="D78" i="28"/>
  <c r="J46" i="32"/>
  <c r="D81" i="28"/>
  <c r="L45" i="28" s="1"/>
  <c r="I49" i="17"/>
  <c r="L49" i="17" s="1"/>
  <c r="G37" i="32"/>
  <c r="H37" i="32"/>
  <c r="K37" i="32"/>
  <c r="B268" i="20"/>
  <c r="E96" i="17" s="1"/>
  <c r="J37" i="32"/>
  <c r="D96" i="17"/>
  <c r="C20" i="23" s="1"/>
  <c r="B28" i="20"/>
  <c r="I37" i="32"/>
  <c r="M37" i="32"/>
  <c r="O81" i="32" s="1"/>
  <c r="Q81" i="32" s="1"/>
  <c r="H30" i="32"/>
  <c r="D82" i="26"/>
  <c r="K30" i="32"/>
  <c r="J30" i="32"/>
  <c r="I30" i="32"/>
  <c r="B21" i="20"/>
  <c r="G30" i="32"/>
  <c r="I23" i="26"/>
  <c r="L23" i="26" s="1"/>
  <c r="B119" i="20"/>
  <c r="E82" i="26" s="1"/>
  <c r="B654" i="20" l="1"/>
  <c r="F102" i="32" s="1"/>
  <c r="O86" i="32"/>
  <c r="Q86" i="32" s="1"/>
  <c r="J105" i="32"/>
  <c r="C139" i="32"/>
  <c r="B660" i="20"/>
  <c r="G72" i="34"/>
  <c r="K105" i="32" s="1"/>
  <c r="I105" i="32"/>
  <c r="F105" i="32"/>
  <c r="C135" i="32"/>
  <c r="B659" i="20"/>
  <c r="H104" i="32"/>
  <c r="G104" i="32"/>
  <c r="F104" i="32"/>
  <c r="I104" i="32"/>
  <c r="I106" i="32"/>
  <c r="F106" i="32"/>
  <c r="G106" i="32"/>
  <c r="H106" i="32"/>
  <c r="E98" i="17"/>
  <c r="B290" i="20" s="1"/>
  <c r="D43" i="23"/>
  <c r="B20" i="20"/>
  <c r="M29" i="32"/>
  <c r="O80" i="32" s="1"/>
  <c r="Q80" i="32" s="1"/>
  <c r="K29" i="32"/>
  <c r="I12" i="26"/>
  <c r="L12" i="26" s="1"/>
  <c r="B96" i="20"/>
  <c r="E81" i="26" s="1"/>
  <c r="E85" i="26" s="1"/>
  <c r="B164" i="20" s="1"/>
  <c r="J63" i="32" s="1"/>
  <c r="I29" i="32"/>
  <c r="H29" i="32"/>
  <c r="G29" i="32"/>
  <c r="J29" i="32"/>
  <c r="E74" i="34"/>
  <c r="B699" i="20" s="1"/>
  <c r="J32" i="34"/>
  <c r="E71" i="34"/>
  <c r="B678" i="20" s="1"/>
  <c r="J41" i="34"/>
  <c r="J106" i="32"/>
  <c r="G73" i="34"/>
  <c r="K106" i="32" s="1"/>
  <c r="J14" i="34"/>
  <c r="B671" i="20"/>
  <c r="J59" i="34"/>
  <c r="B39" i="20"/>
  <c r="B706" i="20"/>
  <c r="J108" i="32"/>
  <c r="G102" i="32"/>
  <c r="J5" i="34"/>
  <c r="E69" i="34"/>
  <c r="C119" i="32"/>
  <c r="G70" i="34"/>
  <c r="K103" i="32" s="1"/>
  <c r="B655" i="20"/>
  <c r="I102" i="32" l="1"/>
  <c r="H102" i="32"/>
  <c r="G108" i="32"/>
  <c r="F108" i="32"/>
  <c r="H108" i="32"/>
  <c r="I108" i="32"/>
  <c r="F107" i="32"/>
  <c r="G107" i="32"/>
  <c r="I107" i="32"/>
  <c r="H107" i="32"/>
  <c r="J64" i="32"/>
  <c r="B291" i="20"/>
  <c r="B165" i="20"/>
  <c r="G33" i="32" s="1"/>
  <c r="H63" i="32" s="1"/>
  <c r="G74" i="34"/>
  <c r="K107" i="32" s="1"/>
  <c r="J107" i="32"/>
  <c r="J104" i="32"/>
  <c r="G71" i="34"/>
  <c r="K104" i="32" s="1"/>
  <c r="J102" i="32"/>
  <c r="B664" i="20"/>
  <c r="G69" i="34"/>
  <c r="K102" i="32" s="1"/>
  <c r="I103" i="32"/>
  <c r="F103" i="32"/>
  <c r="G103" i="32"/>
  <c r="H103" i="32"/>
  <c r="G39" i="32" l="1"/>
  <c r="H64" i="32" s="1"/>
  <c r="C79" i="32" s="1"/>
  <c r="D99" i="17"/>
  <c r="L64" i="17" s="1"/>
  <c r="B30" i="20"/>
  <c r="D86" i="26"/>
  <c r="L49" i="26" s="1"/>
  <c r="B24" i="20"/>
  <c r="K109" i="32"/>
  <c r="J109" i="32"/>
  <c r="G77" i="34"/>
  <c r="I77" i="34" s="1"/>
  <c r="G70" i="32"/>
  <c r="C75" i="32"/>
  <c r="B59" i="20" l="1"/>
  <c r="D146" i="32" s="1"/>
  <c r="G110" i="32"/>
  <c r="H78" i="34"/>
  <c r="G111" i="32" s="1"/>
  <c r="B662" i="20"/>
  <c r="B661" i="20"/>
  <c r="B58" i="20"/>
  <c r="B50" i="20"/>
  <c r="B51" i="20"/>
  <c r="D144" i="32" s="1"/>
  <c r="D148" i="32" l="1"/>
  <c r="D150" i="32"/>
</calcChain>
</file>

<file path=xl/comments1.xml><?xml version="1.0" encoding="utf-8"?>
<comments xmlns="http://schemas.openxmlformats.org/spreadsheetml/2006/main">
  <authors>
    <author>Keller, Sed</author>
  </authors>
  <commentList>
    <comment ref="A21" authorId="0">
      <text>
        <r>
          <rPr>
            <b/>
            <sz val="9"/>
            <color indexed="81"/>
            <rFont val="Tahoma"/>
            <family val="2"/>
          </rPr>
          <t>Please describe the teaching or administrative assignment that these measures have been selected for. 
Example: 5th grade elementary teacher, HS music teacher, Secondary Science teacher, Elementary Principal, etc.</t>
        </r>
      </text>
    </comment>
    <comment ref="A23" authorId="0">
      <text>
        <r>
          <rPr>
            <b/>
            <sz val="9"/>
            <color indexed="81"/>
            <rFont val="Tahoma"/>
            <family val="2"/>
          </rPr>
          <t>Please use a descriptive name that enables users to easily differentiate between different measures</t>
        </r>
      </text>
    </comment>
    <comment ref="C23" authorId="0">
      <text>
        <r>
          <rPr>
            <b/>
            <sz val="9"/>
            <color indexed="81"/>
            <rFont val="Tahoma"/>
            <family val="2"/>
          </rPr>
          <t>Enter the numerical weight that you want each assessment to count towards the total 50% of the evaluation.
Note: The system is set up to deal with relative weighting so that the final percentage for each measure is equal to the individual weight / total weight.
The total will ALWAYS equal the other 50% of the evaluation based on student learning outcomes.</t>
        </r>
      </text>
    </comment>
    <comment ref="F23" authorId="0">
      <text>
        <r>
          <rPr>
            <b/>
            <sz val="9"/>
            <color indexed="81"/>
            <rFont val="Tahoma"/>
            <family val="2"/>
          </rPr>
          <t xml:space="preserve">INDIVIDUAL:
Every teacher must have a least one measure that is individualy attributed directly to them.  
    The teacher has direct responsibility for the           students whose scores are used for this measure
COLLECTIVE:
Every teacher must have at least one measure that is shared between 2 or more teachers.
    The student scores of 2 or more teachers are collectively attributed to those teachers.
</t>
        </r>
      </text>
    </comment>
  </commentList>
</comments>
</file>

<file path=xl/comments2.xml><?xml version="1.0" encoding="utf-8"?>
<comments xmlns="http://schemas.openxmlformats.org/spreadsheetml/2006/main">
  <authors>
    <author>Keller, Sed</author>
  </authors>
  <commentList>
    <comment ref="A5" authorId="0">
      <text>
        <r>
          <rPr>
            <b/>
            <sz val="9"/>
            <color indexed="81"/>
            <rFont val="Tahoma"/>
            <family val="2"/>
          </rPr>
          <t>The "Name of the Measure" is defined in the selecting measures tab.  If you don't see your measure listed than please make sure that it is defined in the selecting measures tab</t>
        </r>
      </text>
    </comment>
    <comment ref="A8" authorId="0">
      <text>
        <r>
          <rPr>
            <b/>
            <sz val="9"/>
            <color indexed="81"/>
            <rFont val="Tahoma"/>
            <family val="2"/>
          </rPr>
          <t>Please provide descriptive text of the measure to help a reviewer better understand the assessment</t>
        </r>
      </text>
    </comment>
    <comment ref="A9" authorId="0">
      <text>
        <r>
          <rPr>
            <b/>
            <sz val="9"/>
            <color indexed="81"/>
            <rFont val="Tahoma"/>
            <family val="2"/>
          </rPr>
          <t>Were the criteria for the various targets met?</t>
        </r>
      </text>
    </comment>
    <comment ref="A10" authorId="0">
      <text>
        <r>
          <rPr>
            <b/>
            <sz val="9"/>
            <color indexed="81"/>
            <rFont val="Tahoma"/>
            <family val="2"/>
          </rPr>
          <t>Please define the specific criteria necessary for each rating.  No area should be left blank</t>
        </r>
      </text>
    </comment>
    <comment ref="A11" authorId="0">
      <text>
        <r>
          <rPr>
            <b/>
            <sz val="9"/>
            <color indexed="81"/>
            <rFont val="Tahoma"/>
            <family val="2"/>
          </rPr>
          <t xml:space="preserve">Please provide helpful feedback regarding the rating for these specific measures.   
What suggestions/ comments were generated after this scores were discussed.  How might these ratings be improved upon or maintained?
Note: Any rating of less than expected should include a written explanation. </t>
        </r>
      </text>
    </comment>
    <comment ref="A68" authorId="0">
      <text>
        <r>
          <rPr>
            <b/>
            <sz val="9"/>
            <color indexed="81"/>
            <rFont val="Tahoma"/>
            <family val="2"/>
          </rPr>
          <t xml:space="preserve">Please make sure that the name of the measure, and weight are defined on the "Selecting Measures" tab. 
The Name, Point, Rating, and Percentage values will appear blank if this information is missing
</t>
        </r>
      </text>
    </comment>
    <comment ref="D68" authorId="0">
      <text>
        <r>
          <rPr>
            <b/>
            <sz val="9"/>
            <color indexed="81"/>
            <rFont val="Tahoma"/>
            <family val="2"/>
          </rPr>
          <t>Note: the Rating will appear blank if a weight has not been selected on the "Selecting Measures" Tab</t>
        </r>
      </text>
    </comment>
    <comment ref="E68" authorId="0">
      <text>
        <r>
          <rPr>
            <b/>
            <sz val="9"/>
            <color indexed="81"/>
            <rFont val="Tahoma"/>
            <family val="2"/>
          </rPr>
          <t>The Percentage is determined by the weight selected on the "Selecting Measures Tab"
The Name of the Measure will appear blank if the weight has not been selected on the Selecting Measures Tab</t>
        </r>
      </text>
    </comment>
  </commentList>
</comments>
</file>

<file path=xl/comments3.xml><?xml version="1.0" encoding="utf-8"?>
<comments xmlns="http://schemas.openxmlformats.org/spreadsheetml/2006/main">
  <authors>
    <author>Keller, Sed</author>
  </authors>
  <commentList>
    <comment ref="A11" authorId="0">
      <text>
        <r>
          <rPr>
            <b/>
            <sz val="9"/>
            <color indexed="81"/>
            <rFont val="Tahoma"/>
            <family val="2"/>
          </rPr>
          <t xml:space="preserve">Please provide helpful feedback regarding the rating for these specific measures.   
What suggestions/ comments were generated after this scores were discussed.  How might these ratings be improved upon or maintained?
Note: Any rating of less than expected should include a written explanation. </t>
        </r>
      </text>
    </comment>
  </commentList>
</comments>
</file>

<file path=xl/sharedStrings.xml><?xml version="1.0" encoding="utf-8"?>
<sst xmlns="http://schemas.openxmlformats.org/spreadsheetml/2006/main" count="8359" uniqueCount="3378">
  <si>
    <t>DENVER SCHOOL OF THE ARTS</t>
  </si>
  <si>
    <t>DESERT SAGE ELEMENTARY SCHOOL</t>
  </si>
  <si>
    <t>D'EVELYN JUNIOR/SENIOR HIGH SCHOOL</t>
  </si>
  <si>
    <t>DEVINNY ELEMENTARY SCHOOL</t>
  </si>
  <si>
    <t>DILLON VALLEY ELEMENTARY SCHOOL</t>
  </si>
  <si>
    <t>DISCOVERY CANYON CAMPUS SCHOOL</t>
  </si>
  <si>
    <t>DISCOVERY HIGH SCHOOL</t>
  </si>
  <si>
    <t>DOHERTY HIGH SCHOOL</t>
  </si>
  <si>
    <t>DOLORES ELEMENTARY SCHOOL</t>
  </si>
  <si>
    <t>DOLORES HIGH SCHOOL</t>
  </si>
  <si>
    <t>DOLORES HUERTA PREPARATORY HIGH SCHOOL</t>
  </si>
  <si>
    <t>DOLORES MIDDLE SCHOOL</t>
  </si>
  <si>
    <t>DOS RIOS ELEMENTARY SCHOOL  - GREELEY 6</t>
  </si>
  <si>
    <t>DOS RIOS ELEMENTARY SCHOOL  - MESA COUN</t>
  </si>
  <si>
    <t>DOUGLAS COUNTY HIGH SCHOOL</t>
  </si>
  <si>
    <t>DOUGLASS ELEMENTARY SCHOOL</t>
  </si>
  <si>
    <t>DOUGLASS VALLEY ELEMENTARY SCHOOL</t>
  </si>
  <si>
    <t>DOULL ELEMENTARY SCHOOL</t>
  </si>
  <si>
    <t>DOVE CREEK HIGH SCHOOL</t>
  </si>
  <si>
    <t>DRAKE JUNIOR HIGH SCHOOL</t>
  </si>
  <si>
    <t>DRY CREEK ELEMENTARY SCHOOL</t>
  </si>
  <si>
    <t>DSST: COLE</t>
  </si>
  <si>
    <t>DSST: GREEN VALLY RANCH</t>
  </si>
  <si>
    <t>DSST: STAPLETON</t>
  </si>
  <si>
    <t>DUAL IMMERSION ACADEMY SCHOOL</t>
  </si>
  <si>
    <t>DUNN ELEMENTARY SCHOOL</t>
  </si>
  <si>
    <t>DUNSTAN MIDDLE SCHOOL</t>
  </si>
  <si>
    <t>DUPONT ELEMENTARY SCHOOL</t>
  </si>
  <si>
    <t>DURANGO HIGH SCHOOL</t>
  </si>
  <si>
    <t>DUTCH CREEK ELEMENTARY SCHOOL</t>
  </si>
  <si>
    <t>EADS ELEMENTARY SCHOOL</t>
  </si>
  <si>
    <t>EADS HIGH SCHOOL</t>
  </si>
  <si>
    <t>EADS MIDDLE SCHOOL</t>
  </si>
  <si>
    <t>EAGLE ACADEMY</t>
  </si>
  <si>
    <t>EAGLE COUNTY CHARTER ACADEMY</t>
  </si>
  <si>
    <t>EAGLE CREST ELEMENTARY SCHOOL</t>
  </si>
  <si>
    <t>EAGLE RIDGE ACADEMY</t>
  </si>
  <si>
    <t>EAGLE RIDGE ELEMENTARY SCHOOL</t>
  </si>
  <si>
    <t>EAGLE VALLEY ELEMENTARY SCHOOL</t>
  </si>
  <si>
    <t>EAGLE VALLEY HIGH SCHOOL</t>
  </si>
  <si>
    <t>EAGLE VALLEY MIDDLE SCHOOL</t>
  </si>
  <si>
    <t>EAGLECREST HIGH SCHOOL</t>
  </si>
  <si>
    <t>EAGLESIDE ELEMENTARY SCHOOL</t>
  </si>
  <si>
    <t>EAGLETON ELEMENTARY SCHOOL</t>
  </si>
  <si>
    <t>EAGLEVIEW ELEMENTARY SCHOOL</t>
  </si>
  <si>
    <t>EAGLEVIEW MIDDLE SCHOOL</t>
  </si>
  <si>
    <t>EARLY COLLEGE HIGH SCHOOL AT ARVADA</t>
  </si>
  <si>
    <t>EAST ELEMENTARY SCHOOL  - LITTLETON</t>
  </si>
  <si>
    <t>EAST ELEMENTARY SCHOOL  - MOFFAT CO</t>
  </si>
  <si>
    <t>EAST GRAND MIDDLE SCHOOL</t>
  </si>
  <si>
    <t>EAST HIGH SCHOOL  - DENVER CO</t>
  </si>
  <si>
    <t>EAST HIGH SCHOOL  - PUEBLO CI</t>
  </si>
  <si>
    <t>EAST MEMORIAL ELEMENTARY SCHOOL</t>
  </si>
  <si>
    <t>EAST MIDDLE SCHOOL</t>
  </si>
  <si>
    <t>EASTRIDGE COMMUNITY ELEMENTARY SCHOOL</t>
  </si>
  <si>
    <t>EATON ELEMENTARY SCHOOL</t>
  </si>
  <si>
    <t>EATON HIGH SCHOOL</t>
  </si>
  <si>
    <t>EATON MIDDLE SCHOOL</t>
  </si>
  <si>
    <t>ECKHART ELEMENTARY SCHOOL</t>
  </si>
  <si>
    <t>EDCSD: COLORADO CYBER SCHOOL</t>
  </si>
  <si>
    <t>EDGEWATER ELEMENTARY SCHOOL</t>
  </si>
  <si>
    <t>EDISON ACADEMY</t>
  </si>
  <si>
    <t>EDISON ELEMENTARY SCHOOL - COLORADO</t>
  </si>
  <si>
    <t>EDISON ELEMENTARY SCHOOL - DENVER CO</t>
  </si>
  <si>
    <t>EDISON ELEMENTARY SCHOOL - EDISON 54</t>
  </si>
  <si>
    <t>EDISON JUNIOR-SENIOR HIGH SCHOOL</t>
  </si>
  <si>
    <t>EDITH TETER ELEMENTARY SCHOOL</t>
  </si>
  <si>
    <t>EDITH WOLFORD ELEMENTARY SCHOOL</t>
  </si>
  <si>
    <t>EDWARDS ELEMENTARY SCHOOL</t>
  </si>
  <si>
    <t>EIBER ELEMENTARY SCHOOL</t>
  </si>
  <si>
    <t>EISENHOWER ELEMENTARY SCHOOL</t>
  </si>
  <si>
    <t>ELBERT ELEMENTARY SCHOOL</t>
  </si>
  <si>
    <t>ELBERT JUNIOR-SENIOR HIGH SCHOOL</t>
  </si>
  <si>
    <t>ELDORADO ELEMENTARY SCHOOL</t>
  </si>
  <si>
    <t>ELDORADO K-8 SCHOOL</t>
  </si>
  <si>
    <t>ELIZABETH HIGH SCHOOL</t>
  </si>
  <si>
    <t>ELIZABETH MIDDLE SCHOOL</t>
  </si>
  <si>
    <t>ELK CREEK ELEMENTARY</t>
  </si>
  <si>
    <t>ELK CREEK ELEMENTARY SCHOOL</t>
  </si>
  <si>
    <t>ELKHART ELEMENTARY SCHOOL</t>
  </si>
  <si>
    <t>ELLICOTT ELEMENTARY SCHOOL</t>
  </si>
  <si>
    <t>ELLICOTT MIDDLE SCHOOL</t>
  </si>
  <si>
    <t>ELLICOTT SENIOR HIGH SCHOOL</t>
  </si>
  <si>
    <t>ELLIS ELEMENTARY SCHOOL</t>
  </si>
  <si>
    <t>EMERALD ELEMENTARY SCHOOL</t>
  </si>
  <si>
    <t>EMILY GRIFFITH TECHNICAL COLLEGE</t>
  </si>
  <si>
    <t>ENG@GE ONLINE ACADEMY</t>
  </si>
  <si>
    <t>ENGLEWOOD HIGH SCHOOL</t>
  </si>
  <si>
    <t>ENGLEWOOD LEADERSHIP ACADEMY</t>
  </si>
  <si>
    <t>ENGLEWOOD MIDDLE SCHOOL</t>
  </si>
  <si>
    <t>ERIE ELEMENTARY SCHOOL</t>
  </si>
  <si>
    <t>ERIE HIGH SCHOOL</t>
  </si>
  <si>
    <t>ERIE MIDDLE SCHOOL</t>
  </si>
  <si>
    <t>ESCALANTE MIDDLE SCHOOL</t>
  </si>
  <si>
    <t>ESCALANTE-BIGGS ACADEMY</t>
  </si>
  <si>
    <t>ESCUELA TLATELOLCO SCHOOL</t>
  </si>
  <si>
    <t>ESTES PARK HIGH SCHOOL</t>
  </si>
  <si>
    <t>ESTES PARK K-5 SCHOOL</t>
  </si>
  <si>
    <t>ESTES PARK MIDDLE SCHOOL</t>
  </si>
  <si>
    <t>ESTES PARK OPTIONS SCHOOL</t>
  </si>
  <si>
    <t>EUCLID MIDDLE SCHOOL</t>
  </si>
  <si>
    <t>EVA R BACA ELEMENTARY SCHOOL</t>
  </si>
  <si>
    <t>EVANS ELEMENTARY SCHOOL</t>
  </si>
  <si>
    <t>EVANS INTERNATIONAL ELEMENTARY SCHOOL</t>
  </si>
  <si>
    <t>EVERGREEN HIGH SCHOOL</t>
  </si>
  <si>
    <t>EVERGREEN MIDDLE SCHOOL</t>
  </si>
  <si>
    <t>EVERITT MIDDLE SCHOOL</t>
  </si>
  <si>
    <t>EXCEL ACADEMY CHARTER SCHOOL</t>
  </si>
  <si>
    <t>EXPEDITIONARY LEARNING SCHOOL</t>
  </si>
  <si>
    <t>EXPLORE ELEMENTARY</t>
  </si>
  <si>
    <t>EXPLORER ELEMENTARY SCHOOL</t>
  </si>
  <si>
    <t>EYESTONE ELEMENTARY SCHOOL</t>
  </si>
  <si>
    <t>FAIRMONT K-8 SCHOOL</t>
  </si>
  <si>
    <t>FAIRMOUNT ELEMENTARY SCHOOL</t>
  </si>
  <si>
    <t>FAIRVIEW ELEMENTARY SCHOOL - DENVER CO</t>
  </si>
  <si>
    <t>FAIRVIEW ELEMENTARY SCHOOL - WESTMINST</t>
  </si>
  <si>
    <t>FAIRVIEW HIGH SCHOOL</t>
  </si>
  <si>
    <t>FALCON BLUFFS MIDDLE SCHOOL</t>
  </si>
  <si>
    <t>FALCON CREEK MIDDLE SCHOOL</t>
  </si>
  <si>
    <t>FALCON ELEMENTARY SCHOOL</t>
  </si>
  <si>
    <t>FALCON HIGH SCHOOL</t>
  </si>
  <si>
    <t>FALCON MIDDLE SCHOOL</t>
  </si>
  <si>
    <t>FALCON VIRTUAL ACADEMY</t>
  </si>
  <si>
    <t>FALL RIVER ELEMENTARY SCHOOL</t>
  </si>
  <si>
    <t>FEDERAL HEIGHTS ELEMENTARY SCHOOL</t>
  </si>
  <si>
    <t>FIELD ELEMENTARY SCHOOL</t>
  </si>
  <si>
    <t>FIRESIDE ELEMENTARY SCHOOL</t>
  </si>
  <si>
    <t>FISHER'S PEAK ELEMENTARY SCHOOL</t>
  </si>
  <si>
    <t>FITZMORRIS ELEMENTARY SCHOOL</t>
  </si>
  <si>
    <t>FITZSIMMONS MIDDLE SCHOOL</t>
  </si>
  <si>
    <t>FLAGLER ELEMENTARY SCHOOL</t>
  </si>
  <si>
    <t>FLAGLER MIDDLE SCHOOL</t>
  </si>
  <si>
    <t>FLAGLER SENIOR HIGH SCHOOL</t>
  </si>
  <si>
    <t>FLAGSTAFF CHARTER ACADEMY</t>
  </si>
  <si>
    <t>FLAGSTONE ELEMENTARY SCHOOL</t>
  </si>
  <si>
    <t>FLATIRONS ELEMENTARY SCHOOL</t>
  </si>
  <si>
    <t>FLEMING ELEMENTARY SCHOOL</t>
  </si>
  <si>
    <t>FLEMING HIGH SCHOOL</t>
  </si>
  <si>
    <t>FLETCHER INTERMEDIATE SCIENCE &amp; TECHNOLOGY SCHOOL</t>
  </si>
  <si>
    <t>FLETCHER PRIMARY SCHOOL</t>
  </si>
  <si>
    <t>FLORENCE CRITTENTON HIGH SCHOOL</t>
  </si>
  <si>
    <t>FLORENCE HIGH SCHOOL</t>
  </si>
  <si>
    <t>FLORIDA MESA ELEMENTARY SCHOOL</t>
  </si>
  <si>
    <t>FLYNN ELEMENTARY SCHOOL</t>
  </si>
  <si>
    <t>FOCUS ACADEMY</t>
  </si>
  <si>
    <t>FOOTHILL ELEMENTARY SCHOOL</t>
  </si>
  <si>
    <t>FOOTHILLS ELEMENTARY SCHOOL  - ACADEMY 2</t>
  </si>
  <si>
    <t>FOOTHILLS ELEMENTARY SCHOOL  - JEFFERSON</t>
  </si>
  <si>
    <t>FORCE ELEMENTARY SCHOOL</t>
  </si>
  <si>
    <t>FORD ELEMENTARY SCHOOL</t>
  </si>
  <si>
    <t>FORT COLLINS HIGH SCHOOL</t>
  </si>
  <si>
    <t>FORT LEWIS MESA ELEMENTARY SCHOOL</t>
  </si>
  <si>
    <t>FORT LUPTON HIGH SCHOOL</t>
  </si>
  <si>
    <t>FORT LUPTON MIDDLE SCHOOL</t>
  </si>
  <si>
    <t>FORT MORGAN HIGH SCHOOL</t>
  </si>
  <si>
    <t>FORT MORGAN MIDDLE SCHOOL</t>
  </si>
  <si>
    <t>FOSSIL RIDGE HIGH SCHOOL</t>
  </si>
  <si>
    <t>FOSTER ELEMENTARY SCHOOL</t>
  </si>
  <si>
    <t>FOUNDATIONS ACADEMY</t>
  </si>
  <si>
    <t>FOUNTAIN INTERNATIONAL MAGNET SCHOOL</t>
  </si>
  <si>
    <t>FOUNTAIN MIDDLE SCHOOL</t>
  </si>
  <si>
    <t>FOUNTAIN-FORT CARSON HIGH SCHOOL</t>
  </si>
  <si>
    <t>FOWLER ELEMENTARY SCHOOL</t>
  </si>
  <si>
    <t>FOWLER HIGH SCHOOL</t>
  </si>
  <si>
    <t>FOWLER JUNIOR HIGH SCHOOL</t>
  </si>
  <si>
    <t>FOX CREEK ELEMENTARY SCHOOL</t>
  </si>
  <si>
    <t>FOX HOLLOW ELEMENTARY SCHOOL</t>
  </si>
  <si>
    <t>FOX MEADOW MIDDLE SCHOOL</t>
  </si>
  <si>
    <t>FOX RIDGE MIDDLE SCHOOL</t>
  </si>
  <si>
    <t>FRANCIS M. DAY ELEMENTARY SCHOOL</t>
  </si>
  <si>
    <t>FRANKLIN ELEMENTARY SCHOOL</t>
  </si>
  <si>
    <t>FRANKLIN MIDDLE SCHOOL</t>
  </si>
  <si>
    <t>FRANKTOWN ELEMENTARY SCHOOL</t>
  </si>
  <si>
    <t>FRASER VALLEY ELEMENTARY SCHOOL</t>
  </si>
  <si>
    <t>FRED N THOMAS CAREER EDUCATION CENTER</t>
  </si>
  <si>
    <t>FREDERICK ELEMENTARY SCHOOL</t>
  </si>
  <si>
    <t>FREDERICK SENIOR HIGH SCHOOL</t>
  </si>
  <si>
    <t>FREE HORIZON MONTESSORI CHARTER SCHOOL</t>
  </si>
  <si>
    <t>FREED MIDDLE SCHOOL</t>
  </si>
  <si>
    <t>FREEDOM ELEMENTARY SCHOOL</t>
  </si>
  <si>
    <t>FREMONT ELEMENTARY SCHOOL  - COLORADO</t>
  </si>
  <si>
    <t>FREMONT ELEMENTARY SCHOOL  - FREMONT R</t>
  </si>
  <si>
    <t>FREMONT ELEMENTARY SCHOOL  - JEFFERSON</t>
  </si>
  <si>
    <t>FREMONT MIDDLE SCHOOL</t>
  </si>
  <si>
    <t>FRENCH ELEMENTARY SCHOOL</t>
  </si>
  <si>
    <t>FRISCO ELEMENTARY SCHOOL</t>
  </si>
  <si>
    <t>FRONTIER CHARTER ACADEMY - CALHAN RJ</t>
  </si>
  <si>
    <t>FRONTIER CHARTER ACADEMY - GREELEY 6</t>
  </si>
  <si>
    <t>FRONTIER ELEMENTARY SCHOOL</t>
  </si>
  <si>
    <t>FRONTIER HIGH SCHOOL</t>
  </si>
  <si>
    <t>FRONTIER VALLEY ELEMENTARY SCHOOL</t>
  </si>
  <si>
    <t>FRUITA 8/9 SCHOOL</t>
  </si>
  <si>
    <t>FRUITA MIDDLE SCHOOL</t>
  </si>
  <si>
    <t>FRUITA MONUMENT HIGH SCHOOL</t>
  </si>
  <si>
    <t>FRUITVALE ELEMENTARY SCHOOL</t>
  </si>
  <si>
    <t>FULTON ELEMENTARY SCHOOL</t>
  </si>
  <si>
    <t>FUTURES ACADEMY</t>
  </si>
  <si>
    <t>GALETON ELEMENTARY SCHOOL</t>
  </si>
  <si>
    <t>GALILEO SCHOOL OF MATH AND SCIENCE</t>
  </si>
  <si>
    <t>GARDEN PARK HIGH SCHOOL</t>
  </si>
  <si>
    <t>GARDEN PLACE ELEMENTARY SCHOOL</t>
  </si>
  <si>
    <t>GARDNER ELEMENTARY SCHOOL</t>
  </si>
  <si>
    <t>GARFIELD ELEMENTARY SCHOOL</t>
  </si>
  <si>
    <t>GARNET MESA ELEMENTARY SCHOOL</t>
  </si>
  <si>
    <t>GATEWAY ELEMENTARY SCHOOL</t>
  </si>
  <si>
    <t>GATEWAY HIGH SCHOOL</t>
  </si>
  <si>
    <t>GATEWAY SCHOOL</t>
  </si>
  <si>
    <t>GENOA-HUGO ELEMENTARY SCHOOL</t>
  </si>
  <si>
    <t>GENOA-HUGO MIDDLE SCHOOL</t>
  </si>
  <si>
    <t>GENOA-HUGO SENIOR HIGH SCHOOL</t>
  </si>
  <si>
    <t>GEORGE WASHINGTON HIGH SCHOOL</t>
  </si>
  <si>
    <t>GEORGETOWN COMMUNITY SCHOOL</t>
  </si>
  <si>
    <t>GIBERSON ELEMENTARY SCHOOL</t>
  </si>
  <si>
    <t>GILCREST ELEMENTARY SCHOOL</t>
  </si>
  <si>
    <t>GILPIN COUNTY ELEMENTARY SCHOOL</t>
  </si>
  <si>
    <t>GILPIN COUNTY UNDIVIDED HIGH SCHOOL</t>
  </si>
  <si>
    <t>GILPIN ELEMENTARY SCHOOL</t>
  </si>
  <si>
    <t>GIRLS ATHLETIC LEADERSHIP SCHOOL</t>
  </si>
  <si>
    <t>GLACIER PEAK ELEMENTARY SCHOOL</t>
  </si>
  <si>
    <t>GLADE PARK COMMUNITY SCHOOL</t>
  </si>
  <si>
    <t>GLENNON HEIGHTS ELEMENTARY SCHOOL</t>
  </si>
  <si>
    <t>GLENWOOD SPRINGS ELEMENTARY SCHOOL</t>
  </si>
  <si>
    <t>GLENWOOD SPRINGS HIGH SCHOOL</t>
  </si>
  <si>
    <t>GLENWOOD SPRINGS MIDDLE SCHOOL</t>
  </si>
  <si>
    <t>GLOBAL LEADERSHIP ACADEMY</t>
  </si>
  <si>
    <t>GLOBAL VILLAGE ACADEMY - ADAMS 12</t>
  </si>
  <si>
    <t>GLOBAL VILLAGE ACADEMY - ADAMS-ARA</t>
  </si>
  <si>
    <t>GLOBE CHARTER SCHOOL</t>
  </si>
  <si>
    <t>GOAL ACADEMY</t>
  </si>
  <si>
    <t>GOAL GED PREP</t>
  </si>
  <si>
    <t>GODDARD MIDDLE SCHOOL</t>
  </si>
  <si>
    <t>GODSMAN ELEMENTARY SCHOOL</t>
  </si>
  <si>
    <t>GOLD CAMP ELEMENTARY SCHOOL</t>
  </si>
  <si>
    <t>GOLD HILL ELEMENTARY SCHOOL</t>
  </si>
  <si>
    <t>GOLD RUSH ELEMENTARY</t>
  </si>
  <si>
    <t>GOLDEN HIGH SCHOOL</t>
  </si>
  <si>
    <t>GOLDRICK ELEMENTARY SCHOOL</t>
  </si>
  <si>
    <t>GOODNIGHT ELEMENTARY SCHOOL</t>
  </si>
  <si>
    <t>GOVERNOR'S RANCH ELEMENTARY SCHOOL</t>
  </si>
  <si>
    <t>GRAHAM MESA ELEMENTARY SCHOOL</t>
  </si>
  <si>
    <t>GRANADA ELEMENTARY SCHOOL</t>
  </si>
  <si>
    <t>GRANADA UNDIVIDED HIGH SCHOOL</t>
  </si>
  <si>
    <t>GRANBY ELEMENTARY SCHOOL</t>
  </si>
  <si>
    <t>GRAND JUNCTION HIGH SCHOOL</t>
  </si>
  <si>
    <t>GRAND LAKE ELEMENTARY SCHOOL</t>
  </si>
  <si>
    <t>GRAND MESA HIGH SCHOOL</t>
  </si>
  <si>
    <t>GRAND MESA MIDDLE SCHOOL</t>
  </si>
  <si>
    <t>GRAND VALLEY CENTER FOR FAMILY LEARNING</t>
  </si>
  <si>
    <t>GRAND VALLEY HIGH SCHOOL</t>
  </si>
  <si>
    <t>GRAND VALLEY MIDDLE SCHOOL</t>
  </si>
  <si>
    <t>GRANDE RIVER VIRTUAL ACADEMY</t>
  </si>
  <si>
    <t>GRANDVIEW ELEMENTARY SCHOOL</t>
  </si>
  <si>
    <t>GRANDVIEW HIGH SCHOOL</t>
  </si>
  <si>
    <t>GRANT ELEMENTARY SCHOOL</t>
  </si>
  <si>
    <t>GRANT MIDDLE SCHOOL</t>
  </si>
  <si>
    <t>GRANT RANCH K-8 SCHOOL</t>
  </si>
  <si>
    <t>GREELEY CENTRAL HIGH SCHOOL</t>
  </si>
  <si>
    <t>GREELEY WEST HIGH SCHOOL</t>
  </si>
  <si>
    <t>GREEN ACRES ELEMENTARY SCHOOL</t>
  </si>
  <si>
    <t>GREEN GABLES ELEMENTARY SCHOOL</t>
  </si>
  <si>
    <t>GREEN MOUNTAIN ELEMENTARY SCHOOL</t>
  </si>
  <si>
    <t>GREEN MOUNTAIN HIGH SCHOOL</t>
  </si>
  <si>
    <t>GREEN VALLEY ELEMENTARY SCHOOL</t>
  </si>
  <si>
    <t>GREENLEE ELEMENTARY SCHOOL</t>
  </si>
  <si>
    <t>GREENWOOD ECE-8</t>
  </si>
  <si>
    <t>GREENWOOD ELEMENTARY SCHOOL</t>
  </si>
  <si>
    <t>GUADALUPE ELEMENTARY SCHOOL</t>
  </si>
  <si>
    <t>GUFFEY CHARTER SCHOOL</t>
  </si>
  <si>
    <t>GUNNISON ELEMENTARY SCHOOL</t>
  </si>
  <si>
    <t>GUNNISON HIGH SCHOOL</t>
  </si>
  <si>
    <t>GUNNISON MIDDLE SCHOOL</t>
  </si>
  <si>
    <t>GUNNISON VALLEY SCHOOL</t>
  </si>
  <si>
    <t>GUST ELEMENTARY SCHOOL</t>
  </si>
  <si>
    <t>GYPSUM CREEK MIDDLE SCHOOL</t>
  </si>
  <si>
    <t>GYPSUM ELEMENTARY SCHOOL</t>
  </si>
  <si>
    <t>HAAFF ELEMENTARY SCHOOL</t>
  </si>
  <si>
    <t>HACKBERRY HILL ELEMENTARY SCHOOL</t>
  </si>
  <si>
    <t>HAGEN EARLY EDUCATION CENTER</t>
  </si>
  <si>
    <t>HALCYON SCHOOL</t>
  </si>
  <si>
    <t>HALLETT FUNDAMENTAL ACADEMY</t>
  </si>
  <si>
    <t>HAMILTON MIDDLE SCHOOL</t>
  </si>
  <si>
    <t>HANOVER JUNIOR-SENIOR HIGH SCHOOL</t>
  </si>
  <si>
    <t>HANSON ELEMENTARY SCHOOL</t>
  </si>
  <si>
    <t>HAROLD FERGUSON HIGH SCHOOL</t>
  </si>
  <si>
    <t>HARRINGTON ELEMENTARY SCHOOL</t>
  </si>
  <si>
    <t>HARRIS BILINGUAL ELEMENTARY SCHOOL</t>
  </si>
  <si>
    <t>HARRIS PARK ELEMENTARY SCHOOL</t>
  </si>
  <si>
    <t>HARRISON HIGH SCHOOL</t>
  </si>
  <si>
    <t>HARRISON SCHOOL</t>
  </si>
  <si>
    <t>HARRY L MC GINNIS MIDDLE SCHOOL</t>
  </si>
  <si>
    <t>HASKIN ELEMENTARY SCHOOL</t>
  </si>
  <si>
    <t>HAXTUN ELEMENTARY SCHOOL</t>
  </si>
  <si>
    <t>HAXTUN HIGH SCHOOL</t>
  </si>
  <si>
    <t>HAYDEN HIGH SCHOOL</t>
  </si>
  <si>
    <t>HAYDEN MIDDLE SCHOOL</t>
  </si>
  <si>
    <t>HAYDEN VALLEY ELEMENTARY SCHOOL</t>
  </si>
  <si>
    <t>HEATH MIDDLE SCHOOL</t>
  </si>
  <si>
    <t>HEATHERWOOD ELEMENTARY SCHOOL</t>
  </si>
  <si>
    <t>HEIMAN ELEMENTARY SCHOOL</t>
  </si>
  <si>
    <t>HEMPHILL MIDDLE SCHOOL</t>
  </si>
  <si>
    <t>HENDERSON ELEMENTARY SCHOOL</t>
  </si>
  <si>
    <t>HENRY ELEMENTARY SCHOOL</t>
  </si>
  <si>
    <t>HENRY WORLD SCHOOL GRADES 6-8</t>
  </si>
  <si>
    <t>HERITAGE ELEMENTARY SCHOOL - CHERRY CR</t>
  </si>
  <si>
    <t>HERITAGE ELEMENTARY SCHOOL - DOUGLAS C</t>
  </si>
  <si>
    <t>HERITAGE ELEMENTARY SCHOOL - PUEBLO CI</t>
  </si>
  <si>
    <t>HERITAGE HIGH SCHOOL</t>
  </si>
  <si>
    <t>HERITAGE MIDDLE SCHOOL</t>
  </si>
  <si>
    <t>HI PLAINS ELEMENTARY SCHOOL</t>
  </si>
  <si>
    <t>HI PLAINS UNDIVIDED HIGH SCHOOL</t>
  </si>
  <si>
    <t>HIDDEN LAKE HIGH SCHOOL</t>
  </si>
  <si>
    <t>HIGH PEAKS ELEMENTARY SCHOOL</t>
  </si>
  <si>
    <t>HIGH PLAINS ELEMENTARY SCHOOL  - ACADEMY 2</t>
  </si>
  <si>
    <t>HIGH PLAINS ELEMENTARY SCHOOL  - CHERRY CR</t>
  </si>
  <si>
    <t>HIGH POINT ACADEMY</t>
  </si>
  <si>
    <t>HIGH SCHOOL PREPARATORY ACADEMY</t>
  </si>
  <si>
    <t>HIGH TECH EARLY COLLEGE</t>
  </si>
  <si>
    <t>HIGHLAND ELEMENTARY SCHOOL - AULT-HIGH</t>
  </si>
  <si>
    <t>HIGHLAND ELEMENTARY SCHOOL - GARFIELD</t>
  </si>
  <si>
    <t>HIGHLAND ELEMENTARY SCHOOL - LITTLETON</t>
  </si>
  <si>
    <t>HIGHLAND HIGH SCHOOL</t>
  </si>
  <si>
    <t>HIGHLAND MIDDLE SCHOOL</t>
  </si>
  <si>
    <t>HIGHLAND PARK ELEMENTARY SCHOOL</t>
  </si>
  <si>
    <t>HIGHLANDS RANCH HIGH SCHOOL</t>
  </si>
  <si>
    <t>HIGHLINE ACADEMY CHARTER SCHOOL</t>
  </si>
  <si>
    <t>HIGHLINE COMMUNITY ELEMENTARY SCHOOL</t>
  </si>
  <si>
    <t>HILL CAMPUS OF ARTS AND SCIENCES</t>
  </si>
  <si>
    <t>HILLCREST ELEMENTARY SCHOOL</t>
  </si>
  <si>
    <t>HINKLEY HIGH SCHOOL</t>
  </si>
  <si>
    <t>HOEHNE ELEMENTARY SCHOOL</t>
  </si>
  <si>
    <t>HOEHNE HIGH SCHOOL</t>
  </si>
  <si>
    <t>HOEHNE JUNIOR HIGH SCHOOL</t>
  </si>
  <si>
    <t>HOFF ELEMENTARY SCHOOL</t>
  </si>
  <si>
    <t>HOLLY HIGH SCHOOL</t>
  </si>
  <si>
    <t>HOLLY HILLS ELEMENTARY SCHOOL</t>
  </si>
  <si>
    <t>HOLLY JUNIOR HIGH SCHOOL</t>
  </si>
  <si>
    <t>HOLM ELEMENTARY SCHOOL</t>
  </si>
  <si>
    <t>HOLMES MIDDLE SCHOOL</t>
  </si>
  <si>
    <t>HOLYOKE ELEMENTARY SCHOOL</t>
  </si>
  <si>
    <t>HOLYOKE JUNIOR HIGH SCHOOL</t>
  </si>
  <si>
    <t>HOLYOKE SENIOR HIGH SCHOOL</t>
  </si>
  <si>
    <t>HOMESTAKE PEAK SCHOOL</t>
  </si>
  <si>
    <t>HOMESTEAD ELEMENTARY SCHOOL</t>
  </si>
  <si>
    <t>HOPE ON-LINE</t>
  </si>
  <si>
    <t>HOPKINS ELEMENTARY SCHOOL</t>
  </si>
  <si>
    <t>HORIZON HIGH SCHOOL</t>
  </si>
  <si>
    <t>HORIZON MIDDLE SCHOOL  - CHERRY CR</t>
  </si>
  <si>
    <t>HORIZON MIDDLE SCHOOL  - FALCON 49</t>
  </si>
  <si>
    <t>HORIZONS EXPLORATORY ACADEMY</t>
  </si>
  <si>
    <t>HORIZONS K-8 SCHOOL</t>
  </si>
  <si>
    <t>HOTCHKISS ELEMENTARY SCHOOL</t>
  </si>
  <si>
    <t>HOTCHKISS HIGH SCHOOL</t>
  </si>
  <si>
    <t>HOWBERT ELEMENTARY SCHOOL</t>
  </si>
  <si>
    <t>HOWELL K-8 SCHOOL</t>
  </si>
  <si>
    <t>HUDSON ELEMENTARY SCHOOL</t>
  </si>
  <si>
    <t>HUERFANO COUNTY OPPORTUNITY AND ENRICHMENT SCHOOL</t>
  </si>
  <si>
    <t>HULSTROM OPTIONS K-8 SCHOOL</t>
  </si>
  <si>
    <t>HUNT ELEMENTARY SCHOOL</t>
  </si>
  <si>
    <t>HUNTERS GLEN ELEMENTARY SCHOOL</t>
  </si>
  <si>
    <t>HUTCHINSON ELEMENTARY SCHOOL</t>
  </si>
  <si>
    <t>HYGIENE ELEMENTARY SCHOOL</t>
  </si>
  <si>
    <t>IDALIA ELEMENTARY SCHOOL</t>
  </si>
  <si>
    <t>IDALIA JUNIOR-SENIOR HIGH SCHOOL</t>
  </si>
  <si>
    <t>IGNACIO ACADEMY</t>
  </si>
  <si>
    <t>IGNACIO ELEMENTARY SCHOOL</t>
  </si>
  <si>
    <t>IGNACIO HIGH SCHOOL</t>
  </si>
  <si>
    <t>IGNACIO INTERMEDIATE SCHOOL</t>
  </si>
  <si>
    <t>IGNACIO JUNIOR HIGH SCHOOL</t>
  </si>
  <si>
    <t>IMAGINE CHARTER</t>
  </si>
  <si>
    <t>INDEPENDENCE ACADEMY</t>
  </si>
  <si>
    <t>INDEPENDENCE ELEMENTARY SCHOOL</t>
  </si>
  <si>
    <t>INDIAN PEAKS CHARTER SCHOOL</t>
  </si>
  <si>
    <t>INDIAN PEAKS ELEMENTARY SCHOOL</t>
  </si>
  <si>
    <t>INDIAN RIDGE ELEMENTARY SCHOOL</t>
  </si>
  <si>
    <t>INSIGHT SCHOOL OF COLORADO AT JULESBURG</t>
  </si>
  <si>
    <t>IOWA ELEMENTARY SCHOOL</t>
  </si>
  <si>
    <t>IRISH ELEMENTARY SCHOOL</t>
  </si>
  <si>
    <t>IRON HORSE ELEMENTARY SCHOOL</t>
  </si>
  <si>
    <t>IRVING ELEMENTARY SCHOOL</t>
  </si>
  <si>
    <t>IVER C. RANUM MIDDLE SCHOOL</t>
  </si>
  <si>
    <t>IVY STOCKWELL ELEMENTARY SCHOOL</t>
  </si>
  <si>
    <t>JACK SWIGERT AEROSPACE ACADEMY</t>
  </si>
  <si>
    <t>JACKSON ELEMENTARY SCHOOL  - COLORADO</t>
  </si>
  <si>
    <t>JACKSON ELEMENTARY SCHOOL  - GREELEY 6</t>
  </si>
  <si>
    <t>JAMAICA CHILD DEVELOPMENT CENTER</t>
  </si>
  <si>
    <t>JAMES H RISLEY MIDDLE SCHOOL</t>
  </si>
  <si>
    <t>JAMES IRWIN CHARTER ELEMENTARY SCHOOL</t>
  </si>
  <si>
    <t>JAMES IRWIN CHARTER HIGH SCHOOL</t>
  </si>
  <si>
    <t>JAMES IRWIN CHARTER MIDDLE SCHOOL</t>
  </si>
  <si>
    <t>JAMES MADISON CHARTER ACADEMY SCHOOL</t>
  </si>
  <si>
    <t>JAMESTOWN ELEMENTARY SCHOOL</t>
  </si>
  <si>
    <t>JANITELL JUNIOR HIGH SCHOOL</t>
  </si>
  <si>
    <t>JEFFCO'S 21ST CENTURY VIRTUAL ACADEMY</t>
  </si>
  <si>
    <t>JEFFERSON ACADEMY CHARTER SCHOOL</t>
  </si>
  <si>
    <t>JEFFERSON CHARTER ACADEMY JUNIOR HIGH SCHOOL</t>
  </si>
  <si>
    <t>JEFFERSON CHARTER ACADEMY SENIOR HIGH SCHOOL</t>
  </si>
  <si>
    <t>JEFFERSON COUNTY OPEN ELEMENTARY SCHOOL</t>
  </si>
  <si>
    <t>JEFFERSON COUNTY OPEN SECONDARY</t>
  </si>
  <si>
    <t>JEFFERSON HIGH SCHOOL  - GREELEY 6</t>
  </si>
  <si>
    <t>JEFFERSON HIGH SCHOOL  - JEFFERSON</t>
  </si>
  <si>
    <t>JEFFERSON INTERMEDIATE SCHOOL</t>
  </si>
  <si>
    <t>JENKINS MIDDLE SCHOOL</t>
  </si>
  <si>
    <t>JEWELL ELEMENTARY SCHOOL</t>
  </si>
  <si>
    <t>JOHN EVANS MIDDLE SCHOOL</t>
  </si>
  <si>
    <t>JOHN F KENNEDY HIGH SCHOOL</t>
  </si>
  <si>
    <t>JOHN MALL HIGH SCHOOL</t>
  </si>
  <si>
    <t>JOHN W THIMMIG ELEMENTARY SCHOOL</t>
  </si>
  <si>
    <t>JOHN WESLEY POWELL MIDDLE SCHOOL</t>
  </si>
  <si>
    <t>JOHNSON ELEMENTARY SCHOOL  - DENVER CO</t>
  </si>
  <si>
    <t>JOHNSON ELEMENTARY SCHOOL  - MONTROSE</t>
  </si>
  <si>
    <t>JOHNSON ELEMENTARY SCHOOL  - POUDRE R-</t>
  </si>
  <si>
    <t>JORDAHL ELEMENTARY SCHOOL</t>
  </si>
  <si>
    <t>JOSEPHINE HODGKINS ELEMENTARY SCHOOL</t>
  </si>
  <si>
    <t>JULESBURG ELEMENTARY SCHOOL</t>
  </si>
  <si>
    <t>JULESBURG HIGH SCHOOL</t>
  </si>
  <si>
    <t>JUMP START LEARNING CENTER</t>
  </si>
  <si>
    <t>JUNE CREEK ELEMENTARY SCHOOL</t>
  </si>
  <si>
    <t>JUSTICE HIGH CHARTER SCHOOL</t>
  </si>
  <si>
    <t>JUSTICE HIGH SCHOOL DENVER</t>
  </si>
  <si>
    <t>KAISER ELEMENTARY SCHOOL</t>
  </si>
  <si>
    <t>KAPLAN ACADEMY OF COLORADO</t>
  </si>
  <si>
    <t>KARVAL ELEMENTARY SCHOOL</t>
  </si>
  <si>
    <t>KARVAL JUNIOR-SENIOR HIGH SCHOOL</t>
  </si>
  <si>
    <t>KARVAL ONLINE EDUCATION</t>
  </si>
  <si>
    <t>KATHRYN SENOR ELEMENTARY SCHOOL</t>
  </si>
  <si>
    <t>KEARNEY MIDDLE SCHOOL</t>
  </si>
  <si>
    <t>KEATING CONTINUING EDUCATION</t>
  </si>
  <si>
    <t>KELLER ELEMENTARY SCHOOL</t>
  </si>
  <si>
    <t>KEMP ELEMENTARY SCHOOL</t>
  </si>
  <si>
    <t>KEMPER ELEMENTARY SCHOOL</t>
  </si>
  <si>
    <t>KEN CARYL MIDDLE SCHOOL</t>
  </si>
  <si>
    <t>KENDALLVUE ELEMENTARY SCHOOL</t>
  </si>
  <si>
    <t>KENDRICK LAKES ELEMENTARY SCHOOL</t>
  </si>
  <si>
    <t>KENNETH P MORRIS ELEMENTARY SCHOOL</t>
  </si>
  <si>
    <t>KENTON ELEMENTARY SCHOOL</t>
  </si>
  <si>
    <t>KEPNER MIDDLE SCHOOL</t>
  </si>
  <si>
    <t>KIM ELEMENTARY SCHOOL</t>
  </si>
  <si>
    <t>KIM UNDIVIDED HIGH SCHOOL</t>
  </si>
  <si>
    <t>KINARD CORE KNOWLEDGE MIDDLE SCHOOL</t>
  </si>
  <si>
    <t>KING ELEMENTARY SCHOOL</t>
  </si>
  <si>
    <t>KING-MURPHY ELEMENTARY SCHOOL</t>
  </si>
  <si>
    <t>KIOWA ELEMENTARY SCHOOL</t>
  </si>
  <si>
    <t>KIOWA HIGH SCHOOL</t>
  </si>
  <si>
    <t>KIOWA MIDDLE SCHOOL</t>
  </si>
  <si>
    <t>KIPP DENVER COLLEGIATE HIGH SCHOOL</t>
  </si>
  <si>
    <t>KIPP MONTBELLO COLLEGE PREP</t>
  </si>
  <si>
    <t>KIPP SUNSHINE PEAK ACADEMY</t>
  </si>
  <si>
    <t>KIT CARSON ELEMENTARY SCHOOL</t>
  </si>
  <si>
    <t>KIT CARSON JUNIOR-SENIOR HIGH SCHOOL</t>
  </si>
  <si>
    <t>KNAPP ELEMENTARY SCHOOL</t>
  </si>
  <si>
    <t>KNOWLEDGE QUEST ACADEMY</t>
  </si>
  <si>
    <t>KOHL ELEMENTARY SCHOOL</t>
  </si>
  <si>
    <t>KRUSE ELEMENTARY SCHOOL</t>
  </si>
  <si>
    <t>KULLERSTRAND ELEMENTARY SCHOOL</t>
  </si>
  <si>
    <t>KUNSMILLER CREATIVE ARTS ACADEMY</t>
  </si>
  <si>
    <t>KYFFIN ELEMENTARY SCHOOL</t>
  </si>
  <si>
    <t>L.W. ST. JOHN ELEMENTARY SCHOOL</t>
  </si>
  <si>
    <t>LA JARA ELEMENTARY SCHOOL</t>
  </si>
  <si>
    <t>LA JARA SECOND CHANCE SCHOOL</t>
  </si>
  <si>
    <t>LA JUNTA INTERMEDIATE SCHOOL</t>
  </si>
  <si>
    <t>LA JUNTA JR/SR HIGH SCHOOL</t>
  </si>
  <si>
    <t>LA JUNTA PRIMARY SCHOOL</t>
  </si>
  <si>
    <t>LA VETA ELEMENTARY SCHOOL</t>
  </si>
  <si>
    <t>LA VETA JUNIOR-SENIOR HIGH SCHOOL</t>
  </si>
  <si>
    <t>Version</t>
  </si>
  <si>
    <t>RIM ROCK ELEMENTARY SCHOOL</t>
  </si>
  <si>
    <t>Text</t>
  </si>
  <si>
    <t xml:space="preserve">Students: </t>
  </si>
  <si>
    <t>PP</t>
  </si>
  <si>
    <t>EX</t>
  </si>
  <si>
    <t>QS1</t>
  </si>
  <si>
    <t>Overall Rating for Quality Standard I</t>
  </si>
  <si>
    <t>QS2</t>
  </si>
  <si>
    <t>Overall Rating for Quality Standard II</t>
  </si>
  <si>
    <t>QS3</t>
  </si>
  <si>
    <t>Overall Rating for Quality Standard III</t>
  </si>
  <si>
    <t>QS4</t>
  </si>
  <si>
    <t>Overall Rating for Quality Standard IV</t>
  </si>
  <si>
    <t>QS5</t>
  </si>
  <si>
    <t>Overall Rating for Quality Standard V</t>
  </si>
  <si>
    <t>Total Points for all Five Standards</t>
  </si>
  <si>
    <t>Definitions</t>
  </si>
  <si>
    <t>Blank Form</t>
  </si>
  <si>
    <t>Score</t>
  </si>
  <si>
    <t>Standard 1 overall</t>
  </si>
  <si>
    <t>Parent Feedback</t>
  </si>
  <si>
    <t>Please Copy and Paste the appropriate data into columns below</t>
  </si>
  <si>
    <t>District ID</t>
  </si>
  <si>
    <t>School ID'S</t>
  </si>
  <si>
    <t>Evaluator EDID's</t>
  </si>
  <si>
    <t>Evaluator Names</t>
  </si>
  <si>
    <t>Teacher Names</t>
  </si>
  <si>
    <t>Teacher EDID's</t>
  </si>
  <si>
    <t>B</t>
  </si>
  <si>
    <t>C</t>
  </si>
  <si>
    <t>D</t>
  </si>
  <si>
    <t>F</t>
  </si>
  <si>
    <t>G</t>
  </si>
  <si>
    <t>H</t>
  </si>
  <si>
    <t xml:space="preserve">Colorado Department of Education </t>
  </si>
  <si>
    <t>ADAMS CITY HIGH SCHOOL</t>
  </si>
  <si>
    <t>Sch_Name+</t>
  </si>
  <si>
    <t>SCHOOL_NUMBER</t>
  </si>
  <si>
    <t>DISTRICT_NAME</t>
  </si>
  <si>
    <t>DISTRICT_NUMBER</t>
  </si>
  <si>
    <t>BOCES_NAME</t>
  </si>
  <si>
    <t>BOCES_NUMBER</t>
  </si>
  <si>
    <t>70 ONLINE</t>
  </si>
  <si>
    <t>ADAMS COUNTY BOCES</t>
  </si>
  <si>
    <t>ABRAHAM LINCOLN HIGH SCHOOL</t>
  </si>
  <si>
    <t>CENTENNIAL BOCES</t>
  </si>
  <si>
    <t>ABRAMS ELEMENTARY SCHOOL</t>
  </si>
  <si>
    <t>EAST CENTRAL BOCES</t>
  </si>
  <si>
    <t>ACADEMIA ANA MARIE SANDOVAL</t>
  </si>
  <si>
    <t>EXPEDITIONARY BOCES</t>
  </si>
  <si>
    <t>ACADEMY CHARTER SCHOOL</t>
  </si>
  <si>
    <t>GRAND VALLEY BOCES</t>
  </si>
  <si>
    <t>ACADEMY ENDEAVOUR ELEMENTARY SCHOOL</t>
  </si>
  <si>
    <t>LARIMER BOCES</t>
  </si>
  <si>
    <t>ACADEMY FOR ADVANCED AND CREATIVE LEARNING</t>
  </si>
  <si>
    <t>Exemplary</t>
  </si>
  <si>
    <t>. . . and</t>
  </si>
  <si>
    <t>MT EVANS BOCES</t>
  </si>
  <si>
    <t>RISHEL MIDDLE SCHOOL</t>
  </si>
  <si>
    <t>RIVERDALE ELEMENTARY SCHOOL</t>
  </si>
  <si>
    <t>RIVERSIDE SCHOOL</t>
  </si>
  <si>
    <t>RIVERVIEW ELEMENTARY SCHOOL</t>
  </si>
  <si>
    <t>ROARING FORK HIGH SCHOOL</t>
  </si>
  <si>
    <t>ROCK CANYON HIGH SCHOOL</t>
  </si>
  <si>
    <t>ROCK RIDGE ELEMENTARY SCHOOL</t>
  </si>
  <si>
    <t>ROCKRIMMON ELEMENTARY SCHOOL</t>
  </si>
  <si>
    <t>ROCKY FORD JUNIOR/SENIOR HIGH SCHOOL</t>
  </si>
  <si>
    <t>ROCKY HEIGHTS MIDDLE SCHOOL</t>
  </si>
  <si>
    <t>ROCKY MOUNTAIN ACADEMY OF EVERGREEN</t>
  </si>
  <si>
    <t>ROCKY MOUNTAIN CLASSICAL ACADEMY</t>
  </si>
  <si>
    <t>ROCKY MOUNTAIN DEAF SCHOOL</t>
  </si>
  <si>
    <t>ROCKY MOUNTAIN ELEMENTARY SCHOOL - ADAMS 12</t>
  </si>
  <si>
    <t>ROCKY MOUNTAIN ELEMENTARY SCHOOL - MESA COUN</t>
  </si>
  <si>
    <t>ROCKY MOUNTAIN ELEMENTARY SCHOOL - ST VRAIN</t>
  </si>
  <si>
    <t>ROCKY MOUNTAIN HIGH SCHOOL</t>
  </si>
  <si>
    <t>ROCKY TOP MIDDLE SCHOOL</t>
  </si>
  <si>
    <t>ROGERS ELEMENTARY SCHOOL</t>
  </si>
  <si>
    <t>ROLLING HILLS ELEMENTARY SCHOOL</t>
  </si>
  <si>
    <t>ROMERO ELEMENTARY SCHOOL</t>
  </si>
  <si>
    <t>RONCALLI MIDDLE SCHOOL</t>
  </si>
  <si>
    <t>ROONEY RANCH ELEMENTARY SCHOOL</t>
  </si>
  <si>
    <t>ROOSEVELT EDISON CHARTER SCHOOL</t>
  </si>
  <si>
    <t>ROOSEVELT HIGH SCHOOL</t>
  </si>
  <si>
    <t>ROSE HILL ELEMENTARY SCHOOL</t>
  </si>
  <si>
    <t>ROSS MONTESSORI SCHOOL</t>
  </si>
  <si>
    <t>ROXBOROUGH ELEMENTARY SCHOOL</t>
  </si>
  <si>
    <t>ROXBOROUGH INTERMEDIATE</t>
  </si>
  <si>
    <t>RUDY ELEMENTARY SCHOOL</t>
  </si>
  <si>
    <t>RUNNING CREEK ELEMENTARY SCHOOL</t>
  </si>
  <si>
    <t>RUNYON ELEMENTARY SCHOOL</t>
  </si>
  <si>
    <t>RUSSELL MIDDLE SCHOOL</t>
  </si>
  <si>
    <t>RYAN ELEMENTARY SCHOOL - BOULDER V</t>
  </si>
  <si>
    <t>RYAN ELEMENTARY SCHOOL - JEFFERSON</t>
  </si>
  <si>
    <t>RYE ELEMENTARY SCHOOL</t>
  </si>
  <si>
    <t>RYE HIGH SCHOOL</t>
  </si>
  <si>
    <t>SABIN MIDDLE SCHOOL</t>
  </si>
  <si>
    <t>SABIN WORLD SCHOOL</t>
  </si>
  <si>
    <t>SABLE ELEMENTARY SCHOOL</t>
  </si>
  <si>
    <t>SADDLE RANCH ELEMENTARY SCHOOL</t>
  </si>
  <si>
    <t>SAGE CANYON ELEMENTARY</t>
  </si>
  <si>
    <t>SAGEBRUSH ELEMENTARY SCHOOL</t>
  </si>
  <si>
    <t>SAGEWOOD MIDDLE SCHOOL</t>
  </si>
  <si>
    <t>SALIDA HIGH SCHOOL</t>
  </si>
  <si>
    <t>SALIDA MIDDLE SCHOOL</t>
  </si>
  <si>
    <t>SAMUELS ELEMENTARY SCHOOL</t>
  </si>
  <si>
    <t>SANBORN ELEMENTARY SCHOOL</t>
  </si>
  <si>
    <t>SANCHEZ ELEMENTARY SCHOOL</t>
  </si>
  <si>
    <t>SAND CREEK ELEMENTARY SCHOOL - DOUGLAS C</t>
  </si>
  <si>
    <t>SAND CREEK ELEMENTARY SCHOOL - HARRISON</t>
  </si>
  <si>
    <t>SAND CREEK HIGH SCHOOL</t>
  </si>
  <si>
    <t>SANDBURG ELEMENTARY SCHOOL</t>
  </si>
  <si>
    <t>SANDROCK ELEMENTARY</t>
  </si>
  <si>
    <t>SANFORD ELEMENTARY SCHOOL</t>
  </si>
  <si>
    <t>SANFORD JUNIOR/SENIOR HIGH SCHOOL</t>
  </si>
  <si>
    <t>SANGRE DE CRISTO ELEMENTARY SCHOOL</t>
  </si>
  <si>
    <t>SANGRE DE CRISTO UNDIVIDED HIGH SCHOOL</t>
  </si>
  <si>
    <t>SARAH MILNER ELEMENTARY SCHOOL</t>
  </si>
  <si>
    <t>SARGENT ELEMENTARY SCHOOL</t>
  </si>
  <si>
    <t>SARGENT JUNIOR HIGH SCHOOL</t>
  </si>
  <si>
    <t>SARGENT SENIOR HIGH SCHOOL</t>
  </si>
  <si>
    <t>SCENIC ELEMENTARY SCHOOL</t>
  </si>
  <si>
    <t>SCHMITT ELEMENTARY SCHOOL</t>
  </si>
  <si>
    <t>SCHOLARS TO LEADERS ACADEMY</t>
  </si>
  <si>
    <t>SCOTT ELEMENTARY SCHOOL  - COLORADO</t>
  </si>
  <si>
    <t>SCOTT ELEMENTARY SCHOOL  - GREELEY 6</t>
  </si>
  <si>
    <t>SD 27J PRESCHOOL AT THE BRIGHTON LRC</t>
  </si>
  <si>
    <t>SECOND CREEK ELEMENTARY SCHOOL</t>
  </si>
  <si>
    <t>SECREST ELEMENTARY SCHOOL</t>
  </si>
  <si>
    <t>SEDALIA ELEMENTARY SCHOOL</t>
  </si>
  <si>
    <t>SEMPER ELEMENTARY SCHOOL</t>
  </si>
  <si>
    <t>SEVENTH STREET ELEMENTARY SCHOOL</t>
  </si>
  <si>
    <t>SEVERANCE MIDDLE SCHOOL</t>
  </si>
  <si>
    <t>SHADOW RIDGE MIDDLE SCHOOL</t>
  </si>
  <si>
    <t>SHAFFER ELEMENTARY SCHOOL</t>
  </si>
  <si>
    <t>SHANNER ELEMENTARY SCHOOL</t>
  </si>
  <si>
    <t>SHAW HEIGHTS MIDDLE SCHOOL</t>
  </si>
  <si>
    <t>SHAWSHEEN ELEMENTARY SCHOOL</t>
  </si>
  <si>
    <t>SHELLEDY ELEMENTARY SCHOOL</t>
  </si>
  <si>
    <t>SHELTON ELEMENTARY SCHOOL</t>
  </si>
  <si>
    <t>SHEPARDSON ELEMENTARY SCHOOL</t>
  </si>
  <si>
    <t>SHERIDAN ELEMENTARY</t>
  </si>
  <si>
    <t>SHERIDAN GREEN ELEMENTARY SCHOOL</t>
  </si>
  <si>
    <t>SHERIDAN HIGH SCHOOL</t>
  </si>
  <si>
    <t>SHERIDAN MIDDLE SCHOOL</t>
  </si>
  <si>
    <t>SHERRELWOOD ELEMENTARY SCHOOL</t>
  </si>
  <si>
    <t>SIDE CREEK ELEMENTARY SCHOOL</t>
  </si>
  <si>
    <t>SIERRA ELEMENTARY SCHOOL</t>
  </si>
  <si>
    <t>SIERRA GRANDE ELEMENTARY SCHOOL</t>
  </si>
  <si>
    <t>SIERRA GRANDE MIDDLE SCHOOL</t>
  </si>
  <si>
    <t>SIERRA GRANDE SENIOR HIGH SCHOOL</t>
  </si>
  <si>
    <t>SIERRA HIGH SCHOOL</t>
  </si>
  <si>
    <t>SIERRA MIDDLE SCHOOL</t>
  </si>
  <si>
    <t>SIERRA VISTA ELEMENTARY SCHOOL</t>
  </si>
  <si>
    <t>SILVER CREEK ELEMENTARY</t>
  </si>
  <si>
    <t>SILVER CREEK HIGH SCHOOL</t>
  </si>
  <si>
    <t>SILVER HILLS MIDDLE SCHOOL</t>
  </si>
  <si>
    <t>SILVERHEELS MIDDLE SCHOOL</t>
  </si>
  <si>
    <t>SILVERTHORNE ELEMENTARY SCHOOL</t>
  </si>
  <si>
    <t>SILVERTON ELEMENTARY SCHOOL</t>
  </si>
  <si>
    <t>SILVERTON HIGH SCHOOL</t>
  </si>
  <si>
    <t>SILVERTON MIDDLE SCHOOL</t>
  </si>
  <si>
    <t>SIMLA ELEMENTARY SCHOOL</t>
  </si>
  <si>
    <t>SIMLA HIGH SCHOOL</t>
  </si>
  <si>
    <t>SIMLA JUNIOR HIGH SCHOOL</t>
  </si>
  <si>
    <t>SINGING HILLS ELEMENTARY SCHOOL</t>
  </si>
  <si>
    <t>SINGING HILLS PRESCHOOL</t>
  </si>
  <si>
    <t>SIXTH AVENUE ELEMENTARY SCHOOL</t>
  </si>
  <si>
    <t>SKINNER MIDDLE SCHOOL</t>
  </si>
  <si>
    <t>SKOGLUND MIDDLE SCHOOL</t>
  </si>
  <si>
    <t>SKY VIEW MIDDLE SCHOOL</t>
  </si>
  <si>
    <t>SKY VISTA MIDDLE SCHOOL</t>
  </si>
  <si>
    <t>SKYLINE ELEMENTARY SCHOOL</t>
  </si>
  <si>
    <t>SKYLINE HIGH SCHOOL</t>
  </si>
  <si>
    <t>SKYLINE VISTA ELEMENTARY SCHOOL</t>
  </si>
  <si>
    <t>SKYVIEW ACADEMY</t>
  </si>
  <si>
    <t>SKYVIEW ELEMENTARY SCHOOL  - ADAMS 12</t>
  </si>
  <si>
    <t>SKYVIEW ELEMENTARY SCHOOL  - WINDSOR R</t>
  </si>
  <si>
    <t>SKYVIEW MIDDLE SCHOOL</t>
  </si>
  <si>
    <t>SKYWAY PARK ELEMENTARY SCHOOL</t>
  </si>
  <si>
    <t>SLATER ELEMENTARY SCHOOL</t>
  </si>
  <si>
    <t>SLAVENS K-8 SCHOOL</t>
  </si>
  <si>
    <t>SMILEY MIDDLE SCHOOL</t>
  </si>
  <si>
    <t>SMITH ELEMENTARY SCHOOL</t>
  </si>
  <si>
    <t>SMITH HIGH SCHOOL</t>
  </si>
  <si>
    <t>SMOKY HILL HIGH SCHOOL</t>
  </si>
  <si>
    <t>SNOWY PEAKS HIGH SCHOOL</t>
  </si>
  <si>
    <t>SOAR AT OAKLAND</t>
  </si>
  <si>
    <t>SOAR GREEN VALLEY RANCH</t>
  </si>
  <si>
    <t>SOARING EAGLES ELEMENTARY SCHOOL</t>
  </si>
  <si>
    <t>SOARING HAWK ELEMENTARY SCHOOL</t>
  </si>
  <si>
    <t>SOBESKY ACADEMY</t>
  </si>
  <si>
    <t>SODA CREEK ELEMENTARY SCHOOL</t>
  </si>
  <si>
    <t>SOMERLID ELEMENTARY SCHOOL</t>
  </si>
  <si>
    <t>SOPRIS ELEMENTARY SCHOOL</t>
  </si>
  <si>
    <t>SOROCO HIGH SCHOOL</t>
  </si>
  <si>
    <t>SOROCO MIDDLE SCHOOL</t>
  </si>
  <si>
    <t>SOUTH ELEMENTARY SCHOOL</t>
  </si>
  <si>
    <t>SOUTH HIGH SCHOOL  - DENVER CO</t>
  </si>
  <si>
    <t>SOUTH HIGH SCHOOL  - PUEBLO CI</t>
  </si>
  <si>
    <t>SOUTH LAKEWOOD ELEMENTARY SCHOOL</t>
  </si>
  <si>
    <t>SOUTH MESA ELEMENTARY SCHOOL</t>
  </si>
  <si>
    <t>SOUTH MIDDLE SCHOOL</t>
  </si>
  <si>
    <t>SOUTH PARK ELEMENTARY SCHOOL</t>
  </si>
  <si>
    <t>SOUTH PARK HIGH SCHOOL</t>
  </si>
  <si>
    <t>SOUTH RIDGE ELEMENTARY AN IB WORLD SCHOOL</t>
  </si>
  <si>
    <t>SOUTH ROUTT EARLY LEARNING CENTER</t>
  </si>
  <si>
    <t>SOUTH ROUTT ELEMENTARY SCHOOL</t>
  </si>
  <si>
    <t>SOUTH VALLEY MIDDLE SCHOOL</t>
  </si>
  <si>
    <t>SOUTHEAST ELEMENTARY SCHOOL</t>
  </si>
  <si>
    <t>SOUTHERN COLORADO EARLY COLLEGE</t>
  </si>
  <si>
    <t>SOUTHERN HILLS MIDDLE SCHOOL</t>
  </si>
  <si>
    <t>SOUTHMOOR ELEMENTARY SCHOOL</t>
  </si>
  <si>
    <t>SOUTHWEST COLORADO E-SCHOOL</t>
  </si>
  <si>
    <t>SOUTHWEST EARLY COLLEGE CHARTER SCHOOL</t>
  </si>
  <si>
    <t>SOUTHWEST OPEN CHARTER SCHOOL</t>
  </si>
  <si>
    <t>SPACE TECHNOLOGY AND ARTS ACADEMY</t>
  </si>
  <si>
    <t>SPANGLER ELEMENTARY SCHOOL</t>
  </si>
  <si>
    <t>SPANN ELEMENTARY SCHOOL</t>
  </si>
  <si>
    <t>SPRINGFIELD ELEMENTARY SCHOOL</t>
  </si>
  <si>
    <t>SPRINGFIELD HIGH SCHOOL</t>
  </si>
  <si>
    <t>SPRINGFIELD JUNIOR HIGH SCHOOL</t>
  </si>
  <si>
    <t>SPRINGS RANCH ELEMENTARY SCHOOL</t>
  </si>
  <si>
    <t>SPROUL JUNIOR HIGH SCHOOL</t>
  </si>
  <si>
    <t>ST. VRAIN COMMUNITY MONTOSSORI SCHOOL</t>
  </si>
  <si>
    <t>ST. VRAIN GLOBAL ONLINE ACADEMY</t>
  </si>
  <si>
    <t>STANDLEY LAKE HIGH SCHOOL</t>
  </si>
  <si>
    <t>STANSBERRY ELEMENTARY SCHOOL</t>
  </si>
  <si>
    <t>STARGATE CHARTER SCHOOL</t>
  </si>
  <si>
    <t>STARS EARLY LEARNING CENTER</t>
  </si>
  <si>
    <t>STEAMBOAT SPRINGS HIGH SCHOOL</t>
  </si>
  <si>
    <t>STEAMBOAT SPRINGS MIDDLE SCHOOL</t>
  </si>
  <si>
    <t>STECK ELEMENTARY SCHOOL</t>
  </si>
  <si>
    <t>STEDMAN ELEMENTARY SCHOOL</t>
  </si>
  <si>
    <t>STEELE ELEMENTARY SCHOOL - COLORADO</t>
  </si>
  <si>
    <t>STEELE ELEMENTARY SCHOOL - DENVER CO</t>
  </si>
  <si>
    <t>STEIN ELEMENTARY SCHOOL</t>
  </si>
  <si>
    <t>STELLAR ELEMENTARY SCHOOL</t>
  </si>
  <si>
    <t>STEM MIDDLE &amp;amp; HIGH SCHOOL</t>
  </si>
  <si>
    <t>STEM SCHOOL</t>
  </si>
  <si>
    <t>STEPHEN KNIGHT CENTER FOR EARLY EDUCATION</t>
  </si>
  <si>
    <t>STERLING HIGH SCHOOL</t>
  </si>
  <si>
    <t>STERLING MIDDLE SCHOOL</t>
  </si>
  <si>
    <t>STETSON ELEMENTARY SCHOOL</t>
  </si>
  <si>
    <t>STEVENS ELEMENTARY SCHOOL  - JEFFERSON</t>
  </si>
  <si>
    <t>STOBER ELEMENTARY SCHOOL</t>
  </si>
  <si>
    <t>STONE CREEK SCHOOL</t>
  </si>
  <si>
    <t>STONE MOUNTAIN ELEMENTARY</t>
  </si>
  <si>
    <t>STONY CREEK ELEMENTARY SCHOOL</t>
  </si>
  <si>
    <t>STOTT ELEMENTARY SCHOOL</t>
  </si>
  <si>
    <t>STOVE PRAIRIE ELEMENTARY SCHOOL</t>
  </si>
  <si>
    <t>STRASBURG ELEMENTARY SCHOOL</t>
  </si>
  <si>
    <t>STRASBURG HIGH SCHOOL</t>
  </si>
  <si>
    <t>STRATMOOR HILLS ELEMENTARY SCHOOL</t>
  </si>
  <si>
    <t>STRATTON ELEMENTARY SCHOOL - COLORADO</t>
  </si>
  <si>
    <t>STRATTON ELEMENTARY SCHOOL - STRATTON</t>
  </si>
  <si>
    <t>STRATTON MEADOWS ELEMENTARY SCHOOL</t>
  </si>
  <si>
    <t>STRATTON MIDDLE SCHOOL</t>
  </si>
  <si>
    <t>STRATTON SENIOR HIGH SCHOOL</t>
  </si>
  <si>
    <t>STRAWBERRY PARK ELEMENTARY SCHOOL</t>
  </si>
  <si>
    <t>STUKEY ELEMENTARY SCHOOL</t>
  </si>
  <si>
    <t>SUMMIT ACADEMY</t>
  </si>
  <si>
    <t>SUMMIT COVE ELEMENTARY SCHOOL</t>
  </si>
  <si>
    <t>SUMMIT ELEMENTARY SCHOOL - CHERRY CR</t>
  </si>
  <si>
    <t>SUMMIT ELEMENTARY SCHOOL - WOODLAND</t>
  </si>
  <si>
    <t>SUMMIT HIGH SCHOOL</t>
  </si>
  <si>
    <t>SUMMIT MIDDLE CHARTER SCHOOL</t>
  </si>
  <si>
    <t>SUMMIT MIDDLE SCHOOL</t>
  </si>
  <si>
    <t>SUMMIT RIDGE MIDDLE SCHOOL</t>
  </si>
  <si>
    <t>SUMMIT VIEW ELEMENTARY SCHOOL</t>
  </si>
  <si>
    <t>SUNNYSIDE ELEMENTARY SCHOOL</t>
  </si>
  <si>
    <t>SUNRISE ELEMENTARY SCHOOL  - CHERRY CR</t>
  </si>
  <si>
    <t>SUNRISE ELEMENTARY SCHOOL  - WIDEFIELD</t>
  </si>
  <si>
    <t>SUNSET ELEMENTARY SCHOOL</t>
  </si>
  <si>
    <t>SUNSET MIDDLE SCHOOL</t>
  </si>
  <si>
    <t>SUNSET PARK ELEMENTARY SCHOOL</t>
  </si>
  <si>
    <t>SUNSET RIDGE ELEMENTARY SCHOOL</t>
  </si>
  <si>
    <t>SUPERIOR ELEMENTARY SCHOOL</t>
  </si>
  <si>
    <t>SURFACE CREEK VISION SCHOOL</t>
  </si>
  <si>
    <t>SWALLOWS CHARTER ACADEMY</t>
  </si>
  <si>
    <t>SWANSEA ELEMENTARY SCHOOL</t>
  </si>
  <si>
    <t>SWANSON ELEMENTARY SCHOOL</t>
  </si>
  <si>
    <t>SWIGERT-MCAULIFFE INTERNATIONAL ECE-8</t>
  </si>
  <si>
    <t>SWINK ELEMENTARY SCHOOL</t>
  </si>
  <si>
    <t>SWINK JUNIOR-SENIOR HIGH SCHOOL</t>
  </si>
  <si>
    <t>T.R. PAUL ACADEMY OF ARTS &amp; KNOWLEDGE</t>
  </si>
  <si>
    <t>TALBOTT ELEMENTARY SCHOOL</t>
  </si>
  <si>
    <t>TARVER ELEMENTARY SCHOOL</t>
  </si>
  <si>
    <t>TAVELLI ELEMENTARY SCHOOL</t>
  </si>
  <si>
    <t>TAYLOR ELEMENTARY SCHOOL - COLORADO</t>
  </si>
  <si>
    <t>TAYLOR ELEMENTARY SCHOOL - MESA COUN</t>
  </si>
  <si>
    <t>TCA COLLEGE PATHWAYS</t>
  </si>
  <si>
    <t>TELLER ELEMENTARY SCHOOL</t>
  </si>
  <si>
    <t>TELLURIDE ELEMENTARY SCHOOL</t>
  </si>
  <si>
    <t>TELLURIDE HIGH SCHOOL</t>
  </si>
  <si>
    <t>TELLURIDE MIDDLE SCHOOL</t>
  </si>
  <si>
    <t>TENNYSON KNOLLS ELEMENTARY SCHOOL</t>
  </si>
  <si>
    <t>THE ACADEMIC RECOVERY CENTER OF SAN LUIS VALLEY</t>
  </si>
  <si>
    <t>THE BIJOU SCHOOL</t>
  </si>
  <si>
    <t>THE CLASSICAL ACADEMY CHARTER</t>
  </si>
  <si>
    <t>THE CLASSICAL ACADEMY HIGH SCHOOL</t>
  </si>
  <si>
    <t>THE CLASSICAL ACADEMY MIDDLE SCHOOL</t>
  </si>
  <si>
    <t>THE CONNECT CHARTER SCHOOL</t>
  </si>
  <si>
    <t>THE DA VINCI ACADEMY SCHOOL</t>
  </si>
  <si>
    <t>THE IMAGINE CLASSICAL ACADEMY AT INDIGO RANCH</t>
  </si>
  <si>
    <t>THE NEW AMERICA SCHOOL</t>
  </si>
  <si>
    <t>THE PINNACLE CHARTER SCHOOL ELEMENTARY</t>
  </si>
  <si>
    <t>THE PINNACLE CHARTER SCHOOL HIGH</t>
  </si>
  <si>
    <t>THE PINNACLE CHARTER SCHOOL MIDDLE</t>
  </si>
  <si>
    <t>THE STUDIO SCHOOL</t>
  </si>
  <si>
    <t>THE VANGUARD SCHOOL  - CHARTER S</t>
  </si>
  <si>
    <t>THOMAS JEFFERSON HIGH SCHOOL</t>
  </si>
  <si>
    <t>THOMAS MACLAREN STATE CHARTER SCHOOL</t>
  </si>
  <si>
    <t>THOMPSON INTEGRATED EARLY CHILDHOOD</t>
  </si>
  <si>
    <t>THOMPSON ONLINE</t>
  </si>
  <si>
    <t>THOMPSON VALLEY HIGH SCHOOL</t>
  </si>
  <si>
    <t>THOMSON ELEMENTARY SCHOOL</t>
  </si>
  <si>
    <t>THOMSON PRIMARY SCHOOL</t>
  </si>
  <si>
    <t>THORNTON ELEMENTARY SCHOOL</t>
  </si>
  <si>
    <t>THORNTON HIGH SCHOOL</t>
  </si>
  <si>
    <t>THORNTON MIDDLE SCHOOL</t>
  </si>
  <si>
    <t>THUNDER MOUNTAIN ELEMENTARY SCHOOL</t>
  </si>
  <si>
    <t>THUNDER RIDGE MIDDLE SCHOOL</t>
  </si>
  <si>
    <t>THUNDERRIDGE HIGH SCHOOL</t>
  </si>
  <si>
    <t>TIMBER TRAIL ELEMENTARY SCHOOL</t>
  </si>
  <si>
    <t>TIMBERLINE ELEMENTARY SCHOOL</t>
  </si>
  <si>
    <t>TIMBERVIEW MIDDLE SCHOOL</t>
  </si>
  <si>
    <t>TIMNATH ELEMENTARY SCHOOL</t>
  </si>
  <si>
    <t>TOLLGATE ELEMENTARY SCHOOL</t>
  </si>
  <si>
    <t>TOPE ELEMENTARY SCHOOL</t>
  </si>
  <si>
    <t>TOZER ELEMENTARY SCHOOL</t>
  </si>
  <si>
    <t>TRAIL RIDGE MIDDLE SCHOOL</t>
  </si>
  <si>
    <t>TRAILBLAZER ELEMENTARY SCHOOL  - COLORADO</t>
  </si>
  <si>
    <t>TRAILBLAZER ELEMENTARY SCHOOL  - DOUGLAS C</t>
  </si>
  <si>
    <t>TRAILS WEST ELEMENTARY SCHOOL</t>
  </si>
  <si>
    <t>TRAUT CORE ELEMENTARY SCHOOL</t>
  </si>
  <si>
    <t>TRAYLOR ELEMENTARY SCHOOL</t>
  </si>
  <si>
    <t>TREVISTA ECE-8 AT HORACE MANN</t>
  </si>
  <si>
    <t>TRINIDAD HIGH SCHOOL</t>
  </si>
  <si>
    <t>TRINIDAD MIDDLE SCHOOL</t>
  </si>
  <si>
    <t>TRUSCOTT ELEMENTARY SCHOOL</t>
  </si>
  <si>
    <t>TURMAN ELEMENTARY SCHOOL</t>
  </si>
  <si>
    <t>TURNBERRY ELEMENTARY</t>
  </si>
  <si>
    <t>TURNER MIDDLE SCHOOL</t>
  </si>
  <si>
    <t>TWAIN ELEMENTARY SCHOOL  - COLORADO</t>
  </si>
  <si>
    <t>TWAIN ELEMENTARY SCHOOL  - LITTLETON</t>
  </si>
  <si>
    <t>TWIN PEAKS CHARTER ACADEMY</t>
  </si>
  <si>
    <t>TWO ROADS CHARTER SCHOOL</t>
  </si>
  <si>
    <t>TWOMBLY ELEMENTARY SCHOOL</t>
  </si>
  <si>
    <t>UNDERWOOD ELEMENTARY SCHOOL</t>
  </si>
  <si>
    <t>UNION COLONY PREPARATORY SCHOOL</t>
  </si>
  <si>
    <t>UNIVERSITY HILL ELEMENTARY SCHOOL</t>
  </si>
  <si>
    <t>UNIVERSITY PARK ELEMENTARY SCHOOL</t>
  </si>
  <si>
    <t>UNIVERSITY PREP</t>
  </si>
  <si>
    <t>UNIVERSITY SCHOOLS</t>
  </si>
  <si>
    <t>UPPER BLUE ELEMENTARY SCHOOL</t>
  </si>
  <si>
    <t>UTE MEADOWS ELEMENTARY SCHOOL</t>
  </si>
  <si>
    <t>UTE PASS ELEMENTARY SCHOOL</t>
  </si>
  <si>
    <t>V.I.L.A.S. ONLINE SCHOOL</t>
  </si>
  <si>
    <t>VAIL SKI AND SNOWBOARD ACADEMY</t>
  </si>
  <si>
    <t>VALDEZ ELEMENTARY SCHOOL</t>
  </si>
  <si>
    <t>VALLEY HIGH SCHOOL</t>
  </si>
  <si>
    <t>VALLEY VIEW K-8</t>
  </si>
  <si>
    <t>VALVERDE ELEMENTARY SCHOOL</t>
  </si>
  <si>
    <t>VAN ARSDALE ELEMENTARY SCHOOL</t>
  </si>
  <si>
    <t>VAN BUREN ELEMENTARY SCHOOL</t>
  </si>
  <si>
    <t>VANDERHOOF ELEMENTARY SCHOOL</t>
  </si>
  <si>
    <t>VANGUARD CLASSICAL SCHOOL</t>
  </si>
  <si>
    <t>VANTAGE POINT</t>
  </si>
  <si>
    <t>VASSAR ELEMENTARY SCHOOL</t>
  </si>
  <si>
    <t>VAUGHN ELEMENTARY SCHOOL</t>
  </si>
  <si>
    <t>VENETUCCI ELEMENTARY SCHOOL</t>
  </si>
  <si>
    <t>VENTURE PREP</t>
  </si>
  <si>
    <t>VIKAN MIDDLE SCHOOL</t>
  </si>
  <si>
    <t>VILAS ELEMENTARY SCHOOL</t>
  </si>
  <si>
    <t>VILAS UNDIVIDED HIGH SCHOOL</t>
  </si>
  <si>
    <t>VILLAGE EAST COMMUNITY ELEMENTARY SCHOOL</t>
  </si>
  <si>
    <t>VINELAND ELEMENTARY SCHOOL</t>
  </si>
  <si>
    <t>VINELAND MIDDLE SCHOOL</t>
  </si>
  <si>
    <t>VIRGINIA COURT ELEMENTARY SCHOOL</t>
  </si>
  <si>
    <t>VISTA ACADEMY</t>
  </si>
  <si>
    <t>VISTA CHARTER SCHOOL</t>
  </si>
  <si>
    <t>VISTA PEAK 9-12 PREPARATORY</t>
  </si>
  <si>
    <t>VISTA PEAK P-8 EXPLORATORY</t>
  </si>
  <si>
    <t>VISTA RIDGE HIGH SCHOOL</t>
  </si>
  <si>
    <t>VIVIAN ELEMENTARY SCHOOL</t>
  </si>
  <si>
    <t>W H HEATON MIDDLE SCHOOL</t>
  </si>
  <si>
    <t>WALDEN ELEMENTARY SCHOOL</t>
  </si>
  <si>
    <t>WALNUT HILLS COMMUNITY ELEMENTARY SCHOOL</t>
  </si>
  <si>
    <t>WALSH ELEMENTARY SCHOOL</t>
  </si>
  <si>
    <t>WALSH HIGH SCHOOL</t>
  </si>
  <si>
    <t>WALT CLARK MIDDLE SCHOOL</t>
  </si>
  <si>
    <t>WAMSLEY ELEMENTARY SCHOOL</t>
  </si>
  <si>
    <t>WARDER ELEMENTARY SCHOOL</t>
  </si>
  <si>
    <t>WARREN OCCUPATION TECHNICAL CENTER</t>
  </si>
  <si>
    <t>WARREN TECH NORTH</t>
  </si>
  <si>
    <t>WASHINGTON ELEMENTARY SCHOOL - CANON CIT</t>
  </si>
  <si>
    <t>WASHINGTON ELEMENTARY SCHOOL - LAMAR RE-</t>
  </si>
  <si>
    <t>WASHINGTON PRIMARY SCHOOL</t>
  </si>
  <si>
    <t>WASSON HIGH SCHOOL</t>
  </si>
  <si>
    <t>WATSON JUNIOR HIGH SCHOOL</t>
  </si>
  <si>
    <t>WAYNE CARLE MIDDLE SCHOOL</t>
  </si>
  <si>
    <t>WEBBER MIDDLE SCHOOL</t>
  </si>
  <si>
    <t>WEBER ELEMENTARY SCHOOL</t>
  </si>
  <si>
    <t>WEBSTER ELEMENTARY SCHOOL</t>
  </si>
  <si>
    <t>WEIKEL ELEMENTARY SCHOOL</t>
  </si>
  <si>
    <t>WELBY MONTESSORI SCHOOL</t>
  </si>
  <si>
    <t>WELCHESTER ELEMENTARY SCHOOL</t>
  </si>
  <si>
    <t>WELD CENTRAL JUNIOR HIGH SCHOOL</t>
  </si>
  <si>
    <t>WELD CENTRAL SENIOR HIGH SCHOOL</t>
  </si>
  <si>
    <t>WELDON VALLEY ELEMENTARY SCHOOL</t>
  </si>
  <si>
    <t>WELDON VALLEY HIGH SCHOOL</t>
  </si>
  <si>
    <t>WELDON VALLEY JUNIOR HIGH SCHOOL</t>
  </si>
  <si>
    <t>WELLINGTON MIDDLE SCHOOL</t>
  </si>
  <si>
    <t>WERNER ELEMENTARY SCHOOL</t>
  </si>
  <si>
    <t>WEST DENVER PREP - HIGHLAND CAMPUS</t>
  </si>
  <si>
    <t>WEST DENVER PREP - LAKE CAMPUS</t>
  </si>
  <si>
    <t>WEST DENVER PREP:FEDERAL CAMPUS</t>
  </si>
  <si>
    <t>WEST DENVER PREP: HARVEY PARK CAMPUS</t>
  </si>
  <si>
    <t>WEST ELEMENTARY SCHOOL</t>
  </si>
  <si>
    <t>WEST GRAND ELEMENTARY SCHOOL</t>
  </si>
  <si>
    <t>WEST GRAND HIGH SCHOOL</t>
  </si>
  <si>
    <t>WEST GRAND MIDDLE SCHOOL</t>
  </si>
  <si>
    <t>WEST HIGH SCHOOL</t>
  </si>
  <si>
    <t>WEST INTERGENERATIONAL CENTER</t>
  </si>
  <si>
    <t>WEST JEFFERSON ELEMENTARY SCHOOL</t>
  </si>
  <si>
    <t>WEST JEFFERSON MIDDLE SCHOOL</t>
  </si>
  <si>
    <t>WEST MIDDLE SCHOOL - CHERRY CR</t>
  </si>
  <si>
    <t>WEST MIDDLE SCHOOL - MESA COUN</t>
  </si>
  <si>
    <t>WEST RIDGE ACADEMY</t>
  </si>
  <si>
    <t>WEST RIDGE ELEMENTARY</t>
  </si>
  <si>
    <t>WEST WOODS ELEMENTARY SCHOOL</t>
  </si>
  <si>
    <t>WESTERLY CREEK ELEMENTARY</t>
  </si>
  <si>
    <t>WESTGATE CHARTER</t>
  </si>
  <si>
    <t>WESTGATE ELEMENTARY SCHOOL</t>
  </si>
  <si>
    <t>WESTLAKE MIDDLE SCHOOL</t>
  </si>
  <si>
    <t>WESTMINSTER ELEMENTARY SCHOOL</t>
  </si>
  <si>
    <t>WESTMINSTER HIGH SCHOOL</t>
  </si>
  <si>
    <t>WESTPARK ELEMENTARY SCHOOL</t>
  </si>
  <si>
    <t>WESTRIDGE ELEMENTARY SCHOOL</t>
  </si>
  <si>
    <t>WESTVIEW ELEMENTARY SCHOOL</t>
  </si>
  <si>
    <t>WESTVIEW MIDDLE SCHOOL</t>
  </si>
  <si>
    <t>WHEAT RIDGE 5-8</t>
  </si>
  <si>
    <t>WHEAT RIDGE HIGH SCHOOL</t>
  </si>
  <si>
    <t>WHEAT RIDGE MIDDLE SCHOOL</t>
  </si>
  <si>
    <t>WHEELING ELEMENTARY SCHOOL</t>
  </si>
  <si>
    <t>WHITTIER ELEMENTARY SCHOOL</t>
  </si>
  <si>
    <t>WHITTIER K-8 SCHOOL</t>
  </si>
  <si>
    <t>WIDEFIELD ELEMENTARY SCHOOL</t>
  </si>
  <si>
    <t>WIDEFIELD HIGH SCHOOL</t>
  </si>
  <si>
    <t>WIGGINS ELEMENTARY SCHOOL</t>
  </si>
  <si>
    <t>WIGGINS HIGH SCHOOL</t>
  </si>
  <si>
    <t>WIGGINS MIDDLE SCHOOL</t>
  </si>
  <si>
    <t>WILDCAT MOUNTAIN ELEMENTARY SCHOOL</t>
  </si>
  <si>
    <t>WILDER ELEMENTARY SCHOOL</t>
  </si>
  <si>
    <t>WILDFLOWER ELEMENTARY SCHOOL</t>
  </si>
  <si>
    <t>WILEY ELEMENTARY SCHOOL</t>
  </si>
  <si>
    <t>WILEY JUNIOR-SENIOR HIGH SCHOOL</t>
  </si>
  <si>
    <t>WILLIAM</t>
  </si>
  <si>
    <t>WILLIAM SMITH HIGH SCHOOL</t>
  </si>
  <si>
    <t>WILLOW CREEK ELEMENTARY SCHOOL</t>
  </si>
  <si>
    <t>WILMORE DAVIS ELEMENTARY SCHOOL</t>
  </si>
  <si>
    <t>WILMOT ELEMENTARY SCHOOL</t>
  </si>
  <si>
    <t>WILSON ELEMENTARY SCHOOL</t>
  </si>
  <si>
    <t>WINDSOR CHARTER ACADEMY</t>
  </si>
  <si>
    <t>WINDSOR HIGH SCHOOL</t>
  </si>
  <si>
    <t>WINDSOR MIDDLE SCHOOL</t>
  </si>
  <si>
    <t>WINGATE ELEMENTARY SCHOOL</t>
  </si>
  <si>
    <t>WINOGRAD K-8 ELEMENTARY SCHOOL</t>
  </si>
  <si>
    <t>WINONA ELEMENTARY SCHOOL</t>
  </si>
  <si>
    <t>WITT ELEMENTARY SCHOOL</t>
  </si>
  <si>
    <t>WM E BISHOP ELEMENTARY SCHOOL</t>
  </si>
  <si>
    <t>WOODGLEN ELEMENTARY SCHOOL</t>
  </si>
  <si>
    <t>WOODLAND PARK HIGH SCHOOL</t>
  </si>
  <si>
    <t>WOODLAND PARK MIDDLE SCHOOL</t>
  </si>
  <si>
    <t>WOODLIN ELEMENTARY SCHOOL</t>
  </si>
  <si>
    <t>WOODLIN UNDIVIDED HIGH SCHOOL</t>
  </si>
  <si>
    <t>WOODMEN HILLS ELEMENTARY SCHOOL</t>
  </si>
  <si>
    <t>WOODMEN-ROBERTS ELEMENTARY SCHOOL</t>
  </si>
  <si>
    <t>WOODROW WILSON CHARTER ACADEMY</t>
  </si>
  <si>
    <t>WORLD ACADEMY</t>
  </si>
  <si>
    <t>WRAY ELEMENTARY SCHOOL</t>
  </si>
  <si>
    <t>WRAY HIGH SCHOOL</t>
  </si>
  <si>
    <t>WYATT-EDISON CHARTER ELEMENTARY SCHOOL</t>
  </si>
  <si>
    <t>YALE ELEMENTARY SCHOOL</t>
  </si>
  <si>
    <t>YAMPA VALLEY SCHOOL</t>
  </si>
  <si>
    <t>YAMPAH MOUNTAIN SCHOOL</t>
  </si>
  <si>
    <t>YAMPAH TEEN PARENT PROGRAM</t>
  </si>
  <si>
    <t>YORK INTERNATIONAL</t>
  </si>
  <si>
    <t>YOUTH &amp; FAMILY ACADEMY CHARTER</t>
  </si>
  <si>
    <t>YUMA HIGH SCHOOL</t>
  </si>
  <si>
    <t>YUMA MIDDLE SCHOOL</t>
  </si>
  <si>
    <t>ZACH ELEMENTARY SCHOOL</t>
  </si>
  <si>
    <t>ZERGER ELEMENTARY SCHOOL</t>
  </si>
  <si>
    <t>Evaluator Last Name</t>
  </si>
  <si>
    <t>Evaluator First Name</t>
  </si>
  <si>
    <t>Evaluator Role</t>
  </si>
  <si>
    <t>Date Submitted</t>
  </si>
  <si>
    <t>Descriptor</t>
  </si>
  <si>
    <t>Notes</t>
  </si>
  <si>
    <t>School Code</t>
  </si>
  <si>
    <t>School District Name</t>
  </si>
  <si>
    <t>School District Code</t>
  </si>
  <si>
    <t>BOCES Name</t>
  </si>
  <si>
    <t>BOCES Code</t>
  </si>
  <si>
    <t>STD1</t>
  </si>
  <si>
    <t>STD2</t>
  </si>
  <si>
    <t>STD4</t>
  </si>
  <si>
    <t>STD5</t>
  </si>
  <si>
    <t>1AOverall</t>
  </si>
  <si>
    <t>1BOverall</t>
  </si>
  <si>
    <t>1COverall</t>
  </si>
  <si>
    <t>1DOverall</t>
  </si>
  <si>
    <t>STD1Overall</t>
  </si>
  <si>
    <t>2AOverall</t>
  </si>
  <si>
    <t>2BOverall</t>
  </si>
  <si>
    <t>2COverall</t>
  </si>
  <si>
    <t>2DOverall</t>
  </si>
  <si>
    <t>2EOverall</t>
  </si>
  <si>
    <t>STD2Overall</t>
  </si>
  <si>
    <t>3AOverall</t>
  </si>
  <si>
    <t>3BOverall</t>
  </si>
  <si>
    <t>3COverall</t>
  </si>
  <si>
    <t>3DOverall</t>
  </si>
  <si>
    <t>4AOverall</t>
  </si>
  <si>
    <t>4BOverall</t>
  </si>
  <si>
    <t>4COverall</t>
  </si>
  <si>
    <t>STD4Overall</t>
  </si>
  <si>
    <t>5AOverall</t>
  </si>
  <si>
    <t>5BOverall</t>
  </si>
  <si>
    <t>5COverall</t>
  </si>
  <si>
    <t>5DOverall</t>
  </si>
  <si>
    <t>STD5Overall</t>
  </si>
  <si>
    <t>STD3overall</t>
  </si>
  <si>
    <t>School Name</t>
  </si>
  <si>
    <t>1a</t>
  </si>
  <si>
    <t>1b</t>
  </si>
  <si>
    <t>1c</t>
  </si>
  <si>
    <t>1d</t>
  </si>
  <si>
    <t>P</t>
  </si>
  <si>
    <t>A</t>
  </si>
  <si>
    <t>E</t>
  </si>
  <si>
    <t>Standard 1A</t>
  </si>
  <si>
    <t>Check</t>
  </si>
  <si>
    <t>Ex</t>
  </si>
  <si>
    <t>Overall</t>
  </si>
  <si>
    <t>Standard</t>
  </si>
  <si>
    <t>Rating</t>
  </si>
  <si>
    <t>Accom-plished</t>
  </si>
  <si>
    <t>(0 pts.)</t>
  </si>
  <si>
    <t>(1 pt.)</t>
  </si>
  <si>
    <t>(2 pts.)</t>
  </si>
  <si>
    <t>(3 pts.)</t>
  </si>
  <si>
    <t>(4 pts.)</t>
  </si>
  <si>
    <t>Overall Rating on Professional Practices</t>
  </si>
  <si>
    <t>Scores on This Evaluation</t>
  </si>
  <si>
    <t>Number of points</t>
  </si>
  <si>
    <t>I.</t>
  </si>
  <si>
    <t>II.</t>
  </si>
  <si>
    <t>III.</t>
  </si>
  <si>
    <t>IV.</t>
  </si>
  <si>
    <t>V.</t>
  </si>
  <si>
    <t>Overall Rating on Professional Practices for All Standards</t>
  </si>
  <si>
    <t>Date</t>
  </si>
  <si>
    <t>Standard 1</t>
  </si>
  <si>
    <t>Standard 2</t>
  </si>
  <si>
    <t>2a</t>
  </si>
  <si>
    <t>2b</t>
  </si>
  <si>
    <t>2c</t>
  </si>
  <si>
    <t>2d</t>
  </si>
  <si>
    <t>Standard 3</t>
  </si>
  <si>
    <t>3a</t>
  </si>
  <si>
    <t>3b</t>
  </si>
  <si>
    <t>3c</t>
  </si>
  <si>
    <t>3d</t>
  </si>
  <si>
    <t>Standard 4</t>
  </si>
  <si>
    <t>4a</t>
  </si>
  <si>
    <t>4b</t>
  </si>
  <si>
    <t>4c</t>
  </si>
  <si>
    <t>Standard 5</t>
  </si>
  <si>
    <t>5a</t>
  </si>
  <si>
    <t>5b</t>
  </si>
  <si>
    <t>5c</t>
  </si>
  <si>
    <t>5d</t>
  </si>
  <si>
    <t>Ratings: (# points per rating at this level</t>
  </si>
  <si>
    <t>Total Points</t>
  </si>
  <si>
    <t>Overall Rating =</t>
  </si>
  <si>
    <t>Activity</t>
  </si>
  <si>
    <t>Date Completed</t>
  </si>
  <si>
    <t>Comments</t>
  </si>
  <si>
    <t>Self-Assessment Review of Annual Goals and Performance Plan</t>
  </si>
  <si>
    <t>Mid-Year Review</t>
  </si>
  <si>
    <t>End-of-Year Review</t>
  </si>
  <si>
    <t>Final Ratings</t>
  </si>
  <si>
    <t>Evaluator EDID</t>
  </si>
  <si>
    <t>Evidence of performance provided by artifact:</t>
  </si>
  <si>
    <t>Examples of Artifacts that may be used to provide evidence of performance:</t>
  </si>
  <si>
    <t>2e</t>
  </si>
  <si>
    <t>LAB ELEMENTARY SCHOOL FOR CREATIVE LEARNING</t>
  </si>
  <si>
    <t>LAFAYETTE ELEMENTARY SCHOOL</t>
  </si>
  <si>
    <t>LAKE CITY COMMUNITY SCHOOL</t>
  </si>
  <si>
    <t>Evaluee Signature</t>
  </si>
  <si>
    <t>LAKE COUNTY HIGH SCHOOL</t>
  </si>
  <si>
    <t>LAKE COUNTY MIDDLE SCHOOL</t>
  </si>
  <si>
    <t>LAKE GEORGE CHARTER SCHOOL</t>
  </si>
  <si>
    <t>LAKE INTERNATIONAL SCHOOL</t>
  </si>
  <si>
    <t>LAKE MIDDLE SCHOOL</t>
  </si>
  <si>
    <t>LAKEWOOD HIGH SCHOOL</t>
  </si>
  <si>
    <t>LAMAR HIGH SCHOOL</t>
  </si>
  <si>
    <t>LAMAR MIDDLE SCHOOL</t>
  </si>
  <si>
    <t>LAMB ELEMENTARY SCHOOL</t>
  </si>
  <si>
    <t>LANDMARK ACADEMY AT REUNION</t>
  </si>
  <si>
    <t>LANSING ELEMENTARY SCHOOL</t>
  </si>
  <si>
    <t>LAREDO ELEMENTARY SCHOOL</t>
  </si>
  <si>
    <t>LAREDO MIDDLE SCHOOL</t>
  </si>
  <si>
    <t>LARKSPUR ELEMENTARY SCHOOL</t>
  </si>
  <si>
    <t>LAS ANIMAS ELEMENTARY SCHOOL</t>
  </si>
  <si>
    <t>LAS ANIMAS HIGH SCHOOL</t>
  </si>
  <si>
    <t>LAS ANIMAS MIDDLE SCHOOL</t>
  </si>
  <si>
    <t>LASLEY ELEMENTARY SCHOOL</t>
  </si>
  <si>
    <t>LAUREL ELEMENTARY SCHOOL</t>
  </si>
  <si>
    <t>LAURENE EDMONDSON ELEMENTARY SCHOOL</t>
  </si>
  <si>
    <t>LAWRENCE ELEMENTARY SCHOOL</t>
  </si>
  <si>
    <t>LEAWOOD ELEMENTARY SCHOOL</t>
  </si>
  <si>
    <t>LEGACY ACADEMY</t>
  </si>
  <si>
    <t>LEGACY ELEMENTARY SCHOOL</t>
  </si>
  <si>
    <t>LEGACY HIGH SCHOOL</t>
  </si>
  <si>
    <t>LEGACY POINT ELEMENTARY SCHOOL</t>
  </si>
  <si>
    <t>LEGEND HIGH SCHOOL</t>
  </si>
  <si>
    <t>LEMUEL PITTS MIDDLE SCHOOL</t>
  </si>
  <si>
    <t>LEO WILLIAM BUTLER ELEMENTARY SCHOOL</t>
  </si>
  <si>
    <t>LEROY DRIVE ELEMENTARY SCHOOL</t>
  </si>
  <si>
    <t>LESHER MIDDLE SCHOOL</t>
  </si>
  <si>
    <t>LESTER R ARNOLD HIGH SCHOOL</t>
  </si>
  <si>
    <t>LETFORD ELEMENTARY SCHOOL</t>
  </si>
  <si>
    <t>LEWIS-ARRIOLA ELEMENTARY SCHOOL</t>
  </si>
  <si>
    <t>LEWIS-PALMER ELEMENTARY SCHOOL</t>
  </si>
  <si>
    <t>LEWIS-PALMER HIGH SCHOOL</t>
  </si>
  <si>
    <t>LEWIS-PALMER MIDDLE SCHOOL</t>
  </si>
  <si>
    <t>LIBERTY COMMON CHARTER SCHOOL</t>
  </si>
  <si>
    <t>LIBERTY ELEMENTARY SCHOOL</t>
  </si>
  <si>
    <t>LIBERTY HIGH SCHOOL</t>
  </si>
  <si>
    <t>LIBERTY JUNIOR-SENIOR HIGH SCHOOL</t>
  </si>
  <si>
    <t>LIBERTY MIDDLE SCHOOL</t>
  </si>
  <si>
    <t>LIFE SKILLS CENTER OF COLORADO SPRINGS</t>
  </si>
  <si>
    <t>LIFE SKILLS CENTER OF DENVER</t>
  </si>
  <si>
    <t>LIMON ELEMENTARY SCHOOL</t>
  </si>
  <si>
    <t>LIMON JUNIOR-SENIOR HIGH SCHOOL</t>
  </si>
  <si>
    <t>LINCOLN CHARTER ACADEMY</t>
  </si>
  <si>
    <t>LINCOLN ELEMENTARY SCHOOL  - CANON CIT</t>
  </si>
  <si>
    <t>LINCOLN ELEMENTARY SCHOOL  - COLORADO</t>
  </si>
  <si>
    <t>LINCOLN ELEMENTARY SCHOOL  - DELTA COU</t>
  </si>
  <si>
    <t>LINCOLN ELEMENTARY SCHOOL  - DENVER CO</t>
  </si>
  <si>
    <t>LINCOLN ELEMENTARY SCHOOL  - LAMAR RE-</t>
  </si>
  <si>
    <t>LINCOLN ELEMENTARY SCHOOL  - THOMPSON</t>
  </si>
  <si>
    <t>LINCOLN HIGH SCHOOL</t>
  </si>
  <si>
    <t>LINCOLN MIDDLE SCHOOL</t>
  </si>
  <si>
    <t>LINCOLN ORCHARD MESA ELEMENTARY SCHOOL</t>
  </si>
  <si>
    <t>LINCOLN PARK PRESCHOOL</t>
  </si>
  <si>
    <t>LINTON ELEMENTARY SCHOOL</t>
  </si>
  <si>
    <t>LITTLE ELEMENTARY SCHOOL</t>
  </si>
  <si>
    <t>LITTLE INDIANS PRESCHOOL</t>
  </si>
  <si>
    <t>LITTLETON ACADEMY</t>
  </si>
  <si>
    <t>LITTLETON HIGH SCHOOL</t>
  </si>
  <si>
    <t>LITTLETON PREP CHARTER SCHOOL</t>
  </si>
  <si>
    <t>LIVERMORE ELEMENTARY SCHOOL</t>
  </si>
  <si>
    <t>LOCHBUIE ELEMENTARY SCHOOL</t>
  </si>
  <si>
    <t>LOIS LENSKI ELEMENTARY SCHOOL</t>
  </si>
  <si>
    <t>LOMA ELEMENTARY SCHOOL</t>
  </si>
  <si>
    <t>LOMA LINDA ELEMENTARY SCHOOL</t>
  </si>
  <si>
    <t>LONE STAR ELEMENTARY SCHOOL</t>
  </si>
  <si>
    <t>LONE STAR MIDDLE SCHOOL</t>
  </si>
  <si>
    <t>LONE STAR UNDIVIDED HIGH SCHOOL</t>
  </si>
  <si>
    <t>LONE TREE ELEMENTARY</t>
  </si>
  <si>
    <t>LONGFELLOW ELEMENTARY SCHOOL</t>
  </si>
  <si>
    <t>LONGMONT ESTATES ELEMENTARY SCHOOL</t>
  </si>
  <si>
    <t>LONGMONT HIGH SCHOOL</t>
  </si>
  <si>
    <t>LONGS PEAK MIDDLE SCHOOL</t>
  </si>
  <si>
    <t>LONGVIEW HIGH SCHOOL</t>
  </si>
  <si>
    <t>LOPEZ ELEMENTARY SCHOOL</t>
  </si>
  <si>
    <t>LORRAINE SECONDARY SCHOOL</t>
  </si>
  <si>
    <t>LOTUS SCHOOL FOR EXCELLENCE</t>
  </si>
  <si>
    <t>LOUISVILLE ELEMENTARY SCHOOL</t>
  </si>
  <si>
    <t>LOUISVILLE MIDDLE SCHOOL</t>
  </si>
  <si>
    <t>LOVELAND CLASSICAL SCHOOL</t>
  </si>
  <si>
    <t>LOVELAND HIGH SCHOOL</t>
  </si>
  <si>
    <t>LOWRY ELEMENTARY SCHOOL</t>
  </si>
  <si>
    <t>LUCILE ERWIN MIDDLE SCHOOL</t>
  </si>
  <si>
    <t>LUKAS ELEMENTARY SCHOOL</t>
  </si>
  <si>
    <t>LUMBERG ELEMENTARY SCHOOL</t>
  </si>
  <si>
    <t>LYN KNOLL ELEMENTARY SCHOOL</t>
  </si>
  <si>
    <t>LYONS ELEMENTARY SCHOOL</t>
  </si>
  <si>
    <t>LYONS MIDDLE/SENIOR HIGH SCHOOL</t>
  </si>
  <si>
    <t>M. SCOTT CARPENTER MIDDLE SCHOOL</t>
  </si>
  <si>
    <t>MADISON ELEMENTARY SCHOOL  - COLORADO</t>
  </si>
  <si>
    <t>MADISON ELEMENTARY SCHOOL  - GREELEY 6</t>
  </si>
  <si>
    <t>MADISON EXPLORATORY SCHOOL</t>
  </si>
  <si>
    <t>MALLEY DRIVE ELEMENTARY SCHOOL</t>
  </si>
  <si>
    <t>MAMMOTH HEIGHTS ELEMENTARY</t>
  </si>
  <si>
    <t>MANASSA ELEMENTARY SCHOOL</t>
  </si>
  <si>
    <t>MANAUGH ELEMENTARY SCHOOL</t>
  </si>
  <si>
    <t>MANCOS ELEMENTARY SCHOOL</t>
  </si>
  <si>
    <t>MANCOS HIGH SCHOOL</t>
  </si>
  <si>
    <t>MANCOS MIDDLE SCHOOL</t>
  </si>
  <si>
    <t>MANDALAY MIDDLE SCHOOL</t>
  </si>
  <si>
    <t>MANHATTAN MIDDLE SCHOOL OF THE ARTS AND ACADEMICS</t>
  </si>
  <si>
    <t>MANITOU SPRINGS ELEMENTARY SCHOOL</t>
  </si>
  <si>
    <t>MANITOU SPRINGS HIGH SCHOOL</t>
  </si>
  <si>
    <t>MANITOU SPRINGS MIDDLE SCHOOL</t>
  </si>
  <si>
    <t>MANN MIDDLE SCHOOL</t>
  </si>
  <si>
    <t>MANNING OPTIONS SCHOOL</t>
  </si>
  <si>
    <t>MANNY MARTINEZ MIDDLE SCHOOL</t>
  </si>
  <si>
    <t>MANUAL HIGH SCHOOL</t>
  </si>
  <si>
    <t>MANZANOLA ELEMENTARY SCHOOL</t>
  </si>
  <si>
    <t>MANZANOLA JUNIOR-SENIOR HIGH SCHOOL</t>
  </si>
  <si>
    <t>MAPLE GROVE ELEMENTARY SCHOOL</t>
  </si>
  <si>
    <t>MAPLETON EARLY COLLEGE HIGH SCHOOL</t>
  </si>
  <si>
    <t>MAPLETON EXPEDITIONARY SCHOOL OF THE ARTS</t>
  </si>
  <si>
    <t>MAPLEWOOD ELEMENTARY SCHOOL</t>
  </si>
  <si>
    <t>MARBLE CHARTER SCHOOL</t>
  </si>
  <si>
    <t>MARRAMA ELEMENTARY SCHOOL</t>
  </si>
  <si>
    <t>MARSH ELEMENTARY SCHOOL</t>
  </si>
  <si>
    <t>MARSHDALE ELEMENTARY SCHOOL</t>
  </si>
  <si>
    <t>MARTENSEN ELEMENTARY SCHOOL</t>
  </si>
  <si>
    <t>MARTIN LUTHER KING JR ELEMENTARY SCHOOL</t>
  </si>
  <si>
    <t>MARTIN LUTHER KING JR. EARLY COLLEGE</t>
  </si>
  <si>
    <t>MARTINEZ ELEMENTARY SCHOOL - COLORADO</t>
  </si>
  <si>
    <t>MARTINEZ ELEMENTARY SCHOOL - GREELEY 6</t>
  </si>
  <si>
    <t>MARY BLAIR ELEMENTARY SCHOOL</t>
  </si>
  <si>
    <t>MARY E PENNOCK ELEMENTARY SCHOOL</t>
  </si>
  <si>
    <t>MATHEMATICS AND SCIENCE LEADERSHIP ACADEMY</t>
  </si>
  <si>
    <t>MAXWELL ELEMENTARY SCHOOL</t>
  </si>
  <si>
    <t>MAYBELL ELEMENTARY SCHOOL</t>
  </si>
  <si>
    <t>MC CLAVE ELEMENTARY SCHOOL</t>
  </si>
  <si>
    <t>MC CLAVE UNDIVIDED HIGH SCHOOL</t>
  </si>
  <si>
    <t>MC ELWAIN ELEMENTARY SCHOOL</t>
  </si>
  <si>
    <t>MC GLONE ELEMENTARY SCHOOL</t>
  </si>
  <si>
    <t>MC KINLEY-THATCHER ELEMENTARY SCHOOL</t>
  </si>
  <si>
    <t>MC LAIN COMMUNITY HIGH SCHOOL</t>
  </si>
  <si>
    <t>MC LAIN HIGH SCHOOL</t>
  </si>
  <si>
    <t>MC MEEN ELEMENTARY SCHOOL</t>
  </si>
  <si>
    <t>MCAULIFFE ELEMENTARY</t>
  </si>
  <si>
    <t>MCAULIFFE ELEMENTARY SCHOOL</t>
  </si>
  <si>
    <t>MCGRAW ELEMENTARY SCHOOL</t>
  </si>
  <si>
    <t>MCKINLEY ELEMENTARY SCHOOL</t>
  </si>
  <si>
    <t>MEAD ELEMENTARY SCHOOL</t>
  </si>
  <si>
    <t>MEAD HIGH SCHOOL</t>
  </si>
  <si>
    <t>MEAD MIDDLE SCHOOL</t>
  </si>
  <si>
    <t>MEADOW COMMUNITY SCHOOL</t>
  </si>
  <si>
    <t>MEADOW POINT ELEMENTARY SCHOOL</t>
  </si>
  <si>
    <t>MEADOW VIEW ELEMENTARY SCHOOL</t>
  </si>
  <si>
    <t>MEADOWOOD CHILD DEVELOPMENT CENTER</t>
  </si>
  <si>
    <t>MEEKER ELEMENTARY SCHOOL - GREELEY 6</t>
  </si>
  <si>
    <t>MEEKER ELEMENTARY SCHOOL - MEEKER RE</t>
  </si>
  <si>
    <t>MEEKER HIGH SCHOOL</t>
  </si>
  <si>
    <t>MEIKLEJOHN ELEMENTARY</t>
  </si>
  <si>
    <t>MELVIN HENDRICKSON DEVELOPMENT CENTER</t>
  </si>
  <si>
    <t>MERIDIAN ELEMENTARY SCHOOL</t>
  </si>
  <si>
    <t>MERIDIAN RANCH INTERNATIONAL SCHOOL</t>
  </si>
  <si>
    <t>MERINO ELEMENTARY SCHOOL</t>
  </si>
  <si>
    <t>MERINO JUNIOR SENIOR HIGH SCHOOL</t>
  </si>
  <si>
    <t>MERRILL MIDDLE SCHOOL</t>
  </si>
  <si>
    <t>MESA ELEMENTARY SCHOOL - BOULDER V</t>
  </si>
  <si>
    <t>MESA ELEMENTARY SCHOOL - DEL NORTE</t>
  </si>
  <si>
    <t>MESA ELEMENTARY SCHOOL - FOUNTAIN</t>
  </si>
  <si>
    <t>MESA ELEMENTARY SCHOOL - MONTEZUMA</t>
  </si>
  <si>
    <t>MESA ELEMENTARY SCHOOL - WESTMINST</t>
  </si>
  <si>
    <t>MESA MIDDLE SCHOOL</t>
  </si>
  <si>
    <t>MESA RIDGE HIGH SCHOOL</t>
  </si>
  <si>
    <t>MESA VALLEY VISION HOME AND COMMUNITY PROGRAM</t>
  </si>
  <si>
    <t>MESA VIEW ELEMENTARY SCHOOL</t>
  </si>
  <si>
    <t>MIAMI/YODER ELEMENTARY SCHOOL</t>
  </si>
  <si>
    <t>MIAMI-YODER JUNIOR HIGH SCHOOL</t>
  </si>
  <si>
    <t>MIAMI-YODER SENIOR HIGH SCHOOL</t>
  </si>
  <si>
    <t>MIDDLE PARK HIGH SCHOOL</t>
  </si>
  <si>
    <t>MIDLAND ELEMENTARY SCHOOL</t>
  </si>
  <si>
    <t>MILLER MIDDLE SCHOOL</t>
  </si>
  <si>
    <t>MILLER SPECIAL EDUCATION</t>
  </si>
  <si>
    <t>MILLIKEN ELEMENTARY SCHOOL</t>
  </si>
  <si>
    <t>MILLIKEN MIDDLE SCHOOL</t>
  </si>
  <si>
    <t>MINNEQUA ELEMENTARY SCHOOL</t>
  </si>
  <si>
    <t>MINTURN MIDDLE SCHOOL</t>
  </si>
  <si>
    <t>MISSION VIEJO ELEMENTARY SCHOOL</t>
  </si>
  <si>
    <t>MITCHELL ELEMENTARY SCHOOL</t>
  </si>
  <si>
    <t>MITCHELL HIGH SCHOOL</t>
  </si>
  <si>
    <t>MOFFAT COUNTY HIGH SCHOOL</t>
  </si>
  <si>
    <t>MOFFAT ELEMENTARY SCHOOL</t>
  </si>
  <si>
    <t>MOFFAT MIDDLE SCHOOL</t>
  </si>
  <si>
    <t>MOFFAT SENIOR HIGH SCHOOL</t>
  </si>
  <si>
    <t>MOLHOLM ELEMENTARY SCHOOL</t>
  </si>
  <si>
    <t>MONACO ELEMENTARY SCHOOL</t>
  </si>
  <si>
    <t>MONARCH HIGH SCHOOL</t>
  </si>
  <si>
    <t>MONARCH K-8 SCHOOL</t>
  </si>
  <si>
    <t>MONFORT ELEMENTARY SCHOOL</t>
  </si>
  <si>
    <t>MONROE ELEMENTARY SCHOOL - COLORADO</t>
  </si>
  <si>
    <t>MONROE ELEMENTARY SCHOOL - THOMPSON</t>
  </si>
  <si>
    <t>MONTBELLO HIGH SCHOOL</t>
  </si>
  <si>
    <t>MONTCLAIR ELEMENTARY SCHOOL</t>
  </si>
  <si>
    <t>MONTE VISTA MIDDLE SCHOOL</t>
  </si>
  <si>
    <t>MONTE VISTA ON-LINE ACADEMY</t>
  </si>
  <si>
    <t>MONTE VISTA SENIOR HIGH SCHOOL</t>
  </si>
  <si>
    <t>MONTEREY COMMUNITY SCHOOL</t>
  </si>
  <si>
    <t>MONTEREY ELEMENTARY SCHOOL</t>
  </si>
  <si>
    <t>MONTESSORI PEAKS CHARTER ACADEMY</t>
  </si>
  <si>
    <t>MONTEZUMA-CORTEZ HIGH SCHOOL</t>
  </si>
  <si>
    <t>MONTROSE HIGH SCHOOL</t>
  </si>
  <si>
    <t>MONTVIEW MATH &amp; HEALTH SCIENCES ELEMENTARY SCHOOL</t>
  </si>
  <si>
    <t>MONUMENT CHARTER ACADEMY</t>
  </si>
  <si>
    <t>MOODY ELEMENTARY SCHOOL</t>
  </si>
  <si>
    <t>MOORE K-8 SCHOOL</t>
  </si>
  <si>
    <t>MOORE MIDDLE SCHOOL</t>
  </si>
  <si>
    <t>MOREY MIDDLE SCHOOL</t>
  </si>
  <si>
    <t>MORTENSEN ELEMENTARY SCHOOL</t>
  </si>
  <si>
    <t>MORTON ELEMENTARY SCHOOL</t>
  </si>
  <si>
    <t>MOUNT CARBON ELEMENTARY SCHOOL</t>
  </si>
  <si>
    <t>MOUNT GARFIELD MIDDLE SCHOOL</t>
  </si>
  <si>
    <t>MOUNT VIEW CORE KNOWLEDGE CHARTER SCHOOL</t>
  </si>
  <si>
    <t>MOUNTAIN MIDDLE SCHOOL</t>
  </si>
  <si>
    <t>MOUNTAIN PHOENIX COMMUNITY SCHOOL</t>
  </si>
  <si>
    <t>MOUNTAIN RANGE HIGH SCHOOL</t>
  </si>
  <si>
    <t>MOUNTAIN RIDGE MIDDLE SCHOOL - ACADEMY 2</t>
  </si>
  <si>
    <t>MOUNTAIN RIDGE MIDDLE SCHOOL - DOUGLAS C</t>
  </si>
  <si>
    <t>MOUNTAIN VALLEY ELEMENTARY SCHOOL</t>
  </si>
  <si>
    <t>MOUNTAIN VALLEY MIDDLE SCHOOL</t>
  </si>
  <si>
    <t>MOUNTAIN VALLEY SENIOR HIGH SCHOOL</t>
  </si>
  <si>
    <t>MOUNTAIN VIEW ELEMENTARY SCHOOL  - ACADEMY 2</t>
  </si>
  <si>
    <t>MOUNTAIN VIEW ELEMENTARY SCHOOL  - ADAMS 12</t>
  </si>
  <si>
    <t>MOUNTAIN VIEW ELEMENTARY SCHOOL  - DOUGLAS C</t>
  </si>
  <si>
    <t>MOUNTAIN VIEW ELEMENTARY SCHOOL  - ST VRAIN</t>
  </si>
  <si>
    <t>MOUNTAIN VIEW ELEMENTARY SCHOOL  - WINDSOR R</t>
  </si>
  <si>
    <t>MOUNTAIN VIEW HIGH SCHOOL</t>
  </si>
  <si>
    <t>MOUNTAIN VISTA COMMUNITY SCHOOL</t>
  </si>
  <si>
    <t>MOUNTAIN VISTA HIGH SCHOOL</t>
  </si>
  <si>
    <t>MOUNTAINSIDE ELEMENTARY SCHOOL</t>
  </si>
  <si>
    <t>MRACHEK MIDDLE SCHOOL</t>
  </si>
  <si>
    <t>MUNROE ELEMENTARY SCHOOL</t>
  </si>
  <si>
    <t>MURPHY CREEK K-8 SCHOOL</t>
  </si>
  <si>
    <t>NAMAQUA ELEMENTARY SCHOOL</t>
  </si>
  <si>
    <t>NATURITA ELEMENTARY &amp; MIDDLE SCHOOL</t>
  </si>
  <si>
    <t>NEDERLAND ELEMENTARY SCHOOL</t>
  </si>
  <si>
    <t>NEDERLAND MIDDLE-SENIOR HIGH SCHOOL</t>
  </si>
  <si>
    <t>NEEDHAM ELEMENTARY SCHOOL</t>
  </si>
  <si>
    <t>NEVIN PLATT MIDDLE SCHOOL</t>
  </si>
  <si>
    <t>NEW AMERICA CHARTER SCHOOL</t>
  </si>
  <si>
    <t>NEW AMERICA SCHOOL - ADAMS-ARA</t>
  </si>
  <si>
    <t>NEW AMERICA SCHOOL - JEFFERSON</t>
  </si>
  <si>
    <t>NEW EMERSON SCHOOL AT COLUMBUS</t>
  </si>
  <si>
    <t>NEW HORIZONS DAY SCHOOL</t>
  </si>
  <si>
    <t>NEW VISION CHARTER SCHOOL</t>
  </si>
  <si>
    <t>NEW VISTA HIGH SCHOOL</t>
  </si>
  <si>
    <t>NEWLON ELEMENTARY SCHOOL</t>
  </si>
  <si>
    <t>NEWTON MIDDLE SCHOOL</t>
  </si>
  <si>
    <t>NIKOLA TESLA EDUCATION OPPORTUNITY CENTER</t>
  </si>
  <si>
    <t>NISLEY ELEMENTARY SCHOOL</t>
  </si>
  <si>
    <t>NIVER CREEK MIDDLE SCHOOL</t>
  </si>
  <si>
    <t>NIWOT ELEMENTARY SCHOOL</t>
  </si>
  <si>
    <t>NIWOT HIGH SCHOOL</t>
  </si>
  <si>
    <t>NOEL COMMUNITY ARTS SCHOOL</t>
  </si>
  <si>
    <t>NOEL MIDDLE SCHOOL</t>
  </si>
  <si>
    <t>NORMANDY ELEMENTARY SCHOOL</t>
  </si>
  <si>
    <t>NORTH ARVADA MIDDLE SCHOOL</t>
  </si>
  <si>
    <t>NORTH ELEMENTARY SCHOOL  - BRIGHTON</t>
  </si>
  <si>
    <t>NORTH ELEMENTARY SCHOOL  - WIDEFIELD</t>
  </si>
  <si>
    <t>NORTH FORK MONTESSORI SCHOOL</t>
  </si>
  <si>
    <t>NORTH FORK VISION SCHOOL</t>
  </si>
  <si>
    <t>NORTH HIGH SCHOOL</t>
  </si>
  <si>
    <t>NORTH MESA ELEMENTARY SCHOOL</t>
  </si>
  <si>
    <t>NORTH MIDDLE SCHOOL</t>
  </si>
  <si>
    <t>NORTH MIDDLE SCHOOL HEALTH SCIENCES AND TECHNOLOGY CAMPUS</t>
  </si>
  <si>
    <t>NORTH MOR ELEMENTARY SCHOOL</t>
  </si>
  <si>
    <t>NORTH PARK JUNIOR-SENIOR HIGH SCHOOL</t>
  </si>
  <si>
    <t>NORTH ROUTT CHARTER SCHOOL</t>
  </si>
  <si>
    <t>NORTH STAR ACADEMY</t>
  </si>
  <si>
    <t>NORTH STAR ELEMENTARY SCHOOL</t>
  </si>
  <si>
    <t>NORTH VALLEY MIDDLE SCHOOL</t>
  </si>
  <si>
    <t>NORTH VALLEY SCHOOL FOR YOUNG ADULTS</t>
  </si>
  <si>
    <t>NORTHEAST ACADEMY CHARTER SCHOOL</t>
  </si>
  <si>
    <t>NORTHEAST ELEMENTARY SCHOOL  - BRIGHTON</t>
  </si>
  <si>
    <t>NORTHEAST ELEMENTARY SCHOOL  - DOUGLAS C</t>
  </si>
  <si>
    <t>NORTHGLENN HIGH SCHOOL</t>
  </si>
  <si>
    <t>NORTHGLENN MIDDLE SCHOOL</t>
  </si>
  <si>
    <t>NORTHRIDGE ELEMENTARY SCHOOL - DOUGLAS C</t>
  </si>
  <si>
    <t>NORTHRIDGE ELEMENTARY SCHOOL - ST VRAIN</t>
  </si>
  <si>
    <t>NORTHRIDGE HIGH SCHOOL</t>
  </si>
  <si>
    <t>NORTHSIDE ELEMENTARY SCHOOL</t>
  </si>
  <si>
    <t>NORWOOD ELEMENTARY SCHOOL</t>
  </si>
  <si>
    <t>NORWOOD HIGH SCHOOL</t>
  </si>
  <si>
    <t>NUCLA HIGH SCHOOL</t>
  </si>
  <si>
    <t>OAK CREEK ELEMENTARY SCHOOL</t>
  </si>
  <si>
    <t>OAK GROVE ELEMENTARY SCHOOL</t>
  </si>
  <si>
    <t>OAKLAND ELEMENTARY SCHOOL</t>
  </si>
  <si>
    <t>OBERON JUNIOR HIGH SCHOOL</t>
  </si>
  <si>
    <t>O'CONNELL MIDDLE SCHOOL</t>
  </si>
  <si>
    <t>O'DEA ELEMENTARY SCHOOL</t>
  </si>
  <si>
    <t>ODYSSEY CHARTER ELEMENTARY SCHOOL</t>
  </si>
  <si>
    <t>ODYSSEY ELEMENTARY SCHOOL</t>
  </si>
  <si>
    <t>OLANDER ELEMENTARY SCHOOL</t>
  </si>
  <si>
    <t>OLATHE ELEMENTARY SCHOOL</t>
  </si>
  <si>
    <t>OLATHE HIGH SCHOOL</t>
  </si>
  <si>
    <t>OLATHE MIDDLE SCHOOL</t>
  </si>
  <si>
    <t>OLDE COLUMBINE HIGH SCHOOL</t>
  </si>
  <si>
    <t>OLGA A HELLBECK ELEMENTARY SCHOOL</t>
  </si>
  <si>
    <t>OMAR D BLAIR CHARTER SCHOOL</t>
  </si>
  <si>
    <t>ONLINE HIGH SCHOOL</t>
  </si>
  <si>
    <t>OPTIONS SCHOOL</t>
  </si>
  <si>
    <t>ORCHARD AVENUE ELEMENTARY SCHOOL</t>
  </si>
  <si>
    <t>ORCHARD MESA MIDDLE SCHOOL</t>
  </si>
  <si>
    <t>ORTEGA MIDDLE SCHOOL</t>
  </si>
  <si>
    <t>OTERO ELEMENTARY SCHOOL</t>
  </si>
  <si>
    <t>OTHO E STUART MIDDLE SCHOOL</t>
  </si>
  <si>
    <t>OTIS ELEMENTARY SCHOOL</t>
  </si>
  <si>
    <t>OTIS JUNIOR-SENIOR HIGH SCHOOL</t>
  </si>
  <si>
    <t>OURAY ELEMENTARY SCHOOL</t>
  </si>
  <si>
    <t>OURAY MIDDLE SCHOOL</t>
  </si>
  <si>
    <t>OURAY SENIOR HIGH SCHOOL</t>
  </si>
  <si>
    <t>OVERLAND HIGH SCHOOL</t>
  </si>
  <si>
    <t>OVERLAND TRAIL MIDDLE SCHOOL</t>
  </si>
  <si>
    <t>P.R.E.P.</t>
  </si>
  <si>
    <t>P.S.1 CHARTER SCHOOL</t>
  </si>
  <si>
    <t>PAGOSA SPRINGS ELEMENTARY SCHOOL</t>
  </si>
  <si>
    <t>PAGOSA SPRINGS HIGH SCHOOL</t>
  </si>
  <si>
    <t>PAGOSA SPRINGS MIDDLE SCHOOL</t>
  </si>
  <si>
    <t>PALISADE HIGH SCHOOL</t>
  </si>
  <si>
    <t>PALMER ELEMENTARY SCHOOL</t>
  </si>
  <si>
    <t>PALMER HIGH SCHOOL</t>
  </si>
  <si>
    <t>PALMER LAKE ELEMENTARY SCHOOL</t>
  </si>
  <si>
    <t>PALMER RIDGE HIGH SCHOOL</t>
  </si>
  <si>
    <t>PANORAMA MIDDLE SCHOOL</t>
  </si>
  <si>
    <t>PAONIA ELEMENTARY SCHOOL</t>
  </si>
  <si>
    <t>PAONIA HIGH SCHOOL</t>
  </si>
  <si>
    <t>PARADOX VALLEY CHARTER SCHOOL</t>
  </si>
  <si>
    <t>PARIS ELEMENTARY SCHOOL</t>
  </si>
  <si>
    <t>PARK ELEMENTARY SCHOOL</t>
  </si>
  <si>
    <t>PARK HILL SCHOOL</t>
  </si>
  <si>
    <t>PARK LANE ELEMENTARY SCHOOL</t>
  </si>
  <si>
    <t>PARK VIEW ELEMENTARY SCHOOL</t>
  </si>
  <si>
    <t>PARKVIEW ELEMENTARY SCHOOL - LAMAR RE-</t>
  </si>
  <si>
    <t>PARKVIEW ELEMENTARY SCHOOL - RANGELY R</t>
  </si>
  <si>
    <t>PARMALEE ELEMENTARY SCHOOL</t>
  </si>
  <si>
    <t>PARR ELEMENTARY SCHOOL</t>
  </si>
  <si>
    <t>PASSAGE CHARTER SCHOOL</t>
  </si>
  <si>
    <t>PATRIOT ELEMENTARY SCHOOL</t>
  </si>
  <si>
    <t>PATRIOT LEARNING CENTER</t>
  </si>
  <si>
    <t>PATTERSON ELEMENTARY SCHOOL</t>
  </si>
  <si>
    <t>PAWNEE ELEMENTARY SCHOOL</t>
  </si>
  <si>
    <t>PAWNEE JUNIOR-SENIOR HIGH SCHOOL</t>
  </si>
  <si>
    <t>PEABODY ELEMENTARY SCHOOL</t>
  </si>
  <si>
    <t>PEAK TO PEAK CHARTER SCHOOL</t>
  </si>
  <si>
    <t>PEAK VIRTUAL ACADEMY</t>
  </si>
  <si>
    <t>PEAKVIEW ELEMENTARY SCHOOL</t>
  </si>
  <si>
    <t>PEAKVIEW SCHOOL</t>
  </si>
  <si>
    <t>PEAR PARK ELEMENTARY SCHOOL</t>
  </si>
  <si>
    <t>PECK ELEMENTARY SCHOOL</t>
  </si>
  <si>
    <t>PEETZ ELEMENTARY SCHOOL</t>
  </si>
  <si>
    <t>PEETZ JUNIOR-SENIOR HIGH SCHOOL</t>
  </si>
  <si>
    <t>PEIFFER ELEMENTARY SCHOOL</t>
  </si>
  <si>
    <t>PENNINGTON ELEMENTARY SCHOOL</t>
  </si>
  <si>
    <t>PENROSE ELEMENTARY SCHOOL  - COLORADO</t>
  </si>
  <si>
    <t>PENROSE ELEMENTARY SCHOOL  - FREMONT R</t>
  </si>
  <si>
    <t>PEORIA ELEMENTARY SCHOOL</t>
  </si>
  <si>
    <t>PETE MIRICH ELEMENTARY SCHOOL</t>
  </si>
  <si>
    <t>PEYTON ELEMENTARY SCHOOL</t>
  </si>
  <si>
    <t>PEYTON JUNIOR/SENIOR HIGH SCHOOL</t>
  </si>
  <si>
    <t>PIKES PEAK ELEMENTARY SCHOOL</t>
  </si>
  <si>
    <t>PIKES PEAK PREP</t>
  </si>
  <si>
    <t>PIKES PEAK SCHOOL EXPEDITIONARY LEARNING</t>
  </si>
  <si>
    <t>PINE CREEK HIGH SCHOOL</t>
  </si>
  <si>
    <t>PINE GROVE ELEMENTARY SCHOOL</t>
  </si>
  <si>
    <t>PINE LANE ELEMENTARY</t>
  </si>
  <si>
    <t>PINE RIDGE ELEMENTARY SCHOOL</t>
  </si>
  <si>
    <t>PINELLO ELEMENTARY SCHOOL</t>
  </si>
  <si>
    <t>PINON VALLEY ELEMENTARY SCHOOL</t>
  </si>
  <si>
    <t>PIONEER BILINGUAL ELEMENTARY SCHOOL</t>
  </si>
  <si>
    <t>PIONEER CHARTER SCHOOL</t>
  </si>
  <si>
    <t>PIONEER ELEMENTARY SCHOOL  - ACADEMY 2</t>
  </si>
  <si>
    <t>PIONEER ELEMENTARY SCHOOL  - DOUGLAS C</t>
  </si>
  <si>
    <t>PIONEER ELEMENTARY SCHOOL  - FORT MORG</t>
  </si>
  <si>
    <t>PIONEER RIDGE ELEMENTARY SCHOOL</t>
  </si>
  <si>
    <t>PITT-WALLER K-8 SCHOOL</t>
  </si>
  <si>
    <t>PLACE BRIDGE ACADEMY</t>
  </si>
  <si>
    <t>PLAINVIEW ELEMENTARY SCHOOL</t>
  </si>
  <si>
    <t>PLAINVIEW JUNIOR-SENIOR HIGH SCHOOL</t>
  </si>
  <si>
    <t>PLATEAU VALLEY ELEMENTARY SCHOOL</t>
  </si>
  <si>
    <t>PLATEAU VALLEY HIGH SCHOOL</t>
  </si>
  <si>
    <t>PLATEAU VALLEY MIDDLE SCHOOL</t>
  </si>
  <si>
    <t>PLATTE CANYON HIGH SCHOOL</t>
  </si>
  <si>
    <t>PLATTE RIVER CHARTER ACADEMY</t>
  </si>
  <si>
    <t>PLATTE VALLEY ELEMENTARY SCHOOL  - PLATTE VA RE-3</t>
  </si>
  <si>
    <t>PLATTE VALLEY ELEMENTARY SCHOOL  - PLATTE VA RE-7</t>
  </si>
  <si>
    <t>PLATTE VALLEY HIGH SCHOOL</t>
  </si>
  <si>
    <t>PLATTE VALLEY MIDDLE SCHOOL</t>
  </si>
  <si>
    <t>PLATTEVILLE ELEMENTARY SCHOOL</t>
  </si>
  <si>
    <t>PLEASANT VIEW ELEMENTARY SCHOOL  - JEFFERSON</t>
  </si>
  <si>
    <t>PLEASANT VIEW ELEMENTARY SCHOOL  - MONTEZUMA</t>
  </si>
  <si>
    <t>PLEASANT VIEW MIDDLE SCHOOL</t>
  </si>
  <si>
    <t>POLARIS AT EBERT ELEMENTARY SCHOOL</t>
  </si>
  <si>
    <t>POLARIS EXPEDITIONARY LEARNING SCHOOL</t>
  </si>
  <si>
    <t>POLTON COMMUNITY ELEMENTARY SCHOOL</t>
  </si>
  <si>
    <t>POMONA ELEMENTARY SCHOOL - MESA COUN</t>
  </si>
  <si>
    <t>POMONA ELEMENTARY SCHOOL - MONTROSE</t>
  </si>
  <si>
    <t>POMONA HIGH SCHOOL</t>
  </si>
  <si>
    <t>PONDEROSA ELEMENTARY</t>
  </si>
  <si>
    <t>PONDEROSA ELEMENTARY SCHOOL</t>
  </si>
  <si>
    <t>PONDEROSA HIGH SCHOOL</t>
  </si>
  <si>
    <t>POUDRE COMMUNITY ACADEMY</t>
  </si>
  <si>
    <t>POUDRE HIGH SCHOOL</t>
  </si>
  <si>
    <t>POWDERHORN ELEMENTARY SCHOOL</t>
  </si>
  <si>
    <t>PRAIRIE CREEKS CHARTER SCHOOL</t>
  </si>
  <si>
    <t>PRAIRIE CROSSING ELEMENTARY SCHOOL</t>
  </si>
  <si>
    <t>PRAIRIE ELEMENTARY SCHOOL</t>
  </si>
  <si>
    <t>PRAIRIE HEIGHTS ELEMENTARY SCHOOL</t>
  </si>
  <si>
    <t>PRAIRIE HILLS ELEMENTARY SCHOOL  - ACADEMY 2</t>
  </si>
  <si>
    <t>PRAIRIE HILLS ELEMENTARY SCHOOL  - ADAMS 12</t>
  </si>
  <si>
    <t>PRAIRIE JUNIOR-SENIOR HIGH SCHOOL</t>
  </si>
  <si>
    <t>PRAIRIE MIDDLE SCHOOL</t>
  </si>
  <si>
    <t>PRAIRIE RIDGE ELEMENTARY SCHOOL</t>
  </si>
  <si>
    <t>PRAIRIE VIEW HIGH SCHOOL</t>
  </si>
  <si>
    <t>PRAIRIE VIEW MIDDLE SCHOOL</t>
  </si>
  <si>
    <t>PRAIRIE WINDS ELEMENTARY SCHOOL  - LEWIS-PAL</t>
  </si>
  <si>
    <t>PRAIRIE WINDS ELEMENTARY SCHOOL  - PUEBLO CO</t>
  </si>
  <si>
    <t>PRESTON MIDDLE SCHOOL</t>
  </si>
  <si>
    <t>PRIMERO ELEMENTARY SCHOOL</t>
  </si>
  <si>
    <t>PRIMERO JUNIOR-SENIOR HIGH SCHOOL</t>
  </si>
  <si>
    <t>PRITCHETT ELEMENTARY SCHOOL</t>
  </si>
  <si>
    <t>PRITCHETT HIGH SCHOOL</t>
  </si>
  <si>
    <t>PRITCHETT MIDDLE SCHOOL</t>
  </si>
  <si>
    <t>PROJECT REBOUND</t>
  </si>
  <si>
    <t>PROSPECT RIDGE ACADEMY</t>
  </si>
  <si>
    <t>PROSPECT VALLEY ELEMENTARY SCHOOL</t>
  </si>
  <si>
    <t>PSD GLOBAL ACADEMY</t>
  </si>
  <si>
    <t>PUEBLO CHARTER SCHOOL FOR THE ARTS &amp; SCIENCES</t>
  </si>
  <si>
    <t>PUEBLO COUNTY HIGH SCHOOL</t>
  </si>
  <si>
    <t>PUEBLO WEST ELEMENTARY SCHOOL</t>
  </si>
  <si>
    <t>PUEBLO WEST HIGH SCHOOL</t>
  </si>
  <si>
    <t>PUEBLO WEST MIDDLE SCHOOL</t>
  </si>
  <si>
    <t>PUTNAM ELEMENTARY SCHOOL</t>
  </si>
  <si>
    <t>QUEEN PALMER ELEMENTARY SCHOOL</t>
  </si>
  <si>
    <t>R-5 HIGH SCHOOL</t>
  </si>
  <si>
    <t>RALSTON ELEMENTARY SCHOOL</t>
  </si>
  <si>
    <t>RALSTON VALLEY SENIOR HIGH SCHOOL</t>
  </si>
  <si>
    <t>RAMPART HIGH SCHOOL</t>
  </si>
  <si>
    <t>RANCH CREEK ELEMENTARY</t>
  </si>
  <si>
    <t>RANCH VIEW MIDDLE SCHOOL</t>
  </si>
  <si>
    <t>RANGE VIEW ELEMENTARY</t>
  </si>
  <si>
    <t>RANGELY JUNIOR/SENIOR HIGH SCHOOL</t>
  </si>
  <si>
    <t>RANGEVIEW HIGH SCHOOL</t>
  </si>
  <si>
    <t>RAY E KILMER ELEMENTARY SCHOOL</t>
  </si>
  <si>
    <t>RED CANYON HIGH SCHOOL</t>
  </si>
  <si>
    <t>RED FEATHER LAKES ELEMENTARY SCHOOL</t>
  </si>
  <si>
    <t>RED HAWK ELEMENTARY</t>
  </si>
  <si>
    <t>RED HAWK RIDGE ELEMENTARY SCHOOL</t>
  </si>
  <si>
    <t>RED HILL ELEMENTARY SCHOOL</t>
  </si>
  <si>
    <t>RED ROCKS ELEMENTARY SCHOOL</t>
  </si>
  <si>
    <t>RED SANDSTONE ELEMENTARY SCHOOL</t>
  </si>
  <si>
    <t>RED TABLE EARLY LEARNING CENTER</t>
  </si>
  <si>
    <t>REDLANDS MIDDLE SCHOOL</t>
  </si>
  <si>
    <t>REDSTONE ELEMENTARY SCHOOL</t>
  </si>
  <si>
    <t>REMINGTON ELEMENTARY SCHOOL</t>
  </si>
  <si>
    <t>RENAISSANCE EXPEDITION LEARN OUTWARD BOUND SCHOOL</t>
  </si>
  <si>
    <t>REVERE JUNIOR-SENIOR HIGH SCHOOL</t>
  </si>
  <si>
    <t>RICARDO FLORES MAGON ACADEMY</t>
  </si>
  <si>
    <t>RICE ELEMENTARY SCHOOL</t>
  </si>
  <si>
    <t>RICO ELEMENTARY SCHOOL</t>
  </si>
  <si>
    <t>RIDGE VIEW ACADEMY CHARTER SCHOOL</t>
  </si>
  <si>
    <t>RIDGEVIEW CLASSICAL CHARTER SCHOOLS</t>
  </si>
  <si>
    <t>RIDGEVIEW ELEMENTARY SCHOOL  - FALCON 49</t>
  </si>
  <si>
    <t>RIDGEVIEW ELEMENTARY SCHOOL  - MOFFAT CO</t>
  </si>
  <si>
    <t>RIDGWAY ELEMENTARY SCHOOL</t>
  </si>
  <si>
    <t>RIDGWAY HIGH SCHOOL</t>
  </si>
  <si>
    <t>RIDGWAY MIDDLE SCHOOL</t>
  </si>
  <si>
    <t>RIFFENBURGH ELEMENTARY SCHOOL</t>
  </si>
  <si>
    <t>RIFLE HIGH SCHOOL</t>
  </si>
  <si>
    <t>RIFLE MIDDLE SCHOOL</t>
  </si>
  <si>
    <t>Quality Standard III: Teachers plan and deliver effective instruction and create an environment that facilitates learning for their students.</t>
  </si>
  <si>
    <t>Element f: Teachers provide students with opportunities to work in teams and develop leadership qualities.</t>
  </si>
  <si>
    <t xml:space="preserve">Proficient
(Meets State Standard)
</t>
  </si>
  <si>
    <t>MOUNTAIN BOCES</t>
  </si>
  <si>
    <t>ACADEMY HIGH SCHOOL</t>
  </si>
  <si>
    <t>ACADEMY INTERNATIONAL ELEMENTARY SCHOOL</t>
  </si>
  <si>
    <t>NORTHEAST BOCES</t>
  </si>
  <si>
    <t>ACADEMY OF CHARTER SCHOOLS</t>
  </si>
  <si>
    <t>NORTHWEST COLO BOCES</t>
  </si>
  <si>
    <t>ACADEMY OF URBAN LEARNING</t>
  </si>
  <si>
    <t>PIKES PEAK BOCES</t>
  </si>
  <si>
    <t>ACADEMY ONLINE HIGH SCHOOL</t>
  </si>
  <si>
    <t>RIO BLANCO BOCES</t>
  </si>
  <si>
    <t>ACE COMMUNITY CHALLENGE CHARTER SCHOOL</t>
  </si>
  <si>
    <t>SAN JUAN BOCES</t>
  </si>
  <si>
    <t>ACHIEVE ACADEMY</t>
  </si>
  <si>
    <t>SAN LUIS VALLEY BOCES</t>
  </si>
  <si>
    <t>ACHIEVEK12</t>
  </si>
  <si>
    <t>SOUTH CENTRAL BOCES</t>
  </si>
  <si>
    <t>ACRES GREEN ELEMENTARY SCHOOL</t>
  </si>
  <si>
    <t>SOUTH PLATTE VALLEY BOCES</t>
  </si>
  <si>
    <t>SOUTHEASTERN BOCES</t>
  </si>
  <si>
    <t>ADAMS CITY MIDDLE SCHOOL</t>
  </si>
  <si>
    <t>SOUTHWEST BOCES</t>
  </si>
  <si>
    <t>ADAMS ELEMENTARY SCHOOL</t>
  </si>
  <si>
    <t>UNCOMPAHGRE BOCES</t>
  </si>
  <si>
    <t>ADAMS12 FIVE STAR PRESCHOOL</t>
  </si>
  <si>
    <t>WEST CENTRAL BOCES</t>
  </si>
  <si>
    <t>ADULT &amp; FAMILY LITERACY</t>
  </si>
  <si>
    <t>ADULT EDUCATION/LINCOLN CENTER</t>
  </si>
  <si>
    <t>ADVENTURE ELEMENTARY</t>
  </si>
  <si>
    <t>AGATE ELEMENTARY SCHOOL</t>
  </si>
  <si>
    <t>AGATE JUNIOR-SENIOR HIGH SCHOOL</t>
  </si>
  <si>
    <t>AGUILAR ELEMENTARY SCHOOL</t>
  </si>
  <si>
    <t>AGUILAR JUNIOR-SENIOR HIGH SCHOOL</t>
  </si>
  <si>
    <t>AIR ACADEMY HIGH SCHOOL</t>
  </si>
  <si>
    <t>AKRON ELEMENTARY SCHOOL</t>
  </si>
  <si>
    <t>AKRON HIGH SCHOOL</t>
  </si>
  <si>
    <t>ALAMEDA HIGH SCHOOL</t>
  </si>
  <si>
    <t>ALAMOSA ELEMENTARY SCHOOL</t>
  </si>
  <si>
    <t>ALAMOSA HIGH SCHOOL</t>
  </si>
  <si>
    <t>ALAMOSA OMBUDSMAN SCHOOL OF EXCELLENCE</t>
  </si>
  <si>
    <t>ALAMOSA OPEN SCHOOL</t>
  </si>
  <si>
    <t>ALLENDALE ELEMENTARY SCHOOL</t>
  </si>
  <si>
    <t>ALPINE ELEMENTARY SCHOOL</t>
  </si>
  <si>
    <t>ALSUP ELEMENTARY SCHOOL</t>
  </si>
  <si>
    <t>ALTA VISTA CHARTER SCHOOL</t>
  </si>
  <si>
    <t>ALTONA MIDDLE SCHOOL</t>
  </si>
  <si>
    <t>ALTURA ELEMENTARY SCHOOL</t>
  </si>
  <si>
    <t>AMERICAN ACADEMY AT CASTLE PINES CHARTER</t>
  </si>
  <si>
    <t>AMESSE ELEMENTARY SCHOOL</t>
  </si>
  <si>
    <t>ANGEVINE MIDDLE SCHOOL</t>
  </si>
  <si>
    <t>ANIMAS HIGH SCHOOL</t>
  </si>
  <si>
    <t>ANIMAS VALLEY ELEMENTARY SCHOOL</t>
  </si>
  <si>
    <t>ANTELOPE RIDGE ELEMENTARY SCHOOL</t>
  </si>
  <si>
    <t>ANTELOPE TRAILS ELEMENTARY SCHOOL</t>
  </si>
  <si>
    <t>ANTONITO HIGH SCHOOL</t>
  </si>
  <si>
    <t>ANTONITO JUNIOR HIGH SCHOOL</t>
  </si>
  <si>
    <t>APPLETON ELEMENTARY SCHOOL</t>
  </si>
  <si>
    <t>APS ONLINE SCHOOL</t>
  </si>
  <si>
    <t>ARAGON ELEMENTARY SCHOOL</t>
  </si>
  <si>
    <t>ARAPAHOE HIGH SCHOOL</t>
  </si>
  <si>
    <t>ARAPAHOE RIDGE ELEMENTARY SCHOOL</t>
  </si>
  <si>
    <t>ARAPAHOE RIDGE HIGH SCHOOL</t>
  </si>
  <si>
    <t>ARCHULETA COUNTY HIGH SCHOOL</t>
  </si>
  <si>
    <t>ARCHULETA ELEMENTARY SCHOOL</t>
  </si>
  <si>
    <t>ARICKAREE ELEMENTARY SCHOOL</t>
  </si>
  <si>
    <t>ARICKAREE UNDIVIDED HIGH SCHOOL</t>
  </si>
  <si>
    <t>ARKANSAS ELEMENTARY SCHOOL</t>
  </si>
  <si>
    <t>ARROWHEAD ELEMENTARY SCHOOL</t>
  </si>
  <si>
    <t>ARROWWOOD ELEMENTARY SCHOOL</t>
  </si>
  <si>
    <t>ARVADA HIGH SCHOOL</t>
  </si>
  <si>
    <t>ARVADA K-8</t>
  </si>
  <si>
    <t>ARVADA WEST HIGH SCHOOL</t>
  </si>
  <si>
    <t>ASBURY ELEMENTARY SCHOOL</t>
  </si>
  <si>
    <t>ASHLEY ELEMENTARY SCHOOL</t>
  </si>
  <si>
    <t>ASPEN COMMUNITY CHARTER SCHOOL</t>
  </si>
  <si>
    <t>ASPEN CREEK K-8 SCHOOL</t>
  </si>
  <si>
    <t>ASPEN CROSSING ELEMENTARY SCHOOL</t>
  </si>
  <si>
    <t>ASPEN ELEMENTARY SCHOOL</t>
  </si>
  <si>
    <t>ASPEN HIGH SCHOOL</t>
  </si>
  <si>
    <t>ASPEN MIDDLE SCHOOL</t>
  </si>
  <si>
    <t>ASPEN PRE-SCHOOL</t>
  </si>
  <si>
    <t>ASPEN RIDGE PREPATORY SCHOOL</t>
  </si>
  <si>
    <t>ASPEN VALLEY HIGH SCHOOL</t>
  </si>
  <si>
    <t>ATLAS PREPARATORY SCHOOL</t>
  </si>
  <si>
    <t>AUDUBON ELEMENTARY SCHOOL</t>
  </si>
  <si>
    <t>AURORA ACADEMY CHARTER SCHOOL</t>
  </si>
  <si>
    <t>AURORA CENTRAL HIGH SCHOOL</t>
  </si>
  <si>
    <t>AURORA FRONTIER K-8</t>
  </si>
  <si>
    <t>AURORA HILLS MIDDLE SCHOOL</t>
  </si>
  <si>
    <t>AURORA QUEST K-8</t>
  </si>
  <si>
    <t>AURORA WEST COLLEGE PREPARATORY ACADEMY</t>
  </si>
  <si>
    <t>AVERY/PARSONS ELEMENTARY SCHOOL</t>
  </si>
  <si>
    <t>AVON ELEMENTARY SCHOOL</t>
  </si>
  <si>
    <t>AVONDALE ELEMENTARY SCHOOL</t>
  </si>
  <si>
    <t>AXL ACADEMY</t>
  </si>
  <si>
    <t>AYRES ELEMENTARY SCHOOL</t>
  </si>
  <si>
    <t>B F KITCHEN ELEMENTARY SCHOOL</t>
  </si>
  <si>
    <t>BACKPACK EARLY LEARNING ACADEMY</t>
  </si>
  <si>
    <t>BACON ELEMENTARY SCHOOL</t>
  </si>
  <si>
    <t>BAKER CENTRAL SCHOOL</t>
  </si>
  <si>
    <t>BANNING LEWIS RANCH ACADEMY</t>
  </si>
  <si>
    <t>BARNUM ELEMENTARY SCHOOL</t>
  </si>
  <si>
    <t>BARONE MIDDLE SCHOOL</t>
  </si>
  <si>
    <t>BARRETT ELEMENTARY SCHOOL</t>
  </si>
  <si>
    <t>BASALT ELEMENTARY SCHOOL</t>
  </si>
  <si>
    <t>BASALT HIGH SCHOOL</t>
  </si>
  <si>
    <t>BASALT MIDDLE SCHOOL</t>
  </si>
  <si>
    <t>BATES ELEMENTARY SCHOOL</t>
  </si>
  <si>
    <t>BATTLE MOUNTAIN HIGH SCHOOL</t>
  </si>
  <si>
    <t>BATTLE ROCK CHARTER SCHOOL</t>
  </si>
  <si>
    <t>BAUDER ELEMENTARY SCHOOL</t>
  </si>
  <si>
    <t>BAYFIELD ELEMENTARY SCHOOL</t>
  </si>
  <si>
    <t>BAYFIELD HIGH SCHOOL</t>
  </si>
  <si>
    <t>BAYFIELD MIDDLE SCHOOL</t>
  </si>
  <si>
    <t>BEA UNDERWOOD ELEMENTARY SCHOOL</t>
  </si>
  <si>
    <t>BEACH COURT ELEMENTARY SCHOOL</t>
  </si>
  <si>
    <t>BEAR CANYON ELEMENTARY SCHOOL</t>
  </si>
  <si>
    <t>BEAR CREEK ELEMENTARY SCHOOL</t>
  </si>
  <si>
    <t>BEAR CREEK HIGH SCHOOL</t>
  </si>
  <si>
    <t>BEAR CREEK K-8 SCHOOL</t>
  </si>
  <si>
    <t>BEATTIE ELEMENTARY SCHOOL</t>
  </si>
  <si>
    <t>BEAVER VALLEY ELEMENTARY SCHOOL</t>
  </si>
  <si>
    <t>BELL MIDDLE SCHOOL</t>
  </si>
  <si>
    <t>BELLE CREEK CHARTER SCHOOL</t>
  </si>
  <si>
    <t>BELLEVIEW ELEMENTARY SCHOOL</t>
  </si>
  <si>
    <t>BELMAR ELEMENTARY SCHOOL</t>
  </si>
  <si>
    <t>BELMONT ELEMENTARY SCHOOL</t>
  </si>
  <si>
    <t>BEN FRANKLIN ACADEMY</t>
  </si>
  <si>
    <t>BENJAMIN EATON ELEMENTARY SCHOOL</t>
  </si>
  <si>
    <t>BENJAMIN FRANKLIN ELEMENTARY SCHOOL</t>
  </si>
  <si>
    <t>BENNETT ELEMENTARY SCHOOL  - BENNETT 2</t>
  </si>
  <si>
    <t>BENNETT ELEMENTARY SCHOOL  - POUDRE R-</t>
  </si>
  <si>
    <t>BENNETT HIGH SCHOOL</t>
  </si>
  <si>
    <t>BENNETT MIDDLE SCHOOL</t>
  </si>
  <si>
    <t>BERGEN MEADOW PRIMARY SCHOOL</t>
  </si>
  <si>
    <t>BERGEN VALLEY INTERMEDIATE SCHOOL</t>
  </si>
  <si>
    <t>BERRY CREEK MIDDLE SCHOOL</t>
  </si>
  <si>
    <t>BERTHOUD ELEMENTARY SCHOOL</t>
  </si>
  <si>
    <t>BERTHOUD HIGH SCHOOL</t>
  </si>
  <si>
    <t>BESSEMER ELEMENTARY SCHOOL</t>
  </si>
  <si>
    <t>BETHKE ELEMENTARY SCHOOL</t>
  </si>
  <si>
    <t>BETHUNE ELEMENTARY SCHOOL</t>
  </si>
  <si>
    <t>BETHUNE JUNIOR-SENIOR HIGH SCHOOL</t>
  </si>
  <si>
    <t>BEULAH ELEMENTARY SCHOOL</t>
  </si>
  <si>
    <t>BEULAH HEIGHTS ELEMENTARY SCHOOL</t>
  </si>
  <si>
    <t>BEULAH MIDDLE SCHOOL</t>
  </si>
  <si>
    <t>BIG THOMPSON ELEMENTARY SCHOOL</t>
  </si>
  <si>
    <t>BILL METZ ELEMENTARY SCHOOL</t>
  </si>
  <si>
    <t>BILL REED MIDDLE SCHOOL</t>
  </si>
  <si>
    <t>BIRCH ELEMENTARY SCHOOL</t>
  </si>
  <si>
    <t>BLACK ROCK ELEMENTARY</t>
  </si>
  <si>
    <t>BLEVINS MIDDLE SCHOOL</t>
  </si>
  <si>
    <t>BLUE HERON ELEMENTARY SCHOOL</t>
  </si>
  <si>
    <t>BLUE MOUNTAIN ELEMENTARY</t>
  </si>
  <si>
    <t>BOLTZ MIDDLE SCHOOL</t>
  </si>
  <si>
    <t>BOOKCLIFF MIDDLE SCHOOL</t>
  </si>
  <si>
    <t>BOSTON K-8 SCHOOL</t>
  </si>
  <si>
    <t>BOULDER COMMUNITY SCHOOL/INTEGRATED STUDIES</t>
  </si>
  <si>
    <t>BOULDER HIGH SCHOOL</t>
  </si>
  <si>
    <t>BOULDER PREP CHARTER HIGH SCHOOL</t>
  </si>
  <si>
    <t>BOULDER UNIVERSAL</t>
  </si>
  <si>
    <t>BOYD ELEMENTARY SCHOOL</t>
  </si>
  <si>
    <t>BRADFORD ELEMENTARY SCHOOL</t>
  </si>
  <si>
    <t>BRADFORD INTERMEDIATE SCHOOL</t>
  </si>
  <si>
    <t>BRADFORD PRIMARY SCHOOL</t>
  </si>
  <si>
    <t>BRADLEY ELEMENTARY SCHOOL</t>
  </si>
  <si>
    <t>BRADY EXPLORATION SCHOOL</t>
  </si>
  <si>
    <t>BRANSON ELEMENTARY SCHOOL</t>
  </si>
  <si>
    <t>BRANSON SCHOOL ONLINE</t>
  </si>
  <si>
    <t>BRANSON SCHOOL ONLINE GED PREP</t>
  </si>
  <si>
    <t>BRANSON UNDIVIDED HIGH SCHOOL</t>
  </si>
  <si>
    <t>BRECKENRIDGE ELEMENTARY SCHOOL</t>
  </si>
  <si>
    <t>BRENTWOOD MIDDLE SCHOOL</t>
  </si>
  <si>
    <t>BRICKER ELEMENTARY SCHOOL</t>
  </si>
  <si>
    <t>BRIDGES</t>
  </si>
  <si>
    <t>BRIGGSDALE ELEMENTARY SCHOOL</t>
  </si>
  <si>
    <t>BRIGGSDALE UNDIVIDED HIGH SCHOOL</t>
  </si>
  <si>
    <t>BRIGHTON HERITAGE ACADEMY</t>
  </si>
  <si>
    <t>BRIGHTON HIGH SCHOOL</t>
  </si>
  <si>
    <t>BRISTOL ELEMENTARY SCHOOL</t>
  </si>
  <si>
    <t>BROADMOOR ELEMENTARY SCHOOL</t>
  </si>
  <si>
    <t>BROADWAY ELEMENTARY SCHOOL</t>
  </si>
  <si>
    <t>BROMLEY EAST CHARTER SCHOOL</t>
  </si>
  <si>
    <t>BROMWELL ELEMENTARY SCHOOL</t>
  </si>
  <si>
    <t>BROOMFIELD HEIGHTS MIDDLE SCHOOL</t>
  </si>
  <si>
    <t>BROOMFIELD HIGH SCHOOL</t>
  </si>
  <si>
    <t>BROWN ELEMENTARY SCHOOL</t>
  </si>
  <si>
    <t>BRUCE RANDOLPH SCHOOL</t>
  </si>
  <si>
    <t>BRUSH CREEK ELEMENTARY SCHOOL</t>
  </si>
  <si>
    <t>BRUSH HIGH SCHOOL</t>
  </si>
  <si>
    <t>BRUSH MIDDLE SCHOOL</t>
  </si>
  <si>
    <t>BRYANT WEBSTER K-8 SCHOOL</t>
  </si>
  <si>
    <t>BUCHANAN MIDDLE SCHOOL</t>
  </si>
  <si>
    <t>BUENA VISTA ELEMENTARY SCHOOL</t>
  </si>
  <si>
    <t>BUENA VISTA HIGH SCHOOL</t>
  </si>
  <si>
    <t>BUENA VISTA ONLINE ACADEMY</t>
  </si>
  <si>
    <t>BUFFALO RIDGE ELEMENTARY SCHOOL</t>
  </si>
  <si>
    <t>BUFFALO TRAIL ELEMENTARY SCHOOL</t>
  </si>
  <si>
    <t>BURLINGTON ELEMENTARY SCHOOL  - BURLINGTO</t>
  </si>
  <si>
    <t>BURLINGTON ELEMENTARY SCHOOL  - ST VRAIN</t>
  </si>
  <si>
    <t>BURLINGTON HIGH SCHOOL</t>
  </si>
  <si>
    <t>BURLINGTON MIDDLE SCHOOL</t>
  </si>
  <si>
    <t>BYERS ELEMENTARY SCHOOL</t>
  </si>
  <si>
    <t>BYERS JUNIOR-SENIOR HIGH SCHOOL</t>
  </si>
  <si>
    <t>BYRON SYRING DELTA CENTER</t>
  </si>
  <si>
    <t>CACHE LA POUDRE ELEMENTARY SCHOOL</t>
  </si>
  <si>
    <t>CACHE LA POUDRE MIDDLE SCHOOL</t>
  </si>
  <si>
    <t>CACTUS VALLEY ELEMENTARY SCHOOL</t>
  </si>
  <si>
    <t>CALHAN ELEMENTARY SCHOOL</t>
  </si>
  <si>
    <t>CALHAN HIGH SCHOOL</t>
  </si>
  <si>
    <t>CALHAN MIDDLE SCHOOL</t>
  </si>
  <si>
    <t>CALICHE ELEMENTARY SCHOOL</t>
  </si>
  <si>
    <t>CALICHE JUNIOR-SENIOR HIGH SCHOOL</t>
  </si>
  <si>
    <t>CAMERON SCHOOL</t>
  </si>
  <si>
    <t>CAMPBELL ELEMENTARY SCHOOL  - JEFFERSON</t>
  </si>
  <si>
    <t>CAMPBELL ELEMENTARY SCHOOL  - VALLEY RE</t>
  </si>
  <si>
    <t>CAMPO ELEMENTARY SCHOOL</t>
  </si>
  <si>
    <t>CAMPO UNDIVIDED HIGH SCHOOL</t>
  </si>
  <si>
    <t>CAMPUS MIDDLE SCHOOL</t>
  </si>
  <si>
    <t>CANON CITY HIGH SCHOOL</t>
  </si>
  <si>
    <t>CANON CITY MIDDLE SCHOOL</t>
  </si>
  <si>
    <t>CANON ELEMENTARY SCHOOL</t>
  </si>
  <si>
    <t>CANON ONLINE ACADEMY</t>
  </si>
  <si>
    <t>CANYON CREEK ELEMENTARY SCHOOL</t>
  </si>
  <si>
    <t>CAPROCK ACADEMY</t>
  </si>
  <si>
    <t>CARBON VALLEY ACADEMY</t>
  </si>
  <si>
    <t>CARBONDALE COMMUNITY CHARTER SCHOOL</t>
  </si>
  <si>
    <t>CARBONDALE MIDDLE SCHOOL</t>
  </si>
  <si>
    <t>CARDINAL COMMUNITY ACADEMY CHARTER SCHOOL</t>
  </si>
  <si>
    <t>CAREER CENTER PRESCHOOL</t>
  </si>
  <si>
    <t>CARLILE ELEMENTARY SCHOOL</t>
  </si>
  <si>
    <t>CARLSON ELEMENTARY SCHOOL</t>
  </si>
  <si>
    <t>CARMEL MIDDLE SCHOOL</t>
  </si>
  <si>
    <t>CARMODY MIDDLE SCHOOL</t>
  </si>
  <si>
    <t>CARRIE MARTIN ELEMENTARY SCHOOL</t>
  </si>
  <si>
    <t>CARSON ELEMENTARY SCHOOL</t>
  </si>
  <si>
    <t>CARSON MIDDLE SCHOOL</t>
  </si>
  <si>
    <t>CARVER ELEMENTARY SCHOOL</t>
  </si>
  <si>
    <t>CASEY MIDDLE SCHOOL</t>
  </si>
  <si>
    <t>CASTLE ROCK ELEMENTARY SCHOOL</t>
  </si>
  <si>
    <t>CASTLE ROCK MIDDLE SCHOOL</t>
  </si>
  <si>
    <t>CASTLE VIEW HIGH SCHOOL</t>
  </si>
  <si>
    <t>CASTRO ELEMENTARY SCHOOL</t>
  </si>
  <si>
    <t>CEDAR RIDGE ELEMENTARY SCHOOL</t>
  </si>
  <si>
    <t>CEDAREDGE ELEMENTARY SCHOOL</t>
  </si>
  <si>
    <t>CEDAREDGE HIGH SCHOOL</t>
  </si>
  <si>
    <t>CEDAREDGE MIDDLE SCHOOL</t>
  </si>
  <si>
    <t>CENTAURI HIGH SCHOOL</t>
  </si>
  <si>
    <t>CENTAURI MIDDLE SCHOOL</t>
  </si>
  <si>
    <t>CENTAURUS HIGH SCHOOL</t>
  </si>
  <si>
    <t>CENTENNIAL ACADEMY OF FINE ARTS EDUCATION</t>
  </si>
  <si>
    <t>CENTENNIAL BOCES HIGH SCHOOL</t>
  </si>
  <si>
    <t>CENTENNIAL ELEMENTARY</t>
  </si>
  <si>
    <t>CENTENNIAL ELEMENTARY SCHOOL  - ADAMS 12</t>
  </si>
  <si>
    <t>CENTENNIAL ELEMENTARY SCHOOL  - CENTENNIA</t>
  </si>
  <si>
    <t>CENTENNIAL ELEMENTARY SCHOOL  - GREELEY 6</t>
  </si>
  <si>
    <t>CENTENNIAL ELEMENTARY SCHOOL  - HARRISON</t>
  </si>
  <si>
    <t>CENTENNIAL ELEMENTARY SCHOOL  - THOMPSON</t>
  </si>
  <si>
    <t>CENTENNIAL HIGH SCHOOL  - CENTENNIA</t>
  </si>
  <si>
    <t>CENTENNIAL HIGH SCHOOL  - POUDRE R-</t>
  </si>
  <si>
    <t>CENTENNIAL HIGH SCHOOL  - PUEBLO CI</t>
  </si>
  <si>
    <t>CENTENNIAL JUNIOR HIGH SCHOOL</t>
  </si>
  <si>
    <t>CENTENNIAL K-8 SCHOOL</t>
  </si>
  <si>
    <t>CENTENNIAL MIDDLE SCHOOL  - BOULDER V</t>
  </si>
  <si>
    <t>CENTENNIAL MIDDLE SCHOOL  - MONTROSE</t>
  </si>
  <si>
    <t>CENTER HIGH SCHOOL</t>
  </si>
  <si>
    <t>CENTER VIRTUAL ACADEMY</t>
  </si>
  <si>
    <t>CENTRAL ELEMENTARY SCHOOL  - ADAMS COU</t>
  </si>
  <si>
    <t>CENTRAL ELEMENTARY SCHOOL  - ST VRAIN</t>
  </si>
  <si>
    <t>CENTRAL HIGH SCHOOL  - MESA COUN</t>
  </si>
  <si>
    <t>CENTRAL HIGH SCHOOL  - PUEBLO CI</t>
  </si>
  <si>
    <t>CENTURY ELEMENTARY SCHOOL</t>
  </si>
  <si>
    <t>CENTURY MIDDLE SCHOOL</t>
  </si>
  <si>
    <t>CESAR CHAVEZ ACADEMY</t>
  </si>
  <si>
    <t>CESAR CHAVEZ ACADEMY DENVER</t>
  </si>
  <si>
    <t>CHAFFEE COUNTY HIGH SCHOOL</t>
  </si>
  <si>
    <t>CHALLENGE SCHOOL</t>
  </si>
  <si>
    <t>CHALLENGE TO EXCELLENCE CHARTER SCHOOL</t>
  </si>
  <si>
    <t>CHALLENGER MIDDLE SCHOOL</t>
  </si>
  <si>
    <t>CHAMBERLIN ACADEMY</t>
  </si>
  <si>
    <t>CHAPARRAL HIGH SCHOOL</t>
  </si>
  <si>
    <t>CHAPPELOW K-8 MAGNET SCHOOL</t>
  </si>
  <si>
    <t>CHARLES HAY WORLD SCHOOL</t>
  </si>
  <si>
    <t>CHARLES M. SCHENCK</t>
  </si>
  <si>
    <t>CHATFIELD ELEMENTARY SCHOOL</t>
  </si>
  <si>
    <t>CHATFIELD HIGH SCHOOL</t>
  </si>
  <si>
    <t>CHELTENHAM ELEMENTARY SCHOOL</t>
  </si>
  <si>
    <t>CHERAW ELEMENTARY SCHOOL</t>
  </si>
  <si>
    <t>CHERAW HIGH SCHOOL</t>
  </si>
  <si>
    <t>CHERAW MIDDLE SCHOOL</t>
  </si>
  <si>
    <t>CHEROKEE TRAIL ELEMENTARY SCHOOL</t>
  </si>
  <si>
    <t>CHEROKEE TRAIL HIGH SCHOOL</t>
  </si>
  <si>
    <t>CHERRELYN ELEMENTARY SCHOOL</t>
  </si>
  <si>
    <t>CHERRY CREEK CHARTER ACADEMY</t>
  </si>
  <si>
    <t>CHERRY CREEK HIGH SCHOOL</t>
  </si>
  <si>
    <t>CHERRY DRIVE ELEMENTARY SCHOOL</t>
  </si>
  <si>
    <t>CHERRY HILLS VILLAGE ELEMENTARY SCHOOL</t>
  </si>
  <si>
    <t>CHERRY VALLEY ELEMENTARY SCHOOL</t>
  </si>
  <si>
    <t>CHEYENNE MOUNTAIN CHARTER ACADEMY</t>
  </si>
  <si>
    <t>CHEYENNE MOUNTAIN ELEMENTARY SCHOOL</t>
  </si>
  <si>
    <t>CHEYENNE MOUNTAIN HIGH SCHOOL</t>
  </si>
  <si>
    <t>CHEYENNE MOUNTAIN JUNIOR HIGH SCHOOL</t>
  </si>
  <si>
    <t>CHEYENNE WELLS ELEMENTARY SCHOOL</t>
  </si>
  <si>
    <t>CHEYENNE WELLS HIGH SCHOOL</t>
  </si>
  <si>
    <t>CHEYENNE WELLS MIDDLE SCHOOL</t>
  </si>
  <si>
    <t>CHINOOK TRAIL ELEMENTARY SCHOOL</t>
  </si>
  <si>
    <t>CHIPETA ELEMENTARY SCHOOL  - COLORADO</t>
  </si>
  <si>
    <t>CHIPETA ELEMENTARY SCHOOL  - MESA COUN</t>
  </si>
  <si>
    <t>CIMARRON ELEMENTARY SCHOOL</t>
  </si>
  <si>
    <t>CIMARRON MIDDLE</t>
  </si>
  <si>
    <t>CIVA CHARTER ACADEMY</t>
  </si>
  <si>
    <t>CLARA E. METZ ELEMENTARY SCHOOL</t>
  </si>
  <si>
    <t>CLAYTON ELEMENTARY SCHOOL</t>
  </si>
  <si>
    <t>CLAYTON PARTNERSHIP SCHOOL</t>
  </si>
  <si>
    <t>CLEAR CREEK HIGH SCHOOL</t>
  </si>
  <si>
    <t>CLEAR CREEK MIDDLE SCHOOL</t>
  </si>
  <si>
    <t>CLEAR SKY ELEMENTARY</t>
  </si>
  <si>
    <t>CLIFTON ELEMENTARY SCHOOL</t>
  </si>
  <si>
    <t>CLOVERLEAF HOME EDUCATION</t>
  </si>
  <si>
    <t>CLYDE MILLER K-8</t>
  </si>
  <si>
    <t>COAL CREEK CANYON K-8 ELEMENTARY SCHOOL</t>
  </si>
  <si>
    <t>COAL CREEK ELEMENTARY SCHOOL</t>
  </si>
  <si>
    <t>COAL RIDGE HIGH SCHOOL</t>
  </si>
  <si>
    <t>COAL RIDGE MIDDLE SCHOOL</t>
  </si>
  <si>
    <t>COLE ARTS AND SCIENCE ACADEMY</t>
  </si>
  <si>
    <t>COLFAX ELEMENTARY SCHOOL</t>
  </si>
  <si>
    <t>COLLEGE VIEW ELEMENTARY SCHOOL</t>
  </si>
  <si>
    <t>COLLEGIATE ACADEMY OF COLORADO</t>
  </si>
  <si>
    <t>COLLEGIATE PREPARATORY ACADEMY</t>
  </si>
  <si>
    <t>COLORADO CALVERT ACADEMY</t>
  </si>
  <si>
    <t>COLORADO CONNECTIONS ACADEMY</t>
  </si>
  <si>
    <t>COLORADO HIGH SCHOOL</t>
  </si>
  <si>
    <t>COLORADO PROVOST ACADEMY</t>
  </si>
  <si>
    <t>COLORADO SCHOOL FOR THE DEAF AND BLIND</t>
  </si>
  <si>
    <t>COLORADO SPRINGS CHARTER ACADEMY</t>
  </si>
  <si>
    <t>COLORADO SPRINGS EARLY COLLEGES</t>
  </si>
  <si>
    <t>COLORADO VIRTUAL ACADEMY</t>
  </si>
  <si>
    <t>COLORADO'S FINEST ALTERNATIVE HIGH SCHOOL</t>
  </si>
  <si>
    <t>COLOROW ELEMENTARY SCHOOL</t>
  </si>
  <si>
    <t>COLUMBIA ELEMENTARY SCHOOL</t>
  </si>
  <si>
    <t>COLUMBIA MIDDLE SCHOOL</t>
  </si>
  <si>
    <t>COLUMBIAN ELEMENTARY SCHOOL  - DENVER CO</t>
  </si>
  <si>
    <t>COLUMBIAN ELEMENTARY SCHOOL  - PUEBLO CI</t>
  </si>
  <si>
    <t>COLUMBINE ELEMENTARY SCHOOL  - BOULDER V</t>
  </si>
  <si>
    <t>COLUMBINE ELEMENTARY SCHOOL  - DENVER CO</t>
  </si>
  <si>
    <t>COLUMBINE ELEMENTARY SCHOOL  - FORT MORG</t>
  </si>
  <si>
    <t>COLUMBINE ELEMENTARY SCHOOL  - ST VRAIN</t>
  </si>
  <si>
    <t>COLUMBINE ELEMENTARY SCHOOL  - WOODLAND</t>
  </si>
  <si>
    <t>COLUMBINE HIGH SCHOOL</t>
  </si>
  <si>
    <t>COLUMBINE HILLS ELEMENTARY SCHOOL</t>
  </si>
  <si>
    <t>COLUMBINE MIDDLE SCHOOL</t>
  </si>
  <si>
    <t>COMMUNITY LEADERSHIP ACADEMY</t>
  </si>
  <si>
    <t>COMMUNITY MONTESSORI SCHOOL</t>
  </si>
  <si>
    <t>COMMUNITY PREP CHARTER SCHOOL</t>
  </si>
  <si>
    <t>COMMUNITY TRANSITION HOUSE</t>
  </si>
  <si>
    <t>COMPASS MONTESSORI - GOLDEN CHARTER SCHOOL</t>
  </si>
  <si>
    <t>COMPASS MONTESSORI - WHEAT RIDGE CHARTER SCHOOL</t>
  </si>
  <si>
    <t>CONIFER SENIOR HIGH SCHOOL</t>
  </si>
  <si>
    <t>CONNECTIONS LEARNING CENTER ON THE EARLE JOHNSON CAMPUS</t>
  </si>
  <si>
    <t>CONRAD BALL MIDDLE SCHOOL</t>
  </si>
  <si>
    <t>CONTEMPORARY LEARNING ACADEMY HIGH SCHOOL</t>
  </si>
  <si>
    <t>COPPER MESA ELEMENTARY SCHOOL</t>
  </si>
  <si>
    <t>CORE KNOWLEDGE CHARTER SCHOOL</t>
  </si>
  <si>
    <t>CORONADO ELEMENTARY SCHOOL</t>
  </si>
  <si>
    <t>CORONADO HIGH SCHOOL</t>
  </si>
  <si>
    <t>CORONADO HILLS ELEMENTARY SCHOOL</t>
  </si>
  <si>
    <t>CORRIDOR COMMUNITY ACADEMY</t>
  </si>
  <si>
    <t>CORTEZ MIDDLE SCHOOL</t>
  </si>
  <si>
    <t>CORWIN INTERNATIONAL MAGNET SCHOOL</t>
  </si>
  <si>
    <t>CORY ELEMENTARY SCHOOL</t>
  </si>
  <si>
    <t>COTOPAXI ELEMENTARY SCHOOL</t>
  </si>
  <si>
    <t>COTOPAXI JUNIOR-SENIOR HIGH SCHOOL</t>
  </si>
  <si>
    <t>COTTON CREEK ELEMENTARY SCHOOL</t>
  </si>
  <si>
    <t>COTTONWOOD CREEK ELEMENTARY SCHOOL</t>
  </si>
  <si>
    <t>COTTONWOOD ELEMENTARY SCHOOL</t>
  </si>
  <si>
    <t>COTTONWOOD PLAINS ELEMENTARY SCHOOL</t>
  </si>
  <si>
    <t>COUGAR RUN ELEMENTARY SCHOOL</t>
  </si>
  <si>
    <t>COWELL ELEMENTARY SCHOOL</t>
  </si>
  <si>
    <t>COYOTE CREEK ELEMENTARY SCHOOL</t>
  </si>
  <si>
    <t>COYOTE HILLS ELEMENTARY SCHOOL</t>
  </si>
  <si>
    <t>COYOTE RIDGE ELEMENTARY SCHOOL  - ADAMS 12</t>
  </si>
  <si>
    <t>COYOTE RIDGE ELEMENTARY SCHOOL  - THOMPSON</t>
  </si>
  <si>
    <t>CRAIG MIDDLE SCHOOL</t>
  </si>
  <si>
    <t>CRAVER MIDDLE SCHOOL</t>
  </si>
  <si>
    <t>CRAWFORD ELEMENTARY SCHOOL  - ADAMS-ARA</t>
  </si>
  <si>
    <t>CRAWFORD ELEMENTARY SCHOOL  - DELTA COU</t>
  </si>
  <si>
    <t>CREEDE MIDDLE/HIGH SCHOOL</t>
  </si>
  <si>
    <t>CREEKSIDE ELEMENTARY SCHOOL</t>
  </si>
  <si>
    <t>CREEKSIDE ELEMENTARY SCHOOL AT MARTIN PARK</t>
  </si>
  <si>
    <t>CREIGHTON MIDDLE SCHOOL</t>
  </si>
  <si>
    <t>CRESSON ELEMENTARY SCHOOL</t>
  </si>
  <si>
    <t>CREST VIEW ELEMENTARY SCHOOL</t>
  </si>
  <si>
    <t>CRESTED BUTTE COMMUNITY SCHOOL</t>
  </si>
  <si>
    <t>CRESTHILL MIDDLE SCHOOL</t>
  </si>
  <si>
    <t>CRESTONE CHARTER SCHOOL</t>
  </si>
  <si>
    <t>CRIPPLE CREEK-VICTOR JUNIOR-SENIOR HIGH SCHOOL</t>
  </si>
  <si>
    <t>CROWLEY COUNTY ELEMENTARY SCHOOL</t>
  </si>
  <si>
    <t>CROWLEY COUNTY HIGH SCHOOL</t>
  </si>
  <si>
    <t>CROWLEY COUNTY ONLINE ACADEMY</t>
  </si>
  <si>
    <t>CROWLEY COUNTY WARD MIDDLE SCHOOL</t>
  </si>
  <si>
    <t>CROWN POINTE CHARTER ACADEMY</t>
  </si>
  <si>
    <t>CRYSTAL RIVER ELEMENTARY SCHOOL</t>
  </si>
  <si>
    <t>CUSTER COUNTY ELEMENTARY SCHOOL</t>
  </si>
  <si>
    <t>CUSTER COUNTY HIGH SCHOOL</t>
  </si>
  <si>
    <t>CUSTER MIDDLE SCHOOL</t>
  </si>
  <si>
    <t>D C S MONTESSORI CHARTER SCHOOL</t>
  </si>
  <si>
    <t>DAKOTA RIDGE SENIOR HIGH SCHOOL</t>
  </si>
  <si>
    <t>DAKOTA VALLEY ELEMENTARY SCHOOL</t>
  </si>
  <si>
    <t>DALTON ELEMENTARY SCHOOL</t>
  </si>
  <si>
    <t>DANIEL C OAKES HIGH SCHOOL--CASTLE ROCK</t>
  </si>
  <si>
    <t>DARTMOUTH ELEMENTARY SCHOOL</t>
  </si>
  <si>
    <t>DCIS AT FORD</t>
  </si>
  <si>
    <t>DCIS AT MONTBELLO</t>
  </si>
  <si>
    <t>DE BEQUE ELEMENTARY SCHOOL</t>
  </si>
  <si>
    <t>DE BEQUE UNDIVIDED HIGH SCHOOL</t>
  </si>
  <si>
    <t>DEANE ELEMENTARY SCHOOL</t>
  </si>
  <si>
    <t>DEER CREEK ELEMENTARY SCHOOL</t>
  </si>
  <si>
    <t>DEER CREEK MIDDLE SCHOOL</t>
  </si>
  <si>
    <t>DEER TRAIL ELEMENTARY SCHOOL</t>
  </si>
  <si>
    <t>DEER TRAIL JUNIOR-SENIOR HIGH SCHOOL</t>
  </si>
  <si>
    <t>DEL NORTE HIGH SCHOOL</t>
  </si>
  <si>
    <t>DEL NORTE MIDDLE SCHOOL</t>
  </si>
  <si>
    <t>DELTA ACADEMY OF APPLIED LEARNING</t>
  </si>
  <si>
    <t>DELTA COUNTY OPPORTUNITY SCHOOL</t>
  </si>
  <si>
    <t>DELTA COUNTY VIRTUAL ACADEMY</t>
  </si>
  <si>
    <t>DELTA HIGH SCHOOL</t>
  </si>
  <si>
    <t>DELTA MIDDLE SCHOOL</t>
  </si>
  <si>
    <t>DELTA VISION SCHOOL</t>
  </si>
  <si>
    <t>DENISON MONTESSORI SCHOOL</t>
  </si>
  <si>
    <t>DENNISON ELEMENTARY SCHOOL</t>
  </si>
  <si>
    <t>DENVER CENTER FOR 21ST LEARNING AT WYMAN</t>
  </si>
  <si>
    <t>DENVER CENTER FOR INTERNATIONAL STUDIES</t>
  </si>
  <si>
    <t>DENVER GREEN SCHOOL</t>
  </si>
  <si>
    <t>DENVER LANGUAGE SCHOOL</t>
  </si>
  <si>
    <t>Not Evident</t>
  </si>
  <si>
    <t>Partially Proficient</t>
  </si>
  <si>
    <t>Proficient</t>
  </si>
  <si>
    <t>Accomplished</t>
  </si>
  <si>
    <t>Evaluator Comments (Required for Ratings of "Basic" or "Partially Proficient" and recommended for all rating levels).  Please indicate the element for which the comment applies if not for the standard as a whole.</t>
  </si>
  <si>
    <t>Comments of person being evaluated.  Please indicate the element for which the comment applies if not for the standard as a whole.</t>
  </si>
  <si>
    <t>Basic</t>
  </si>
  <si>
    <t>Routinely updated.</t>
  </si>
  <si>
    <t>Familiar to staff and other stakeholders.</t>
  </si>
  <si>
    <t>Part of routine school communications with staff and other stakeholders.</t>
  </si>
  <si>
    <t>Integrated into school programs.</t>
  </si>
  <si>
    <t>1aBasic1</t>
  </si>
  <si>
    <t>1aBasic2</t>
  </si>
  <si>
    <t>Developed through a collaborative process including staff and other stakeholder groups.</t>
  </si>
  <si>
    <t>1aBasic3</t>
  </si>
  <si>
    <t>1aPartially Proficient1</t>
  </si>
  <si>
    <t>1aPartially Proficient2</t>
  </si>
  <si>
    <t>1aProficient1</t>
  </si>
  <si>
    <t>Focused on student achievement.</t>
  </si>
  <si>
    <t>1aProficient2</t>
  </si>
  <si>
    <t xml:space="preserve">Based on the analysis of multiple sources of information. </t>
  </si>
  <si>
    <t>1aProficient3</t>
  </si>
  <si>
    <t>Aligned with district priorities.</t>
  </si>
  <si>
    <t>1aProficient4</t>
  </si>
  <si>
    <t>Measurable.</t>
  </si>
  <si>
    <t>1aProficient5</t>
  </si>
  <si>
    <t>Rigorous.</t>
  </si>
  <si>
    <t>1aProficient6</t>
  </si>
  <si>
    <t>Concrete.</t>
  </si>
  <si>
    <t>1aAccomplished1</t>
  </si>
  <si>
    <t xml:space="preserve">Incorporate strategic goals into their instructional plans. </t>
  </si>
  <si>
    <t>1aAccomplished2</t>
  </si>
  <si>
    <t>Identify and address barriers to achieving the school's vision, mission and goals.</t>
  </si>
  <si>
    <t>1aExemplary1</t>
  </si>
  <si>
    <t>1aExemplary2</t>
  </si>
  <si>
    <t>Assume leadership roles in updating the school’s vision, mission, and strategic goals.</t>
  </si>
  <si>
    <t>1bBasic1</t>
  </si>
  <si>
    <t>Implements systems and processes for planning and managing change.</t>
  </si>
  <si>
    <t>1bBasic2</t>
  </si>
  <si>
    <t>Works collaboratively to develop the school plan.</t>
  </si>
  <si>
    <t>1bPartially Proficient1</t>
  </si>
  <si>
    <t>Personal commitment to continuous school and district improvement.</t>
  </si>
  <si>
    <t>1bPartially Proficient2</t>
  </si>
  <si>
    <t xml:space="preserve">Components of school’s plan. </t>
  </si>
  <si>
    <t>1bPartially Proficient3</t>
  </si>
  <si>
    <t>Progress toward meeting school goals and outcomes.</t>
  </si>
  <si>
    <t>1bProficient1</t>
  </si>
  <si>
    <t>Monitor progress toward achieving school goals and student outcomes.</t>
  </si>
  <si>
    <t>1bProficient2</t>
  </si>
  <si>
    <t>Regularly revise school goals and outcomes based on progress monitoring data.</t>
  </si>
  <si>
    <t>1bAccomplished1</t>
  </si>
  <si>
    <t>Conscientiously implement the school plan.</t>
  </si>
  <si>
    <t>1bAccomplished2</t>
  </si>
  <si>
    <t xml:space="preserve">Address barriers to achieving school’s vision, mission, and strategic goals. </t>
  </si>
  <si>
    <t>1bExemplary1</t>
  </si>
  <si>
    <t>Track student progress.</t>
  </si>
  <si>
    <t>1bExemplary2</t>
  </si>
  <si>
    <t>Collaboratively develop short-term and long-term plans to improve student outcomes.</t>
  </si>
  <si>
    <t>1cBasic1</t>
  </si>
  <si>
    <t>Acknowledges the importance of meaningful change.</t>
  </si>
  <si>
    <t>1cBasic2</t>
  </si>
  <si>
    <t>1cBasic3</t>
  </si>
  <si>
    <t>1cPartially Proficient1</t>
  </si>
  <si>
    <t>Provides support for change efforts within the school.</t>
  </si>
  <si>
    <t>1cPartially Proficient2</t>
  </si>
  <si>
    <t>Coaches others in leading change.</t>
  </si>
  <si>
    <t>1cProficient1</t>
  </si>
  <si>
    <t>Provide opportunities for all staff to engage in school change efforts.</t>
  </si>
  <si>
    <t>1cProficient2</t>
  </si>
  <si>
    <t>Manage change.</t>
  </si>
  <si>
    <t>1cAccomplished1</t>
  </si>
  <si>
    <t xml:space="preserve">Lead school planning efforts. </t>
  </si>
  <si>
    <t>1cAccomplished2</t>
  </si>
  <si>
    <t>Implement approved school change strategies.</t>
  </si>
  <si>
    <t>1cAccomplished3</t>
  </si>
  <si>
    <t>Anticipate, identify and address barriers to positive change.</t>
  </si>
  <si>
    <t>1cExemplary1</t>
  </si>
  <si>
    <t>Lead school change efforts.</t>
  </si>
  <si>
    <t>1cExemplary2</t>
  </si>
  <si>
    <t>Set challenging student learning goals.</t>
  </si>
  <si>
    <t>1dBasic1</t>
  </si>
  <si>
    <t>Involves staff in the school’s decision making processes.</t>
  </si>
  <si>
    <t>1dPartially Proficient1</t>
  </si>
  <si>
    <t>Assumes responsibility for decision making process.</t>
  </si>
  <si>
    <t>1dPartially Proficient2</t>
  </si>
  <si>
    <t>Includes parents, families, and the larger school community in decision making processes.</t>
  </si>
  <si>
    <t>1dProficient1</t>
  </si>
  <si>
    <t>Selecting and implementing effective improvement strategies.</t>
  </si>
  <si>
    <t>1dAccomplished1</t>
  </si>
  <si>
    <t>Lead planning and monitoring efforts.</t>
  </si>
  <si>
    <t>1dAccomplished2</t>
  </si>
  <si>
    <t>Collaborate on school planning efforts.</t>
  </si>
  <si>
    <t>1dExemplary1</t>
  </si>
  <si>
    <t>Participate in meaningful school leadership activities.</t>
  </si>
  <si>
    <t>2aBasic1</t>
  </si>
  <si>
    <t>Differentiating instruction.</t>
  </si>
  <si>
    <t>2aBasic2</t>
  </si>
  <si>
    <t>Assessing student work.</t>
  </si>
  <si>
    <t>2aBasic3</t>
  </si>
  <si>
    <t>Monitoring student progress.</t>
  </si>
  <si>
    <t>2aBasic4</t>
  </si>
  <si>
    <t>Aligning instructional strategies with student performance standards.</t>
  </si>
  <si>
    <t>2aBasic5</t>
  </si>
  <si>
    <t>Applying research based strategies.</t>
  </si>
  <si>
    <t>2aPartially Proficient1</t>
  </si>
  <si>
    <t>School wide activities.</t>
  </si>
  <si>
    <t>2aPartially Proficient2</t>
  </si>
  <si>
    <t>Implementation of the district's approved curriculum.</t>
  </si>
  <si>
    <t>2aPartially Proficient3</t>
  </si>
  <si>
    <t>Clear, consistent, and frequent communication with staff.</t>
  </si>
  <si>
    <t>2aPartially Proficient4</t>
  </si>
  <si>
    <t>Consistent and objective use of data for decision making.</t>
  </si>
  <si>
    <t>2aProficient1</t>
  </si>
  <si>
    <t>Reflective of input from staff.</t>
  </si>
  <si>
    <t>2aProficient2</t>
  </si>
  <si>
    <t>Aligned with student performance standards.</t>
  </si>
  <si>
    <t>2aProficient3</t>
  </si>
  <si>
    <t>Supported by research.</t>
  </si>
  <si>
    <t>2aProficient4</t>
  </si>
  <si>
    <t>Enhanced by the use of appropriate technologies.</t>
  </si>
  <si>
    <t>2aAccomplished1</t>
  </si>
  <si>
    <t>Develop and implement ideas for improving student learning.</t>
  </si>
  <si>
    <t>2aAccomplished2</t>
  </si>
  <si>
    <t>Use evidence-based practices.</t>
  </si>
  <si>
    <t>2aAccomplished3</t>
  </si>
  <si>
    <t>Refine curriculum, instruction, and assessment approaches based on data, school wide discussions and idea generation.</t>
  </si>
  <si>
    <t>2aExemplary1</t>
  </si>
  <si>
    <t>Initiate classroom based changes based on discussions with colleagues and results of data analysis.</t>
  </si>
  <si>
    <t>2aExemplary2</t>
  </si>
  <si>
    <t>Make corrections to their instructional approaches based on personal reflection.</t>
  </si>
  <si>
    <t>2aExemplary3</t>
  </si>
  <si>
    <t>Use evidence-based strategies appropriate for addressing school and student needs.</t>
  </si>
  <si>
    <t>2bBasic1</t>
  </si>
  <si>
    <t>Limits interruptions to instruction throughout the day.</t>
  </si>
  <si>
    <t>2bPartially Proficient1</t>
  </si>
  <si>
    <t>Manages time so teaching and learning are the school’s top priority.</t>
  </si>
  <si>
    <t>2bPartially Proficient2</t>
  </si>
  <si>
    <t>Implements a master schedule providing planning and collaboration time for all staff.</t>
  </si>
  <si>
    <t>2bProficient1</t>
  </si>
  <si>
    <t>Quickly and efficiently resolves issues that disrupt the school day.</t>
  </si>
  <si>
    <t>2bAccomplished1</t>
  </si>
  <si>
    <t xml:space="preserve">Assuring that students stay on task. </t>
  </si>
  <si>
    <t>2bAccomplished2</t>
  </si>
  <si>
    <t>Limiting transitions that can influence time available.</t>
  </si>
  <si>
    <t>2bExemplary1</t>
  </si>
  <si>
    <t>Advocate to administrators for uninterrupted instructional time.</t>
  </si>
  <si>
    <t>2bExemplary2</t>
  </si>
  <si>
    <t>Adjust instructional strategies to maximize time on task.</t>
  </si>
  <si>
    <t>2cBasic1</t>
  </si>
  <si>
    <t>Provides needs based on professional development.</t>
  </si>
  <si>
    <t>2cBasic2</t>
  </si>
  <si>
    <t>Supports the staff in the implementation of a rigorous instructional program.</t>
  </si>
  <si>
    <t>2cPartially Proficient1</t>
  </si>
  <si>
    <t>Aligns professional development offerings with the school’s most critical needs.</t>
  </si>
  <si>
    <t>2cPartially Proficient2</t>
  </si>
  <si>
    <t>Actively engages in professional development activities along with staff.</t>
  </si>
  <si>
    <t>2cPartially Proficient3</t>
  </si>
  <si>
    <t>2cPartially Proficient4</t>
  </si>
  <si>
    <t>2cProficient1</t>
  </si>
  <si>
    <t>Relevant to students' needs and interests.</t>
  </si>
  <si>
    <t>2cProficient2</t>
  </si>
  <si>
    <t>Focused on quality of classroom instruction.</t>
  </si>
  <si>
    <t>2cProficient3</t>
  </si>
  <si>
    <t>2cProficient4</t>
  </si>
  <si>
    <t>Evidence-based.</t>
  </si>
  <si>
    <t>2cAccomplished1</t>
  </si>
  <si>
    <t>Actively participate in professional development activities to develop and/or sustain their leadership capacity.</t>
  </si>
  <si>
    <t>2cExemplary1</t>
  </si>
  <si>
    <t>Identify their professional development needs.</t>
  </si>
  <si>
    <t>2cExemplary2</t>
  </si>
  <si>
    <t>Apply lessons learned through professional development.</t>
  </si>
  <si>
    <t>2dBasic1</t>
  </si>
  <si>
    <t>Leads the development of student outcomes and educator goals.</t>
  </si>
  <si>
    <t>2dPartially Proficient1</t>
  </si>
  <si>
    <t>Communicates a belief in high measurable goals outcomes for students and staff.</t>
  </si>
  <si>
    <t>2dProficient1</t>
  </si>
  <si>
    <t>2dProficient2</t>
  </si>
  <si>
    <t>2dProficient3</t>
  </si>
  <si>
    <t>Consistently addressed.</t>
  </si>
  <si>
    <t>2dProficient4</t>
  </si>
  <si>
    <t>2dProficient5</t>
  </si>
  <si>
    <t>Based on multiple sources of information</t>
  </si>
  <si>
    <t>2dProficient6</t>
  </si>
  <si>
    <t>Holds staff accountable for achieving student learning goals.</t>
  </si>
  <si>
    <t>2dAccomplished1</t>
  </si>
  <si>
    <t>Set rigorous but achievable individual learning goals for students.</t>
  </si>
  <si>
    <t>2dAccomplished2</t>
  </si>
  <si>
    <t>Participate in the development of rigorous but achievable school goals.</t>
  </si>
  <si>
    <t>2dExemplary1</t>
  </si>
  <si>
    <t>Ensure that all students achieve the rigorous outcomes they set for them.</t>
  </si>
  <si>
    <t>2eBasic1</t>
  </si>
  <si>
    <t>Provides instructional coaching for teachers.</t>
  </si>
  <si>
    <t>2eBasic2</t>
  </si>
  <si>
    <t>Stays abreast of evidence based practices associated with improved student learning.</t>
  </si>
  <si>
    <t>2ePartially Proficient1</t>
  </si>
  <si>
    <t xml:space="preserve">Participates in professional development and adult learning activities to understand evidence based student learning research. </t>
  </si>
  <si>
    <t>2ePartially Proficient2</t>
  </si>
  <si>
    <t>Provides data-based feedback on instructional practices to teachers.</t>
  </si>
  <si>
    <t>2eProficient1</t>
  </si>
  <si>
    <t>Evaluates professional development activities to assure that they result in improved instructional and assessment practices.</t>
  </si>
  <si>
    <t>2eProficient2</t>
  </si>
  <si>
    <t>Supports teacher efforts to engage in data-based decision making.</t>
  </si>
  <si>
    <t>2eAccomplished1</t>
  </si>
  <si>
    <t>Use data to guide and support instructional changes.</t>
  </si>
  <si>
    <t>2eAccomplished2</t>
  </si>
  <si>
    <t>Collect, analyze, and share data related to changes to instructional practices.</t>
  </si>
  <si>
    <t>2eExemplary1</t>
  </si>
  <si>
    <t>Share knowledge of school successes with colleagues and others interested in making positive school changes.</t>
  </si>
  <si>
    <t>3aBasic1</t>
  </si>
  <si>
    <t>Establishes a school culture that is welcoming to students, staff, and visitors.</t>
  </si>
  <si>
    <t>3aBasic2</t>
  </si>
  <si>
    <t>3aBasic3</t>
  </si>
  <si>
    <t>3aBasic4</t>
  </si>
  <si>
    <t>3aPartially Proficient1</t>
  </si>
  <si>
    <t>Decision making processes.</t>
  </si>
  <si>
    <t>3aPartially Proficient2</t>
  </si>
  <si>
    <t>Parent conferences.</t>
  </si>
  <si>
    <t>3aPartially Proficient3</t>
  </si>
  <si>
    <t>Activities to learn about how to help students.</t>
  </si>
  <si>
    <t>3aProficient1</t>
  </si>
  <si>
    <t>Establishes an inclusive school culture based on collaboration among and between students, parents, staff, and the community.</t>
  </si>
  <si>
    <t>3aProficient2</t>
  </si>
  <si>
    <t>Consistently monitors school culture to ensure that it is conducive to student learning.</t>
  </si>
  <si>
    <t>3aAccomplished1</t>
  </si>
  <si>
    <t>A variety of meaningful school-based activities.</t>
  </si>
  <si>
    <t>3aAccomplished2</t>
  </si>
  <si>
    <t>Decision making processes related to their children’s education.</t>
  </si>
  <si>
    <t>3aExemplary1</t>
  </si>
  <si>
    <t>Collaborate on student learning initiatives.</t>
  </si>
  <si>
    <t>3bBasic1</t>
  </si>
  <si>
    <t>Understands the interconnectedness of students’ cognitive, physical, social and emotional health and welfare.</t>
  </si>
  <si>
    <t>3bPartially Proficient1</t>
  </si>
  <si>
    <t>Implements an approach to learning that integrates research based practices to address students’ cognitive, physical, social and emotional health and welfare.</t>
  </si>
  <si>
    <t>3bProficient1</t>
  </si>
  <si>
    <t>Monitors school activities and initiatives to assure that all of the students’ needs are addressed.</t>
  </si>
  <si>
    <t>3bAccomplished1</t>
  </si>
  <si>
    <t xml:space="preserve">Identify and address the needs of the whole child. </t>
  </si>
  <si>
    <t>3bAccomplished2</t>
  </si>
  <si>
    <t>Seek advice of experts who can help address student needs when necessary.</t>
  </si>
  <si>
    <t>3bExemplary1</t>
  </si>
  <si>
    <t>3cBasic1</t>
  </si>
  <si>
    <t>Understands the diversity of the school community.</t>
  </si>
  <si>
    <t>3cBasic2</t>
  </si>
  <si>
    <t>Recognizes that diversity is an asset to the school.</t>
  </si>
  <si>
    <t>3cPartially Proficient1</t>
  </si>
  <si>
    <t>Sets student expectations that reflect an understanding of and respect for their backgrounds, needs, or skills.</t>
  </si>
  <si>
    <t>3cPartially Proficient2</t>
  </si>
  <si>
    <t>Provides all students opportunities to showcase their skills and talents.</t>
  </si>
  <si>
    <t>3cPartially Proficient3</t>
  </si>
  <si>
    <t>Demonstrates an appreciation for and sensitivity to diversity in the school community.</t>
  </si>
  <si>
    <t>3cProficient1</t>
  </si>
  <si>
    <t>Achieve one year of growth for one year of instruction.</t>
  </si>
  <si>
    <t>3cProficient2</t>
  </si>
  <si>
    <t>Graduate from high school.</t>
  </si>
  <si>
    <t>3cProficient3</t>
  </si>
  <si>
    <t>Be college or career ready at time of high school graduation.</t>
  </si>
  <si>
    <t>3cProficient4</t>
  </si>
  <si>
    <t>Implements activities and provides services to meet student needs.</t>
  </si>
  <si>
    <t>3cAccomplished1</t>
  </si>
  <si>
    <t>Ensure that all students are treated with respect and dignity.</t>
  </si>
  <si>
    <t>3cAccomplished2</t>
  </si>
  <si>
    <t>Respect students for their unique talents and skills.</t>
  </si>
  <si>
    <t>3cExemplary1</t>
  </si>
  <si>
    <t>Initiate actions that encourage an inclusive climate of respect for student diversity.</t>
  </si>
  <si>
    <t>3cExemplary2</t>
  </si>
  <si>
    <t>3dBasic1</t>
  </si>
  <si>
    <t>Routinely assesses student outcomes.</t>
  </si>
  <si>
    <t>3dBasic2</t>
  </si>
  <si>
    <t>Requires staff to use data to identify needed improvements to teaching and learning activities.</t>
  </si>
  <si>
    <t>3dPartially Proficient1</t>
  </si>
  <si>
    <t>Develops the capacity of staff and other stakeholders to use data for decision making.</t>
  </si>
  <si>
    <t>3dProficient1</t>
  </si>
  <si>
    <t>Developing new initiatives and monitoring their impact on student learning.</t>
  </si>
  <si>
    <t>3dProficient2</t>
  </si>
  <si>
    <t>Eliminating ineffective activities and initiatives.</t>
  </si>
  <si>
    <t>3dAccomplished1</t>
  </si>
  <si>
    <t>Instructional approaches.</t>
  </si>
  <si>
    <t>3dAccomplished2</t>
  </si>
  <si>
    <t>Progress toward achieving goals and student outcomes.</t>
  </si>
  <si>
    <t>3dExemplary1</t>
  </si>
  <si>
    <t>Activities and initiatives for elimination or scale back.</t>
  </si>
  <si>
    <t>3dExemplary2</t>
  </si>
  <si>
    <t>Evidence based programs, practices, and instructional programs for implementation.</t>
  </si>
  <si>
    <t>4aBasic1</t>
  </si>
  <si>
    <t>Organizes the school as a professional learning community.</t>
  </si>
  <si>
    <t>4aPartially Proficient1</t>
  </si>
  <si>
    <t>Of high quality.</t>
  </si>
  <si>
    <t>4aPartially Proficient2</t>
  </si>
  <si>
    <t>Tailored to meet staff needs.</t>
  </si>
  <si>
    <t>4aPartially Proficient3</t>
  </si>
  <si>
    <t>Focused on student learning.</t>
  </si>
  <si>
    <t>4aPartially Proficient4</t>
  </si>
  <si>
    <t>Research based.</t>
  </si>
  <si>
    <t>4aPartially Proficient5</t>
  </si>
  <si>
    <t>Job embedded.</t>
  </si>
  <si>
    <t>4aPartially Proficient6</t>
  </si>
  <si>
    <t>Designed to meet student learning needs.</t>
  </si>
  <si>
    <t>4aPartially Proficient7</t>
  </si>
  <si>
    <t>Aligned with the school improvement plan.</t>
  </si>
  <si>
    <t>4aProficient1</t>
  </si>
  <si>
    <t>Provides opportunities for staff to assume leadership roles within the school.</t>
  </si>
  <si>
    <t>4aAccomplished1</t>
  </si>
  <si>
    <t>Actively engage in the creation and  implementation of the school's professional learning community.</t>
  </si>
  <si>
    <t>4aExemplary1</t>
  </si>
  <si>
    <t>Assume leadership roles within professional learning communities.</t>
  </si>
  <si>
    <t>4bBasic1</t>
  </si>
  <si>
    <t>Adheres to district and state policies and procedures related to personnel activities.</t>
  </si>
  <si>
    <t>4bBasic2</t>
  </si>
  <si>
    <t>Makes personnel assignments within the parameters of district policy.</t>
  </si>
  <si>
    <t>4bPartially Proficient1</t>
  </si>
  <si>
    <t>Recruiting staff.</t>
  </si>
  <si>
    <t>4bPartially Proficient2</t>
  </si>
  <si>
    <t>Hiring staff.</t>
  </si>
  <si>
    <t>4bPartially Proficient3</t>
  </si>
  <si>
    <t>Assigning staff.</t>
  </si>
  <si>
    <t>4bPartially Proficient4</t>
  </si>
  <si>
    <t>Evaluating staff.</t>
  </si>
  <si>
    <t>4bPartially Proficient5</t>
  </si>
  <si>
    <t>Dismissing staff.</t>
  </si>
  <si>
    <t>4bPartially Proficient6</t>
  </si>
  <si>
    <t>Provides support for new teachers and staff members to help ensure their success.</t>
  </si>
  <si>
    <t>4bProficient1</t>
  </si>
  <si>
    <t xml:space="preserve">Supports low performing teachers in ways that will improve their performance. </t>
  </si>
  <si>
    <t>4bProficient2</t>
  </si>
  <si>
    <t>Places personnel in positions to ensure that all students have equal access to highly effective teachers.</t>
  </si>
  <si>
    <t>4bProficient3</t>
  </si>
  <si>
    <t>Dismisses or does not rehire teachers when necessary.</t>
  </si>
  <si>
    <t>4bAccomplished1</t>
  </si>
  <si>
    <t>Accept school placements where they are needed most in order to address student learning needs.</t>
  </si>
  <si>
    <t>4bExemplary1</t>
  </si>
  <si>
    <t>Use the advice of coaches, mentors, and/or experts in various fields in order to improve their practice.</t>
  </si>
  <si>
    <t>4cBasic1</t>
  </si>
  <si>
    <t>Understands the importance of consistent and rigorous evaluations of school staff members.</t>
  </si>
  <si>
    <t>4cPartially Proficient1</t>
  </si>
  <si>
    <t>4cPartially Proficient2</t>
  </si>
  <si>
    <t>4cPartially Proficient3</t>
  </si>
  <si>
    <t>4cPartially Proficient4</t>
  </si>
  <si>
    <t>Uses evaluation results to identify professional development and growth needs of teachers and staff.</t>
  </si>
  <si>
    <t>4cProficient1</t>
  </si>
  <si>
    <t>Provides mentoring, coaching, and other resources for staff whose performance needs improvement.</t>
  </si>
  <si>
    <t>4cAccomplished1</t>
  </si>
  <si>
    <t>Hold themselves accountable for meeting or exceeding student outcomes and school goals.</t>
  </si>
  <si>
    <t>4cExemplary1</t>
  </si>
  <si>
    <t>Adhere to the district’s personnel evaluation process.</t>
  </si>
  <si>
    <t>4cExemplary2</t>
  </si>
  <si>
    <t>Use personnel evaluation results to improve performance over time.</t>
  </si>
  <si>
    <t>5aBasic1</t>
  </si>
  <si>
    <t>District guidelines.</t>
  </si>
  <si>
    <t>5aBasic2</t>
  </si>
  <si>
    <t>Standard accounting procedures.</t>
  </si>
  <si>
    <t>5aBasic3</t>
  </si>
  <si>
    <t>Student and staff needs.</t>
  </si>
  <si>
    <t>5aPartially Proficient1</t>
  </si>
  <si>
    <t>Focuses school resources on teaching and learning.</t>
  </si>
  <si>
    <t>5aPartially Proficient2</t>
  </si>
  <si>
    <t>5aPartially Proficient3</t>
  </si>
  <si>
    <t>5aPartially Proficient4</t>
  </si>
  <si>
    <t>5aPartially Proficient5</t>
  </si>
  <si>
    <t>5aProficient1</t>
  </si>
  <si>
    <t>Manages and monitors fiscal, physical, and personnel resources efficiently and effectively.</t>
  </si>
  <si>
    <t>5aProficient2</t>
  </si>
  <si>
    <t>Creates management structures to support the alignment of resources with school goals and student outcomes.</t>
  </si>
  <si>
    <t>5aAccomplished1</t>
  </si>
  <si>
    <t xml:space="preserve">Support the development of external partnerships that support teaching and learning. </t>
  </si>
  <si>
    <t>5aExemplary1</t>
  </si>
  <si>
    <t>Use school resources for the benefit of students.</t>
  </si>
  <si>
    <t>5aExemplary2</t>
  </si>
  <si>
    <t>Fully support the alignment of resources with school goals and student outcomes.</t>
  </si>
  <si>
    <t>5aExemplary3</t>
  </si>
  <si>
    <t>Participate in the budgeting and prioritization process as requested.</t>
  </si>
  <si>
    <t>5bBasic1</t>
  </si>
  <si>
    <t>Builds positive relationships between and among students, staff members and parents/guardians.</t>
  </si>
  <si>
    <t>5bPartially Proficient1</t>
  </si>
  <si>
    <t>Interacts with students, staff and other stakeholders as needed in order to defuse potentially stressful situations.</t>
  </si>
  <si>
    <t>5bProficient1</t>
  </si>
  <si>
    <t>Resolves issues as they arise to prevent long-term problems.</t>
  </si>
  <si>
    <t>5bProficient2</t>
  </si>
  <si>
    <t>Models fairness and consistency when dealing with students, staff and parents/guardians.</t>
  </si>
  <si>
    <t>5bAccomplished1</t>
  </si>
  <si>
    <t>Build positive relationships with each other.</t>
  </si>
  <si>
    <t>5bAccomplished2</t>
  </si>
  <si>
    <t>Manage conflicts or tense situations between and among students, parents, and colleagues.</t>
  </si>
  <si>
    <t>5bExemplary1</t>
  </si>
  <si>
    <t>Anticipate problems and adjust behaviors to avoid conflict.</t>
  </si>
  <si>
    <t>5cBasic1</t>
  </si>
  <si>
    <t>Communicates with students, parents and the community on a regular basis.</t>
  </si>
  <si>
    <t>5cBasic2</t>
  </si>
  <si>
    <t>Responds to contact from parents and community members in a timely and meaningful manner.</t>
  </si>
  <si>
    <t>5cPartially Proficient1</t>
  </si>
  <si>
    <t>Prioritizes communication as a high priority area for the school.</t>
  </si>
  <si>
    <t>5cPartially Proficient2</t>
  </si>
  <si>
    <t>Invites parents and the community to share ideas and concerns.</t>
  </si>
  <si>
    <t>5cProficient1</t>
  </si>
  <si>
    <t>Offers a variety of venues for communication available for students, staff, parents/guardians, and community stakeholders.</t>
  </si>
  <si>
    <t>5cAccomplished1</t>
  </si>
  <si>
    <t>Use existing communication structures such as newsletters and blogs to expand and enhance communication between the classroom and the school community.</t>
  </si>
  <si>
    <t>5cExemplary1</t>
  </si>
  <si>
    <t>Develop effective strategies to sustain positive meaningful communications with parents, students, and the community.</t>
  </si>
  <si>
    <t>5dBasic1</t>
  </si>
  <si>
    <t>Adheres to rules and procedures required by district administration.</t>
  </si>
  <si>
    <t>5dBasic2</t>
  </si>
  <si>
    <t>Establishes school rules and procedures.</t>
  </si>
  <si>
    <t>5dPartially Proficient1</t>
  </si>
  <si>
    <t>Establishes rules and procedures appropriate for all members of the school community.</t>
  </si>
  <si>
    <t>5dPartially Proficient2</t>
  </si>
  <si>
    <t>Routinely reviews and revises rules and procedures to assure their continued relevance.</t>
  </si>
  <si>
    <t>5dProficient1</t>
  </si>
  <si>
    <t>Establishes and clearly articulates high expectations for all students and staff.</t>
  </si>
  <si>
    <t>5dProficient2</t>
  </si>
  <si>
    <t>Demonstrates values, beliefs and attitudes that inspire students and staff to higher levels of performance.</t>
  </si>
  <si>
    <t>5dAccomplished1</t>
  </si>
  <si>
    <t>Adhere to school and district rules and procedures.</t>
  </si>
  <si>
    <t>5dExemplary1</t>
  </si>
  <si>
    <t>Establish and enforce high expectations for student classroom behavior.</t>
  </si>
  <si>
    <t>5eBasic1</t>
  </si>
  <si>
    <t>Complies with district policies and negotiated agreements.</t>
  </si>
  <si>
    <t>5eBasic2</t>
  </si>
  <si>
    <t>Is familiar with state and federal laws and district and state policies.</t>
  </si>
  <si>
    <t>5ePartially Proficient1</t>
  </si>
  <si>
    <t>Inquires about policies/laws prior to making decisions.</t>
  </si>
  <si>
    <t>5ePartially Proficient2</t>
  </si>
  <si>
    <t>Establishes procedures to protect the confidentiality of staff and student information.</t>
  </si>
  <si>
    <t>5ePartially Proficient3</t>
  </si>
  <si>
    <t>Studies changes to laws and policies to maintain the school's compliance.</t>
  </si>
  <si>
    <t>5eProficient1</t>
  </si>
  <si>
    <t>Efficiently and effectively manages school or district contractual arrangements.</t>
  </si>
  <si>
    <t>5eProficient2</t>
  </si>
  <si>
    <t>Provides meaningful and timely input into the development of district and board policy.</t>
  </si>
  <si>
    <t>5eAccomplished1</t>
  </si>
  <si>
    <t>Adhere to all school and district policies and procedures.</t>
  </si>
  <si>
    <t>5eExemplary1</t>
  </si>
  <si>
    <t>Provide school and/or district administrators input regarding policies and procedures.</t>
  </si>
  <si>
    <t>5eExemplary2</t>
  </si>
  <si>
    <t>Suggest new or revised policies and procedures to help assure student success.</t>
  </si>
  <si>
    <t>5fBasic1</t>
  </si>
  <si>
    <t>Understands the importance of establishing a safe, positive, and supportive school environment.</t>
  </si>
  <si>
    <t>5fPartially Proficient1</t>
  </si>
  <si>
    <t>Establishes rules and procedures to maintain a safe and positive school culture.</t>
  </si>
  <si>
    <t>5fPartially Proficient2</t>
  </si>
  <si>
    <t>Addresses safety issues immediately and efficiently.</t>
  </si>
  <si>
    <t>5fProficient1</t>
  </si>
  <si>
    <t>Expects students and teachers to respect diverse interests and attitudes.</t>
  </si>
  <si>
    <t>5fProficient2</t>
  </si>
  <si>
    <t xml:space="preserve">Creates mechanisms to ensure all stakeholder voices are heard and respected. </t>
  </si>
  <si>
    <t>5fAccomplished1</t>
  </si>
  <si>
    <t>Demonstrate respectful behavior toward students, parents, stakeholders, and colleagues.</t>
  </si>
  <si>
    <t>5fExemplary1</t>
  </si>
  <si>
    <t>Improve school safety.</t>
  </si>
  <si>
    <t>5fExemplary2</t>
  </si>
  <si>
    <t>Encourage respect between and among students and colleagues.</t>
  </si>
  <si>
    <t>6aBasic1</t>
  </si>
  <si>
    <t>Establishes a welcoming and inviting approach to parents and community members as visitors to the school or individual classrooms.</t>
  </si>
  <si>
    <t>6aPartially Proficient1</t>
  </si>
  <si>
    <t>Conducts community outreach activities.</t>
  </si>
  <si>
    <t>6aPartially Proficient2</t>
  </si>
  <si>
    <t>Invites families to participate in activities specifically focused on their children.</t>
  </si>
  <si>
    <t>6aProficient1</t>
  </si>
  <si>
    <t>Student learning initiatives.</t>
  </si>
  <si>
    <t>6aProficient2</t>
  </si>
  <si>
    <t>School decision making processes.</t>
  </si>
  <si>
    <t>6aAccomplished1</t>
  </si>
  <si>
    <t xml:space="preserve">Support family and community involvement for the benefit of student learning. </t>
  </si>
  <si>
    <t>6aAccomplished2</t>
  </si>
  <si>
    <t>Use community resources to classroom learning.</t>
  </si>
  <si>
    <t>6aExemplary1</t>
  </si>
  <si>
    <t>Sustain meaningful parent and community involvement throughout the school year.</t>
  </si>
  <si>
    <t>6bBasic1</t>
  </si>
  <si>
    <t>Understands the need for strong community and organizational relationships.</t>
  </si>
  <si>
    <t>6bPartially Proficient1</t>
  </si>
  <si>
    <t>Understands and interacts with the network of agencies that provide health, social, and other services to families.</t>
  </si>
  <si>
    <t>6bProficient1</t>
  </si>
  <si>
    <t>Establishes and maintains strong positive relationships with key community stakeholders and external agencies.</t>
  </si>
  <si>
    <t>6bProficient2</t>
  </si>
  <si>
    <t>Maximizes the impact of community, district, state and national relationships to benefit the school.</t>
  </si>
  <si>
    <t>6bAccomplished1</t>
  </si>
  <si>
    <t>Adhering to all applicable rules, regulations, policies, and laws.</t>
  </si>
  <si>
    <t>6bAccomplished2</t>
  </si>
  <si>
    <t>Utilizing available external resources for the benefit of students.</t>
  </si>
  <si>
    <t>6bExemplary1</t>
  </si>
  <si>
    <t>Provide support/feedback to enhance the opportunities for all students to be successful and workforce ready.</t>
  </si>
  <si>
    <t>6cBasic1</t>
  </si>
  <si>
    <t>Engages community members and key stakeholders in the school’s activities.</t>
  </si>
  <si>
    <t>6cBasic2</t>
  </si>
  <si>
    <t xml:space="preserve">Understands the community and the issues it is facing. </t>
  </si>
  <si>
    <t>6cPartially Proficient1</t>
  </si>
  <si>
    <t>Identifies and engages key community stakeholders.</t>
  </si>
  <si>
    <t>6cPartially Proficient2</t>
  </si>
  <si>
    <t>Solicits community input and uses the input to inform decisions.</t>
  </si>
  <si>
    <t>6cProficient1</t>
  </si>
  <si>
    <t>Advocates throughout the school community for school support.</t>
  </si>
  <si>
    <t>6cProficient2</t>
  </si>
  <si>
    <t>Expands personal reach and sphere of influence to maximize support for the school.</t>
  </si>
  <si>
    <t>6cAccomplished1</t>
  </si>
  <si>
    <t>Engage community agencies to help meet the needs of students and families.</t>
  </si>
  <si>
    <t>6cExemplary1</t>
  </si>
  <si>
    <t>Maintain strong relationships with key community stakeholders.</t>
  </si>
  <si>
    <t>…and</t>
  </si>
  <si>
    <t xml:space="preserve">Has processes in place for: </t>
  </si>
  <si>
    <t xml:space="preserve"> Resource allocation.</t>
  </si>
  <si>
    <t>Addressing barriers to change.</t>
  </si>
  <si>
    <t>Staff and other stakeholders:</t>
  </si>
  <si>
    <t>Aligned with P-20.</t>
  </si>
  <si>
    <t xml:space="preserve">Allocates resources to: </t>
  </si>
  <si>
    <t>Fund priority needs first.</t>
  </si>
  <si>
    <t>Support the attainment of strategic goals and student outcomes.</t>
  </si>
  <si>
    <t>Continuous school improvement.</t>
  </si>
  <si>
    <t>Professional development.</t>
  </si>
  <si>
    <t>In line with district policies.</t>
  </si>
  <si>
    <t>On time</t>
  </si>
  <si>
    <t>Using multiple measures.</t>
  </si>
  <si>
    <t>Accept and respect students who are different from them.</t>
  </si>
  <si>
    <t>Communicates with families and the community:</t>
  </si>
  <si>
    <t>Frequently.</t>
  </si>
  <si>
    <t>Focusing on including them in the school’s activities.</t>
  </si>
  <si>
    <t>In an inclusive manner.</t>
  </si>
  <si>
    <t>Actionable.</t>
  </si>
  <si>
    <t>Timely.</t>
  </si>
  <si>
    <t>Professional Practice Label</t>
  </si>
  <si>
    <r>
      <t>Parents, families, and community members</t>
    </r>
    <r>
      <rPr>
        <sz val="12"/>
        <rFont val="Times New Roman"/>
        <family val="1"/>
      </rPr>
      <t xml:space="preserve"> participate in:</t>
    </r>
  </si>
  <si>
    <r>
      <t xml:space="preserve">School staff members </t>
    </r>
    <r>
      <rPr>
        <sz val="12"/>
        <rFont val="Times New Roman"/>
        <family val="1"/>
      </rPr>
      <t>participate in the evaluation of:</t>
    </r>
  </si>
  <si>
    <t>Standard II:  Principals Demonstrate Instructional Leadership</t>
  </si>
  <si>
    <t>Sets student learning goals that are:</t>
  </si>
  <si>
    <t>`</t>
  </si>
  <si>
    <t>Unified Improvement Plan</t>
  </si>
  <si>
    <t>Number and percent of Ineffective, Effective, and Highly Effective Teachers</t>
  </si>
  <si>
    <t>Supervisor Feedback</t>
  </si>
  <si>
    <t>Teacher Feedback</t>
  </si>
  <si>
    <t>TELL Survey</t>
  </si>
  <si>
    <t>360 Survey</t>
  </si>
  <si>
    <t>Parent Survey</t>
  </si>
  <si>
    <t>Student Survey</t>
  </si>
  <si>
    <t xml:space="preserve">Percent and number of Highly Effective, Effective, and Ineffective Teachers </t>
  </si>
  <si>
    <t>Standard I:  Principals Demonstrate Strategic Leadership</t>
  </si>
  <si>
    <t>a. School Vision, Mission, and Strategic Goals</t>
  </si>
  <si>
    <t>b. School Improvement Plan</t>
  </si>
  <si>
    <t>c. Leading Change</t>
  </si>
  <si>
    <t>a. Curriculum, Instruction, Learning and Assessment</t>
  </si>
  <si>
    <t>b. Instructional Time</t>
  </si>
  <si>
    <t>c. Implementing High-Quality Instruction</t>
  </si>
  <si>
    <t>d. High Expectations for all Students</t>
  </si>
  <si>
    <t>e. Instructional Practices</t>
  </si>
  <si>
    <t>Unified Improvement Plan*</t>
  </si>
  <si>
    <t>Teacher Feedback*</t>
  </si>
  <si>
    <t>Student Feedback</t>
  </si>
  <si>
    <t xml:space="preserve">Meeting agendas, minutes, and rosters </t>
  </si>
  <si>
    <t>Quarterly Reports to SAC</t>
  </si>
  <si>
    <t>Teacher Lesson Plans</t>
  </si>
  <si>
    <t>Minutes of Planning Sessions</t>
  </si>
  <si>
    <t>Teacher Turnover Rates</t>
  </si>
  <si>
    <t>Emails and memos to staff</t>
  </si>
  <si>
    <t>*Artifact is required for all principals and assistant principals.</t>
  </si>
  <si>
    <t>Standard III:  Principals Demonstrate School Culture and Equity Leadership</t>
  </si>
  <si>
    <r>
      <rPr>
        <sz val="7"/>
        <color theme="1"/>
        <rFont val="Times New Roman"/>
        <family val="1"/>
      </rPr>
      <t xml:space="preserve"> </t>
    </r>
    <r>
      <rPr>
        <sz val="9.5"/>
        <color theme="1"/>
        <rFont val="Times New Roman"/>
        <family val="1"/>
      </rPr>
      <t>Supervisor Feedback</t>
    </r>
  </si>
  <si>
    <r>
      <rPr>
        <sz val="7"/>
        <color theme="1"/>
        <rFont val="Times New Roman"/>
        <family val="1"/>
      </rPr>
      <t xml:space="preserve"> </t>
    </r>
    <r>
      <rPr>
        <sz val="9.5"/>
        <color theme="1"/>
        <rFont val="Times New Roman"/>
        <family val="1"/>
      </rPr>
      <t>Parent Feedback</t>
    </r>
  </si>
  <si>
    <t>High School Graduation Rates Disaggregated by Race/Ethnicity, Gender, SES, and other factors</t>
  </si>
  <si>
    <t>a. Intentional and Collaborative School Culture</t>
  </si>
  <si>
    <t>b. Commitment to the Whole Child</t>
  </si>
  <si>
    <t>d. Efficacy, Empowerment and a Culture of Continuous Improvement</t>
  </si>
  <si>
    <t>c. Equity Pedagogy</t>
  </si>
  <si>
    <t>a. Professional Development/Learning Communities</t>
  </si>
  <si>
    <t>b. Recruiting, Hiring, Placing, Mentoring, and Dismissal of Staff</t>
  </si>
  <si>
    <t>c. Teacher and staff evaluation</t>
  </si>
  <si>
    <t>Number and Percent of Ineffective, Effective, and Highly Effective Teachers*</t>
  </si>
  <si>
    <t>Personnel Evaluation Records</t>
  </si>
  <si>
    <t>Professional Development Plan for the School</t>
  </si>
  <si>
    <t xml:space="preserve">Agendas and Rosters for Professional Development Offerings </t>
  </si>
  <si>
    <t>Agendas and Rosters for Professional Learning Community Meetings</t>
  </si>
  <si>
    <t>Standard IV:  Principals Demonstrate Human Resource Leadership</t>
  </si>
  <si>
    <t>Standard V:  Principals Demonstrate Managerial Leadership</t>
  </si>
  <si>
    <r>
      <rPr>
        <sz val="7"/>
        <color theme="1"/>
        <rFont val="Times New Roman"/>
        <family val="1"/>
      </rPr>
      <t xml:space="preserve"> </t>
    </r>
    <r>
      <rPr>
        <sz val="9.5"/>
        <color theme="1"/>
        <rFont val="Times New Roman"/>
        <family val="1"/>
      </rPr>
      <t>Student Feedback</t>
    </r>
  </si>
  <si>
    <r>
      <rPr>
        <sz val="7"/>
        <color theme="1"/>
        <rFont val="Times New Roman"/>
        <family val="1"/>
      </rPr>
      <t xml:space="preserve"> </t>
    </r>
    <r>
      <rPr>
        <sz val="9.5"/>
        <color theme="1"/>
        <rFont val="Times New Roman"/>
        <family val="1"/>
      </rPr>
      <t>School Handbook</t>
    </r>
  </si>
  <si>
    <r>
      <rPr>
        <sz val="7"/>
        <color theme="1"/>
        <rFont val="Times New Roman"/>
        <family val="1"/>
      </rPr>
      <t xml:space="preserve"> </t>
    </r>
    <r>
      <rPr>
        <sz val="9.5"/>
        <color theme="1"/>
        <rFont val="Times New Roman"/>
        <family val="1"/>
      </rPr>
      <t>School Policies and Procedures Manual</t>
    </r>
  </si>
  <si>
    <r>
      <rPr>
        <sz val="7"/>
        <color theme="1"/>
        <rFont val="Times New Roman"/>
        <family val="1"/>
      </rPr>
      <t xml:space="preserve"> </t>
    </r>
    <r>
      <rPr>
        <sz val="9.5"/>
        <color theme="1"/>
        <rFont val="Times New Roman"/>
        <family val="1"/>
      </rPr>
      <t>Emails to staff, parents, students, and the community</t>
    </r>
  </si>
  <si>
    <r>
      <rPr>
        <sz val="7"/>
        <color theme="1"/>
        <rFont val="Times New Roman"/>
        <family val="1"/>
      </rPr>
      <t xml:space="preserve"> </t>
    </r>
    <r>
      <rPr>
        <sz val="9.5"/>
        <color theme="1"/>
        <rFont val="Times New Roman"/>
        <family val="1"/>
      </rPr>
      <t>Minutes of Parent and Community Meetings</t>
    </r>
  </si>
  <si>
    <r>
      <rPr>
        <sz val="7"/>
        <color theme="1"/>
        <rFont val="Times New Roman"/>
        <family val="1"/>
      </rPr>
      <t xml:space="preserve"> </t>
    </r>
    <r>
      <rPr>
        <sz val="9.5"/>
        <color theme="1"/>
        <rFont val="Times New Roman"/>
        <family val="1"/>
      </rPr>
      <t>Rosters of Meeting Attendees</t>
    </r>
  </si>
  <si>
    <r>
      <rPr>
        <sz val="7"/>
        <color theme="1"/>
        <rFont val="Times New Roman"/>
        <family val="1"/>
      </rPr>
      <t xml:space="preserve"> </t>
    </r>
    <r>
      <rPr>
        <sz val="9.5"/>
        <color theme="1"/>
        <rFont val="Times New Roman"/>
        <family val="1"/>
      </rPr>
      <t>Faculty Meeting Minutes</t>
    </r>
  </si>
  <si>
    <r>
      <rPr>
        <sz val="7"/>
        <color theme="1"/>
        <rFont val="Times New Roman"/>
        <family val="1"/>
      </rPr>
      <t xml:space="preserve"> </t>
    </r>
    <r>
      <rPr>
        <sz val="9.5"/>
        <color theme="1"/>
        <rFont val="Times New Roman"/>
        <family val="1"/>
      </rPr>
      <t>School Budget</t>
    </r>
  </si>
  <si>
    <r>
      <rPr>
        <sz val="7"/>
        <color theme="1"/>
        <rFont val="Times New Roman"/>
        <family val="1"/>
      </rPr>
      <t xml:space="preserve"> </t>
    </r>
    <r>
      <rPr>
        <sz val="9.5"/>
        <color theme="1"/>
        <rFont val="Times New Roman"/>
        <family val="1"/>
      </rPr>
      <t>Discipline Referrals</t>
    </r>
  </si>
  <si>
    <r>
      <rPr>
        <sz val="7"/>
        <color theme="1"/>
        <rFont val="Times New Roman"/>
        <family val="1"/>
      </rPr>
      <t xml:space="preserve"> </t>
    </r>
    <r>
      <rPr>
        <sz val="9.5"/>
        <color theme="1"/>
        <rFont val="Times New Roman"/>
        <family val="1"/>
      </rPr>
      <t>Communication logs</t>
    </r>
  </si>
  <si>
    <r>
      <rPr>
        <sz val="7"/>
        <color theme="1"/>
        <rFont val="Times New Roman"/>
        <family val="1"/>
      </rPr>
      <t xml:space="preserve"> </t>
    </r>
    <r>
      <rPr>
        <sz val="9.5"/>
        <color theme="1"/>
        <rFont val="Times New Roman"/>
        <family val="1"/>
      </rPr>
      <t>Teacher Turnover Rate</t>
    </r>
  </si>
  <si>
    <r>
      <t>a.</t>
    </r>
    <r>
      <rPr>
        <sz val="7"/>
        <color theme="1"/>
        <rFont val="Times New Roman"/>
        <family val="1"/>
      </rPr>
      <t xml:space="preserve">       </t>
    </r>
    <r>
      <rPr>
        <sz val="9.5"/>
        <color theme="1"/>
        <rFont val="Times New Roman"/>
        <family val="1"/>
      </rPr>
      <t>School Resources and Budget</t>
    </r>
  </si>
  <si>
    <r>
      <t>b.</t>
    </r>
    <r>
      <rPr>
        <sz val="7"/>
        <color theme="1"/>
        <rFont val="Times New Roman"/>
        <family val="1"/>
      </rPr>
      <t xml:space="preserve">       </t>
    </r>
    <r>
      <rPr>
        <sz val="9.5"/>
        <color theme="1"/>
        <rFont val="Times New Roman"/>
        <family val="1"/>
      </rPr>
      <t>Conflict Management and Resolution</t>
    </r>
  </si>
  <si>
    <r>
      <t>c.</t>
    </r>
    <r>
      <rPr>
        <sz val="7"/>
        <color theme="1"/>
        <rFont val="Times New Roman"/>
        <family val="1"/>
      </rPr>
      <t xml:space="preserve">        </t>
    </r>
    <r>
      <rPr>
        <sz val="9.5"/>
        <color theme="1"/>
        <rFont val="Times New Roman"/>
        <family val="1"/>
      </rPr>
      <t>Systematic Communication</t>
    </r>
  </si>
  <si>
    <r>
      <t>d.</t>
    </r>
    <r>
      <rPr>
        <sz val="7"/>
        <color theme="1"/>
        <rFont val="Times New Roman"/>
        <family val="1"/>
      </rPr>
      <t xml:space="preserve">       </t>
    </r>
    <r>
      <rPr>
        <sz val="9.5"/>
        <color theme="1"/>
        <rFont val="Times New Roman"/>
        <family val="1"/>
      </rPr>
      <t>School-wide Expectations for Students and Staff</t>
    </r>
  </si>
  <si>
    <r>
      <t>e.</t>
    </r>
    <r>
      <rPr>
        <sz val="7"/>
        <color theme="1"/>
        <rFont val="Times New Roman"/>
        <family val="1"/>
      </rPr>
      <t xml:space="preserve">        </t>
    </r>
    <r>
      <rPr>
        <sz val="9.5"/>
        <color theme="1"/>
        <rFont val="Times New Roman"/>
        <family val="1"/>
      </rPr>
      <t>Supporting Policies and Agreements</t>
    </r>
  </si>
  <si>
    <r>
      <t>f.</t>
    </r>
    <r>
      <rPr>
        <sz val="7"/>
        <color theme="1"/>
        <rFont val="Times New Roman"/>
        <family val="1"/>
      </rPr>
      <t xml:space="preserve">        </t>
    </r>
    <r>
      <rPr>
        <sz val="10"/>
        <color theme="1"/>
        <rFont val="Times New Roman"/>
        <family val="1"/>
      </rPr>
      <t>Ensuring an Orderly and Supportive Environment</t>
    </r>
  </si>
  <si>
    <t>Standard VI:  Principals Demonstrate External Development Leadership</t>
  </si>
  <si>
    <t>Community Feedback</t>
  </si>
  <si>
    <t>Teacher Turnover Rate</t>
  </si>
  <si>
    <t>Number and Percent of Highly Effective, Effective, and Ineffective Teachers*</t>
  </si>
  <si>
    <r>
      <t>a.</t>
    </r>
    <r>
      <rPr>
        <sz val="7"/>
        <color theme="1"/>
        <rFont val="Times New Roman"/>
        <family val="1"/>
      </rPr>
      <t xml:space="preserve">       </t>
    </r>
    <r>
      <rPr>
        <sz val="9.5"/>
        <color theme="1"/>
        <rFont val="Times New Roman"/>
        <family val="1"/>
      </rPr>
      <t>Family and Community Involvement and Outreach</t>
    </r>
  </si>
  <si>
    <r>
      <t>b.</t>
    </r>
    <r>
      <rPr>
        <sz val="7"/>
        <color theme="1"/>
        <rFont val="Times New Roman"/>
        <family val="1"/>
      </rPr>
      <t xml:space="preserve">       </t>
    </r>
    <r>
      <rPr>
        <sz val="9.5"/>
        <color theme="1"/>
        <rFont val="Times New Roman"/>
        <family val="1"/>
      </rPr>
      <t>Professional Leadership Responsibilities</t>
    </r>
  </si>
  <si>
    <t>Click here to revisit element</t>
  </si>
  <si>
    <t>No Basic practices apply</t>
  </si>
  <si>
    <t>5e</t>
  </si>
  <si>
    <t>5f</t>
  </si>
  <si>
    <t>6a</t>
  </si>
  <si>
    <t>6b</t>
  </si>
  <si>
    <t>6c</t>
  </si>
  <si>
    <t>Errors</t>
  </si>
  <si>
    <t xml:space="preserve">No Score can be given because the box "No Basic practices apply" is checked along with a "Basic" professional practice.  </t>
  </si>
  <si>
    <t>Element has not been completed</t>
  </si>
  <si>
    <t>No Professional Practices have been selected.</t>
  </si>
  <si>
    <t>NS</t>
  </si>
  <si>
    <t>No Score</t>
  </si>
  <si>
    <t>ER</t>
  </si>
  <si>
    <t>Error</t>
  </si>
  <si>
    <t>BF</t>
  </si>
  <si>
    <t>Need to revisit element</t>
  </si>
  <si>
    <t>Standard 1 Score</t>
  </si>
  <si>
    <t>Standard 1 Rating</t>
  </si>
  <si>
    <t>Standard 2a</t>
  </si>
  <si>
    <t>Standard 2 Score</t>
  </si>
  <si>
    <t>Standard 2 Rating</t>
  </si>
  <si>
    <t>Standard 3a</t>
  </si>
  <si>
    <t>Standard 3 Score</t>
  </si>
  <si>
    <t>Standard 3 Rating</t>
  </si>
  <si>
    <t>Standard 4a</t>
  </si>
  <si>
    <t>Standard 4 Score</t>
  </si>
  <si>
    <t>Standard 4 Rating</t>
  </si>
  <si>
    <t>Standard 5a</t>
  </si>
  <si>
    <t>Standard 5 Score</t>
  </si>
  <si>
    <t>Standard 5 Rating</t>
  </si>
  <si>
    <t>Standard 6a</t>
  </si>
  <si>
    <t>Principal/Assistant Principal / Evaluator verification</t>
  </si>
  <si>
    <t>Training / Orientation</t>
  </si>
  <si>
    <t>Verified</t>
  </si>
  <si>
    <t>Professional Practice Elements</t>
  </si>
  <si>
    <t>Overall Rating For Professional Practice</t>
  </si>
  <si>
    <t xml:space="preserve">Percentage </t>
  </si>
  <si>
    <t>Custom Weights</t>
  </si>
  <si>
    <t>weight choice</t>
  </si>
  <si>
    <t>Select Preset Weights</t>
  </si>
  <si>
    <t>This should be formated to be black</t>
  </si>
  <si>
    <t>Elements complete</t>
  </si>
  <si>
    <t>Total elements</t>
  </si>
  <si>
    <t>Percentage Complete</t>
  </si>
  <si>
    <t>Measures of Student Learning</t>
  </si>
  <si>
    <t>Much Lower Than Expected</t>
  </si>
  <si>
    <t>Lower Than Expected</t>
  </si>
  <si>
    <t>Expected</t>
  </si>
  <si>
    <t>More Than Expected</t>
  </si>
  <si>
    <t xml:space="preserve">Points </t>
  </si>
  <si>
    <t>QS6</t>
  </si>
  <si>
    <t>Measures of Student Learning Comments Summary</t>
  </si>
  <si>
    <t>Final Evaluation Rating and Score</t>
  </si>
  <si>
    <t>Professional Practices</t>
  </si>
  <si>
    <t>Final Rating</t>
  </si>
  <si>
    <t>Ineffective</t>
  </si>
  <si>
    <t>pp</t>
  </si>
  <si>
    <t>growth</t>
  </si>
  <si>
    <t>Partially Effective</t>
  </si>
  <si>
    <t>y</t>
  </si>
  <si>
    <t>x</t>
  </si>
  <si>
    <t>Final Score</t>
  </si>
  <si>
    <t>Effective</t>
  </si>
  <si>
    <t>Change Isoquant cut points</t>
  </si>
  <si>
    <t>Highly Effective</t>
  </si>
  <si>
    <t>Low effective</t>
  </si>
  <si>
    <t>low highly effective</t>
  </si>
  <si>
    <t>Isoquant Ranges</t>
  </si>
  <si>
    <t>Evaluator Signature (if not principal)</t>
  </si>
  <si>
    <t>Principal  Signature</t>
  </si>
  <si>
    <t>Evaluee Comments</t>
  </si>
  <si>
    <t>Evaluator Comments</t>
  </si>
  <si>
    <t>districtsx</t>
  </si>
  <si>
    <t>ACADEMY_20</t>
  </si>
  <si>
    <t>PUEBLO_COUNTY_70__________</t>
  </si>
  <si>
    <t>ADAMS_12_FIVE_STAR_SCHOOLS</t>
  </si>
  <si>
    <t>DENVER_COUNTY_1___________</t>
  </si>
  <si>
    <t>ADAMS_COUNTY_14</t>
  </si>
  <si>
    <t>FOUNTAIN_8________________</t>
  </si>
  <si>
    <t>ADAMS_ARAPAHOE_28J</t>
  </si>
  <si>
    <t>AGATE_300</t>
  </si>
  <si>
    <t>DOUGLAS_COUNTY_RE_1_______</t>
  </si>
  <si>
    <t>AGUILAR_REORGANIZED_6</t>
  </si>
  <si>
    <t>ACADEMY_20________________</t>
  </si>
  <si>
    <t>AKRON_R_1</t>
  </si>
  <si>
    <t>COLORADO_SPRINGS_11_______</t>
  </si>
  <si>
    <t>ALAMOSA_RE_11J</t>
  </si>
  <si>
    <t>MAPLETON_1________________</t>
  </si>
  <si>
    <t>ARCHULETA_COUNTY_50_JT</t>
  </si>
  <si>
    <t>ARICKAREE_R_2</t>
  </si>
  <si>
    <t>ARRIBA_FLAGLER_C_20</t>
  </si>
  <si>
    <t>ASPEN_1</t>
  </si>
  <si>
    <t>AULT_HIGHLAND_RE_9</t>
  </si>
  <si>
    <t>BAYFIELD_10_JT_R</t>
  </si>
  <si>
    <t>BENNETT_29J</t>
  </si>
  <si>
    <t>BETHUNE_R_5</t>
  </si>
  <si>
    <t>BIG_SANDY_100J</t>
  </si>
  <si>
    <t>ADAMS_COUNTY_14___________</t>
  </si>
  <si>
    <t>BOULDER_VALLEY_RE_2</t>
  </si>
  <si>
    <t>BRANSON_REORGANIZED_82</t>
  </si>
  <si>
    <t>JEFFERSON_COUNTY_R_1______</t>
  </si>
  <si>
    <t>BRIGGSDALE_RE_10</t>
  </si>
  <si>
    <t>BRIGHTON_27J</t>
  </si>
  <si>
    <t>HARRISON_2________________</t>
  </si>
  <si>
    <t>BRUSH_RE_2_J</t>
  </si>
  <si>
    <t>ST_VRAIN_VALLEY_RE_1J_____</t>
  </si>
  <si>
    <t>BUENA_VISTA_R_31</t>
  </si>
  <si>
    <t>BUFFALO_RE_4J</t>
  </si>
  <si>
    <t>AGATE_300_________________</t>
  </si>
  <si>
    <t>BURLINGTON_RE_6J</t>
  </si>
  <si>
    <t>BYERS_32J</t>
  </si>
  <si>
    <t>AGUILAR_REORGANIZED_6_____</t>
  </si>
  <si>
    <t>CALHAN_RJ_1</t>
  </si>
  <si>
    <t>CAMPO_RE_6</t>
  </si>
  <si>
    <t>CANON_CITY_RE_1</t>
  </si>
  <si>
    <t>AKRON_R_1_________________</t>
  </si>
  <si>
    <t>CENTENNIAL_BOCES</t>
  </si>
  <si>
    <t>CENTENNIAL_R_1</t>
  </si>
  <si>
    <t>CENTER_26_JT</t>
  </si>
  <si>
    <t>ALAMOSA_RE_11J____________</t>
  </si>
  <si>
    <t>CHARTER_SCHOOL_INSTITUTE</t>
  </si>
  <si>
    <t>CHERAW_31</t>
  </si>
  <si>
    <t>CHERRY_CREEK_5</t>
  </si>
  <si>
    <t>CHEYENNE_COUNTY_RE_5</t>
  </si>
  <si>
    <t>CHEYENNE_MOUNTAIN_12</t>
  </si>
  <si>
    <t>CLEAR_CREEK_RE_1</t>
  </si>
  <si>
    <t>Colorado_School_for_the_De</t>
  </si>
  <si>
    <t>LAMAR_RE_2________________</t>
  </si>
  <si>
    <t>COLORADO_SPRINGS_11</t>
  </si>
  <si>
    <t>COTOPAXI_RE_3</t>
  </si>
  <si>
    <t>ADAMS_ARAPAHOE_28J________</t>
  </si>
  <si>
    <t>CREEDE_SCHOOL_DISTRICT</t>
  </si>
  <si>
    <t>CRIPPLE_CREEK_VICTOR_RE_1</t>
  </si>
  <si>
    <t>CROWLEY_COUNTY_RE_1_J</t>
  </si>
  <si>
    <t>BOULDER_VALLEY_RE_2_______</t>
  </si>
  <si>
    <t>CUSTER_COUNTY_SCHOOL_DISTR</t>
  </si>
  <si>
    <t>CHARTER_SCHOOL_INSTITUTE__</t>
  </si>
  <si>
    <t>DE_BEQUE_49JT</t>
  </si>
  <si>
    <t>DURANGO_9_R_______________</t>
  </si>
  <si>
    <t>DEER_TRAIL_26J</t>
  </si>
  <si>
    <t>CHERRY_CREEK_5____________</t>
  </si>
  <si>
    <t>DEL_NORTE_C_7</t>
  </si>
  <si>
    <t>DELTA_COUNTY_50_J</t>
  </si>
  <si>
    <t>SOUTH_CONEJOS_RE_10_______</t>
  </si>
  <si>
    <t>DENVER_COUNTY_1</t>
  </si>
  <si>
    <t>DOLORES_COUNTY_RE_NO.2</t>
  </si>
  <si>
    <t>MESA_COUNTY_VALLEY_51_____</t>
  </si>
  <si>
    <t>DOLORES_RE_4A</t>
  </si>
  <si>
    <t>DOUGLAS_COUNTY_RE_1</t>
  </si>
  <si>
    <t>DURANGO_9_R</t>
  </si>
  <si>
    <t>LITTLETON_6_______________</t>
  </si>
  <si>
    <t>EADS_RE_1</t>
  </si>
  <si>
    <t>EAGLE_COUNTY_RE_50</t>
  </si>
  <si>
    <t>EAST_GRAND_2</t>
  </si>
  <si>
    <t>ARCHULETA_COUNTY_50_JT____</t>
  </si>
  <si>
    <t>EAST_OTERO_R_1</t>
  </si>
  <si>
    <t>EATON_RE_2</t>
  </si>
  <si>
    <t>ARICKAREE_R_2_____________</t>
  </si>
  <si>
    <t>EDISON_54_JT</t>
  </si>
  <si>
    <t>ELBERT_200</t>
  </si>
  <si>
    <t>ELIZABETH_C_1</t>
  </si>
  <si>
    <t>ELLICOTT_22</t>
  </si>
  <si>
    <t>ENGLEWOOD_1</t>
  </si>
  <si>
    <t>EXPEDITIONARY_BOCES</t>
  </si>
  <si>
    <t>FALCON_49</t>
  </si>
  <si>
    <t>FORT_MORGAN_RE_3</t>
  </si>
  <si>
    <t>FOUNTAIN_8</t>
  </si>
  <si>
    <t>FOWLER_R_4J</t>
  </si>
  <si>
    <t>ASPEN_1___________________</t>
  </si>
  <si>
    <t>FREMONT_RE_2</t>
  </si>
  <si>
    <t>FRENCHMAN_RE_3</t>
  </si>
  <si>
    <t>GARFIELD_16</t>
  </si>
  <si>
    <t>GARFIELD_RE_2</t>
  </si>
  <si>
    <t>GENOA_HUGO_C113</t>
  </si>
  <si>
    <t>GILPIN_COUNTY_RE_1</t>
  </si>
  <si>
    <t>GRANADA_RE_1</t>
  </si>
  <si>
    <t>GREELEY_6</t>
  </si>
  <si>
    <t>GUNNISON_WATERSHED_RE1J</t>
  </si>
  <si>
    <t>HANOVER_28</t>
  </si>
  <si>
    <t>HARRISON_2</t>
  </si>
  <si>
    <t>HAXTUN_RE_2J</t>
  </si>
  <si>
    <t>HAYDEN_RE_1</t>
  </si>
  <si>
    <t>HINSDALE_COUNTY_RE_1</t>
  </si>
  <si>
    <t>HI_PLAINS_R_23</t>
  </si>
  <si>
    <t>HOEHNE_REORGANIZED_3</t>
  </si>
  <si>
    <t>HOLLY_RE_3</t>
  </si>
  <si>
    <t>BUENA_VISTA_R_31__________</t>
  </si>
  <si>
    <t>HOLYOKE_RE_1J</t>
  </si>
  <si>
    <t>EAGLE_COUNTY_RE_50________</t>
  </si>
  <si>
    <t>HUERFANO_RE_1</t>
  </si>
  <si>
    <t>IDALIA_RJ_3</t>
  </si>
  <si>
    <t>IGNACIO_11_JT</t>
  </si>
  <si>
    <t>VALLEY_RE_1_______________</t>
  </si>
  <si>
    <t>JEFFERSON_COUNTY_R_1</t>
  </si>
  <si>
    <t>THOMPSON_R2_J_____________</t>
  </si>
  <si>
    <t>JOHNSTOWN_MILLIKEN_RE_5J</t>
  </si>
  <si>
    <t>DELTA_COUNTY_50J________</t>
  </si>
  <si>
    <t>JULESBURG_RE_1</t>
  </si>
  <si>
    <t>POUDRE_R_1________________</t>
  </si>
  <si>
    <t>KARVAL_RE_23</t>
  </si>
  <si>
    <t>FORT_MORGAN_RE_3__________</t>
  </si>
  <si>
    <t>KEENESBURG_RE_3_J</t>
  </si>
  <si>
    <t>FALCON_49_________________</t>
  </si>
  <si>
    <t>KIM_REORGANIZED_88</t>
  </si>
  <si>
    <t>KIOWA_C_2</t>
  </si>
  <si>
    <t>MEEKER_RE1________________</t>
  </si>
  <si>
    <t>KIT_CARSON_R_1</t>
  </si>
  <si>
    <t>LA_VETA_RE_2</t>
  </si>
  <si>
    <t>ROARING_FORK_RE_1_________</t>
  </si>
  <si>
    <t>LAKE_COUNTY_R_1</t>
  </si>
  <si>
    <t>LAMAR_RE_2</t>
  </si>
  <si>
    <t>LAS_ANIMAS_RE_1</t>
  </si>
  <si>
    <t>LEWIS_PALMER_38</t>
  </si>
  <si>
    <t>LIBERTY_J_4</t>
  </si>
  <si>
    <t>MONTEZUMA_CORTEZ_RE_1_____</t>
  </si>
  <si>
    <t>LIMON_RE_4J</t>
  </si>
  <si>
    <t>LITTLETON_6</t>
  </si>
  <si>
    <t>BAYFIELD_10_JT_R__________</t>
  </si>
  <si>
    <t>LONE_STAR_101</t>
  </si>
  <si>
    <t>MANCOS_RE_6</t>
  </si>
  <si>
    <t>MANITOU_SPRINGS_14</t>
  </si>
  <si>
    <t>GARFIELD_16_______________</t>
  </si>
  <si>
    <t>MANZANOLA_3J</t>
  </si>
  <si>
    <t>MAPLETON_1</t>
  </si>
  <si>
    <t>MC_CLAVE_RE_2</t>
  </si>
  <si>
    <t>MEEKER_RE1</t>
  </si>
  <si>
    <t>LEWIS_PALMER_38___________</t>
  </si>
  <si>
    <t>MESA_COUNTY_VALLEY_51</t>
  </si>
  <si>
    <t>MIAMI/YODER_60_JT</t>
  </si>
  <si>
    <t>MOFFAT_2</t>
  </si>
  <si>
    <t>MOFFAT_COUNTY_RE:NO_1</t>
  </si>
  <si>
    <t>BRUSH_RE_2J_____________</t>
  </si>
  <si>
    <t>MONTE_VISTA_C_8</t>
  </si>
  <si>
    <t>MONTEZUMA_CORTEZ_RE_1</t>
  </si>
  <si>
    <t>BRIGHTON_27J______________</t>
  </si>
  <si>
    <t>MONTROSE_COUNTY_RE_1J</t>
  </si>
  <si>
    <t>MOUNTAIN_BOCES</t>
  </si>
  <si>
    <t>MOUNTAIN_VALLEY_RE_1</t>
  </si>
  <si>
    <t>PUEBLO_CITY_60____________</t>
  </si>
  <si>
    <t>NORTH_CONEJOS_RE_1J</t>
  </si>
  <si>
    <t>NORTH_PARK_R_1</t>
  </si>
  <si>
    <t>EATON_RE_2________________</t>
  </si>
  <si>
    <t>NORWOOD_R_2J</t>
  </si>
  <si>
    <t>OTIS_R_3</t>
  </si>
  <si>
    <t>BENNETT_29J_______________</t>
  </si>
  <si>
    <t>OURAY_R_1</t>
  </si>
  <si>
    <t>PARK__ESTES_PARK__R_3</t>
  </si>
  <si>
    <t>PARK_COUNTY_RE_2</t>
  </si>
  <si>
    <t>PAWNEE_RE_12</t>
  </si>
  <si>
    <t>PEYTON_23_JT</t>
  </si>
  <si>
    <t>PLAINVIEW_RE_2</t>
  </si>
  <si>
    <t>PLATEAU_RE_5</t>
  </si>
  <si>
    <t>PLATEAU_VALLEY_50</t>
  </si>
  <si>
    <t>PLATTE_CANYON_1</t>
  </si>
  <si>
    <t>PLATTE_VALLEY_RE_3</t>
  </si>
  <si>
    <t>PLATTE_VALLEY_RE_7</t>
  </si>
  <si>
    <t>BETHUNE_R_5_______________</t>
  </si>
  <si>
    <t>POUDRE_R_1</t>
  </si>
  <si>
    <t>PRAIRIE_RE_11</t>
  </si>
  <si>
    <t>PRIMERO_REORGANIZED_2</t>
  </si>
  <si>
    <t>PRITCHETT_RE_3</t>
  </si>
  <si>
    <t>PUEBLO_CITY_60</t>
  </si>
  <si>
    <t>PUEBLO_COUNTY_70</t>
  </si>
  <si>
    <t>MONTE_VISTA_C_8___________</t>
  </si>
  <si>
    <t>RANGELY_RE_4</t>
  </si>
  <si>
    <t>RIDGWAY_R_2</t>
  </si>
  <si>
    <t>ROARING_FORK_RE_1</t>
  </si>
  <si>
    <t>ROCKY_FORD_R_2</t>
  </si>
  <si>
    <t>SALIDA_R_32</t>
  </si>
  <si>
    <t>SAN_JUAN_BOCES</t>
  </si>
  <si>
    <t>SANFORD_6J</t>
  </si>
  <si>
    <t>SANGRE_DE_CRISTO_RE_22J</t>
  </si>
  <si>
    <t>SARGENT_RE_33J</t>
  </si>
  <si>
    <t>SHERIDAN_2</t>
  </si>
  <si>
    <t>SIERRA_GRANDE_R_30</t>
  </si>
  <si>
    <t>SILVERTON_1</t>
  </si>
  <si>
    <t>SOUTH_CONEJOS_RE_10</t>
  </si>
  <si>
    <t>SOUTH_ROUTT_RE_3</t>
  </si>
  <si>
    <t>SPRINGFIELD_RE_4</t>
  </si>
  <si>
    <t>ST_VRAIN_VALLEY_RE_1J</t>
  </si>
  <si>
    <t>STEAMBOAT_SPRINGS_RE_2</t>
  </si>
  <si>
    <t>STRASBURG_31J</t>
  </si>
  <si>
    <t>STRATTON_R_4</t>
  </si>
  <si>
    <t>SUMMIT_RE_1</t>
  </si>
  <si>
    <t>BRANSON_REORGANIZED_82____</t>
  </si>
  <si>
    <t>SWINK_33</t>
  </si>
  <si>
    <t>TELLURIDE_R_1</t>
  </si>
  <si>
    <t>THOMPSON_R2_J</t>
  </si>
  <si>
    <t>TRINIDAD_1</t>
  </si>
  <si>
    <t>SUMMIT_RE_1_______________</t>
  </si>
  <si>
    <t>VALLEY_RE_1</t>
  </si>
  <si>
    <t>GREELEY_6_________________</t>
  </si>
  <si>
    <t>VILAS_RE_5</t>
  </si>
  <si>
    <t>WALSH_RE_1</t>
  </si>
  <si>
    <t>WELD_COUNTY_RE_1</t>
  </si>
  <si>
    <t>BRIGGSDALE_RE_10__________</t>
  </si>
  <si>
    <t>WELD_COUNTY_S/D_RE_8</t>
  </si>
  <si>
    <t>WELDON_VALLEY_RE_20_J</t>
  </si>
  <si>
    <t>WEST_END_RE_2</t>
  </si>
  <si>
    <t>WEST_GRAND_1_JT.</t>
  </si>
  <si>
    <t>WESTMINSTER_50</t>
  </si>
  <si>
    <t>CHEYENNE_MOUNTAIN_12______</t>
  </si>
  <si>
    <t>WIDEFIELD_3</t>
  </si>
  <si>
    <t>WIGGINS_RE_50_J</t>
  </si>
  <si>
    <t>WILEY_RE_13_JT</t>
  </si>
  <si>
    <t>WINDSOR_RE_4</t>
  </si>
  <si>
    <t>WOODLAND_PARK_RE_2</t>
  </si>
  <si>
    <t>WOODLIN_R_104</t>
  </si>
  <si>
    <t>WRAY_RD_2</t>
  </si>
  <si>
    <t>YUMA_1</t>
  </si>
  <si>
    <t>WRAY_RD_2_________________</t>
  </si>
  <si>
    <t>BURLINGTON_RE_6J__________</t>
  </si>
  <si>
    <t>BYERS_32J_________________</t>
  </si>
  <si>
    <t>GARFIELD_RE_2_____________</t>
  </si>
  <si>
    <t>CALHAN_RJ_1_______________</t>
  </si>
  <si>
    <t>CAMPO_RE_6________________</t>
  </si>
  <si>
    <t>CANON_CITY_RE_1___________</t>
  </si>
  <si>
    <t>KEENESBURG_RE_3J________</t>
  </si>
  <si>
    <t>CLEAR_CREEK_RE_1__________</t>
  </si>
  <si>
    <t>NORTH_CONEJOS_RE_1J_______</t>
  </si>
  <si>
    <t>CENTENNIAL_BOCES__________</t>
  </si>
  <si>
    <t>CENTENNIAL_R_1____________</t>
  </si>
  <si>
    <t>MONTROSE_COUNTY_RE_1J_____</t>
  </si>
  <si>
    <t>CENTER_26_JT______________</t>
  </si>
  <si>
    <t>ENGLEWOOD_1_______________</t>
  </si>
  <si>
    <t>CHERAW_31_________________</t>
  </si>
  <si>
    <t>CHEYENNE_COUNTY_RE_5______</t>
  </si>
  <si>
    <t>WESTMINSTER_50____________</t>
  </si>
  <si>
    <t>WOODLAND_PARK_RE_2________</t>
  </si>
  <si>
    <t>COTOPAXI_RE_3_____________</t>
  </si>
  <si>
    <t>MOFFAT_COUNTY_RE:NO_1_____</t>
  </si>
  <si>
    <t>CREEDE_SCHOOL_DISTRICT____</t>
  </si>
  <si>
    <t>CRIPPLE_CREEK_VICTOR_RE_1_</t>
  </si>
  <si>
    <t>GUNNISON_WATERSHED_RE1J___</t>
  </si>
  <si>
    <t>MOFFAT_2__________________</t>
  </si>
  <si>
    <t>CROWLEY_COUNTY_RE_1_J_____</t>
  </si>
  <si>
    <t>DE_BEQUE_49JT_____________</t>
  </si>
  <si>
    <t>PLATTE_CANYON_1___________</t>
  </si>
  <si>
    <t>DEER_TRAIL_26J____________</t>
  </si>
  <si>
    <t>DEL_NORTE_C_7_____________</t>
  </si>
  <si>
    <t>WIDEFIELD_3_______________</t>
  </si>
  <si>
    <t>DOLORES_RE_4A_____________</t>
  </si>
  <si>
    <t>DOLORES_COUNTY_RE_NO.2____</t>
  </si>
  <si>
    <t>EADS_RE_1_________________</t>
  </si>
  <si>
    <t>EAST_GRAND_2______________</t>
  </si>
  <si>
    <t>TRINIDAD_1________________</t>
  </si>
  <si>
    <t>EDISON_54_JT______________</t>
  </si>
  <si>
    <t>PARK_COUNTY_RE_2__________</t>
  </si>
  <si>
    <t>ELBERT_200________________</t>
  </si>
  <si>
    <t>ELIZABETH_C_1_____________</t>
  </si>
  <si>
    <t>ELLICOTT_22_______________</t>
  </si>
  <si>
    <t>PARK_ESTES_PARK_R_3_____</t>
  </si>
  <si>
    <t>EXPEDITIONARY_BOCES_______</t>
  </si>
  <si>
    <t>ARRIBA_FLAGLER_C_20_______</t>
  </si>
  <si>
    <t>FRENCHMAN_RE_3____________</t>
  </si>
  <si>
    <t>FREMONT_RE_2______________</t>
  </si>
  <si>
    <t>WELD_COUNTY_S/D_RE_8______</t>
  </si>
  <si>
    <t>FOWLER_R_4J_______________</t>
  </si>
  <si>
    <t>HUERFANO_RE_1_____________</t>
  </si>
  <si>
    <t>GENOA_HUGO_C113___________</t>
  </si>
  <si>
    <t>WELD_COUNTY_RE_1__________</t>
  </si>
  <si>
    <t>GILPIN_COUNTY_RE_1________</t>
  </si>
  <si>
    <t>GRANADA_RE_1______________</t>
  </si>
  <si>
    <t>PLATEAU_VALLEY_50_________</t>
  </si>
  <si>
    <t>WINDSOR_RE_4______________</t>
  </si>
  <si>
    <t>HANOVER_28________________</t>
  </si>
  <si>
    <t>HAXTUN_RE_2J______________</t>
  </si>
  <si>
    <t>HAYDEN_RE_1_______________</t>
  </si>
  <si>
    <t>STRASBURG_31J_____________</t>
  </si>
  <si>
    <t>HI_PLAINS_R_23____________</t>
  </si>
  <si>
    <t>AULT_HIGHLAND_RE_9________</t>
  </si>
  <si>
    <t>HOEHNE_REORGANIZED_3______</t>
  </si>
  <si>
    <t>HOLLY_RE_3________________</t>
  </si>
  <si>
    <t>HOLYOKE_RE_1J_____________</t>
  </si>
  <si>
    <t>SALIDA_R_32_______________</t>
  </si>
  <si>
    <t>IDALIA_RJ_3_______________</t>
  </si>
  <si>
    <t>IGNACIO_11_JT_____________</t>
  </si>
  <si>
    <t>JULESBURG_RE_1____________</t>
  </si>
  <si>
    <t>ROCKY_FORD_R_2____________</t>
  </si>
  <si>
    <t>LAS_ANIMAS_RE_1___________</t>
  </si>
  <si>
    <t>KARVAL_RE_23______________</t>
  </si>
  <si>
    <t>YUMA_1____________________</t>
  </si>
  <si>
    <t>KIM_REORGANIZED_88________</t>
  </si>
  <si>
    <t>KIOWA_C_2_________________</t>
  </si>
  <si>
    <t>KIT_CARSON_R_1____________</t>
  </si>
  <si>
    <t>JOHNSTOWN_MILLIKEN_RE_5J__</t>
  </si>
  <si>
    <t>EAST_OTERO_R_1____________</t>
  </si>
  <si>
    <t>LA_VETA_RE_2______________</t>
  </si>
  <si>
    <t>HINSDALE_COUNTY_RE_1______</t>
  </si>
  <si>
    <t>LAKE_COUNTY_R_1___________</t>
  </si>
  <si>
    <t>LIBERTY_J_4_______________</t>
  </si>
  <si>
    <t>LIMON_RE_4J_______________</t>
  </si>
  <si>
    <t>LONE_STAR_101_____________</t>
  </si>
  <si>
    <t>THOMPSON_R_2J_____________</t>
  </si>
  <si>
    <t>MANCOS_RE_6_______________</t>
  </si>
  <si>
    <t>MANITOU_SPRINGS_14________</t>
  </si>
  <si>
    <t>MANZANOLA_3J______________</t>
  </si>
  <si>
    <t>MC_CLAVE_RE_2_____________</t>
  </si>
  <si>
    <t>BUFFALO_RE_4J_____________</t>
  </si>
  <si>
    <t>MIAMI/YODER_60_JT_________</t>
  </si>
  <si>
    <t>MOUNTAIN_VALLEY_RE_1______</t>
  </si>
  <si>
    <t>WEST_END_RE_2_____________</t>
  </si>
  <si>
    <t>NORTH_PARK_R_1____________</t>
  </si>
  <si>
    <t>STEAMBOAT_SPRINGS_RE_2____</t>
  </si>
  <si>
    <t>NORWOOD_R_2J______________</t>
  </si>
  <si>
    <t>OTIS_R_3__________________</t>
  </si>
  <si>
    <t>OURAY_R_1_________________</t>
  </si>
  <si>
    <t>RANGELY_RE_4______________</t>
  </si>
  <si>
    <t>PAWNEE_RE_12______________</t>
  </si>
  <si>
    <t>PLATEAU_RE_5______________</t>
  </si>
  <si>
    <t>PEYTON_23_JT______________</t>
  </si>
  <si>
    <t>PLAINVIEW_RE_2____________</t>
  </si>
  <si>
    <t>PLATTE_VALLEY_RE_3________</t>
  </si>
  <si>
    <t>PLATTE_VALLEY_RE_7________</t>
  </si>
  <si>
    <t>PRAIRIE_RE_11_____________</t>
  </si>
  <si>
    <t>PRIMERO_REORGANIZED_2_____</t>
  </si>
  <si>
    <t>PRITCHETT_RE_3____________</t>
  </si>
  <si>
    <t>MOUNTAIN_BOCES____________</t>
  </si>
  <si>
    <t>RIDGWAY_R_2_______________</t>
  </si>
  <si>
    <t>SANFORD_6J________________</t>
  </si>
  <si>
    <t>SANGRE_DE_CRISTO_RE_22J___</t>
  </si>
  <si>
    <t>SARGENT_RE_33J____________</t>
  </si>
  <si>
    <t>SHERIDAN_2________________</t>
  </si>
  <si>
    <t>SIERRA_GRANDE_R_30________</t>
  </si>
  <si>
    <t>SILVERTON_1_______________</t>
  </si>
  <si>
    <t>BIG_SANDY_100J____________</t>
  </si>
  <si>
    <t>SOUTH_ROUTT_RE_3__________</t>
  </si>
  <si>
    <t>SAN_JUAN_BOCES____________</t>
  </si>
  <si>
    <t>SPRINGFIELD_RE_4__________</t>
  </si>
  <si>
    <t>STRATTON_R_4______________</t>
  </si>
  <si>
    <t>SWINK_33__________________</t>
  </si>
  <si>
    <t>TELLURIDE_R_1_____________</t>
  </si>
  <si>
    <t>VILAS_RE_5________________</t>
  </si>
  <si>
    <t>WALSH_RE_1________________</t>
  </si>
  <si>
    <t>WELDON_VALLEY_RE_20J____</t>
  </si>
  <si>
    <t>WEST_GRAND_1_JT.__________</t>
  </si>
  <si>
    <t>WIGGINS_RE_50J__________</t>
  </si>
  <si>
    <t>WILEY_RE_13_JT____________</t>
  </si>
  <si>
    <t>WOODLIN_R_104_____________</t>
  </si>
  <si>
    <t>BRUSH_RE_2J</t>
  </si>
  <si>
    <t>DELTA_COUNTY_50J</t>
  </si>
  <si>
    <t>KEENESBURG_RE_3J</t>
  </si>
  <si>
    <t>PARK_ESTES_PARK_R_3</t>
  </si>
  <si>
    <t>WELDON_VALLEY_RE_20J</t>
  </si>
  <si>
    <t>WIGGINS_RE_50J</t>
  </si>
  <si>
    <t>CREST ACADEMY</t>
  </si>
  <si>
    <t>Other</t>
  </si>
  <si>
    <t>other</t>
  </si>
  <si>
    <t>Selecting and Weighting Measures of Student Learning</t>
  </si>
  <si>
    <t>Position:</t>
  </si>
  <si>
    <t>Weight</t>
  </si>
  <si>
    <t>Attribution Collective / Individual</t>
  </si>
  <si>
    <t>Please Select</t>
  </si>
  <si>
    <t>Total Weight</t>
  </si>
  <si>
    <t>Scoring Measures of Student Learning</t>
  </si>
  <si>
    <t>The Final Learning Outcome Score Is Displayed At The Bottom Of This Sheet</t>
  </si>
  <si>
    <t>Attribution</t>
  </si>
  <si>
    <t>Name of Measure</t>
  </si>
  <si>
    <t>Percentage of Evaluation</t>
  </si>
  <si>
    <t>Assessment Type used in the measure (please select --&gt;)</t>
  </si>
  <si>
    <t>Description of Measure</t>
  </si>
  <si>
    <t>Much Less Than Expected</t>
  </si>
  <si>
    <t>Less Than Expected</t>
  </si>
  <si>
    <t>Above Expected</t>
  </si>
  <si>
    <t>Criteria for each rating category</t>
  </si>
  <si>
    <t>Evidence &amp; Comments  on Student Learning Outcome Measure 1</t>
  </si>
  <si>
    <t xml:space="preserve">Expected </t>
  </si>
  <si>
    <t>Points</t>
  </si>
  <si>
    <t>=SERIES(,'Selecting Measures'!$B$25:$B$32,'Selecting Measures'!$H$25:$H$32,1)</t>
  </si>
  <si>
    <t>Professional Practices = other 50%</t>
  </si>
  <si>
    <t>Final Score 3pt</t>
  </si>
  <si>
    <t>Measure of Student Learning Score 540pt</t>
  </si>
  <si>
    <t>Growth</t>
  </si>
  <si>
    <t>Ratings</t>
  </si>
  <si>
    <t>Types of Measures</t>
  </si>
  <si>
    <t>Pre-Populated Rating Criteria</t>
  </si>
  <si>
    <t>CGM</t>
  </si>
  <si>
    <t>Median Growth Percentile below 30</t>
  </si>
  <si>
    <r>
      <t>c.</t>
    </r>
    <r>
      <rPr>
        <sz val="7"/>
        <color theme="1"/>
        <rFont val="Times New Roman"/>
        <family val="1"/>
      </rPr>
      <t>     </t>
    </r>
    <r>
      <rPr>
        <sz val="9.5"/>
        <color theme="1"/>
        <rFont val="Times New Roman"/>
        <family val="1"/>
      </rPr>
      <t>Advocacy for the School</t>
    </r>
  </si>
  <si>
    <t>a.  School Vision, Mission and Strategic Goals</t>
  </si>
  <si>
    <t>b.  School Improvement Plan</t>
  </si>
  <si>
    <t>c.  Leading Change</t>
  </si>
  <si>
    <t>d.  Distributive Leadership</t>
  </si>
  <si>
    <t>a.  Curriculum, Instruction, Learning and Assessment</t>
  </si>
  <si>
    <t>b.  Instructional Time</t>
  </si>
  <si>
    <t>c.  Implementing High Quality Instruction</t>
  </si>
  <si>
    <t>d.  High Expectations for All Students</t>
  </si>
  <si>
    <t xml:space="preserve">e.  Knowledge of effective instructional practices </t>
  </si>
  <si>
    <t>Overall Rating for Quality Standard VI</t>
  </si>
  <si>
    <t>a.  Intentional and Collaborative School Culture</t>
  </si>
  <si>
    <t>b.  Commitment to the Whole Child</t>
  </si>
  <si>
    <t>c.  Equity Pedagogy</t>
  </si>
  <si>
    <t>d.  Efficacy, Empowerment and a Culture of Continuous Improvement</t>
  </si>
  <si>
    <t>a.  Professional Development/Learning Communities</t>
  </si>
  <si>
    <t>b.  Recruiting, Hiring, Placing, Mentoring, and Dismissal of Staff</t>
  </si>
  <si>
    <t>c.  Teacher and Staff Evaluation</t>
  </si>
  <si>
    <t>a.  School Resources and Budget</t>
  </si>
  <si>
    <t>b.  Conflict Management and Resolution</t>
  </si>
  <si>
    <t>c.  Systematic Communication</t>
  </si>
  <si>
    <t>d.  School-wide Expectations for Students and Staff</t>
  </si>
  <si>
    <t>e.  Supporting Practices and Agreements</t>
  </si>
  <si>
    <t>f.  Orderly and Supportive Environment</t>
  </si>
  <si>
    <t>a.  Family and Community Involvement and Outreach</t>
  </si>
  <si>
    <t>b.  Professional Leadership Responsibilities</t>
  </si>
  <si>
    <t>c.  Advocacy for the School</t>
  </si>
  <si>
    <t>VI.</t>
  </si>
  <si>
    <t>Weight Selection</t>
  </si>
  <si>
    <t>1 element</t>
  </si>
  <si>
    <t>2 standard</t>
  </si>
  <si>
    <t>3 custom</t>
  </si>
  <si>
    <t>score</t>
  </si>
  <si>
    <t>verified</t>
  </si>
  <si>
    <t>Comments Summary (from other tabs)</t>
  </si>
  <si>
    <t>Standard 6</t>
  </si>
  <si>
    <t>QS7</t>
  </si>
  <si>
    <t xml:space="preserve">CUSTOM WEIGHTING </t>
  </si>
  <si>
    <t>Districts can use this tab to select custom weights for each standard.</t>
  </si>
  <si>
    <t>After selecting these weights, the district should "Protect" this sheet with a custom password so that the weights can not be changed</t>
  </si>
  <si>
    <t>Districts should save and rename this file with the district name.</t>
  </si>
  <si>
    <r>
      <t>Finally, send this</t>
    </r>
    <r>
      <rPr>
        <u/>
        <sz val="12"/>
        <color theme="1"/>
        <rFont val="Calibri"/>
        <family val="2"/>
        <scheme val="minor"/>
      </rPr>
      <t xml:space="preserve"> modified file</t>
    </r>
    <r>
      <rPr>
        <sz val="12"/>
        <color theme="1"/>
        <rFont val="Calibri"/>
        <family val="2"/>
        <scheme val="minor"/>
      </rPr>
      <t xml:space="preserve"> out to evaluators as the template for the final evaluation. </t>
    </r>
  </si>
  <si>
    <t>To lock and password protect this custom weighting sheet, first click on "Review",</t>
  </si>
  <si>
    <t>Then click on the "Protect" Sheet button,</t>
  </si>
  <si>
    <t>Then enter your custom password twice,</t>
  </si>
  <si>
    <t>Custom Weight (Please select on the "Custom" tab)</t>
  </si>
  <si>
    <t xml:space="preserve"> </t>
  </si>
  <si>
    <t>Comment or other</t>
  </si>
  <si>
    <t>Principal's Last Name</t>
  </si>
  <si>
    <t>Principal's First Name</t>
  </si>
  <si>
    <t>Principal's EDID</t>
  </si>
  <si>
    <t>Principal's Role</t>
  </si>
  <si>
    <t>comment</t>
  </si>
  <si>
    <t>Standard 6 Final Score-3</t>
  </si>
  <si>
    <t>Standard 6 Final Score-540</t>
  </si>
  <si>
    <t>Growth 1 Name</t>
  </si>
  <si>
    <t>Growth 1 percentage</t>
  </si>
  <si>
    <t>Growth 1 attribution</t>
  </si>
  <si>
    <t>Growth 1 Much less scale</t>
  </si>
  <si>
    <t>Growth 1 less scale</t>
  </si>
  <si>
    <t>Growth 1 expected scale</t>
  </si>
  <si>
    <t>Growth 1 more scale</t>
  </si>
  <si>
    <t>Growth 2 Name</t>
  </si>
  <si>
    <t>Growth 2 percentage</t>
  </si>
  <si>
    <t>Growth 2 attribution</t>
  </si>
  <si>
    <t>Growth 2 Much less scale</t>
  </si>
  <si>
    <t>Growth 2 less scale</t>
  </si>
  <si>
    <t>Growth 2 expected scale</t>
  </si>
  <si>
    <t>Growth 2 more scale</t>
  </si>
  <si>
    <t>Growth 3 Name</t>
  </si>
  <si>
    <t>Growth 3 percentage</t>
  </si>
  <si>
    <t>Growth 3 attribution</t>
  </si>
  <si>
    <t>Growth 3 Much less scale</t>
  </si>
  <si>
    <t>Growth 3 less scale</t>
  </si>
  <si>
    <t>Growth 3 expected scale</t>
  </si>
  <si>
    <t>Growth 3 more scale</t>
  </si>
  <si>
    <t>Growth 4 Name</t>
  </si>
  <si>
    <t>Growth 4 percentage</t>
  </si>
  <si>
    <t>Growth 4 attribution</t>
  </si>
  <si>
    <t>Growth 4 Much less scale</t>
  </si>
  <si>
    <t>Growth 4 less scale</t>
  </si>
  <si>
    <t>Growth 4 expected scale</t>
  </si>
  <si>
    <t>Growth 4 more scale</t>
  </si>
  <si>
    <t>Growth 5 Name</t>
  </si>
  <si>
    <t>Growth 5 percentage</t>
  </si>
  <si>
    <t>Growth 5 attribution</t>
  </si>
  <si>
    <t>Growth 5 Much less scale</t>
  </si>
  <si>
    <t>Growth 5 less scale</t>
  </si>
  <si>
    <t>Growth 5 expected scale</t>
  </si>
  <si>
    <t>Growth 5 more scale</t>
  </si>
  <si>
    <t>Growth 6 Name</t>
  </si>
  <si>
    <t>Growth 6 percentage</t>
  </si>
  <si>
    <t>Growth 6 attribution</t>
  </si>
  <si>
    <t>Growth 6 Much less scale</t>
  </si>
  <si>
    <t>Growth 6 less scale</t>
  </si>
  <si>
    <t>Growth 6 expected scale</t>
  </si>
  <si>
    <t>Growth 6 more scale</t>
  </si>
  <si>
    <t>Growth 7 Name</t>
  </si>
  <si>
    <t>Growth 7 percentage</t>
  </si>
  <si>
    <t>Growth 7 attribution</t>
  </si>
  <si>
    <t>Growth 7 Much less scale</t>
  </si>
  <si>
    <t>Growth 7 less scale</t>
  </si>
  <si>
    <t>Growth 7 expected scale</t>
  </si>
  <si>
    <t>Growth 7 more scale</t>
  </si>
  <si>
    <t>Data-Spec</t>
  </si>
  <si>
    <t>5EOverall</t>
  </si>
  <si>
    <t>5FOverall</t>
  </si>
  <si>
    <t>PPOverallRating</t>
  </si>
  <si>
    <t>PPOVeralScore-540</t>
  </si>
  <si>
    <t>ST1Percent</t>
  </si>
  <si>
    <t>ST2Percent</t>
  </si>
  <si>
    <t>ST3Percent</t>
  </si>
  <si>
    <t>ST4Percent</t>
  </si>
  <si>
    <t>ST5Percent</t>
  </si>
  <si>
    <t>ST6Percent</t>
  </si>
  <si>
    <t>ST7FinalScore-3</t>
  </si>
  <si>
    <t>ST7FinalScore-540</t>
  </si>
  <si>
    <t>Growth 1</t>
  </si>
  <si>
    <t>Growth 2</t>
  </si>
  <si>
    <t>Growth 3</t>
  </si>
  <si>
    <t>Growth 4</t>
  </si>
  <si>
    <t>Growth 5</t>
  </si>
  <si>
    <t>Growth 6</t>
  </si>
  <si>
    <t>Growth 7</t>
  </si>
  <si>
    <t>protect instructional
time by:</t>
  </si>
  <si>
    <t>Median Growth Percentile 1st to 34th</t>
  </si>
  <si>
    <t>Median Growth Percentile 50th to 64th</t>
  </si>
  <si>
    <t>Median Growth Percentile 65th to 99th</t>
  </si>
  <si>
    <t>6AOverall</t>
  </si>
  <si>
    <t>6BOverall</t>
  </si>
  <si>
    <t>6COverall</t>
  </si>
  <si>
    <t>Standard 6 Score</t>
  </si>
  <si>
    <t>Standard 6 Rating</t>
  </si>
  <si>
    <t>Standard 7</t>
  </si>
  <si>
    <t>CDE Educator Effectiveness website</t>
  </si>
  <si>
    <t xml:space="preserve">Please contact us with any suggestions for change / improvement of this tool. </t>
  </si>
  <si>
    <t xml:space="preserve">Description:
</t>
  </si>
  <si>
    <t xml:space="preserve">Instructions:
</t>
  </si>
  <si>
    <t xml:space="preserve">Professional Practice Standards
</t>
  </si>
  <si>
    <t xml:space="preserve">"No Basic Practices Apply" button
</t>
  </si>
  <si>
    <t xml:space="preserve">There may be times in which an evaluee does not demonstrate any professional practices within the Basic category.  If this is the case, then please click on the blue box at the bottom of the basic category titled "No Basic Practices Apply".  The software will now recognize this element as being complete instead of blank.
</t>
  </si>
  <si>
    <t xml:space="preserve">"Revisit element" button
</t>
  </si>
  <si>
    <t xml:space="preserve">There may be times when the user wants to note that the evaluation is not complete and would like to revisit the element.  If this is the case, than click on the blue "Click here to revisit element" right above the rating for that element.  This will create a yellow note on both the standard page and the report page to help remind the user to revisit the element and complete the scoring. 
</t>
  </si>
  <si>
    <t xml:space="preserve">Measures of Student Learning Standard
</t>
  </si>
  <si>
    <t>2. Click on the "Position" Box and type in the position of the individual or group of individuals that this measurement profile could be used for.</t>
  </si>
  <si>
    <t xml:space="preserve">3. Fill in the remaining information in the boxes below.  Helpful text will "pop up" if you hover your mouse over cells that have red triangles on them. </t>
  </si>
  <si>
    <t>The Measurement Profile "Pie" and related percentages will be created in real time as you identify measures and select representative weights.</t>
  </si>
  <si>
    <t>User input is required for fields highlighted in yellow. Fields highlighted in white imply that the information has already been defined.</t>
  </si>
  <si>
    <t>More information needed (the cell will change colors once information is entered)</t>
  </si>
  <si>
    <t>OK  (information has been entered)</t>
  </si>
  <si>
    <t xml:space="preserve">Saving and Printing
</t>
  </si>
  <si>
    <r>
      <rPr>
        <sz val="11"/>
        <color rgb="FFC00000"/>
        <rFont val="Calibri"/>
        <family val="2"/>
        <scheme val="minor"/>
      </rPr>
      <t>Save your file!</t>
    </r>
    <r>
      <rPr>
        <sz val="11"/>
        <color rgb="FFFF0000"/>
        <rFont val="Calibri"/>
        <family val="2"/>
        <scheme val="minor"/>
      </rPr>
      <t xml:space="preserve"> </t>
    </r>
    <r>
      <rPr>
        <sz val="11"/>
        <color theme="1"/>
        <rFont val="Calibri"/>
        <family val="2"/>
        <scheme val="minor"/>
      </rPr>
      <t xml:space="preserve"> Select “Save As” Excel Workbook. Choose the desired location to store your file and change the name of the file to include the name of the individual who is being evaluated. Each person that you evaluate should have their own Excel file.  Each Workbook will contain ONE record for one person.  </t>
    </r>
    <r>
      <rPr>
        <sz val="11"/>
        <color rgb="FFC00000"/>
        <rFont val="Calibri"/>
        <family val="2"/>
        <scheme val="minor"/>
      </rPr>
      <t xml:space="preserve">When working with multiple evaluations, </t>
    </r>
    <r>
      <rPr>
        <u/>
        <sz val="11"/>
        <color rgb="FFC00000"/>
        <rFont val="Calibri"/>
        <family val="2"/>
        <scheme val="minor"/>
      </rPr>
      <t>save each file separately.</t>
    </r>
    <r>
      <rPr>
        <sz val="11"/>
        <color theme="1"/>
        <rFont val="Calibri"/>
        <family val="2"/>
        <scheme val="minor"/>
      </rPr>
      <t xml:space="preserve">  You can continue to use the initial workbook as a beginning template.    
</t>
    </r>
  </si>
  <si>
    <t>Collecting, reporting, and analyzing multiple evaluations</t>
  </si>
  <si>
    <t>CDE has designed a simple tool to automate the aggregation of multiple evaluations.  This tool will be released with future versions of the electronic system.  Please feel free to contact the Educator Effectiveness team for more information about this system.</t>
  </si>
  <si>
    <t>Authors:  Chris Vance and Sed Keller (Colorado Department of Education)</t>
  </si>
  <si>
    <t>Special thanks:  Bob Snead, Patrick Mount and Paul Jebe</t>
  </si>
  <si>
    <t>Standard 7 (MSL)</t>
  </si>
  <si>
    <t>Principal Evaluation Report</t>
  </si>
  <si>
    <t>Please Select Custom Weights</t>
  </si>
  <si>
    <t>VALUE</t>
  </si>
  <si>
    <r>
      <t xml:space="preserve">Acknowledgements:   </t>
    </r>
    <r>
      <rPr>
        <sz val="11"/>
        <color theme="1"/>
        <rFont val="Calibri"/>
        <family val="2"/>
        <scheme val="minor"/>
      </rPr>
      <t xml:space="preserve"> (in alphabetical order by first name)</t>
    </r>
    <r>
      <rPr>
        <b/>
        <sz val="11"/>
        <color theme="1"/>
        <rFont val="Calibri"/>
        <family val="2"/>
        <scheme val="minor"/>
      </rPr>
      <t xml:space="preserve">
</t>
    </r>
  </si>
  <si>
    <r>
      <t xml:space="preserve">When the workbook is opened, the user is directed to the </t>
    </r>
    <r>
      <rPr>
        <sz val="11"/>
        <color rgb="FFFF0000"/>
        <rFont val="Calibri"/>
        <family val="2"/>
        <scheme val="minor"/>
      </rPr>
      <t xml:space="preserve">Instructions </t>
    </r>
    <r>
      <rPr>
        <sz val="11"/>
        <rFont val="Calibri"/>
        <family val="2"/>
        <scheme val="minor"/>
      </rPr>
      <t>tab.</t>
    </r>
    <r>
      <rPr>
        <sz val="11"/>
        <color theme="1"/>
        <rFont val="Calibri"/>
        <family val="2"/>
        <scheme val="minor"/>
      </rPr>
      <t xml:space="preserve">  At the bottom of the workbook there are tabs that will be used to input the information in each standard.  Go to the  </t>
    </r>
    <r>
      <rPr>
        <sz val="11"/>
        <color rgb="FF7030A0"/>
        <rFont val="Calibri"/>
        <family val="2"/>
        <scheme val="minor"/>
      </rPr>
      <t xml:space="preserve">Report </t>
    </r>
    <r>
      <rPr>
        <sz val="11"/>
        <rFont val="Calibri"/>
        <family val="2"/>
        <scheme val="minor"/>
      </rPr>
      <t>tab</t>
    </r>
    <r>
      <rPr>
        <sz val="11"/>
        <color theme="1"/>
        <rFont val="Calibri"/>
        <family val="2"/>
        <scheme val="minor"/>
      </rPr>
      <t xml:space="preserve"> to input initial information as well as compile an overall report for a final summary . After you select your district from the</t>
    </r>
    <r>
      <rPr>
        <i/>
        <sz val="11"/>
        <color theme="1"/>
        <rFont val="Calibri"/>
        <family val="2"/>
        <scheme val="minor"/>
      </rPr>
      <t xml:space="preserve"> School District Name</t>
    </r>
    <r>
      <rPr>
        <sz val="11"/>
        <color theme="1"/>
        <rFont val="Calibri"/>
        <family val="2"/>
        <scheme val="minor"/>
      </rPr>
      <t xml:space="preserve"> drop down, you will select the school within that district in the </t>
    </r>
    <r>
      <rPr>
        <i/>
        <sz val="11"/>
        <color theme="1"/>
        <rFont val="Calibri"/>
        <family val="2"/>
        <scheme val="minor"/>
      </rPr>
      <t>School Name</t>
    </r>
    <r>
      <rPr>
        <sz val="11"/>
        <color theme="1"/>
        <rFont val="Calibri"/>
        <family val="2"/>
        <scheme val="minor"/>
      </rPr>
      <t xml:space="preserve"> drop down list. If none of the school names are appropriate for this evaluation, select </t>
    </r>
    <r>
      <rPr>
        <i/>
        <sz val="11"/>
        <color theme="1"/>
        <rFont val="Calibri"/>
        <family val="2"/>
        <scheme val="minor"/>
      </rPr>
      <t>Other</t>
    </r>
    <r>
      <rPr>
        <sz val="11"/>
        <color theme="1"/>
        <rFont val="Calibri"/>
        <family val="2"/>
        <scheme val="minor"/>
      </rPr>
      <t>. In that case, enter the school name and/or an explanation of the special condition in the</t>
    </r>
    <r>
      <rPr>
        <sz val="11"/>
        <color rgb="FFC00000"/>
        <rFont val="Calibri"/>
        <family val="2"/>
        <scheme val="minor"/>
      </rPr>
      <t xml:space="preserve"> special condition</t>
    </r>
    <r>
      <rPr>
        <sz val="11"/>
        <color theme="1"/>
        <rFont val="Calibri"/>
        <family val="2"/>
        <scheme val="minor"/>
      </rPr>
      <t xml:space="preserve"> data entry field.   
</t>
    </r>
  </si>
  <si>
    <r>
      <t>Each</t>
    </r>
    <r>
      <rPr>
        <sz val="11"/>
        <color rgb="FF226839"/>
        <rFont val="Calibri"/>
        <family val="2"/>
        <scheme val="minor"/>
      </rPr>
      <t xml:space="preserve"> S</t>
    </r>
    <r>
      <rPr>
        <sz val="11"/>
        <color rgb="FF2C884B"/>
        <rFont val="Calibri"/>
        <family val="2"/>
        <scheme val="minor"/>
      </rPr>
      <t xml:space="preserve">tandard </t>
    </r>
    <r>
      <rPr>
        <sz val="11"/>
        <rFont val="Calibri"/>
        <family val="2"/>
        <scheme val="minor"/>
      </rPr>
      <t>tab</t>
    </r>
    <r>
      <rPr>
        <u/>
        <sz val="11"/>
        <rFont val="Calibri"/>
        <family val="2"/>
        <scheme val="minor"/>
      </rPr>
      <t xml:space="preserve"> </t>
    </r>
    <r>
      <rPr>
        <sz val="11"/>
        <color theme="1"/>
        <rFont val="Calibri"/>
        <family val="2"/>
        <scheme val="minor"/>
      </rPr>
      <t xml:space="preserve">contains all elements and professional practices as well as a summary report at the bottom.  Click on each professional practice that is found to be “True”.  Non-Observable practices are colored in </t>
    </r>
    <r>
      <rPr>
        <sz val="11"/>
        <color rgb="FF0065B0"/>
        <rFont val="Calibri"/>
        <family val="2"/>
        <scheme val="minor"/>
      </rPr>
      <t>blue.</t>
    </r>
    <r>
      <rPr>
        <sz val="11"/>
        <color theme="1"/>
        <rFont val="Calibri"/>
        <family val="2"/>
        <scheme val="minor"/>
      </rPr>
      <t xml:space="preserve">  Once a professional practice is selected, a check mark will appear.  This means the corresponding element is evident.  Clicking the practice again will clear the check mark.  Once a practice  is checked, it is automatically entered into each calculation and all corresponding ratings will be adjusted.  To input comments, simply click on the appropriate box and begin typing.  Each standard comment box will automatically populate in the summary portion of that standard.  There is limited space (3-4 lines) in each comment section.  The text will still be saved but may not be visible in the designated cell.   
</t>
    </r>
  </si>
  <si>
    <r>
      <t xml:space="preserve">4. Click on the </t>
    </r>
    <r>
      <rPr>
        <sz val="12"/>
        <color rgb="FF00B0F0"/>
        <rFont val="Calibri"/>
        <family val="2"/>
        <scheme val="minor"/>
      </rPr>
      <t>Standard 7 Scoring</t>
    </r>
    <r>
      <rPr>
        <sz val="12"/>
        <color theme="1"/>
        <rFont val="Calibri"/>
        <family val="2"/>
        <scheme val="minor"/>
      </rPr>
      <t xml:space="preserve"> tab to provide criteria for scoring each selected measure.  The bottom of this tab will report out a final Measures of Student Learning score based on the ratings and weights.  </t>
    </r>
  </si>
  <si>
    <r>
      <t xml:space="preserve">The entire workbook can be printed as well as individual sheets. </t>
    </r>
    <r>
      <rPr>
        <sz val="11"/>
        <color rgb="FFC00000"/>
        <rFont val="Calibri"/>
        <family val="2"/>
        <scheme val="minor"/>
      </rPr>
      <t xml:space="preserve">NOTE: This file is very large and it is recommended that you print only the </t>
    </r>
    <r>
      <rPr>
        <sz val="11"/>
        <color rgb="FF7030A0"/>
        <rFont val="Calibri"/>
        <family val="2"/>
        <scheme val="minor"/>
      </rPr>
      <t xml:space="preserve">Report </t>
    </r>
    <r>
      <rPr>
        <sz val="11"/>
        <color rgb="FFC00000"/>
        <rFont val="Calibri"/>
        <family val="2"/>
        <scheme val="minor"/>
      </rPr>
      <t xml:space="preserve">Tab instead of all of the tabs. </t>
    </r>
    <r>
      <rPr>
        <sz val="11"/>
        <color theme="1"/>
        <rFont val="Calibri"/>
        <family val="2"/>
        <scheme val="minor"/>
      </rPr>
      <t xml:space="preserve">  The Report tab is only 5-6 pages.  The black portion around the sheets will NOT print.   
</t>
    </r>
  </si>
  <si>
    <r>
      <t xml:space="preserve">1. Click on the </t>
    </r>
    <r>
      <rPr>
        <sz val="11"/>
        <color rgb="FF00B0F0"/>
        <rFont val="Calibri"/>
        <family val="2"/>
        <scheme val="minor"/>
      </rPr>
      <t>Standard 6 Selecting</t>
    </r>
    <r>
      <rPr>
        <sz val="11"/>
        <color theme="1"/>
        <rFont val="Calibri"/>
        <family val="2"/>
        <scheme val="minor"/>
      </rPr>
      <t xml:space="preserve"> tab to describe measures of student learning and provide justification for weights.</t>
    </r>
  </si>
  <si>
    <t>Everything below this line is for reporting purposes only.  Please edit and make selections on the Standards tabs</t>
  </si>
  <si>
    <r>
      <rPr>
        <b/>
        <u/>
        <sz val="12"/>
        <color theme="10"/>
        <rFont val="Calibri"/>
        <family val="2"/>
        <scheme val="minor"/>
      </rPr>
      <t>Standard 1</t>
    </r>
    <r>
      <rPr>
        <u/>
        <sz val="12"/>
        <color theme="10"/>
        <rFont val="Calibri"/>
        <family val="2"/>
        <scheme val="minor"/>
      </rPr>
      <t xml:space="preserve"> (click here to edit)</t>
    </r>
  </si>
  <si>
    <r>
      <rPr>
        <b/>
        <u/>
        <sz val="12"/>
        <color theme="10"/>
        <rFont val="Calibri"/>
        <family val="2"/>
        <scheme val="minor"/>
      </rPr>
      <t>Standard 2</t>
    </r>
    <r>
      <rPr>
        <u/>
        <sz val="12"/>
        <color theme="10"/>
        <rFont val="Calibri"/>
        <family val="2"/>
        <scheme val="minor"/>
      </rPr>
      <t xml:space="preserve"> (click here to edit)</t>
    </r>
  </si>
  <si>
    <r>
      <rPr>
        <b/>
        <u/>
        <sz val="12"/>
        <color theme="10"/>
        <rFont val="Calibri"/>
        <family val="2"/>
        <scheme val="minor"/>
      </rPr>
      <t>Standard 4</t>
    </r>
    <r>
      <rPr>
        <u/>
        <sz val="12"/>
        <color theme="10"/>
        <rFont val="Calibri"/>
        <family val="2"/>
        <scheme val="minor"/>
      </rPr>
      <t xml:space="preserve"> (click here to edit)</t>
    </r>
  </si>
  <si>
    <r>
      <rPr>
        <b/>
        <u/>
        <sz val="12"/>
        <color theme="10"/>
        <rFont val="Calibri"/>
        <family val="2"/>
        <scheme val="minor"/>
      </rPr>
      <t>Standard 5</t>
    </r>
    <r>
      <rPr>
        <u/>
        <sz val="12"/>
        <color theme="10"/>
        <rFont val="Calibri"/>
        <family val="2"/>
        <scheme val="minor"/>
      </rPr>
      <t xml:space="preserve"> (click here to edit)</t>
    </r>
  </si>
  <si>
    <r>
      <rPr>
        <b/>
        <u/>
        <sz val="12"/>
        <color theme="10"/>
        <rFont val="Calibri"/>
        <family val="2"/>
        <scheme val="minor"/>
      </rPr>
      <t>Standard 6</t>
    </r>
    <r>
      <rPr>
        <u/>
        <sz val="12"/>
        <color theme="10"/>
        <rFont val="Calibri"/>
        <family val="2"/>
        <scheme val="minor"/>
      </rPr>
      <t xml:space="preserve"> (Click here to edit)</t>
    </r>
  </si>
  <si>
    <t>Weights must equal 100%</t>
  </si>
  <si>
    <t>Note:  You cannot select both Elementary and Secondary responsibilities.  Please select the most applicable responsibility.</t>
  </si>
  <si>
    <t>Comments are Necessary for Ratings of Basic or Partially Proficent</t>
  </si>
  <si>
    <r>
      <t xml:space="preserve">5. The user should define  both the measures to be used as well as the weights for each measure in the </t>
    </r>
    <r>
      <rPr>
        <sz val="12"/>
        <color rgb="FF00B0F0"/>
        <rFont val="Calibri"/>
        <family val="2"/>
        <scheme val="minor"/>
      </rPr>
      <t>Standard 6 Selecting</t>
    </r>
    <r>
      <rPr>
        <sz val="12"/>
        <color theme="1"/>
        <rFont val="Calibri"/>
        <family val="2"/>
        <scheme val="minor"/>
      </rPr>
      <t xml:space="preserve">  tab before clicking on the </t>
    </r>
    <r>
      <rPr>
        <sz val="12"/>
        <color rgb="FF00B0F0"/>
        <rFont val="Calibri"/>
        <family val="2"/>
        <scheme val="minor"/>
      </rPr>
      <t>Standard 6 Scoring</t>
    </r>
    <r>
      <rPr>
        <sz val="12"/>
        <color theme="1"/>
        <rFont val="Calibri"/>
        <family val="2"/>
        <scheme val="minor"/>
      </rPr>
      <t xml:space="preserve"> Tab.  Information entered in the "Standard 6 Selecting" tab is used to pre-populate fields in the </t>
    </r>
    <r>
      <rPr>
        <sz val="12"/>
        <color rgb="FF00B0F0"/>
        <rFont val="Calibri"/>
        <family val="2"/>
        <scheme val="minor"/>
      </rPr>
      <t>Standard 7 Scoring</t>
    </r>
    <r>
      <rPr>
        <sz val="12"/>
        <color theme="1"/>
        <rFont val="Calibri"/>
        <family val="2"/>
        <scheme val="minor"/>
      </rPr>
      <t xml:space="preserve"> Tab.</t>
    </r>
  </si>
  <si>
    <t>Contributing organizations: Center School District, Colorado Department of Education, Colorado Legacy Foundation, San Juan BOCES, Thompson School District</t>
  </si>
  <si>
    <r>
      <rPr>
        <b/>
        <u/>
        <sz val="12"/>
        <color theme="10"/>
        <rFont val="Calibri"/>
        <family val="2"/>
        <scheme val="minor"/>
      </rPr>
      <t>Standard 3</t>
    </r>
    <r>
      <rPr>
        <u/>
        <sz val="12"/>
        <color theme="10"/>
        <rFont val="Calibri"/>
        <family val="2"/>
        <scheme val="minor"/>
      </rPr>
      <t xml:space="preserve"> (click here to edit)</t>
    </r>
  </si>
  <si>
    <t># and % of Highly Effective, Effective, and Ineffective Teachers*</t>
  </si>
  <si>
    <t>Ratings: (# points per rating at this level)</t>
  </si>
  <si>
    <t>d. Distributive Leadership</t>
  </si>
  <si>
    <t>Measures of Student Learning Rating</t>
  </si>
  <si>
    <t>0 to 2</t>
  </si>
  <si>
    <t>2.01 to 8</t>
  </si>
  <si>
    <t>8.01 to 14</t>
  </si>
  <si>
    <t>14.01 to 20</t>
  </si>
  <si>
    <t>2.01 to 24</t>
  </si>
  <si>
    <t>Weight Standards - based on the # of elements within each standard</t>
  </si>
  <si>
    <t>Weight Standards - equally</t>
  </si>
  <si>
    <t>Cut points for 1080 principal scale</t>
  </si>
  <si>
    <t>low ineffective</t>
  </si>
  <si>
    <t>low partially effective</t>
  </si>
  <si>
    <t>State summative (e.g., TCAP, Access, COACT)</t>
  </si>
  <si>
    <t>State growth (e.g., TCAP Colorado Growth Model)</t>
  </si>
  <si>
    <t>District summative (e.g., District-developed end of course exam)</t>
  </si>
  <si>
    <t>District interim (e.g., District-developed benchmark exams)</t>
  </si>
  <si>
    <t>District custom (e.g., District-developed course final)</t>
  </si>
  <si>
    <t>Vendor summative (e.g., AP)</t>
  </si>
  <si>
    <t>Vendor interim (e.g., Star)</t>
  </si>
  <si>
    <t>Content Area for this measure (please select --&gt;)</t>
  </si>
  <si>
    <t xml:space="preserve">Reading </t>
  </si>
  <si>
    <t>Writing</t>
  </si>
  <si>
    <t>Language Arts</t>
  </si>
  <si>
    <t>Mathematics</t>
  </si>
  <si>
    <t>Science</t>
  </si>
  <si>
    <t>Social Studies</t>
  </si>
  <si>
    <t>Visual Arts</t>
  </si>
  <si>
    <t>Theater/Drama</t>
  </si>
  <si>
    <t>Music</t>
  </si>
  <si>
    <t>Career and Technical Education</t>
  </si>
  <si>
    <t>Business</t>
  </si>
  <si>
    <t>Technology</t>
  </si>
  <si>
    <t>World Languages</t>
  </si>
  <si>
    <t>Oral Communication</t>
  </si>
  <si>
    <t>Written Communication</t>
  </si>
  <si>
    <t>Health</t>
  </si>
  <si>
    <t>Physical Education</t>
  </si>
  <si>
    <t>English Language Development</t>
  </si>
  <si>
    <t>Gifted and Talented</t>
  </si>
  <si>
    <t>Mild/moderate Special Education</t>
  </si>
  <si>
    <t>Center-based Special Education</t>
  </si>
  <si>
    <t>Intervention</t>
  </si>
  <si>
    <t>Median Growth Percentile 35th to 49th</t>
  </si>
  <si>
    <t>Total Points for 24 point scale:</t>
  </si>
  <si>
    <t>Collaboratively implement strategies to address the school's vision, msission, and strategic goals.</t>
  </si>
  <si>
    <t>THE PRINCIPAL ensures that the school’s vision, mission, and strategic goals are:</t>
  </si>
  <si>
    <t>THE PRINCIPAL collaboratively establishes strategic goals that are:</t>
  </si>
  <si>
    <t>THE PRINCIPAL:</t>
  </si>
  <si>
    <t>THE PRINCIPAL communicates effectively to staff and other stakeholders:</t>
  </si>
  <si>
    <t>THE PRINCIPAL establishes clear and consistent processes and systems to:</t>
  </si>
  <si>
    <t>THE PRINCIPAL establishes clear and effective processes to:</t>
  </si>
  <si>
    <t>THE PRINCIPAL involves school staff members in:</t>
  </si>
  <si>
    <t>THE PRINCIPAL sets expectations for staff regarding:</t>
  </si>
  <si>
    <t>THE PRINCIPAL reinforces instructional initiatives through:</t>
  </si>
  <si>
    <t>THE PRINCIPAL implements a school wide instructional approach that is:</t>
  </si>
  <si>
    <t>THE PRINCIPAL ensures that the school’s instructional program is:</t>
  </si>
  <si>
    <t xml:space="preserve">THE PRINCIPAL:  </t>
  </si>
  <si>
    <t>THE PRINCIPAL sets the expectation that all students will:</t>
  </si>
  <si>
    <t>THE PRINCIPAL 
creates a culture of risk taking and learning within the school by:</t>
  </si>
  <si>
    <t>THE PRINCIPAL provides professional development that is:</t>
  </si>
  <si>
    <t>THE PRINCIPAL considers school and district strategic goals and student outcomes when making personnel decisions such as:</t>
  </si>
  <si>
    <t xml:space="preserve">THE PRINCIPAL
manages school’s budget with respect to: 
</t>
  </si>
  <si>
    <t xml:space="preserve">THE PRINCIPAL encourages families and community members to become engaged in: </t>
  </si>
  <si>
    <t>THE PRINCIPAL ensures that the vision, mission, values, beliefs and goals of school are:</t>
  </si>
  <si>
    <t xml:space="preserve">SCHOOL STAFF MEMBERS: </t>
  </si>
  <si>
    <t>SCHOOL STAFF MEMBERS:</t>
  </si>
  <si>
    <t>SCHOOL STAFF MEMBERS</t>
  </si>
  <si>
    <t>Parents and SCHOOL STAFF MEMBERS:</t>
  </si>
  <si>
    <t xml:space="preserve">SCHOOL STAFF MEMBERS and the community: </t>
  </si>
  <si>
    <t>SCHOOL STAFF MEMBERS 
recommend:</t>
  </si>
  <si>
    <t xml:space="preserve">SCHOOL STAFF MEMBERS initiate activities designed to: </t>
  </si>
  <si>
    <r>
      <t>SCHOOL STAFF AND OTHER STAKEHOLDERS:</t>
    </r>
    <r>
      <rPr>
        <sz val="12"/>
        <rFont val="Times New Roman"/>
        <family val="1"/>
      </rPr>
      <t xml:space="preserve"> </t>
    </r>
  </si>
  <si>
    <t>SCHOOL STAFF MEMBERS AND OTHER STAKEHOLDERS:</t>
  </si>
  <si>
    <t xml:space="preserve">THE PRINCIPAL </t>
  </si>
  <si>
    <r>
      <t>Provides performance feedback to teachers that is</t>
    </r>
    <r>
      <rPr>
        <sz val="11"/>
        <color rgb="FFFF0000"/>
        <rFont val="Calibri"/>
        <family val="2"/>
        <scheme val="minor"/>
      </rPr>
      <t>:</t>
    </r>
  </si>
  <si>
    <r>
      <t xml:space="preserve">THE PRINCIPAL  
</t>
    </r>
    <r>
      <rPr>
        <b/>
        <sz val="11"/>
        <color rgb="FFFF0000"/>
        <rFont val="Times New Roman"/>
        <family val="1"/>
      </rPr>
      <t>i</t>
    </r>
    <r>
      <rPr>
        <b/>
        <sz val="11"/>
        <rFont val="Times New Roman"/>
        <family val="1"/>
      </rPr>
      <t>nvites families and community members into the school to participate in:</t>
    </r>
  </si>
  <si>
    <t>Address student needs in a holistic, integrated, and comprehensive manner.</t>
  </si>
  <si>
    <t>conducts staff evaluation activities:</t>
  </si>
  <si>
    <t>accept responsibility for:</t>
  </si>
  <si>
    <t>SCHOOL STAFF MEMBERS AND PARENTS:</t>
  </si>
  <si>
    <t>DATA2014P</t>
  </si>
  <si>
    <r>
      <rPr>
        <b/>
        <sz val="9.5"/>
        <color indexed="8"/>
        <rFont val="Times New Roman"/>
        <family val="1"/>
      </rPr>
      <t>ELEMENT A: School Vision, Mission and Strategic Goals:</t>
    </r>
    <r>
      <rPr>
        <sz val="9.5"/>
        <color indexed="8"/>
        <rFont val="Times New Roman"/>
        <family val="1"/>
      </rPr>
      <t xml:space="preserve"> Principals collaboratively develop the vision, mission, values, expectations and goals of the school, collaboratively determine the processes used to establish these foundations, and facilitate their integration into the life of the school community.</t>
    </r>
  </si>
  <si>
    <r>
      <rPr>
        <b/>
        <sz val="9.5"/>
        <color indexed="8"/>
        <rFont val="Times New Roman"/>
        <family val="1"/>
      </rPr>
      <t>ELEMENT B: School Plan:</t>
    </r>
    <r>
      <rPr>
        <sz val="9.5"/>
        <color indexed="8"/>
        <rFont val="Times New Roman"/>
        <family val="1"/>
      </rPr>
      <t xml:space="preserve"> Principals ensure that a plan is in place that supports improved academic achievement and developmental outcomes for all students, and provides for data-based progress monitoring.</t>
    </r>
  </si>
  <si>
    <r>
      <rPr>
        <b/>
        <sz val="9.5"/>
        <color indexed="8"/>
        <rFont val="Times New Roman"/>
        <family val="1"/>
      </rPr>
      <t xml:space="preserve">ELEMENT C: Leading Change: </t>
    </r>
    <r>
      <rPr>
        <sz val="9.5"/>
        <color indexed="8"/>
        <rFont val="Times New Roman"/>
        <family val="1"/>
      </rPr>
      <t>Principals solicit input and collaborate with staff and their school community to implement strategies for change and improvements that result in improved achievement and developmental outcomes.</t>
    </r>
  </si>
  <si>
    <r>
      <t xml:space="preserve">ELEMENT D: Distributive Leadership: </t>
    </r>
    <r>
      <rPr>
        <sz val="9.5"/>
        <color indexed="8"/>
        <rFont val="Times New Roman"/>
        <family val="1"/>
      </rPr>
      <t>Principals create and utilize processes to distribute leadership and support collaborative efforts throughout the school among Teachers and Administrators.</t>
    </r>
  </si>
  <si>
    <r>
      <rPr>
        <b/>
        <sz val="9.5"/>
        <color indexed="8"/>
        <rFont val="Times New Roman"/>
        <family val="1"/>
      </rPr>
      <t xml:space="preserve">ELEMENT A: Curriculum, Instruction, Learning and Assessment: </t>
    </r>
    <r>
      <rPr>
        <sz val="9.5"/>
        <color indexed="8"/>
        <rFont val="Times New Roman"/>
        <family val="1"/>
      </rPr>
      <t>Principals promote school-wide efforts to establish, implement and refine appropriate expectations for curriculum, instructional practices, assessment and use of data on student learning based on scientific research and evidence-based practices that result in student academic achievement.</t>
    </r>
  </si>
  <si>
    <r>
      <rPr>
        <b/>
        <sz val="9.5"/>
        <color indexed="8"/>
        <rFont val="Times New Roman"/>
        <family val="1"/>
      </rPr>
      <t>ELEMENT B: Instructional Time:</t>
    </r>
    <r>
      <rPr>
        <sz val="9.5"/>
        <color indexed="8"/>
        <rFont val="Times New Roman"/>
        <family val="1"/>
      </rPr>
      <t xml:space="preserve"> Principals create processes and schedules which maximize instructional, collaborative and preparation time.</t>
    </r>
  </si>
  <si>
    <r>
      <rPr>
        <b/>
        <sz val="9.5"/>
        <color indexed="8"/>
        <rFont val="Times New Roman"/>
        <family val="1"/>
      </rPr>
      <t>ELEMENT C: Implementing High-quality Instruction</t>
    </r>
    <r>
      <rPr>
        <sz val="9.5"/>
        <color indexed="8"/>
        <rFont val="Times New Roman"/>
        <family val="1"/>
      </rPr>
      <t>: Principals support Teachers through ongoing, actionable feedback and needs-based professional development to ensure that rigorous, relevant and evidence-based instruction and authentic learning experiences meet the needs of all students and are aligned across P-20.</t>
    </r>
  </si>
  <si>
    <r>
      <t xml:space="preserve">ELEMENT D: High Expectations for all Students: </t>
    </r>
    <r>
      <rPr>
        <sz val="9.5"/>
        <color indexed="8"/>
        <rFont val="Times New Roman"/>
        <family val="1"/>
      </rPr>
      <t>Principals hold all staff accountable for setting and achieving rigorous performance goals for all students, and empower staff to achieve these goals across content areas.</t>
    </r>
  </si>
  <si>
    <r>
      <rPr>
        <b/>
        <sz val="9.5"/>
        <color indexed="8"/>
        <rFont val="Times New Roman"/>
        <family val="1"/>
      </rPr>
      <t xml:space="preserve">ELEMENT E: Instructional Practices: </t>
    </r>
    <r>
      <rPr>
        <sz val="9.5"/>
        <color indexed="8"/>
        <rFont val="Times New Roman"/>
        <family val="1"/>
      </rPr>
      <t xml:space="preserve">Principals demonstrate a rich knowledge of effective instructional practices, as identified by research on best practices, in order to support and guide Teachers in data-based decision making regarding effective practices to maximize student success. </t>
    </r>
  </si>
  <si>
    <r>
      <rPr>
        <b/>
        <sz val="9.5"/>
        <color indexed="8"/>
        <rFont val="Times New Roman"/>
        <family val="1"/>
      </rPr>
      <t>ELEMENT A: Intentional and Collaborative School Culture:</t>
    </r>
    <r>
      <rPr>
        <sz val="9.5"/>
        <color indexed="8"/>
        <rFont val="Times New Roman"/>
        <family val="1"/>
      </rPr>
      <t xml:space="preserve"> Principals articulate, model and positively reinforce a clear vision and values of the school’s culture, and involve students, families and staff in creating an inclusive and welcoming climate that supports it.</t>
    </r>
  </si>
  <si>
    <r>
      <rPr>
        <b/>
        <sz val="9.5"/>
        <color indexed="8"/>
        <rFont val="Times New Roman"/>
        <family val="1"/>
      </rPr>
      <t xml:space="preserve">ELEMENT B: Commitment to the Whole Child: </t>
    </r>
    <r>
      <rPr>
        <sz val="9.5"/>
        <color indexed="8"/>
        <rFont val="Times New Roman"/>
        <family val="1"/>
      </rPr>
      <t>Principals promote the cognitive, physical, social and emotional health, growth and skill development of every student.</t>
    </r>
  </si>
  <si>
    <r>
      <rPr>
        <b/>
        <sz val="9.5"/>
        <color indexed="8"/>
        <rFont val="Times New Roman"/>
        <family val="1"/>
      </rPr>
      <t>ELEMENT C: Equity Pedagogy:</t>
    </r>
    <r>
      <rPr>
        <sz val="9.5"/>
        <color indexed="8"/>
        <rFont val="Times New Roman"/>
        <family val="1"/>
      </rPr>
      <t xml:space="preserve"> Principals demonstrate a commitment to a diverse population of students by creating an inclusive and positive school culture, and provide instruction in meeting the needs of diverse students, talents, experiences and challenges in support of student achievement.</t>
    </r>
  </si>
  <si>
    <r>
      <t>ELEMENT D: Efficacy, Empowerment and a Culture of Continuous Improvement:</t>
    </r>
    <r>
      <rPr>
        <sz val="9.5"/>
        <color indexed="8"/>
        <rFont val="Times New Roman"/>
        <family val="1"/>
      </rPr>
      <t xml:space="preserve"> Principals and their leadership team foster a school culture that encourages continual improvement through reliance on research, innovation, prudent risk-taking, high expectations for all students and Teachers, and a valid assessment of outcomes.</t>
    </r>
  </si>
  <si>
    <r>
      <rPr>
        <b/>
        <sz val="9.5"/>
        <color indexed="8"/>
        <rFont val="Times New Roman"/>
        <family val="1"/>
      </rPr>
      <t xml:space="preserve">ELEMENT A: Professional Development/Learning Communities: </t>
    </r>
    <r>
      <rPr>
        <sz val="9.5"/>
        <color indexed="8"/>
        <rFont val="Times New Roman"/>
        <family val="1"/>
      </rPr>
      <t>Principals ensure that the school is a professional learning community that provides opportunities for collaboration, fosters Teacher learning and develops Teacher leaders in a manner that is consistent with local structures, contracts, policies and strategic plans.</t>
    </r>
  </si>
  <si>
    <r>
      <rPr>
        <b/>
        <sz val="9.5"/>
        <color indexed="8"/>
        <rFont val="Times New Roman"/>
        <family val="1"/>
      </rPr>
      <t>ELEMENT B: Recruiting, Hiring, Placing, Mentoring, and Dismissal of Staff:</t>
    </r>
    <r>
      <rPr>
        <sz val="9.5"/>
        <color indexed="8"/>
        <rFont val="Times New Roman"/>
        <family val="1"/>
      </rPr>
      <t xml:space="preserve"> Principals establish and effectively manage processes and systems that ensure a knowledgeable, high-quality, high-performing staff.</t>
    </r>
  </si>
  <si>
    <r>
      <rPr>
        <b/>
        <sz val="9.5"/>
        <color indexed="8"/>
        <rFont val="Times New Roman"/>
        <family val="1"/>
      </rPr>
      <t>ELEMENT C: Teacher and Staff Evaluation:</t>
    </r>
    <r>
      <rPr>
        <sz val="9.5"/>
        <color indexed="8"/>
        <rFont val="Times New Roman"/>
        <family val="1"/>
      </rPr>
      <t xml:space="preserve"> Principals evaluate staff performance using the District’s Educator evaluation system in order to ensure that Teachers and staff are evaluated in a fair and equitable manner with a focus on improving Teacher and staff performance and, thus, student achievement.</t>
    </r>
  </si>
  <si>
    <r>
      <rPr>
        <b/>
        <sz val="9.5"/>
        <color indexed="8"/>
        <rFont val="Times New Roman"/>
        <family val="1"/>
      </rPr>
      <t>ELEMENT A: School Resources and Budget:</t>
    </r>
    <r>
      <rPr>
        <sz val="9.5"/>
        <color indexed="8"/>
        <rFont val="Times New Roman"/>
        <family val="1"/>
      </rPr>
      <t xml:space="preserve"> Principals establish systems for marshaling all available school resources to facilitate the work that needs to be done to improve student learning, academic achievement and overall healthy development for all students.</t>
    </r>
  </si>
  <si>
    <r>
      <rPr>
        <b/>
        <sz val="9.5"/>
        <color indexed="8"/>
        <rFont val="Times New Roman"/>
        <family val="1"/>
      </rPr>
      <t>ELEMENT B: Conflict Management and Resolution:</t>
    </r>
    <r>
      <rPr>
        <sz val="9.5"/>
        <color indexed="8"/>
        <rFont val="Times New Roman"/>
        <family val="1"/>
      </rPr>
      <t xml:space="preserve"> Principals proactively and efficiently manage the complexity of human interactions and relationships, including those among and between parents/guardians, students and staff.</t>
    </r>
  </si>
  <si>
    <r>
      <rPr>
        <b/>
        <sz val="9.5"/>
        <color indexed="8"/>
        <rFont val="Times New Roman"/>
        <family val="1"/>
      </rPr>
      <t>ELEMENT C: Systematic Communication:</t>
    </r>
    <r>
      <rPr>
        <sz val="9.5"/>
        <color indexed="8"/>
        <rFont val="Times New Roman"/>
        <family val="1"/>
      </rPr>
      <t xml:space="preserve"> Principals facilitate the design and utilization of various forms of formal and informal communication with all school stakeholders.</t>
    </r>
  </si>
  <si>
    <r>
      <t xml:space="preserve">ELEMENT D: School-wide Expectations for Students and Staff: </t>
    </r>
    <r>
      <rPr>
        <sz val="9.5"/>
        <color indexed="8"/>
        <rFont val="Times New Roman"/>
        <family val="1"/>
      </rPr>
      <t>Principals ensure that clear expectations, structures, rules and procedures are established for students and staff.</t>
    </r>
  </si>
  <si>
    <r>
      <rPr>
        <b/>
        <sz val="9.5"/>
        <color indexed="8"/>
        <rFont val="Times New Roman"/>
        <family val="1"/>
      </rPr>
      <t xml:space="preserve">ELEMENT E: Supporting Policies and Agreements: </t>
    </r>
    <r>
      <rPr>
        <sz val="9.5"/>
        <color indexed="8"/>
        <rFont val="Times New Roman"/>
        <family val="1"/>
      </rPr>
      <t>Principals regularly update their knowledge of federal and state laws, and School District and board policies, including negotiated agreements, if applicable, and establish processes to ensure that these policies, laws and agreements are consistently met and implemented.</t>
    </r>
  </si>
  <si>
    <r>
      <rPr>
        <b/>
        <sz val="9.5"/>
        <color indexed="8"/>
        <rFont val="Times New Roman"/>
        <family val="1"/>
      </rPr>
      <t>ELEMENT F: Ensuring an Orderly and Supportive Environment:</t>
    </r>
    <r>
      <rPr>
        <sz val="9.5"/>
        <color indexed="8"/>
        <rFont val="Times New Roman"/>
        <family val="1"/>
      </rPr>
      <t xml:space="preserve"> Principals ensure that the school provides an orderly and supportive environment that fosters a climate of safety, respect, and well-being.</t>
    </r>
  </si>
  <si>
    <r>
      <rPr>
        <b/>
        <sz val="9.5"/>
        <color indexed="8"/>
        <rFont val="Times New Roman"/>
        <family val="1"/>
      </rPr>
      <t xml:space="preserve">ELEMENT A: Family and Community Involvement and Outreach: </t>
    </r>
    <r>
      <rPr>
        <sz val="9.5"/>
        <color indexed="8"/>
        <rFont val="Times New Roman"/>
        <family val="1"/>
      </rPr>
      <t>Principals design and/or utilize structures and processes which result in family and community engagement, support and ownership for the school.</t>
    </r>
  </si>
  <si>
    <r>
      <rPr>
        <b/>
        <sz val="9.5"/>
        <color indexed="8"/>
        <rFont val="Times New Roman"/>
        <family val="1"/>
      </rPr>
      <t>ELEMENT B: Professional Leadership Responsibilities:</t>
    </r>
    <r>
      <rPr>
        <sz val="9.5"/>
        <color indexed="8"/>
        <rFont val="Times New Roman"/>
        <family val="1"/>
      </rPr>
      <t xml:space="preserve"> Principals strive to improve the profession by collaborating with their colleagues, School District leadership and other stakeholders to drive the development and successful implementation of initiatives that better serve students, Teachers and schools at all levels of the education system. They ensure that these initiatives are consistent with federal and state laws, School District and board policies, and negotiated agreements where applicable.</t>
    </r>
  </si>
  <si>
    <r>
      <rPr>
        <b/>
        <sz val="9.5"/>
        <color indexed="8"/>
        <rFont val="Times New Roman"/>
        <family val="1"/>
      </rPr>
      <t>ELEMENT C: Advocacy for the School:</t>
    </r>
    <r>
      <rPr>
        <sz val="9.5"/>
        <color indexed="8"/>
        <rFont val="Times New Roman"/>
        <family val="1"/>
      </rPr>
      <t xml:space="preserve"> Principals develop systems and relationships to leverage the School District and community resources available to them both within and outside of the school in order to maximize the school’s ability to serve the best interest of students and families.</t>
    </r>
  </si>
  <si>
    <t>Collective and individual attribution for principals</t>
  </si>
  <si>
    <t>We can delete this, but we could also leave it.  District goals are collective, school goals are individual?</t>
  </si>
  <si>
    <t>Description or notes</t>
  </si>
  <si>
    <t>Changed Standard 7 scoring to say description or notes instead of justification of weight</t>
  </si>
  <si>
    <t>Assessment has been changed to measure</t>
  </si>
  <si>
    <t>School Performance Framework (SPF)</t>
  </si>
  <si>
    <t>District Performance Framework (DPF)</t>
  </si>
  <si>
    <t>Added SPF and DPF to type of measure</t>
  </si>
  <si>
    <t>This was not consistent</t>
  </si>
  <si>
    <t>Evidence &amp; Comments  on Measure of Student Learning - 1</t>
  </si>
  <si>
    <t>Measure of Student Learning - 1</t>
  </si>
  <si>
    <t>Measure of Student Learning - 2</t>
  </si>
  <si>
    <t>Evidence &amp; Comments  on Measure of Student Learning - 2</t>
  </si>
  <si>
    <t>Measure of Student Learning - 3</t>
  </si>
  <si>
    <t>Evidence &amp; Comments  on Measure of Student Learning - 3</t>
  </si>
  <si>
    <t>Measure of Student Learning - 4</t>
  </si>
  <si>
    <t>Measure of Student Learning - 5</t>
  </si>
  <si>
    <t>Evidence &amp; Comments  on Measure of Student Learning - 5</t>
  </si>
  <si>
    <t>Measure of Student Learning - 6</t>
  </si>
  <si>
    <t>Evidence &amp; Comments  on Measure of Student Learning - 6</t>
  </si>
  <si>
    <t>Evidence &amp; Comments  on Measure of Student Learning - 7</t>
  </si>
  <si>
    <t>This was changed to Measure of Student Learning</t>
  </si>
  <si>
    <t>Evidence &amp; Comments  on Student Learning Outcome Measure - 4</t>
  </si>
  <si>
    <t>Student Learning Outcome Measure - 7</t>
  </si>
  <si>
    <t>Professional Practice Custom Weights</t>
  </si>
  <si>
    <t>Measures of Student Learning (2014-2015 school year only)  Weight may be 0%-50%</t>
  </si>
  <si>
    <t xml:space="preserve">Professional Practices </t>
  </si>
  <si>
    <t>Percentage of Professional Practice Weight</t>
  </si>
  <si>
    <t>leave it</t>
  </si>
  <si>
    <t>School summative (e.g., School-developed end of course exam)</t>
  </si>
  <si>
    <t>School interim (e.g., School-developed benchmark exams)</t>
  </si>
  <si>
    <t>School custom (e.g., School Developed Course Assessment)</t>
  </si>
  <si>
    <t>Classroom summative (e.g., Classroom-developed end of course exam)</t>
  </si>
  <si>
    <t>Classroom interim (e.g., Classroom-developed benchmark exams)</t>
  </si>
  <si>
    <t>Classroom custom (e.g., Classroom Developed Assessment)</t>
  </si>
  <si>
    <t>Input the percentage of the of the evaluation that is based on Measures of Student Learning</t>
  </si>
  <si>
    <t>Standard VII total weighted points on 1040 scale</t>
  </si>
  <si>
    <t>Overall Rating for Quality Standard VII (Measures of Student Learning</t>
  </si>
  <si>
    <t>Total points on weighted 1040 scale:</t>
  </si>
  <si>
    <r>
      <t xml:space="preserve">The electronic evaluation system has been designed to make the evaluation process easier when inputting and analyzing the information.  The electronic system will designate the appropriate rating for each element, standard, and final rating.  </t>
    </r>
    <r>
      <rPr>
        <u/>
        <sz val="11"/>
        <color theme="1"/>
        <rFont val="Calibri"/>
        <family val="2"/>
        <scheme val="minor"/>
      </rPr>
      <t>This Excel version will only properly work when opened within Microsoft Excel 2010 or higher</t>
    </r>
    <r>
      <rPr>
        <sz val="11"/>
        <color theme="1"/>
        <rFont val="Calibri"/>
        <family val="2"/>
        <scheme val="minor"/>
      </rPr>
      <t xml:space="preserve">.  This system will not work in another spreadsheet software.  Users with older version of Excel are encouraged to upgrade to a newer version or use the State Online Performance Management system. 
</t>
    </r>
  </si>
  <si>
    <t>Interpreting the rubric</t>
  </si>
  <si>
    <t>The excel version can not mimic the user's guide entirely. Formatting in the excel version will not always match formatting in the user's guide (spacing etc.) .  Please refer to the official CDE user's guide regarding how to score and interpret the rubric.</t>
  </si>
  <si>
    <t>CDE User's Guide</t>
  </si>
  <si>
    <t>Colorado Model Evaluation System: Principal (SELF)</t>
  </si>
  <si>
    <t>PER-SELF-8-14-14</t>
  </si>
  <si>
    <t>SELF EVALUTION ONLY 
NOT FOR FINAL EVALUTION</t>
  </si>
  <si>
    <r>
      <t>This excel evaluation system is designed for SELF EVALUATION.  This version is</t>
    </r>
    <r>
      <rPr>
        <u/>
        <sz val="11"/>
        <color rgb="FFFF0000"/>
        <rFont val="Calibri"/>
        <family val="2"/>
      </rPr>
      <t xml:space="preserve"> </t>
    </r>
    <r>
      <rPr>
        <u/>
        <sz val="11"/>
        <color rgb="FFC00000"/>
        <rFont val="Calibri"/>
        <family val="2"/>
      </rPr>
      <t>NOT to be used for official ratings.</t>
    </r>
    <r>
      <rPr>
        <sz val="11"/>
        <color indexed="8"/>
        <rFont val="Calibri"/>
        <family val="2"/>
      </rPr>
      <t xml:space="preserve"> </t>
    </r>
  </si>
  <si>
    <t>SELF</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</si>
</sst>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0%"/>
  </numFmts>
  <fonts count="137"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8"/>
      <name val="Calibri"/>
      <family val="2"/>
    </font>
    <font>
      <sz val="8"/>
      <name val="Calibri"/>
      <family val="2"/>
    </font>
    <font>
      <sz val="9.5"/>
      <color indexed="8"/>
      <name val="Times New Roman"/>
      <family val="1"/>
    </font>
    <font>
      <b/>
      <sz val="9.5"/>
      <color indexed="8"/>
      <name val="Times New Roman"/>
      <family val="1"/>
    </font>
    <font>
      <sz val="8"/>
      <name val="Calibri"/>
      <family val="2"/>
    </font>
    <font>
      <b/>
      <sz val="12"/>
      <color indexed="8"/>
      <name val="Calibri"/>
      <family val="2"/>
    </font>
    <font>
      <sz val="9.5"/>
      <color indexed="19"/>
      <name val="Times New Roman"/>
      <family val="1"/>
    </font>
    <font>
      <b/>
      <sz val="9.5"/>
      <color indexed="9"/>
      <name val="Times New Roman"/>
      <family val="1"/>
    </font>
    <font>
      <b/>
      <sz val="9.5"/>
      <color indexed="8"/>
      <name val="Times New Roman"/>
      <family val="1"/>
    </font>
    <font>
      <sz val="9.5"/>
      <color indexed="8"/>
      <name val="Times New Roman"/>
      <family val="1"/>
    </font>
    <font>
      <b/>
      <sz val="10"/>
      <color indexed="8"/>
      <name val="Times New Roman"/>
      <family val="1"/>
    </font>
    <font>
      <sz val="10"/>
      <color indexed="8"/>
      <name val="Times New Roman"/>
      <family val="1"/>
    </font>
    <font>
      <b/>
      <sz val="8"/>
      <color indexed="8"/>
      <name val="Times New Roman"/>
      <family val="1"/>
    </font>
    <font>
      <sz val="12"/>
      <color indexed="8"/>
      <name val="Calibri"/>
      <family val="2"/>
    </font>
    <font>
      <b/>
      <sz val="11"/>
      <color indexed="8"/>
      <name val="Calibri"/>
      <family val="2"/>
    </font>
    <font>
      <sz val="9.5"/>
      <color indexed="8"/>
      <name val="Cambria"/>
      <family val="1"/>
    </font>
    <font>
      <b/>
      <sz val="8"/>
      <color indexed="19"/>
      <name val="Times New Roman"/>
      <family val="1"/>
    </font>
    <font>
      <b/>
      <sz val="12"/>
      <color indexed="8"/>
      <name val="Times New Roman"/>
      <family val="1"/>
    </font>
    <font>
      <sz val="12"/>
      <color indexed="8"/>
      <name val="Times New Roman"/>
      <family val="1"/>
    </font>
    <font>
      <b/>
      <sz val="9"/>
      <color indexed="8"/>
      <name val="Times New Roman"/>
      <family val="1"/>
    </font>
    <font>
      <sz val="9"/>
      <color indexed="8"/>
      <name val="Times New Roman"/>
      <family val="1"/>
    </font>
    <font>
      <sz val="11"/>
      <color indexed="8"/>
      <name val="Times New Roman"/>
      <family val="1"/>
    </font>
    <font>
      <b/>
      <sz val="12"/>
      <color indexed="8"/>
      <name val="Calibri"/>
      <family val="2"/>
    </font>
    <font>
      <sz val="10"/>
      <color indexed="8"/>
      <name val="Calibri"/>
      <family val="2"/>
    </font>
    <font>
      <b/>
      <sz val="11"/>
      <color indexed="19"/>
      <name val="Times New Roman"/>
      <family val="1"/>
    </font>
    <font>
      <sz val="24"/>
      <color indexed="8"/>
      <name val="Calibri"/>
      <family val="2"/>
    </font>
    <font>
      <b/>
      <sz val="12"/>
      <color indexed="19"/>
      <name val="Times New Roman"/>
      <family val="1"/>
    </font>
    <font>
      <sz val="18"/>
      <color indexed="8"/>
      <name val="Times New Roman"/>
      <family val="1"/>
    </font>
    <font>
      <sz val="20"/>
      <color indexed="8"/>
      <name val="Times New Roman"/>
      <family val="1"/>
    </font>
    <font>
      <b/>
      <sz val="24"/>
      <color indexed="8"/>
      <name val="Times New Roman"/>
      <family val="1"/>
    </font>
    <font>
      <b/>
      <sz val="16"/>
      <color indexed="8"/>
      <name val="Calibri"/>
      <family val="2"/>
    </font>
    <font>
      <sz val="9.5"/>
      <name val="Times New Roman"/>
      <family val="1"/>
    </font>
    <font>
      <sz val="14"/>
      <color indexed="8"/>
      <name val="Times New Roman"/>
      <family val="1"/>
    </font>
    <font>
      <sz val="10"/>
      <name val="Verdana"/>
      <family val="2"/>
    </font>
    <font>
      <sz val="10"/>
      <name val="Verdana"/>
      <family val="2"/>
    </font>
    <font>
      <sz val="12"/>
      <color theme="1"/>
      <name val="Calibri"/>
      <family val="2"/>
      <scheme val="minor"/>
    </font>
    <font>
      <sz val="11"/>
      <color theme="1"/>
      <name val="Calibri"/>
      <family val="2"/>
      <scheme val="minor"/>
    </font>
    <font>
      <u/>
      <sz val="12"/>
      <color theme="10"/>
      <name val="Calibri"/>
      <family val="2"/>
      <scheme val="minor"/>
    </font>
    <font>
      <sz val="9.5"/>
      <color theme="1"/>
      <name val="Times New Roman"/>
      <family val="1"/>
    </font>
    <font>
      <sz val="10"/>
      <color theme="1"/>
      <name val="Calibri"/>
      <family val="2"/>
      <scheme val="minor"/>
    </font>
    <font>
      <sz val="9.5"/>
      <color rgb="FF0070C0"/>
      <name val="Times New Roman"/>
      <family val="1"/>
    </font>
    <font>
      <sz val="12"/>
      <name val="Calibri"/>
      <family val="2"/>
      <scheme val="minor"/>
    </font>
    <font>
      <sz val="10"/>
      <name val="Calibri"/>
      <family val="2"/>
      <scheme val="minor"/>
    </font>
    <font>
      <b/>
      <sz val="9.5"/>
      <color theme="1"/>
      <name val="Times New Roman"/>
      <family val="1"/>
    </font>
    <font>
      <b/>
      <sz val="9"/>
      <color theme="1"/>
      <name val="Calibri"/>
      <family val="2"/>
      <scheme val="minor"/>
    </font>
    <font>
      <sz val="9"/>
      <color theme="1"/>
      <name val="Calibri"/>
      <family val="2"/>
      <scheme val="minor"/>
    </font>
    <font>
      <b/>
      <sz val="9"/>
      <color indexed="8"/>
      <name val="Calibri"/>
      <family val="2"/>
      <scheme val="minor"/>
    </font>
    <font>
      <sz val="9"/>
      <color indexed="8"/>
      <name val="Calibri"/>
      <family val="2"/>
      <scheme val="minor"/>
    </font>
    <font>
      <sz val="11"/>
      <color rgb="FF3F3F76"/>
      <name val="Calibri"/>
      <family val="2"/>
      <scheme val="minor"/>
    </font>
    <font>
      <sz val="10"/>
      <color rgb="FF3F3F76"/>
      <name val="Calibri"/>
      <family val="2"/>
      <scheme val="minor"/>
    </font>
    <font>
      <sz val="10"/>
      <color rgb="FFFA7D00"/>
      <name val="Calibri"/>
      <family val="2"/>
      <scheme val="minor"/>
    </font>
    <font>
      <b/>
      <sz val="10"/>
      <color rgb="FFFA7D00"/>
      <name val="Calibri"/>
      <family val="2"/>
      <scheme val="minor"/>
    </font>
    <font>
      <i/>
      <sz val="10"/>
      <color rgb="FF7F7F7F"/>
      <name val="Calibri"/>
      <family val="2"/>
      <scheme val="minor"/>
    </font>
    <font>
      <b/>
      <sz val="10"/>
      <color rgb="FF3F3F3F"/>
      <name val="Calibri"/>
      <family val="2"/>
      <scheme val="minor"/>
    </font>
    <font>
      <b/>
      <sz val="10"/>
      <color theme="0"/>
      <name val="Calibri"/>
      <family val="2"/>
      <scheme val="minor"/>
    </font>
    <font>
      <b/>
      <sz val="10"/>
      <color rgb="FF3F3F76"/>
      <name val="Calibri"/>
      <family val="2"/>
      <scheme val="minor"/>
    </font>
    <font>
      <sz val="10"/>
      <color rgb="FF9C0006"/>
      <name val="Calibri"/>
      <family val="2"/>
      <scheme val="minor"/>
    </font>
    <font>
      <sz val="10"/>
      <color rgb="FF006100"/>
      <name val="Calibri"/>
      <family val="2"/>
      <scheme val="minor"/>
    </font>
    <font>
      <sz val="10"/>
      <color rgb="FF9C6500"/>
      <name val="Calibri"/>
      <family val="2"/>
      <scheme val="minor"/>
    </font>
    <font>
      <b/>
      <sz val="10"/>
      <color theme="3" tint="-0.249977111117893"/>
      <name val="Calibri"/>
      <family val="2"/>
      <scheme val="minor"/>
    </font>
    <font>
      <sz val="12"/>
      <color rgb="FFFF0000"/>
      <name val="Calibri"/>
      <family val="2"/>
      <scheme val="minor"/>
    </font>
    <font>
      <b/>
      <sz val="9.5"/>
      <name val="Cambria"/>
      <family val="1"/>
    </font>
    <font>
      <sz val="11"/>
      <name val="Calibri"/>
      <family val="2"/>
      <scheme val="minor"/>
    </font>
    <font>
      <b/>
      <sz val="12"/>
      <name val="Calibri"/>
      <family val="2"/>
      <scheme val="minor"/>
    </font>
    <font>
      <b/>
      <sz val="11"/>
      <name val="Times New Roman"/>
      <family val="1"/>
    </font>
    <font>
      <sz val="11"/>
      <name val="Times New Roman"/>
      <family val="1"/>
    </font>
    <font>
      <b/>
      <sz val="12"/>
      <name val="Times New Roman"/>
      <family val="1"/>
    </font>
    <font>
      <sz val="12"/>
      <name val="Times New Roman"/>
      <family val="1"/>
    </font>
    <font>
      <sz val="9.5"/>
      <color theme="1"/>
      <name val="Webdings"/>
      <family val="1"/>
      <charset val="2"/>
    </font>
    <font>
      <sz val="7"/>
      <color theme="1"/>
      <name val="Times New Roman"/>
      <family val="1"/>
    </font>
    <font>
      <b/>
      <sz val="12"/>
      <color indexed="9"/>
      <name val="Times New Roman"/>
      <family val="1"/>
    </font>
    <font>
      <sz val="10"/>
      <color theme="1"/>
      <name val="Times New Roman"/>
      <family val="1"/>
    </font>
    <font>
      <sz val="12"/>
      <color rgb="FFA80000"/>
      <name val="Calibri"/>
      <family val="2"/>
      <scheme val="minor"/>
    </font>
    <font>
      <b/>
      <sz val="22"/>
      <color indexed="8"/>
      <name val="Calibri"/>
      <family val="2"/>
    </font>
    <font>
      <b/>
      <sz val="18"/>
      <color indexed="8"/>
      <name val="Calibri"/>
      <family val="2"/>
      <scheme val="minor"/>
    </font>
    <font>
      <sz val="9.5"/>
      <color indexed="8"/>
      <name val="Calibri"/>
      <family val="2"/>
      <scheme val="minor"/>
    </font>
    <font>
      <b/>
      <i/>
      <sz val="12"/>
      <color theme="1"/>
      <name val="Calibri"/>
      <family val="2"/>
      <scheme val="minor"/>
    </font>
    <font>
      <b/>
      <sz val="18"/>
      <color indexed="8"/>
      <name val="Times New Roman"/>
      <family val="1"/>
    </font>
    <font>
      <b/>
      <sz val="12"/>
      <color theme="1"/>
      <name val="Calibri"/>
      <family val="2"/>
      <scheme val="minor"/>
    </font>
    <font>
      <sz val="18"/>
      <color theme="1"/>
      <name val="Calibri"/>
      <family val="2"/>
      <scheme val="minor"/>
    </font>
    <font>
      <sz val="8"/>
      <color theme="1"/>
      <name val="Calibri"/>
      <family val="2"/>
      <scheme val="minor"/>
    </font>
    <font>
      <b/>
      <sz val="10"/>
      <color theme="1"/>
      <name val="Calibri"/>
      <family val="2"/>
      <scheme val="minor"/>
    </font>
    <font>
      <b/>
      <sz val="16"/>
      <color theme="1"/>
      <name val="Calibri"/>
      <family val="2"/>
      <scheme val="minor"/>
    </font>
    <font>
      <b/>
      <sz val="18"/>
      <color theme="1"/>
      <name val="Calibri"/>
      <family val="2"/>
      <scheme val="minor"/>
    </font>
    <font>
      <b/>
      <u/>
      <sz val="10"/>
      <color theme="1"/>
      <name val="Calibri"/>
      <family val="2"/>
      <scheme val="minor"/>
    </font>
    <font>
      <sz val="10"/>
      <color theme="0"/>
      <name val="Times New Roman"/>
      <family val="1"/>
    </font>
    <font>
      <sz val="12"/>
      <color theme="0"/>
      <name val="Calibri"/>
      <family val="2"/>
      <scheme val="minor"/>
    </font>
    <font>
      <sz val="9.5"/>
      <color theme="0"/>
      <name val="Times New Roman"/>
      <family val="1"/>
    </font>
    <font>
      <sz val="8"/>
      <color theme="0"/>
      <name val="Calibri"/>
      <family val="2"/>
      <scheme val="minor"/>
    </font>
    <font>
      <b/>
      <sz val="9"/>
      <color indexed="81"/>
      <name val="Tahoma"/>
      <family val="2"/>
    </font>
    <font>
      <b/>
      <sz val="16"/>
      <color indexed="8"/>
      <name val="Times New Roman"/>
      <family val="1"/>
    </font>
    <font>
      <sz val="9"/>
      <color theme="0"/>
      <name val="Calibri"/>
      <family val="2"/>
      <scheme val="minor"/>
    </font>
    <font>
      <sz val="16"/>
      <color theme="1"/>
      <name val="Calibri"/>
      <family val="2"/>
      <scheme val="minor"/>
    </font>
    <font>
      <sz val="16"/>
      <color indexed="8"/>
      <name val="Times New Roman"/>
      <family val="1"/>
    </font>
    <font>
      <b/>
      <sz val="12"/>
      <color theme="1"/>
      <name val="Times New Roman"/>
      <family val="1"/>
    </font>
    <font>
      <sz val="12"/>
      <color theme="1"/>
      <name val="Times New Roman"/>
      <family val="1"/>
    </font>
    <font>
      <b/>
      <sz val="14"/>
      <color indexed="8"/>
      <name val="Calibri"/>
      <family val="2"/>
    </font>
    <font>
      <u/>
      <sz val="12"/>
      <color theme="1"/>
      <name val="Calibri"/>
      <family val="2"/>
      <scheme val="minor"/>
    </font>
    <font>
      <sz val="11"/>
      <color rgb="FFFF0000"/>
      <name val="Calibri"/>
      <family val="2"/>
      <scheme val="minor"/>
    </font>
    <font>
      <b/>
      <sz val="11"/>
      <color theme="1"/>
      <name val="Calibri"/>
      <family val="2"/>
      <scheme val="minor"/>
    </font>
    <font>
      <sz val="11"/>
      <color rgb="FF7030A0"/>
      <name val="Calibri"/>
      <family val="2"/>
      <scheme val="minor"/>
    </font>
    <font>
      <u/>
      <sz val="11"/>
      <color theme="1"/>
      <name val="Calibri"/>
      <family val="2"/>
      <scheme val="minor"/>
    </font>
    <font>
      <b/>
      <sz val="14"/>
      <color theme="1"/>
      <name val="Calibri"/>
      <family val="2"/>
      <scheme val="minor"/>
    </font>
    <font>
      <u/>
      <sz val="11"/>
      <color rgb="FFFF0000"/>
      <name val="Calibri"/>
      <family val="2"/>
    </font>
    <font>
      <u/>
      <sz val="16"/>
      <color theme="10"/>
      <name val="Calibri"/>
      <family val="2"/>
      <scheme val="minor"/>
    </font>
    <font>
      <u/>
      <sz val="11"/>
      <color rgb="FFC00000"/>
      <name val="Calibri"/>
      <family val="2"/>
    </font>
    <font>
      <sz val="11"/>
      <color rgb="FF0065B0"/>
      <name val="Calibri"/>
      <family val="2"/>
      <scheme val="minor"/>
    </font>
    <font>
      <sz val="11"/>
      <color rgb="FF226839"/>
      <name val="Calibri"/>
      <family val="2"/>
      <scheme val="minor"/>
    </font>
    <font>
      <i/>
      <sz val="11"/>
      <color theme="1"/>
      <name val="Calibri"/>
      <family val="2"/>
      <scheme val="minor"/>
    </font>
    <font>
      <sz val="11"/>
      <color rgb="FFC00000"/>
      <name val="Calibri"/>
      <family val="2"/>
      <scheme val="minor"/>
    </font>
    <font>
      <u/>
      <sz val="11"/>
      <color rgb="FFC00000"/>
      <name val="Calibri"/>
      <family val="2"/>
      <scheme val="minor"/>
    </font>
    <font>
      <b/>
      <sz val="20"/>
      <color indexed="8"/>
      <name val="Calibri"/>
      <family val="2"/>
    </font>
    <font>
      <sz val="20"/>
      <color theme="1"/>
      <name val="Calibri"/>
      <family val="2"/>
      <scheme val="minor"/>
    </font>
    <font>
      <b/>
      <sz val="20"/>
      <color theme="1"/>
      <name val="Calibri"/>
      <family val="2"/>
      <scheme val="minor"/>
    </font>
    <font>
      <u/>
      <sz val="11"/>
      <name val="Calibri"/>
      <family val="2"/>
      <scheme val="minor"/>
    </font>
    <font>
      <sz val="11"/>
      <color rgb="FF2C884B"/>
      <name val="Calibri"/>
      <family val="2"/>
      <scheme val="minor"/>
    </font>
    <font>
      <sz val="11"/>
      <color rgb="FF00B0F0"/>
      <name val="Calibri"/>
      <family val="2"/>
      <scheme val="minor"/>
    </font>
    <font>
      <sz val="12"/>
      <color rgb="FF00B0F0"/>
      <name val="Calibri"/>
      <family val="2"/>
      <scheme val="minor"/>
    </font>
    <font>
      <b/>
      <u/>
      <sz val="12"/>
      <color theme="10"/>
      <name val="Calibri"/>
      <family val="2"/>
      <scheme val="minor"/>
    </font>
    <font>
      <b/>
      <sz val="12"/>
      <color rgb="FFFF0000"/>
      <name val="Calibri"/>
      <family val="2"/>
    </font>
    <font>
      <b/>
      <sz val="11"/>
      <color rgb="FFFF0000"/>
      <name val="Times New Roman"/>
      <family val="1"/>
    </font>
  </fonts>
  <fills count="36">
    <fill>
      <patternFill patternType="none"/>
    </fill>
    <fill>
      <patternFill patternType="gray125"/>
    </fill>
    <fill>
      <patternFill patternType="solid">
        <fgColor indexed="31"/>
        <bgColor indexed="64"/>
      </patternFill>
    </fill>
    <fill>
      <patternFill patternType="solid">
        <fgColor indexed="29"/>
        <bgColor indexed="64"/>
      </patternFill>
    </fill>
    <fill>
      <patternFill patternType="solid">
        <fgColor indexed="62"/>
        <bgColor indexed="64"/>
      </patternFill>
    </fill>
    <fill>
      <patternFill patternType="solid">
        <fgColor indexed="8"/>
        <bgColor indexed="64"/>
      </patternFill>
    </fill>
    <fill>
      <patternFill patternType="solid">
        <fgColor indexed="44"/>
        <bgColor indexed="64"/>
      </patternFill>
    </fill>
    <fill>
      <patternFill patternType="solid">
        <fgColor indexed="24"/>
        <bgColor indexed="64"/>
      </patternFill>
    </fill>
    <fill>
      <patternFill patternType="solid">
        <fgColor indexed="9"/>
        <bgColor indexed="64"/>
      </patternFill>
    </fill>
    <fill>
      <patternFill patternType="solid">
        <fgColor indexed="55"/>
        <bgColor indexed="64"/>
      </patternFill>
    </fill>
    <fill>
      <patternFill patternType="solid">
        <fgColor indexed="56"/>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1"/>
        <bgColor indexed="64"/>
      </patternFill>
    </fill>
    <fill>
      <patternFill patternType="solid">
        <fgColor theme="0" tint="-0.24994659260841701"/>
        <bgColor indexed="64"/>
      </patternFill>
    </fill>
    <fill>
      <gradientFill degree="270">
        <stop position="0">
          <color theme="0"/>
        </stop>
        <stop position="1">
          <color theme="4"/>
        </stop>
      </gradientFill>
    </fill>
    <fill>
      <gradientFill degree="270">
        <stop position="0">
          <color theme="0"/>
        </stop>
        <stop position="1">
          <color theme="0" tint="-0.25098422193060094"/>
        </stop>
      </gradientFill>
    </fill>
    <fill>
      <gradientFill degree="270">
        <stop position="0">
          <color theme="0"/>
        </stop>
        <stop position="1">
          <color theme="3" tint="0.40000610370189521"/>
        </stop>
      </gradient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3" tint="-0.249977111117893"/>
        <bgColor indexed="64"/>
      </patternFill>
    </fill>
    <fill>
      <patternFill patternType="solid">
        <fgColor rgb="FFEF8747"/>
        <bgColor indexed="64"/>
      </patternFill>
    </fill>
    <fill>
      <patternFill patternType="solid">
        <fgColor theme="5" tint="0.59999389629810485"/>
        <bgColor indexed="64"/>
      </patternFill>
    </fill>
    <fill>
      <patternFill patternType="solid">
        <fgColor theme="2" tint="-0.499984740745262"/>
        <bgColor indexed="64"/>
      </patternFill>
    </fill>
    <fill>
      <patternFill patternType="solid">
        <fgColor theme="0"/>
        <bgColor indexed="64"/>
      </patternFill>
    </fill>
    <fill>
      <patternFill patternType="solid">
        <fgColor rgb="FF95B6D2"/>
        <bgColor indexed="64"/>
      </patternFill>
    </fill>
    <fill>
      <patternFill patternType="solid">
        <fgColor rgb="FFFFFF00"/>
        <bgColor indexed="64"/>
      </patternFill>
    </fill>
    <fill>
      <patternFill patternType="solid">
        <fgColor rgb="FFFFC74E"/>
        <bgColor indexed="64"/>
      </patternFill>
    </fill>
    <fill>
      <gradientFill degree="270">
        <stop position="0">
          <color theme="0"/>
        </stop>
        <stop position="1">
          <color rgb="FFFFFF00"/>
        </stop>
      </gradientFill>
    </fill>
    <fill>
      <patternFill patternType="solid">
        <fgColor theme="1"/>
        <bgColor auto="1"/>
      </patternFill>
    </fill>
    <fill>
      <patternFill patternType="solid">
        <fgColor theme="7" tint="0.59999389629810485"/>
        <bgColor indexed="64"/>
      </patternFill>
    </fill>
  </fills>
  <borders count="64">
    <border>
      <left/>
      <right/>
      <top/>
      <bottom/>
      <diagonal/>
    </border>
    <border>
      <left style="thin">
        <color indexed="64"/>
      </left>
      <right style="thin">
        <color indexed="64"/>
      </right>
      <top style="thin">
        <color indexed="64"/>
      </top>
      <bottom style="thin">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medium">
        <color indexed="64"/>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8"/>
      </right>
      <top style="medium">
        <color indexed="64"/>
      </top>
      <bottom/>
      <diagonal/>
    </border>
    <border>
      <left style="medium">
        <color indexed="64"/>
      </left>
      <right/>
      <top/>
      <bottom style="thin">
        <color indexed="64"/>
      </bottom>
      <diagonal/>
    </border>
    <border>
      <left/>
      <right style="medium">
        <color indexed="8"/>
      </right>
      <top/>
      <bottom style="thin">
        <color indexed="64"/>
      </bottom>
      <diagonal/>
    </border>
    <border>
      <left style="medium">
        <color theme="1"/>
      </left>
      <right/>
      <top/>
      <bottom/>
      <diagonal/>
    </border>
    <border>
      <left style="medium">
        <color theme="1"/>
      </left>
      <right/>
      <top/>
      <bottom style="medium">
        <color indexed="64"/>
      </bottom>
      <diagonal/>
    </border>
    <border>
      <left style="medium">
        <color theme="1"/>
      </left>
      <right/>
      <top style="medium">
        <color indexed="64"/>
      </top>
      <bottom style="medium">
        <color indexed="64"/>
      </bottom>
      <diagonal/>
    </border>
    <border>
      <left style="medium">
        <color theme="1"/>
      </left>
      <right/>
      <top style="medium">
        <color indexed="64"/>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style="medium">
        <color theme="1"/>
      </right>
      <top/>
      <bottom/>
      <diagonal/>
    </border>
    <border>
      <left/>
      <right style="medium">
        <color theme="1"/>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right/>
      <top style="medium">
        <color indexed="64"/>
      </top>
      <bottom style="thin">
        <color auto="1"/>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diagonal/>
    </border>
  </borders>
  <cellStyleXfs count="821">
    <xf numFmtId="0" fontId="0" fillId="0" borderId="0"/>
    <xf numFmtId="0" fontId="53" fillId="0" borderId="0" applyNumberFormat="0" applyFill="0" applyBorder="0" applyAlignment="0" applyProtection="0"/>
    <xf numFmtId="0" fontId="52" fillId="0" borderId="0"/>
    <xf numFmtId="0" fontId="52" fillId="0" borderId="0"/>
    <xf numFmtId="0" fontId="52" fillId="0" borderId="0"/>
    <xf numFmtId="0" fontId="51" fillId="0" borderId="0"/>
    <xf numFmtId="0" fontId="51" fillId="0" borderId="0"/>
    <xf numFmtId="0" fontId="49" fillId="0" borderId="0"/>
    <xf numFmtId="0" fontId="50" fillId="0" borderId="0"/>
    <xf numFmtId="0" fontId="64" fillId="21" borderId="40" applyNumberFormat="0" applyAlignment="0" applyProtection="0"/>
    <xf numFmtId="0" fontId="55" fillId="0" borderId="0"/>
    <xf numFmtId="0" fontId="73" fillId="18" borderId="0" applyNumberFormat="0" applyBorder="0" applyAlignment="0" applyProtection="0"/>
    <xf numFmtId="0" fontId="72" fillId="19" borderId="0" applyNumberFormat="0" applyBorder="0" applyAlignment="0" applyProtection="0"/>
    <xf numFmtId="0" fontId="74" fillId="20" borderId="0" applyNumberFormat="0" applyBorder="0" applyAlignment="0" applyProtection="0"/>
    <xf numFmtId="0" fontId="65" fillId="21" borderId="40" applyNumberFormat="0" applyAlignment="0" applyProtection="0"/>
    <xf numFmtId="0" fontId="69" fillId="22" borderId="41" applyNumberFormat="0" applyAlignment="0" applyProtection="0"/>
    <xf numFmtId="0" fontId="67" fillId="22" borderId="40" applyNumberFormat="0" applyAlignment="0" applyProtection="0"/>
    <xf numFmtId="0" fontId="66" fillId="0" borderId="42" applyNumberFormat="0" applyFill="0" applyAlignment="0" applyProtection="0"/>
    <xf numFmtId="0" fontId="55" fillId="24" borderId="44" applyNumberFormat="0" applyAlignment="0" applyProtection="0"/>
    <xf numFmtId="0" fontId="68" fillId="0" borderId="0" applyNumberFormat="0" applyFill="0" applyBorder="0" applyAlignment="0" applyProtection="0"/>
    <xf numFmtId="0" fontId="70" fillId="25" borderId="0"/>
    <xf numFmtId="0" fontId="71" fillId="26" borderId="40" applyAlignment="0" applyProtection="0"/>
    <xf numFmtId="0" fontId="70" fillId="23" borderId="43" applyNumberFormat="0" applyAlignment="0" applyProtection="0"/>
    <xf numFmtId="0" fontId="75" fillId="22" borderId="40"/>
    <xf numFmtId="0" fontId="14" fillId="0" borderId="0"/>
    <xf numFmtId="0" fontId="13" fillId="0" borderId="0"/>
    <xf numFmtId="0" fontId="13" fillId="0" borderId="0"/>
    <xf numFmtId="0" fontId="13" fillId="0" borderId="0"/>
    <xf numFmtId="0" fontId="4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cellStyleXfs>
  <cellXfs count="925">
    <xf numFmtId="0" fontId="0" fillId="0" borderId="0" xfId="0"/>
    <xf numFmtId="0" fontId="0" fillId="2" borderId="1" xfId="0" applyFill="1" applyBorder="1"/>
    <xf numFmtId="0" fontId="0" fillId="0" borderId="1" xfId="0" applyBorder="1"/>
    <xf numFmtId="0" fontId="0" fillId="3" borderId="1" xfId="0" applyFill="1" applyBorder="1"/>
    <xf numFmtId="0" fontId="0" fillId="4" borderId="1" xfId="0" applyFill="1" applyBorder="1"/>
    <xf numFmtId="0" fontId="0" fillId="3" borderId="1" xfId="0" applyFill="1" applyBorder="1" applyProtection="1">
      <protection hidden="1"/>
    </xf>
    <xf numFmtId="0" fontId="0" fillId="4" borderId="1" xfId="0" applyFill="1" applyBorder="1" applyProtection="1">
      <protection hidden="1"/>
    </xf>
    <xf numFmtId="0" fontId="22" fillId="0" borderId="2" xfId="0" applyFont="1" applyBorder="1" applyAlignment="1">
      <alignment horizontal="center" vertical="center" wrapText="1"/>
    </xf>
    <xf numFmtId="0" fontId="52" fillId="0" borderId="0" xfId="2" applyProtection="1"/>
    <xf numFmtId="0" fontId="0" fillId="0" borderId="0" xfId="0" applyProtection="1"/>
    <xf numFmtId="0" fontId="52" fillId="5" borderId="0" xfId="2" applyFill="1" applyProtection="1"/>
    <xf numFmtId="0" fontId="26" fillId="7" borderId="9" xfId="0" applyFont="1" applyFill="1" applyBorder="1" applyAlignment="1" applyProtection="1">
      <alignment horizontal="center" vertical="center" wrapText="1"/>
    </xf>
    <xf numFmtId="0" fontId="26" fillId="0" borderId="3" xfId="0" applyFont="1" applyBorder="1" applyAlignment="1" applyProtection="1">
      <alignment horizontal="left" vertical="center" wrapText="1"/>
    </xf>
    <xf numFmtId="0" fontId="26" fillId="0" borderId="7" xfId="0" applyFont="1" applyBorder="1" applyAlignment="1" applyProtection="1">
      <alignment horizontal="center" vertical="center" wrapText="1"/>
    </xf>
    <xf numFmtId="0" fontId="26" fillId="0" borderId="8" xfId="0" applyFont="1" applyBorder="1" applyAlignment="1" applyProtection="1">
      <alignment horizontal="center" vertical="center" wrapText="1"/>
    </xf>
    <xf numFmtId="0" fontId="26" fillId="0" borderId="3" xfId="0" applyFont="1" applyBorder="1" applyAlignment="1" applyProtection="1">
      <alignment horizontal="center" vertical="center" wrapText="1"/>
    </xf>
    <xf numFmtId="0" fontId="27" fillId="0" borderId="3" xfId="0" applyFont="1" applyBorder="1" applyAlignment="1" applyProtection="1">
      <alignment horizontal="center" vertical="center" wrapText="1"/>
    </xf>
    <xf numFmtId="0" fontId="27" fillId="0" borderId="7" xfId="0" applyFont="1" applyBorder="1" applyAlignment="1" applyProtection="1">
      <alignment horizontal="center" vertical="center" wrapText="1"/>
    </xf>
    <xf numFmtId="0" fontId="27" fillId="0" borderId="8" xfId="0" applyFont="1" applyBorder="1" applyAlignment="1" applyProtection="1">
      <alignment horizontal="center" vertical="center" wrapText="1"/>
    </xf>
    <xf numFmtId="0" fontId="27" fillId="0" borderId="3" xfId="0" applyFont="1" applyBorder="1" applyAlignment="1" applyProtection="1">
      <alignment horizontal="left" vertical="center" wrapText="1"/>
    </xf>
    <xf numFmtId="0" fontId="0" fillId="0" borderId="0" xfId="0" applyBorder="1" applyAlignment="1" applyProtection="1">
      <alignment horizontal="center"/>
    </xf>
    <xf numFmtId="0" fontId="29" fillId="0" borderId="0" xfId="0" applyFont="1" applyProtection="1"/>
    <xf numFmtId="0" fontId="21" fillId="0" borderId="0" xfId="0" applyFont="1" applyProtection="1"/>
    <xf numFmtId="0" fontId="30" fillId="5" borderId="0" xfId="2" applyFont="1" applyFill="1" applyProtection="1"/>
    <xf numFmtId="0" fontId="31" fillId="0" borderId="0" xfId="5" applyFont="1" applyBorder="1" applyAlignment="1" applyProtection="1">
      <alignment vertical="top" wrapText="1"/>
    </xf>
    <xf numFmtId="0" fontId="0" fillId="0" borderId="0" xfId="0" applyAlignment="1">
      <alignment horizontal="center"/>
    </xf>
    <xf numFmtId="0" fontId="0" fillId="0" borderId="0" xfId="0" applyAlignment="1"/>
    <xf numFmtId="0" fontId="0" fillId="2" borderId="1" xfId="0" applyFill="1" applyBorder="1" applyProtection="1"/>
    <xf numFmtId="0" fontId="0" fillId="0" borderId="1" xfId="0" applyBorder="1" applyProtection="1"/>
    <xf numFmtId="0" fontId="0" fillId="0" borderId="1" xfId="0" applyFill="1" applyBorder="1"/>
    <xf numFmtId="0" fontId="0" fillId="5" borderId="0" xfId="0" applyFill="1"/>
    <xf numFmtId="0" fontId="28" fillId="8" borderId="2" xfId="0" applyFont="1" applyFill="1" applyBorder="1" applyAlignment="1">
      <alignment horizontal="center" vertical="center" wrapText="1"/>
    </xf>
    <xf numFmtId="0" fontId="32" fillId="8" borderId="2" xfId="0" applyFont="1" applyFill="1" applyBorder="1" applyAlignment="1">
      <alignment horizontal="center" vertical="center" wrapText="1"/>
    </xf>
    <xf numFmtId="0" fontId="22" fillId="0" borderId="5" xfId="0" applyFont="1" applyBorder="1" applyAlignment="1">
      <alignment horizontal="center" vertical="center" wrapText="1"/>
    </xf>
    <xf numFmtId="0" fontId="22" fillId="0" borderId="12" xfId="0" applyFont="1" applyBorder="1" applyAlignment="1">
      <alignment horizontal="center" vertical="center" wrapText="1"/>
    </xf>
    <xf numFmtId="0" fontId="21" fillId="0" borderId="0" xfId="0" applyFont="1"/>
    <xf numFmtId="0" fontId="0" fillId="0" borderId="14" xfId="0" applyBorder="1"/>
    <xf numFmtId="0" fontId="0" fillId="0" borderId="15" xfId="0" applyBorder="1"/>
    <xf numFmtId="0" fontId="21" fillId="0" borderId="16" xfId="0" applyFont="1" applyBorder="1"/>
    <xf numFmtId="0" fontId="21" fillId="0" borderId="17" xfId="0" applyFont="1" applyBorder="1"/>
    <xf numFmtId="0" fontId="0" fillId="0" borderId="16" xfId="0" applyBorder="1"/>
    <xf numFmtId="0" fontId="0" fillId="0" borderId="17" xfId="0" applyBorder="1"/>
    <xf numFmtId="0" fontId="0" fillId="0" borderId="18" xfId="0" applyBorder="1"/>
    <xf numFmtId="0" fontId="0" fillId="0" borderId="19" xfId="0" applyBorder="1"/>
    <xf numFmtId="0" fontId="29" fillId="0" borderId="11" xfId="0" applyFont="1" applyBorder="1"/>
    <xf numFmtId="0" fontId="25" fillId="0" borderId="12" xfId="0" applyFont="1" applyBorder="1" applyAlignment="1">
      <alignment vertical="center" wrapText="1"/>
    </xf>
    <xf numFmtId="0" fontId="0" fillId="0" borderId="12" xfId="0" applyBorder="1"/>
    <xf numFmtId="0" fontId="35" fillId="8" borderId="12" xfId="0" applyFont="1" applyFill="1" applyBorder="1" applyAlignment="1">
      <alignment vertical="center" wrapText="1"/>
    </xf>
    <xf numFmtId="0" fontId="24" fillId="8" borderId="12" xfId="0" applyFont="1" applyFill="1" applyBorder="1" applyAlignment="1">
      <alignment vertical="center" wrapText="1"/>
    </xf>
    <xf numFmtId="0" fontId="36" fillId="0" borderId="12" xfId="0" applyFont="1" applyBorder="1" applyAlignment="1">
      <alignment vertical="center" wrapText="1"/>
    </xf>
    <xf numFmtId="9" fontId="0" fillId="0" borderId="0" xfId="0" applyNumberFormat="1"/>
    <xf numFmtId="0" fontId="26" fillId="9" borderId="20" xfId="0" applyFont="1" applyFill="1" applyBorder="1" applyAlignment="1" applyProtection="1">
      <alignment vertical="center" wrapText="1"/>
    </xf>
    <xf numFmtId="0" fontId="38" fillId="0" borderId="0" xfId="0" applyFont="1"/>
    <xf numFmtId="0" fontId="29" fillId="0" borderId="0" xfId="0" applyFont="1" applyAlignment="1">
      <alignment wrapText="1"/>
    </xf>
    <xf numFmtId="0" fontId="29" fillId="0" borderId="0" xfId="0" applyFont="1"/>
    <xf numFmtId="0" fontId="0" fillId="0" borderId="0" xfId="0" applyBorder="1" applyAlignment="1">
      <alignment horizontal="center"/>
    </xf>
    <xf numFmtId="0" fontId="0" fillId="0" borderId="0" xfId="0" applyProtection="1">
      <protection locked="0"/>
    </xf>
    <xf numFmtId="0" fontId="52" fillId="0" borderId="0" xfId="2" applyFill="1" applyProtection="1"/>
    <xf numFmtId="0" fontId="0" fillId="0" borderId="11" xfId="0" applyBorder="1"/>
    <xf numFmtId="0" fontId="0" fillId="0" borderId="1" xfId="0" applyFill="1" applyBorder="1" applyProtection="1">
      <protection hidden="1"/>
    </xf>
    <xf numFmtId="0" fontId="0" fillId="11" borderId="1" xfId="0" applyFill="1" applyBorder="1"/>
    <xf numFmtId="0" fontId="0" fillId="11" borderId="1" xfId="0" applyFill="1" applyBorder="1" applyProtection="1">
      <protection hidden="1"/>
    </xf>
    <xf numFmtId="0" fontId="0" fillId="11" borderId="1" xfId="0" applyFill="1" applyBorder="1" applyProtection="1"/>
    <xf numFmtId="0" fontId="0" fillId="11" borderId="24" xfId="0" applyFill="1" applyBorder="1"/>
    <xf numFmtId="0" fontId="0" fillId="12" borderId="1" xfId="0" applyFill="1" applyBorder="1"/>
    <xf numFmtId="0" fontId="0" fillId="12" borderId="1" xfId="0" applyFill="1" applyBorder="1" applyProtection="1"/>
    <xf numFmtId="0" fontId="18" fillId="0" borderId="5" xfId="0" applyFont="1" applyBorder="1" applyAlignment="1" applyProtection="1">
      <alignment horizontal="left" vertical="center" wrapText="1"/>
    </xf>
    <xf numFmtId="0" fontId="18" fillId="0" borderId="4" xfId="0" applyFont="1" applyBorder="1" applyAlignment="1" applyProtection="1">
      <alignment horizontal="left" vertical="center" wrapText="1"/>
    </xf>
    <xf numFmtId="0" fontId="18" fillId="0" borderId="0" xfId="0" applyFont="1" applyBorder="1" applyAlignment="1" applyProtection="1">
      <alignment horizontal="left" vertical="center" wrapText="1"/>
    </xf>
    <xf numFmtId="0" fontId="54" fillId="0" borderId="0" xfId="0" applyFont="1" applyAlignment="1" applyProtection="1">
      <alignment horizontal="left" vertical="center"/>
    </xf>
    <xf numFmtId="0" fontId="54" fillId="0" borderId="4" xfId="0" applyFont="1" applyBorder="1" applyAlignment="1" applyProtection="1">
      <alignment horizontal="left" vertical="center"/>
    </xf>
    <xf numFmtId="0" fontId="18" fillId="0" borderId="5" xfId="0" applyFont="1" applyBorder="1" applyAlignment="1" applyProtection="1">
      <alignment horizontal="left" vertical="center" wrapText="1" indent="1"/>
    </xf>
    <xf numFmtId="0" fontId="18" fillId="0" borderId="4" xfId="0" applyFont="1" applyBorder="1" applyAlignment="1" applyProtection="1">
      <alignment horizontal="left" vertical="center" wrapText="1" indent="1"/>
    </xf>
    <xf numFmtId="0" fontId="18" fillId="0" borderId="0" xfId="0" applyFont="1" applyBorder="1" applyAlignment="1" applyProtection="1">
      <alignment horizontal="left" vertical="center" wrapText="1" indent="1"/>
    </xf>
    <xf numFmtId="0" fontId="18" fillId="0" borderId="5" xfId="0" applyFont="1" applyBorder="1" applyAlignment="1" applyProtection="1">
      <alignment vertical="center" wrapText="1"/>
    </xf>
    <xf numFmtId="0" fontId="18" fillId="0" borderId="4" xfId="0" applyFont="1" applyBorder="1" applyAlignment="1" applyProtection="1">
      <alignment vertical="center" wrapText="1"/>
    </xf>
    <xf numFmtId="0" fontId="54" fillId="0" borderId="4" xfId="0" applyFont="1" applyBorder="1" applyProtection="1"/>
    <xf numFmtId="0" fontId="19" fillId="6" borderId="3" xfId="0" applyFont="1" applyFill="1" applyBorder="1" applyAlignment="1" applyProtection="1">
      <alignment horizontal="center" vertical="center" wrapText="1"/>
    </xf>
    <xf numFmtId="0" fontId="19" fillId="6" borderId="8" xfId="0" applyFont="1" applyFill="1" applyBorder="1" applyAlignment="1" applyProtection="1">
      <alignment horizontal="center" vertical="center" wrapText="1"/>
    </xf>
    <xf numFmtId="0" fontId="54" fillId="0" borderId="0" xfId="0" applyFont="1" applyProtection="1"/>
    <xf numFmtId="0" fontId="54" fillId="0" borderId="5" xfId="0" applyFont="1" applyBorder="1" applyAlignment="1" applyProtection="1">
      <alignment vertical="top" wrapText="1"/>
    </xf>
    <xf numFmtId="0" fontId="18" fillId="0" borderId="5" xfId="0" applyFont="1" applyBorder="1" applyAlignment="1" applyProtection="1">
      <alignment horizontal="left" vertical="center" wrapText="1" indent="2"/>
    </xf>
    <xf numFmtId="0" fontId="18" fillId="0" borderId="2" xfId="0" applyFont="1" applyBorder="1" applyAlignment="1" applyProtection="1">
      <alignment horizontal="left" vertical="center" wrapText="1" indent="1"/>
    </xf>
    <xf numFmtId="0" fontId="19" fillId="6" borderId="7" xfId="0" applyFont="1" applyFill="1" applyBorder="1" applyAlignment="1" applyProtection="1">
      <alignment horizontal="center" vertical="center" wrapText="1"/>
    </xf>
    <xf numFmtId="0" fontId="18" fillId="0" borderId="0" xfId="0" applyFont="1" applyBorder="1" applyAlignment="1" applyProtection="1">
      <alignment horizontal="left" vertical="center" wrapText="1" indent="4"/>
    </xf>
    <xf numFmtId="0" fontId="54" fillId="0" borderId="6" xfId="0" applyFont="1" applyBorder="1" applyProtection="1"/>
    <xf numFmtId="0" fontId="54" fillId="0" borderId="2" xfId="0" applyFont="1" applyBorder="1" applyAlignment="1" applyProtection="1">
      <alignment vertical="top" wrapText="1"/>
    </xf>
    <xf numFmtId="0" fontId="54" fillId="0" borderId="0" xfId="0" applyFont="1" applyBorder="1" applyAlignment="1" applyProtection="1">
      <alignment vertical="top" wrapText="1"/>
    </xf>
    <xf numFmtId="0" fontId="18" fillId="0" borderId="0" xfId="0" applyFont="1" applyBorder="1" applyAlignment="1" applyProtection="1">
      <alignment horizontal="left" vertical="center" wrapText="1" indent="2"/>
    </xf>
    <xf numFmtId="0" fontId="54" fillId="0" borderId="9" xfId="0" applyFont="1" applyBorder="1" applyAlignment="1" applyProtection="1">
      <alignment vertical="top" wrapText="1"/>
    </xf>
    <xf numFmtId="0" fontId="54" fillId="0" borderId="0" xfId="0" applyFont="1" applyBorder="1" applyAlignment="1" applyProtection="1">
      <alignment horizontal="left" vertical="center"/>
    </xf>
    <xf numFmtId="0" fontId="54" fillId="0" borderId="0" xfId="0" applyFont="1" applyBorder="1" applyProtection="1"/>
    <xf numFmtId="0" fontId="54" fillId="0" borderId="9" xfId="0" applyFont="1" applyBorder="1" applyProtection="1"/>
    <xf numFmtId="0" fontId="18" fillId="8" borderId="5" xfId="0" applyFont="1" applyFill="1" applyBorder="1" applyAlignment="1" applyProtection="1">
      <alignment vertical="center" wrapText="1"/>
    </xf>
    <xf numFmtId="0" fontId="18" fillId="8" borderId="4" xfId="0" applyFont="1" applyFill="1" applyBorder="1" applyAlignment="1" applyProtection="1">
      <alignment vertical="center" wrapText="1"/>
    </xf>
    <xf numFmtId="0" fontId="52" fillId="13" borderId="0" xfId="2" applyFill="1" applyProtection="1"/>
    <xf numFmtId="0" fontId="0" fillId="13" borderId="0" xfId="0" applyFill="1" applyProtection="1"/>
    <xf numFmtId="0" fontId="0" fillId="0" borderId="0" xfId="0" applyFill="1" applyProtection="1"/>
    <xf numFmtId="0" fontId="22" fillId="14" borderId="2" xfId="0" applyFont="1" applyFill="1" applyBorder="1" applyAlignment="1">
      <alignment horizontal="center" vertical="center" wrapText="1"/>
    </xf>
    <xf numFmtId="0" fontId="22" fillId="14" borderId="5" xfId="0" applyFont="1" applyFill="1" applyBorder="1" applyAlignment="1">
      <alignment horizontal="center" vertical="center" wrapText="1"/>
    </xf>
    <xf numFmtId="0" fontId="22" fillId="14" borderId="12" xfId="0" applyFont="1" applyFill="1" applyBorder="1" applyAlignment="1">
      <alignment horizontal="center" vertical="center" wrapText="1"/>
    </xf>
    <xf numFmtId="0" fontId="0" fillId="11" borderId="0" xfId="0" applyFill="1" applyProtection="1"/>
    <xf numFmtId="0" fontId="52" fillId="11" borderId="0" xfId="2" applyFill="1" applyProtection="1"/>
    <xf numFmtId="0" fontId="26" fillId="13" borderId="7" xfId="0" applyFont="1" applyFill="1" applyBorder="1" applyAlignment="1" applyProtection="1">
      <alignment horizontal="left" vertical="center" wrapText="1"/>
    </xf>
    <xf numFmtId="0" fontId="27" fillId="13" borderId="7" xfId="0" applyFont="1" applyFill="1" applyBorder="1" applyAlignment="1" applyProtection="1">
      <alignment vertical="center" wrapText="1"/>
      <protection locked="0"/>
    </xf>
    <xf numFmtId="0" fontId="27" fillId="13" borderId="21" xfId="0" applyFont="1" applyFill="1" applyBorder="1" applyAlignment="1" applyProtection="1">
      <alignment vertical="center" wrapText="1"/>
      <protection locked="0"/>
    </xf>
    <xf numFmtId="0" fontId="26" fillId="13" borderId="7" xfId="0" applyFont="1" applyFill="1" applyBorder="1" applyAlignment="1" applyProtection="1">
      <alignment horizontal="center" vertical="center" wrapText="1"/>
    </xf>
    <xf numFmtId="0" fontId="26" fillId="13" borderId="0" xfId="0" applyFont="1" applyFill="1" applyBorder="1" applyAlignment="1" applyProtection="1">
      <alignment horizontal="center" vertical="center" wrapText="1"/>
    </xf>
    <xf numFmtId="0" fontId="35" fillId="13" borderId="0" xfId="0" applyFont="1" applyFill="1" applyBorder="1" applyAlignment="1" applyProtection="1">
      <alignment horizontal="left" vertical="center" wrapText="1"/>
      <protection locked="0"/>
    </xf>
    <xf numFmtId="0" fontId="28" fillId="15" borderId="10"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xf>
    <xf numFmtId="0" fontId="28" fillId="15" borderId="2" xfId="0" applyFont="1" applyFill="1" applyBorder="1" applyAlignment="1">
      <alignment horizontal="center" vertical="center" wrapText="1"/>
    </xf>
    <xf numFmtId="0" fontId="32" fillId="15" borderId="2" xfId="0" applyFont="1" applyFill="1" applyBorder="1" applyAlignment="1">
      <alignment horizontal="center" vertical="center" wrapText="1"/>
    </xf>
    <xf numFmtId="0" fontId="33" fillId="15" borderId="12" xfId="0" applyFont="1" applyFill="1" applyBorder="1" applyAlignment="1">
      <alignment horizontal="center" vertical="center" wrapText="1"/>
    </xf>
    <xf numFmtId="0" fontId="33" fillId="15" borderId="2" xfId="0" applyFont="1" applyFill="1" applyBorder="1" applyAlignment="1">
      <alignment horizontal="center" vertical="center" wrapText="1"/>
    </xf>
    <xf numFmtId="0" fontId="56" fillId="0" borderId="5" xfId="0" applyFont="1" applyBorder="1" applyAlignment="1" applyProtection="1">
      <alignment horizontal="left" vertical="center" wrapText="1"/>
    </xf>
    <xf numFmtId="0" fontId="56" fillId="0" borderId="0" xfId="0" applyFont="1" applyBorder="1" applyAlignment="1" applyProtection="1">
      <alignment horizontal="left" vertical="center" wrapText="1"/>
    </xf>
    <xf numFmtId="0" fontId="56" fillId="0" borderId="0" xfId="0" applyFont="1" applyBorder="1" applyAlignment="1" applyProtection="1">
      <alignment horizontal="left" vertical="center"/>
    </xf>
    <xf numFmtId="0" fontId="56" fillId="0" borderId="4" xfId="0" applyFont="1" applyBorder="1" applyAlignment="1" applyProtection="1">
      <alignment horizontal="left" vertical="center" wrapText="1"/>
    </xf>
    <xf numFmtId="0" fontId="56" fillId="0" borderId="5" xfId="0" applyFont="1" applyBorder="1" applyAlignment="1" applyProtection="1">
      <alignment vertical="center" wrapText="1"/>
    </xf>
    <xf numFmtId="0" fontId="47" fillId="0" borderId="5" xfId="0" applyFont="1" applyBorder="1" applyAlignment="1" applyProtection="1">
      <alignment horizontal="left" vertical="center" wrapText="1"/>
    </xf>
    <xf numFmtId="0" fontId="47" fillId="0" borderId="0" xfId="0" applyFont="1" applyBorder="1" applyAlignment="1" applyProtection="1">
      <alignment horizontal="left" vertical="center" wrapText="1" indent="1"/>
    </xf>
    <xf numFmtId="0" fontId="47" fillId="0" borderId="5" xfId="0" applyFont="1" applyBorder="1" applyAlignment="1" applyProtection="1">
      <alignment vertical="center" wrapText="1"/>
    </xf>
    <xf numFmtId="0" fontId="47" fillId="0" borderId="5" xfId="0" applyFont="1" applyBorder="1" applyAlignment="1" applyProtection="1">
      <alignment horizontal="left" vertical="center" wrapText="1" indent="1"/>
    </xf>
    <xf numFmtId="0" fontId="47" fillId="0" borderId="0" xfId="0" applyFont="1" applyBorder="1" applyAlignment="1" applyProtection="1">
      <alignment horizontal="left" vertical="center" wrapText="1"/>
    </xf>
    <xf numFmtId="0" fontId="18" fillId="0" borderId="36" xfId="0" applyFont="1" applyBorder="1" applyAlignment="1" applyProtection="1">
      <alignment horizontal="left" vertical="center" wrapText="1"/>
    </xf>
    <xf numFmtId="0" fontId="54" fillId="0" borderId="36" xfId="0" applyFont="1" applyBorder="1" applyAlignment="1" applyProtection="1">
      <alignment horizontal="left" vertical="center"/>
    </xf>
    <xf numFmtId="0" fontId="19" fillId="6" borderId="9" xfId="0" applyFont="1" applyFill="1" applyBorder="1" applyAlignment="1" applyProtection="1">
      <alignment horizontal="center" vertical="center" wrapText="1"/>
    </xf>
    <xf numFmtId="0" fontId="18" fillId="0" borderId="0" xfId="0" applyFont="1" applyBorder="1" applyAlignment="1" applyProtection="1">
      <alignment vertical="center" wrapText="1"/>
    </xf>
    <xf numFmtId="0" fontId="18" fillId="0" borderId="9" xfId="0" applyFont="1" applyBorder="1" applyAlignment="1" applyProtection="1">
      <alignment horizontal="left" vertical="center" wrapText="1" indent="1"/>
    </xf>
    <xf numFmtId="0" fontId="18" fillId="0" borderId="9" xfId="0" applyFont="1" applyBorder="1" applyAlignment="1" applyProtection="1">
      <alignment horizontal="left" vertical="center" wrapText="1" indent="4"/>
    </xf>
    <xf numFmtId="0" fontId="54" fillId="0" borderId="36" xfId="0" applyFont="1" applyBorder="1" applyProtection="1"/>
    <xf numFmtId="0" fontId="54" fillId="0" borderId="37" xfId="0" applyFont="1" applyBorder="1" applyProtection="1"/>
    <xf numFmtId="0" fontId="19" fillId="6" borderId="38" xfId="0" applyFont="1" applyFill="1" applyBorder="1" applyAlignment="1" applyProtection="1">
      <alignment horizontal="center" vertical="center" wrapText="1"/>
    </xf>
    <xf numFmtId="0" fontId="18" fillId="0" borderId="36" xfId="0" applyFont="1" applyBorder="1" applyAlignment="1" applyProtection="1">
      <alignment horizontal="left" vertical="center" wrapText="1" indent="1"/>
    </xf>
    <xf numFmtId="0" fontId="18" fillId="0" borderId="36" xfId="0" applyFont="1" applyBorder="1" applyAlignment="1" applyProtection="1">
      <alignment horizontal="left" vertical="center" wrapText="1" indent="4"/>
    </xf>
    <xf numFmtId="0" fontId="18" fillId="8" borderId="36" xfId="0" applyFont="1" applyFill="1" applyBorder="1" applyAlignment="1" applyProtection="1">
      <alignment vertical="center" wrapText="1"/>
    </xf>
    <xf numFmtId="0" fontId="58" fillId="0" borderId="0" xfId="7" applyFont="1" applyFill="1" applyBorder="1" applyAlignment="1">
      <alignment horizontal="left"/>
    </xf>
    <xf numFmtId="0" fontId="0" fillId="0" borderId="0" xfId="0" applyBorder="1" applyAlignment="1">
      <alignment horizontal="center" wrapText="1"/>
    </xf>
    <xf numFmtId="0" fontId="0" fillId="0" borderId="11" xfId="0" applyBorder="1" applyAlignment="1">
      <alignment horizontal="center" wrapText="1"/>
    </xf>
    <xf numFmtId="0" fontId="18" fillId="0" borderId="4" xfId="0" applyFont="1" applyBorder="1" applyAlignment="1" applyProtection="1">
      <alignment horizontal="left" vertical="center" wrapText="1"/>
    </xf>
    <xf numFmtId="0" fontId="27" fillId="0" borderId="7" xfId="0" applyFont="1" applyBorder="1" applyAlignment="1">
      <alignment vertical="center" wrapText="1"/>
    </xf>
    <xf numFmtId="0" fontId="27" fillId="0" borderId="7" xfId="0" applyFont="1" applyBorder="1" applyAlignment="1" applyProtection="1">
      <alignment vertical="center" wrapText="1"/>
      <protection locked="0"/>
    </xf>
    <xf numFmtId="0" fontId="54" fillId="0" borderId="4" xfId="0" applyFont="1" applyBorder="1" applyAlignment="1" applyProtection="1">
      <alignment horizontal="center" vertical="center"/>
    </xf>
    <xf numFmtId="0" fontId="19" fillId="6" borderId="38" xfId="0" applyFont="1" applyFill="1" applyBorder="1" applyAlignment="1" applyProtection="1">
      <alignment horizontal="center" vertical="center" wrapText="1"/>
    </xf>
    <xf numFmtId="0" fontId="19" fillId="6" borderId="8" xfId="0" applyFont="1" applyFill="1" applyBorder="1" applyAlignment="1" applyProtection="1">
      <alignment horizontal="center" vertical="center" wrapText="1"/>
    </xf>
    <xf numFmtId="0" fontId="19" fillId="6" borderId="3" xfId="0" applyFont="1" applyFill="1" applyBorder="1" applyAlignment="1" applyProtection="1">
      <alignment horizontal="center" vertical="center" wrapText="1"/>
    </xf>
    <xf numFmtId="0" fontId="18" fillId="0" borderId="5" xfId="0" applyFont="1" applyBorder="1" applyAlignment="1" applyProtection="1">
      <alignment horizontal="left" vertical="center" wrapText="1"/>
    </xf>
    <xf numFmtId="0" fontId="19" fillId="6" borderId="7" xfId="0" applyFont="1" applyFill="1" applyBorder="1" applyAlignment="1" applyProtection="1">
      <alignment horizontal="center" vertical="center" wrapText="1"/>
    </xf>
    <xf numFmtId="0" fontId="14" fillId="0" borderId="0" xfId="24"/>
    <xf numFmtId="49" fontId="0" fillId="0" borderId="0" xfId="0" applyNumberFormat="1" applyAlignment="1"/>
    <xf numFmtId="0" fontId="76" fillId="0" borderId="0" xfId="0" applyFont="1" applyAlignment="1"/>
    <xf numFmtId="0" fontId="14" fillId="0" borderId="0" xfId="24"/>
    <xf numFmtId="0" fontId="57" fillId="0" borderId="0" xfId="0" applyFont="1" applyFill="1" applyAlignment="1"/>
    <xf numFmtId="0" fontId="77" fillId="0" borderId="0" xfId="5" applyFont="1" applyFill="1" applyBorder="1" applyAlignment="1" applyProtection="1">
      <alignment vertical="top" wrapText="1"/>
    </xf>
    <xf numFmtId="0" fontId="78" fillId="0" borderId="40" xfId="9" applyFont="1" applyFill="1" applyProtection="1">
      <protection locked="0"/>
    </xf>
    <xf numFmtId="0" fontId="79" fillId="0" borderId="0" xfId="0" applyFont="1" applyFill="1" applyAlignment="1"/>
    <xf numFmtId="0" fontId="80" fillId="0" borderId="0" xfId="0" applyFont="1" applyFill="1" applyAlignment="1">
      <alignment vertical="center"/>
    </xf>
    <xf numFmtId="0" fontId="82" fillId="0" borderId="0" xfId="0" applyFont="1" applyFill="1"/>
    <xf numFmtId="0" fontId="78" fillId="0" borderId="0" xfId="24" applyFont="1" applyFill="1"/>
    <xf numFmtId="0" fontId="80" fillId="0" borderId="0" xfId="0" applyFont="1" applyFill="1" applyAlignment="1">
      <alignment vertical="center" wrapText="1"/>
    </xf>
    <xf numFmtId="0" fontId="80" fillId="0" borderId="0" xfId="0" applyFont="1" applyFill="1"/>
    <xf numFmtId="0" fontId="81" fillId="0" borderId="0" xfId="0" applyFont="1" applyFill="1" applyAlignment="1">
      <alignment vertical="center"/>
    </xf>
    <xf numFmtId="0" fontId="81" fillId="0" borderId="0" xfId="0" applyFont="1" applyFill="1" applyAlignment="1">
      <alignment vertical="center" wrapText="1"/>
    </xf>
    <xf numFmtId="0" fontId="54" fillId="0" borderId="0" xfId="0" applyFont="1"/>
    <xf numFmtId="0" fontId="27" fillId="0" borderId="9" xfId="0" applyFont="1" applyBorder="1" applyAlignment="1" applyProtection="1">
      <alignment vertical="center" wrapText="1"/>
      <protection locked="0"/>
    </xf>
    <xf numFmtId="0" fontId="26" fillId="0" borderId="9" xfId="0" applyFont="1" applyBorder="1" applyAlignment="1" applyProtection="1">
      <alignment horizontal="center" vertical="center" wrapText="1"/>
    </xf>
    <xf numFmtId="0" fontId="26" fillId="0" borderId="2" xfId="0" applyFont="1" applyBorder="1" applyAlignment="1" applyProtection="1">
      <alignment horizontal="center" vertical="center" wrapText="1"/>
    </xf>
    <xf numFmtId="0" fontId="0" fillId="0" borderId="0" xfId="0" applyFill="1"/>
    <xf numFmtId="0" fontId="26" fillId="0" borderId="12" xfId="0" applyFont="1" applyBorder="1" applyAlignment="1" applyProtection="1">
      <alignment horizontal="left" vertical="center" wrapText="1"/>
    </xf>
    <xf numFmtId="0" fontId="54" fillId="0" borderId="4" xfId="0" applyFont="1" applyBorder="1" applyAlignment="1" applyProtection="1">
      <alignment horizontal="center" vertical="center"/>
    </xf>
    <xf numFmtId="0" fontId="47" fillId="0" borderId="5" xfId="0" applyFont="1" applyBorder="1" applyAlignment="1" applyProtection="1">
      <alignment horizontal="left" vertical="center" wrapText="1"/>
    </xf>
    <xf numFmtId="0" fontId="47" fillId="0" borderId="5" xfId="0" applyFont="1" applyBorder="1" applyAlignment="1" applyProtection="1">
      <alignment horizontal="left" vertical="center" wrapText="1" indent="1"/>
    </xf>
    <xf numFmtId="0" fontId="54" fillId="0" borderId="36" xfId="0" applyFont="1" applyBorder="1" applyAlignment="1" applyProtection="1">
      <alignment horizontal="left" vertical="center"/>
    </xf>
    <xf numFmtId="0" fontId="54" fillId="0" borderId="4" xfId="0" applyFont="1" applyBorder="1" applyAlignment="1" applyProtection="1">
      <alignment horizontal="center" vertical="center"/>
    </xf>
    <xf numFmtId="0" fontId="47" fillId="0" borderId="5" xfId="0" applyFont="1" applyBorder="1" applyAlignment="1" applyProtection="1">
      <alignment horizontal="left" vertical="center" wrapText="1"/>
    </xf>
    <xf numFmtId="0" fontId="47" fillId="0" borderId="5" xfId="0" applyFont="1" applyBorder="1" applyAlignment="1" applyProtection="1">
      <alignment horizontal="left" vertical="center" wrapText="1" indent="1"/>
    </xf>
    <xf numFmtId="0" fontId="54" fillId="0" borderId="36" xfId="0" applyFont="1" applyBorder="1" applyAlignment="1" applyProtection="1">
      <alignment horizontal="left" vertical="center"/>
    </xf>
    <xf numFmtId="0" fontId="54" fillId="0" borderId="0" xfId="0" applyFont="1" applyBorder="1" applyAlignment="1" applyProtection="1">
      <alignment horizontal="center" vertical="center"/>
    </xf>
    <xf numFmtId="0" fontId="47" fillId="0" borderId="2" xfId="0" applyFont="1" applyBorder="1" applyAlignment="1" applyProtection="1">
      <alignment vertical="center" wrapText="1"/>
    </xf>
    <xf numFmtId="0" fontId="21" fillId="0" borderId="0" xfId="0" applyFont="1" applyAlignment="1" applyProtection="1">
      <alignment vertical="top"/>
    </xf>
    <xf numFmtId="0" fontId="30" fillId="5" borderId="0" xfId="2" applyFont="1" applyFill="1" applyAlignment="1" applyProtection="1">
      <alignment vertical="top"/>
    </xf>
    <xf numFmtId="0" fontId="47" fillId="15" borderId="0" xfId="0" applyFont="1" applyFill="1" applyBorder="1" applyAlignment="1" applyProtection="1">
      <alignment vertical="center" wrapText="1"/>
    </xf>
    <xf numFmtId="0" fontId="47" fillId="15" borderId="11" xfId="0" applyFont="1" applyFill="1" applyBorder="1" applyAlignment="1" applyProtection="1">
      <alignment vertical="center" wrapText="1"/>
    </xf>
    <xf numFmtId="0" fontId="48" fillId="15" borderId="6" xfId="0" applyFont="1" applyFill="1" applyBorder="1" applyAlignment="1" applyProtection="1">
      <alignment vertical="center" wrapText="1"/>
    </xf>
    <xf numFmtId="0" fontId="37" fillId="15" borderId="2" xfId="0" applyFont="1" applyFill="1" applyBorder="1" applyAlignment="1" applyProtection="1">
      <alignment horizontal="left" vertical="center" wrapText="1"/>
    </xf>
    <xf numFmtId="0" fontId="0" fillId="27" borderId="1" xfId="0" applyFill="1" applyBorder="1"/>
    <xf numFmtId="0" fontId="0" fillId="27" borderId="1" xfId="0" applyFill="1" applyBorder="1" applyProtection="1"/>
    <xf numFmtId="0" fontId="0" fillId="0" borderId="0" xfId="0" applyBorder="1" applyAlignment="1">
      <alignment horizontal="left" wrapText="1"/>
    </xf>
    <xf numFmtId="0" fontId="0" fillId="0" borderId="0" xfId="0" applyBorder="1" applyAlignment="1">
      <alignment horizontal="left" vertical="center" wrapText="1"/>
    </xf>
    <xf numFmtId="0" fontId="13" fillId="0" borderId="40" xfId="9" applyFont="1" applyFill="1" applyProtection="1">
      <protection locked="0"/>
    </xf>
    <xf numFmtId="0" fontId="0" fillId="0" borderId="0" xfId="0"/>
    <xf numFmtId="0" fontId="0" fillId="0" borderId="0" xfId="0"/>
    <xf numFmtId="0" fontId="0" fillId="0" borderId="16" xfId="0" applyBorder="1"/>
    <xf numFmtId="0" fontId="0" fillId="0" borderId="17" xfId="0" applyBorder="1"/>
    <xf numFmtId="0" fontId="0" fillId="0" borderId="0" xfId="0"/>
    <xf numFmtId="0" fontId="0" fillId="2" borderId="24" xfId="0" applyFill="1" applyBorder="1"/>
    <xf numFmtId="0" fontId="0" fillId="2" borderId="24" xfId="0" applyFill="1" applyBorder="1" applyProtection="1"/>
    <xf numFmtId="0" fontId="0" fillId="28" borderId="24" xfId="0" applyFill="1" applyBorder="1"/>
    <xf numFmtId="0" fontId="0" fillId="28" borderId="24" xfId="0" applyFill="1" applyBorder="1" applyProtection="1">
      <protection hidden="1"/>
    </xf>
    <xf numFmtId="0" fontId="0" fillId="28" borderId="24" xfId="0" applyFill="1" applyBorder="1" applyProtection="1">
      <protection hidden="1"/>
    </xf>
    <xf numFmtId="0" fontId="0" fillId="0" borderId="0" xfId="0"/>
    <xf numFmtId="0" fontId="0" fillId="28" borderId="24" xfId="0" applyFill="1" applyBorder="1"/>
    <xf numFmtId="0" fontId="0" fillId="28" borderId="24" xfId="0" applyFill="1" applyBorder="1" applyProtection="1">
      <protection hidden="1"/>
    </xf>
    <xf numFmtId="0" fontId="37" fillId="0" borderId="0" xfId="0" applyFont="1" applyFill="1" applyBorder="1" applyAlignment="1" applyProtection="1">
      <alignment horizontal="left"/>
    </xf>
    <xf numFmtId="0" fontId="40" fillId="0" borderId="0" xfId="0" applyFont="1" applyFill="1" applyBorder="1" applyAlignment="1" applyProtection="1">
      <alignment horizontal="left"/>
    </xf>
    <xf numFmtId="0" fontId="35" fillId="16" borderId="25" xfId="0" applyFont="1" applyFill="1" applyBorder="1" applyAlignment="1">
      <alignment horizontal="center" vertical="top" wrapText="1"/>
    </xf>
    <xf numFmtId="0" fontId="35" fillId="16" borderId="26" xfId="0" applyFont="1" applyFill="1" applyBorder="1" applyAlignment="1">
      <alignment horizontal="center" vertical="top" wrapText="1"/>
    </xf>
    <xf numFmtId="0" fontId="0" fillId="0" borderId="11" xfId="0" applyBorder="1"/>
    <xf numFmtId="0" fontId="0" fillId="0" borderId="0" xfId="0" applyBorder="1" applyAlignment="1">
      <alignment horizontal="right"/>
    </xf>
    <xf numFmtId="0" fontId="0" fillId="0" borderId="0" xfId="0" applyBorder="1" applyAlignment="1"/>
    <xf numFmtId="0" fontId="21" fillId="0" borderId="0" xfId="50" applyFont="1" applyFill="1" applyAlignment="1" applyProtection="1">
      <alignment horizontal="center"/>
    </xf>
    <xf numFmtId="0" fontId="27" fillId="0" borderId="0" xfId="50" applyFont="1" applyFill="1" applyBorder="1" applyAlignment="1" applyProtection="1">
      <alignment horizontal="left"/>
    </xf>
    <xf numFmtId="0" fontId="37" fillId="0" borderId="0" xfId="50" applyFont="1" applyFill="1" applyBorder="1" applyAlignment="1" applyProtection="1">
      <alignment horizontal="left"/>
    </xf>
    <xf numFmtId="0" fontId="37" fillId="0" borderId="0" xfId="50" applyFont="1" applyFill="1" applyBorder="1" applyAlignment="1" applyProtection="1"/>
    <xf numFmtId="0" fontId="11" fillId="0" borderId="0" xfId="51" applyFill="1" applyBorder="1" applyAlignment="1" applyProtection="1">
      <alignment horizontal="left"/>
    </xf>
    <xf numFmtId="164" fontId="37" fillId="0" borderId="0" xfId="0" applyNumberFormat="1" applyFont="1" applyFill="1" applyBorder="1" applyAlignment="1" applyProtection="1">
      <alignment horizontal="left"/>
    </xf>
    <xf numFmtId="164" fontId="37" fillId="0" borderId="29" xfId="0" applyNumberFormat="1" applyFont="1" applyFill="1" applyBorder="1" applyAlignment="1" applyProtection="1">
      <alignment horizontal="left"/>
    </xf>
    <xf numFmtId="0" fontId="40" fillId="0" borderId="17" xfId="0" applyFont="1" applyFill="1" applyBorder="1" applyAlignment="1" applyProtection="1">
      <alignment horizontal="left"/>
    </xf>
    <xf numFmtId="0" fontId="37" fillId="0" borderId="0" xfId="0" applyFont="1" applyFill="1" applyBorder="1" applyAlignment="1" applyProtection="1">
      <alignment horizontal="left"/>
      <protection locked="0"/>
    </xf>
    <xf numFmtId="0" fontId="11" fillId="0" borderId="0" xfId="51" applyFill="1" applyBorder="1" applyAlignment="1" applyProtection="1">
      <alignment horizontal="center"/>
    </xf>
    <xf numFmtId="0" fontId="37" fillId="0" borderId="0" xfId="50" applyFont="1" applyFill="1" applyBorder="1" applyProtection="1"/>
    <xf numFmtId="0" fontId="11" fillId="0" borderId="0" xfId="50" applyFill="1" applyProtection="1"/>
    <xf numFmtId="0" fontId="55" fillId="0" borderId="0" xfId="50" applyFont="1" applyFill="1" applyBorder="1" applyAlignment="1" applyProtection="1">
      <alignment horizontal="center" vertical="center" wrapText="1"/>
    </xf>
    <xf numFmtId="0" fontId="26" fillId="15" borderId="0" xfId="0" applyFont="1" applyFill="1" applyBorder="1" applyAlignment="1">
      <alignment horizontal="center" vertical="center" wrapText="1"/>
    </xf>
    <xf numFmtId="0" fontId="28" fillId="15" borderId="0" xfId="0" applyFont="1" applyFill="1" applyBorder="1" applyAlignment="1">
      <alignment horizontal="center" vertical="center" wrapText="1"/>
    </xf>
    <xf numFmtId="0" fontId="32" fillId="15" borderId="0" xfId="0" applyFont="1" applyFill="1" applyBorder="1" applyAlignment="1">
      <alignment horizontal="center" vertical="center" wrapText="1"/>
    </xf>
    <xf numFmtId="0" fontId="22" fillId="0" borderId="0" xfId="0" applyFont="1" applyBorder="1" applyAlignment="1">
      <alignment horizontal="center" vertical="center" wrapText="1"/>
    </xf>
    <xf numFmtId="0" fontId="42" fillId="15" borderId="0" xfId="0" applyFont="1" applyFill="1" applyBorder="1" applyAlignment="1">
      <alignment horizontal="center" vertical="center" wrapText="1"/>
    </xf>
    <xf numFmtId="0" fontId="0" fillId="0" borderId="0" xfId="0" applyBorder="1" applyAlignment="1">
      <alignment horizontal="center" vertical="center"/>
    </xf>
    <xf numFmtId="10" fontId="19" fillId="16" borderId="47" xfId="0" applyNumberFormat="1" applyFont="1" applyFill="1" applyBorder="1" applyAlignment="1" applyProtection="1">
      <alignment vertical="top" shrinkToFit="1"/>
    </xf>
    <xf numFmtId="10" fontId="19" fillId="16" borderId="48" xfId="0" applyNumberFormat="1" applyFont="1" applyFill="1" applyBorder="1" applyAlignment="1" applyProtection="1">
      <alignment vertical="top" shrinkToFit="1"/>
    </xf>
    <xf numFmtId="2" fontId="18" fillId="16" borderId="12" xfId="0" applyNumberFormat="1" applyFont="1" applyFill="1" applyBorder="1" applyAlignment="1" applyProtection="1">
      <alignment vertical="center" wrapText="1"/>
    </xf>
    <xf numFmtId="0" fontId="39" fillId="16" borderId="0" xfId="0" applyFont="1" applyFill="1" applyBorder="1" applyAlignment="1">
      <alignment horizontal="center" vertical="center" wrapText="1"/>
    </xf>
    <xf numFmtId="0" fontId="41" fillId="15" borderId="0" xfId="50" applyFont="1" applyFill="1" applyBorder="1" applyAlignment="1">
      <alignment horizontal="center" vertical="center"/>
    </xf>
    <xf numFmtId="0" fontId="0" fillId="0" borderId="0" xfId="0" applyBorder="1" applyAlignment="1">
      <alignment vertical="top" wrapText="1"/>
    </xf>
    <xf numFmtId="0" fontId="0" fillId="5" borderId="0" xfId="0" applyFill="1" applyAlignment="1"/>
    <xf numFmtId="0" fontId="26" fillId="0" borderId="0" xfId="0" applyFont="1" applyFill="1" applyBorder="1" applyAlignment="1">
      <alignment vertical="center" wrapText="1"/>
    </xf>
    <xf numFmtId="0" fontId="35" fillId="16" borderId="0" xfId="0" applyFont="1" applyFill="1" applyBorder="1" applyAlignment="1">
      <alignment horizontal="center" vertical="top" wrapText="1"/>
    </xf>
    <xf numFmtId="0" fontId="0" fillId="0" borderId="26" xfId="0" applyBorder="1"/>
    <xf numFmtId="0" fontId="0" fillId="0" borderId="0" xfId="0" applyBorder="1"/>
    <xf numFmtId="10" fontId="11" fillId="0" borderId="12" xfId="0" applyNumberFormat="1" applyFont="1" applyBorder="1" applyAlignment="1"/>
    <xf numFmtId="2" fontId="0" fillId="0" borderId="12" xfId="0" applyNumberFormat="1" applyBorder="1"/>
    <xf numFmtId="2" fontId="0" fillId="0" borderId="4" xfId="0" applyNumberFormat="1" applyBorder="1"/>
    <xf numFmtId="0" fontId="36" fillId="0" borderId="6" xfId="0" applyFont="1" applyBorder="1" applyAlignment="1">
      <alignment vertical="center" wrapText="1"/>
    </xf>
    <xf numFmtId="0" fontId="36" fillId="0" borderId="9" xfId="0" applyFont="1" applyBorder="1" applyAlignment="1">
      <alignment vertical="center" wrapText="1"/>
    </xf>
    <xf numFmtId="0" fontId="22" fillId="0" borderId="9" xfId="0" applyFont="1" applyBorder="1" applyAlignment="1">
      <alignment horizontal="center" vertical="center" wrapText="1"/>
    </xf>
    <xf numFmtId="10" fontId="33" fillId="16" borderId="47" xfId="0" applyNumberFormat="1" applyFont="1" applyFill="1" applyBorder="1" applyAlignment="1" applyProtection="1">
      <alignment horizontal="center" shrinkToFit="1"/>
    </xf>
    <xf numFmtId="2" fontId="33" fillId="16" borderId="49" xfId="0" applyNumberFormat="1" applyFont="1" applyFill="1" applyBorder="1" applyAlignment="1" applyProtection="1">
      <alignment horizontal="center" wrapText="1"/>
      <protection locked="0"/>
    </xf>
    <xf numFmtId="2" fontId="33" fillId="16" borderId="0" xfId="0" applyNumberFormat="1" applyFont="1" applyFill="1" applyBorder="1" applyAlignment="1" applyProtection="1">
      <alignment horizontal="center" wrapText="1"/>
      <protection locked="0"/>
    </xf>
    <xf numFmtId="0" fontId="90" fillId="16" borderId="0" xfId="0" applyFont="1" applyFill="1" applyBorder="1" applyAlignment="1">
      <alignment horizontal="center" vertical="center"/>
    </xf>
    <xf numFmtId="0" fontId="96" fillId="0" borderId="0" xfId="0" applyFont="1"/>
    <xf numFmtId="0" fontId="97" fillId="0" borderId="0" xfId="0" applyFont="1" applyBorder="1" applyAlignment="1">
      <alignment horizontal="center" vertical="center"/>
    </xf>
    <xf numFmtId="0" fontId="11" fillId="0" borderId="28" xfId="52" applyBorder="1" applyAlignment="1">
      <alignment horizontal="center"/>
    </xf>
    <xf numFmtId="0" fontId="11" fillId="0" borderId="30" xfId="52" applyBorder="1" applyAlignment="1">
      <alignment horizontal="center"/>
    </xf>
    <xf numFmtId="0" fontId="55" fillId="0" borderId="0" xfId="0" applyFont="1" applyBorder="1" applyAlignment="1">
      <alignment horizontal="center" vertical="center"/>
    </xf>
    <xf numFmtId="0" fontId="96" fillId="0" borderId="0" xfId="0" applyFont="1" applyAlignment="1">
      <alignment wrapText="1"/>
    </xf>
    <xf numFmtId="0" fontId="0" fillId="0" borderId="0" xfId="0" applyBorder="1" applyAlignment="1">
      <alignment horizontal="left" vertical="top"/>
    </xf>
    <xf numFmtId="0" fontId="11" fillId="0" borderId="0" xfId="60" applyProtection="1"/>
    <xf numFmtId="0" fontId="0" fillId="0" borderId="0" xfId="0" applyBorder="1" applyProtection="1"/>
    <xf numFmtId="0" fontId="11" fillId="5" borderId="0" xfId="51" applyFill="1" applyProtection="1"/>
    <xf numFmtId="0" fontId="100" fillId="0" borderId="0" xfId="0" applyFont="1" applyBorder="1" applyAlignment="1" applyProtection="1"/>
    <xf numFmtId="0" fontId="55" fillId="0" borderId="0" xfId="0" applyFont="1" applyBorder="1" applyAlignment="1"/>
    <xf numFmtId="0" fontId="0" fillId="0" borderId="0" xfId="0" applyBorder="1" applyAlignment="1" applyProtection="1">
      <protection locked="0"/>
    </xf>
    <xf numFmtId="0" fontId="97" fillId="0" borderId="0" xfId="0" applyFont="1" applyAlignment="1" applyProtection="1">
      <alignment wrapText="1"/>
    </xf>
    <xf numFmtId="0" fontId="97" fillId="0" borderId="0" xfId="0" applyFont="1" applyAlignment="1" applyProtection="1">
      <alignment horizontal="center" wrapText="1"/>
    </xf>
    <xf numFmtId="0" fontId="0" fillId="0" borderId="0" xfId="0" applyAlignment="1" applyProtection="1">
      <alignment wrapText="1"/>
    </xf>
    <xf numFmtId="0" fontId="11" fillId="5" borderId="0" xfId="51" applyFill="1" applyProtection="1">
      <protection hidden="1"/>
    </xf>
    <xf numFmtId="0" fontId="27" fillId="0" borderId="28" xfId="0" applyFont="1" applyBorder="1" applyAlignment="1">
      <alignment horizontal="left" vertical="center" wrapText="1"/>
    </xf>
    <xf numFmtId="0" fontId="27" fillId="0" borderId="30" xfId="0" applyFont="1" applyBorder="1" applyAlignment="1" applyProtection="1">
      <alignment horizontal="left" vertical="center" wrapText="1"/>
      <protection locked="0"/>
    </xf>
    <xf numFmtId="2" fontId="96" fillId="29" borderId="1" xfId="0" applyNumberFormat="1" applyFont="1" applyFill="1" applyBorder="1" applyProtection="1">
      <protection locked="0"/>
    </xf>
    <xf numFmtId="165" fontId="96" fillId="29" borderId="1" xfId="0" applyNumberFormat="1" applyFont="1" applyFill="1" applyBorder="1" applyProtection="1">
      <protection locked="0"/>
    </xf>
    <xf numFmtId="165" fontId="11" fillId="5" borderId="0" xfId="51" applyNumberFormat="1" applyFill="1" applyProtection="1">
      <protection hidden="1"/>
    </xf>
    <xf numFmtId="0" fontId="101" fillId="0" borderId="0" xfId="0" applyFont="1" applyBorder="1" applyAlignment="1" applyProtection="1">
      <alignment horizontal="left" vertical="center" wrapText="1"/>
      <protection hidden="1"/>
    </xf>
    <xf numFmtId="2" fontId="102" fillId="0" borderId="0" xfId="0" applyNumberFormat="1" applyFont="1" applyBorder="1" applyProtection="1">
      <protection hidden="1"/>
    </xf>
    <xf numFmtId="0" fontId="103" fillId="0" borderId="0" xfId="0" applyFont="1" applyBorder="1" applyAlignment="1" applyProtection="1">
      <alignment vertical="center" wrapText="1"/>
      <protection hidden="1"/>
    </xf>
    <xf numFmtId="165" fontId="104" fillId="0" borderId="0" xfId="0" applyNumberFormat="1" applyFont="1" applyBorder="1" applyProtection="1">
      <protection hidden="1"/>
    </xf>
    <xf numFmtId="0" fontId="18" fillId="0" borderId="0" xfId="0" applyFont="1" applyBorder="1" applyAlignment="1" applyProtection="1">
      <alignment vertical="center" wrapText="1"/>
      <protection hidden="1"/>
    </xf>
    <xf numFmtId="0" fontId="0" fillId="0" borderId="0" xfId="0" applyProtection="1">
      <protection hidden="1"/>
    </xf>
    <xf numFmtId="2" fontId="96" fillId="0" borderId="0" xfId="0" applyNumberFormat="1" applyFont="1" applyBorder="1" applyProtection="1"/>
    <xf numFmtId="0" fontId="0" fillId="0" borderId="0" xfId="0" applyAlignment="1" applyProtection="1">
      <alignment horizontal="center"/>
    </xf>
    <xf numFmtId="0" fontId="0" fillId="0" borderId="5" xfId="0" applyBorder="1" applyProtection="1"/>
    <xf numFmtId="0" fontId="11" fillId="0" borderId="0" xfId="51" applyProtection="1"/>
    <xf numFmtId="0" fontId="61" fillId="13" borderId="3" xfId="0" applyFont="1" applyFill="1" applyBorder="1" applyAlignment="1" applyProtection="1">
      <alignment horizontal="center" vertical="center" wrapText="1"/>
    </xf>
    <xf numFmtId="0" fontId="61" fillId="13" borderId="7" xfId="0" applyFont="1" applyFill="1" applyBorder="1" applyAlignment="1" applyProtection="1">
      <alignment horizontal="center" vertical="center" wrapText="1"/>
    </xf>
    <xf numFmtId="0" fontId="18" fillId="13" borderId="7" xfId="0" applyFont="1" applyFill="1" applyBorder="1" applyAlignment="1" applyProtection="1">
      <alignment horizontal="left" vertical="top" wrapText="1"/>
      <protection locked="0"/>
    </xf>
    <xf numFmtId="0" fontId="18" fillId="13" borderId="8" xfId="0" applyFont="1" applyFill="1" applyBorder="1" applyAlignment="1" applyProtection="1">
      <alignment horizontal="left" vertical="top" wrapText="1"/>
      <protection locked="0"/>
    </xf>
    <xf numFmtId="0" fontId="34" fillId="0" borderId="3" xfId="0" applyFont="1" applyFill="1" applyBorder="1" applyAlignment="1" applyProtection="1">
      <alignment horizontal="left" vertical="center" wrapText="1"/>
    </xf>
    <xf numFmtId="165" fontId="94" fillId="0" borderId="8" xfId="0" applyNumberFormat="1" applyFont="1" applyBorder="1" applyAlignment="1" applyProtection="1">
      <alignment horizontal="left"/>
      <protection hidden="1"/>
    </xf>
    <xf numFmtId="0" fontId="33" fillId="30" borderId="3" xfId="0" applyFont="1" applyFill="1" applyBorder="1" applyAlignment="1" applyProtection="1">
      <alignment horizontal="center" vertical="center" wrapText="1"/>
    </xf>
    <xf numFmtId="0" fontId="33" fillId="30" borderId="7" xfId="0" applyFont="1" applyFill="1" applyBorder="1" applyAlignment="1" applyProtection="1">
      <alignment horizontal="center" vertical="center" wrapText="1"/>
    </xf>
    <xf numFmtId="0" fontId="11" fillId="5" borderId="0" xfId="51" applyFont="1" applyFill="1" applyProtection="1">
      <protection hidden="1"/>
    </xf>
    <xf numFmtId="165" fontId="94" fillId="0" borderId="8" xfId="0" applyNumberFormat="1" applyFont="1" applyBorder="1" applyAlignment="1">
      <alignment horizontal="left"/>
    </xf>
    <xf numFmtId="0" fontId="28" fillId="15" borderId="21" xfId="0" applyFont="1" applyFill="1" applyBorder="1" applyAlignment="1" applyProtection="1">
      <alignment horizontal="center" vertical="center" wrapText="1"/>
    </xf>
    <xf numFmtId="0" fontId="28" fillId="15" borderId="21" xfId="0" applyFont="1" applyFill="1" applyBorder="1" applyAlignment="1" applyProtection="1">
      <alignment horizontal="center" vertical="center"/>
    </xf>
    <xf numFmtId="0" fontId="0" fillId="0" borderId="0" xfId="0" applyBorder="1" applyAlignment="1" applyProtection="1">
      <alignment horizontal="center"/>
      <protection locked="0"/>
    </xf>
    <xf numFmtId="0" fontId="97" fillId="0" borderId="0" xfId="0" applyFont="1" applyBorder="1" applyProtection="1"/>
    <xf numFmtId="0" fontId="97" fillId="0" borderId="0" xfId="0" applyFont="1" applyBorder="1" applyAlignment="1" applyProtection="1">
      <alignment horizontal="center" wrapText="1"/>
    </xf>
    <xf numFmtId="0" fontId="55" fillId="0" borderId="1" xfId="0" applyFont="1" applyBorder="1" applyAlignment="1" applyProtection="1">
      <alignment wrapText="1"/>
    </xf>
    <xf numFmtId="165" fontId="96" fillId="29" borderId="1" xfId="0" applyNumberFormat="1" applyFont="1" applyFill="1" applyBorder="1" applyProtection="1"/>
    <xf numFmtId="2" fontId="0" fillId="0" borderId="0" xfId="0" applyNumberFormat="1" applyProtection="1"/>
    <xf numFmtId="0" fontId="18" fillId="0" borderId="0" xfId="0" applyFont="1" applyBorder="1" applyAlignment="1" applyProtection="1">
      <alignment horizontal="center" vertical="center" wrapText="1"/>
    </xf>
    <xf numFmtId="0" fontId="102" fillId="0" borderId="0" xfId="0" applyFont="1" applyBorder="1" applyProtection="1"/>
    <xf numFmtId="0" fontId="103" fillId="0" borderId="0" xfId="0" applyFont="1" applyBorder="1" applyAlignment="1" applyProtection="1">
      <alignment vertical="center" wrapText="1"/>
    </xf>
    <xf numFmtId="165" fontId="104" fillId="29" borderId="1" xfId="0" applyNumberFormat="1" applyFont="1" applyFill="1" applyBorder="1" applyProtection="1"/>
    <xf numFmtId="0" fontId="33" fillId="15" borderId="3" xfId="0" applyFont="1" applyFill="1" applyBorder="1" applyAlignment="1" applyProtection="1">
      <alignment horizontal="center" vertical="center" wrapText="1"/>
    </xf>
    <xf numFmtId="0" fontId="0" fillId="13" borderId="0" xfId="0" applyFill="1" applyProtection="1">
      <protection hidden="1"/>
    </xf>
    <xf numFmtId="0" fontId="0" fillId="13" borderId="5" xfId="0" applyFill="1" applyBorder="1" applyProtection="1">
      <protection hidden="1"/>
    </xf>
    <xf numFmtId="0" fontId="0" fillId="0" borderId="0" xfId="0" applyBorder="1" applyAlignment="1" applyProtection="1">
      <alignment horizontal="center"/>
      <protection hidden="1"/>
    </xf>
    <xf numFmtId="0" fontId="11" fillId="13" borderId="0" xfId="51" applyFill="1" applyProtection="1">
      <protection hidden="1"/>
    </xf>
    <xf numFmtId="0" fontId="11" fillId="0" borderId="0" xfId="51" applyProtection="1">
      <protection hidden="1"/>
    </xf>
    <xf numFmtId="0" fontId="0" fillId="13" borderId="5" xfId="0" applyFill="1" applyBorder="1" applyProtection="1"/>
    <xf numFmtId="0" fontId="11" fillId="13" borderId="0" xfId="51" applyFill="1" applyProtection="1"/>
    <xf numFmtId="0" fontId="42" fillId="15" borderId="0" xfId="0" applyFont="1" applyFill="1" applyBorder="1" applyAlignment="1">
      <alignment horizontal="center" vertical="center" wrapText="1"/>
    </xf>
    <xf numFmtId="0" fontId="19" fillId="0" borderId="3" xfId="0" applyFont="1" applyBorder="1" applyAlignment="1">
      <alignment horizontal="center" wrapText="1"/>
    </xf>
    <xf numFmtId="0" fontId="34" fillId="0" borderId="7" xfId="0" applyFont="1" applyBorder="1" applyAlignment="1">
      <alignment horizontal="center" wrapText="1"/>
    </xf>
    <xf numFmtId="0" fontId="34" fillId="0" borderId="8" xfId="0" applyFont="1" applyBorder="1" applyAlignment="1">
      <alignment horizontal="center" wrapText="1"/>
    </xf>
    <xf numFmtId="0" fontId="19" fillId="15" borderId="12" xfId="0" applyFont="1" applyFill="1" applyBorder="1" applyAlignment="1">
      <alignment horizontal="center" vertical="top" wrapText="1"/>
    </xf>
    <xf numFmtId="0" fontId="19" fillId="0" borderId="7" xfId="0" applyFont="1" applyBorder="1" applyAlignment="1">
      <alignment horizontal="center" wrapText="1"/>
    </xf>
    <xf numFmtId="10" fontId="19" fillId="16" borderId="5" xfId="0" applyNumberFormat="1" applyFont="1" applyFill="1" applyBorder="1" applyAlignment="1" applyProtection="1">
      <alignment vertical="top" shrinkToFit="1"/>
    </xf>
    <xf numFmtId="0" fontId="0" fillId="0" borderId="0" xfId="0"/>
    <xf numFmtId="0" fontId="0" fillId="0" borderId="0" xfId="0" applyBorder="1" applyAlignment="1">
      <alignment vertical="top" wrapText="1"/>
    </xf>
    <xf numFmtId="0" fontId="26" fillId="0" borderId="11" xfId="0" applyFont="1" applyFill="1" applyBorder="1" applyAlignment="1">
      <alignment vertical="center" wrapText="1"/>
    </xf>
    <xf numFmtId="0" fontId="26" fillId="0" borderId="59" xfId="0" applyFont="1" applyFill="1" applyBorder="1" applyAlignment="1">
      <alignment vertical="center" wrapText="1"/>
    </xf>
    <xf numFmtId="0" fontId="0" fillId="0" borderId="0" xfId="0"/>
    <xf numFmtId="0" fontId="29" fillId="0" borderId="0" xfId="0" applyFont="1" applyAlignment="1">
      <alignment wrapText="1"/>
    </xf>
    <xf numFmtId="0" fontId="29" fillId="0" borderId="0" xfId="0" applyFont="1"/>
    <xf numFmtId="0" fontId="0" fillId="0" borderId="0" xfId="0" applyBorder="1"/>
    <xf numFmtId="0" fontId="0" fillId="0" borderId="10" xfId="0" applyBorder="1"/>
    <xf numFmtId="0" fontId="0" fillId="0" borderId="21" xfId="0" applyBorder="1"/>
    <xf numFmtId="0" fontId="0" fillId="0" borderId="22" xfId="0" applyBorder="1"/>
    <xf numFmtId="10" fontId="0" fillId="0" borderId="5" xfId="0" applyNumberFormat="1" applyBorder="1"/>
    <xf numFmtId="0" fontId="0" fillId="0" borderId="9" xfId="0" applyBorder="1"/>
    <xf numFmtId="10" fontId="0" fillId="0" borderId="2" xfId="0" applyNumberFormat="1" applyBorder="1"/>
    <xf numFmtId="0" fontId="99" fillId="0" borderId="0" xfId="0" applyFont="1" applyAlignment="1">
      <alignment horizontal="left" vertical="center"/>
    </xf>
    <xf numFmtId="0" fontId="0" fillId="31" borderId="1" xfId="0" applyFill="1" applyBorder="1" applyProtection="1">
      <protection locked="0"/>
    </xf>
    <xf numFmtId="0" fontId="0" fillId="0" borderId="60" xfId="0" applyBorder="1"/>
    <xf numFmtId="0" fontId="0" fillId="0" borderId="61" xfId="0" applyFill="1" applyBorder="1"/>
    <xf numFmtId="0" fontId="0" fillId="31" borderId="20" xfId="0" applyFill="1" applyBorder="1" applyProtection="1">
      <protection locked="0"/>
    </xf>
    <xf numFmtId="1" fontId="0" fillId="4" borderId="1" xfId="0" applyNumberFormat="1" applyFill="1" applyBorder="1"/>
    <xf numFmtId="0" fontId="83" fillId="0" borderId="0" xfId="0" applyFont="1" applyFill="1"/>
    <xf numFmtId="0" fontId="0" fillId="0" borderId="0" xfId="0"/>
    <xf numFmtId="1" fontId="0" fillId="0" borderId="0" xfId="0" applyNumberFormat="1"/>
    <xf numFmtId="0" fontId="0" fillId="0" borderId="0" xfId="0"/>
    <xf numFmtId="0" fontId="0" fillId="4" borderId="1" xfId="0" applyFill="1" applyBorder="1"/>
    <xf numFmtId="0" fontId="21" fillId="0" borderId="0" xfId="0" applyFont="1" applyProtection="1"/>
    <xf numFmtId="0" fontId="0" fillId="0" borderId="0" xfId="0" applyBorder="1" applyAlignment="1">
      <alignment horizontal="center" wrapText="1"/>
    </xf>
    <xf numFmtId="0" fontId="0" fillId="0" borderId="0" xfId="0" applyAlignment="1">
      <alignment horizontal="left"/>
    </xf>
    <xf numFmtId="0" fontId="18" fillId="0" borderId="0" xfId="5" applyFont="1" applyBorder="1" applyAlignment="1" applyProtection="1">
      <alignment vertical="center" wrapText="1"/>
    </xf>
    <xf numFmtId="0" fontId="0" fillId="0" borderId="0" xfId="0" applyAlignment="1">
      <alignment horizontal="center"/>
    </xf>
    <xf numFmtId="0" fontId="0" fillId="0" borderId="0" xfId="0" applyAlignment="1"/>
    <xf numFmtId="0" fontId="0" fillId="0" borderId="1" xfId="0" applyBorder="1" applyProtection="1"/>
    <xf numFmtId="0" fontId="0" fillId="0" borderId="1" xfId="0" applyFill="1" applyBorder="1"/>
    <xf numFmtId="0" fontId="0" fillId="0" borderId="1" xfId="0" applyFill="1" applyBorder="1" applyProtection="1">
      <protection hidden="1"/>
    </xf>
    <xf numFmtId="0" fontId="0" fillId="11" borderId="1" xfId="0" applyFill="1" applyBorder="1"/>
    <xf numFmtId="0" fontId="0" fillId="11" borderId="1" xfId="0" applyFill="1" applyBorder="1" applyProtection="1">
      <protection hidden="1"/>
    </xf>
    <xf numFmtId="0" fontId="0" fillId="2" borderId="24" xfId="0" applyFill="1" applyBorder="1"/>
    <xf numFmtId="0" fontId="0" fillId="2" borderId="24" xfId="0" applyFill="1" applyBorder="1" applyProtection="1"/>
    <xf numFmtId="0" fontId="0" fillId="11" borderId="24" xfId="0" applyFill="1" applyBorder="1"/>
    <xf numFmtId="0" fontId="0" fillId="11" borderId="24" xfId="0" applyFill="1" applyBorder="1" applyProtection="1"/>
    <xf numFmtId="0" fontId="19" fillId="0" borderId="4" xfId="0" applyFont="1" applyBorder="1" applyAlignment="1" applyProtection="1">
      <alignment horizontal="left" vertical="center" wrapText="1"/>
    </xf>
    <xf numFmtId="0" fontId="19" fillId="0" borderId="0" xfId="0" applyFont="1" applyBorder="1" applyAlignment="1" applyProtection="1">
      <alignment horizontal="left" vertical="center" wrapText="1"/>
    </xf>
    <xf numFmtId="0" fontId="19" fillId="0" borderId="5" xfId="0" applyFont="1" applyBorder="1" applyAlignment="1" applyProtection="1">
      <alignment horizontal="left" vertical="center" wrapText="1"/>
    </xf>
    <xf numFmtId="0" fontId="19" fillId="0" borderId="36" xfId="0" applyFont="1" applyBorder="1" applyAlignment="1" applyProtection="1">
      <alignment horizontal="left" vertical="center" wrapText="1"/>
    </xf>
    <xf numFmtId="0" fontId="55" fillId="0" borderId="1" xfId="0" applyFont="1" applyBorder="1" applyAlignment="1" applyProtection="1">
      <alignment wrapText="1"/>
    </xf>
    <xf numFmtId="10" fontId="0" fillId="0" borderId="0" xfId="0" applyNumberFormat="1"/>
    <xf numFmtId="1" fontId="0" fillId="0" borderId="0" xfId="0" applyNumberFormat="1"/>
    <xf numFmtId="0" fontId="0" fillId="0" borderId="0" xfId="0"/>
    <xf numFmtId="0" fontId="22" fillId="0" borderId="2" xfId="0" applyFont="1" applyBorder="1" applyAlignment="1">
      <alignment horizontal="center" vertical="center" wrapText="1"/>
    </xf>
    <xf numFmtId="0" fontId="0" fillId="0" borderId="0" xfId="0" applyAlignment="1">
      <alignment horizontal="center"/>
    </xf>
    <xf numFmtId="0" fontId="0" fillId="0" borderId="0" xfId="0" applyAlignment="1"/>
    <xf numFmtId="0" fontId="0" fillId="0" borderId="1" xfId="0" applyFill="1" applyBorder="1" applyProtection="1">
      <protection hidden="1"/>
    </xf>
    <xf numFmtId="0" fontId="115" fillId="0" borderId="0" xfId="268" applyFont="1" applyAlignment="1" applyProtection="1">
      <alignment vertical="center"/>
    </xf>
    <xf numFmtId="0" fontId="0" fillId="0" borderId="0" xfId="0"/>
    <xf numFmtId="0" fontId="0" fillId="5" borderId="0" xfId="0" applyFill="1"/>
    <xf numFmtId="0" fontId="0" fillId="5" borderId="0" xfId="0" applyFill="1" applyAlignment="1"/>
    <xf numFmtId="0" fontId="0" fillId="0" borderId="1" xfId="0" applyBorder="1" applyAlignment="1">
      <alignment wrapText="1"/>
    </xf>
    <xf numFmtId="0" fontId="0" fillId="32" borderId="24" xfId="0" applyFill="1" applyBorder="1" applyAlignment="1">
      <alignment wrapText="1"/>
    </xf>
    <xf numFmtId="0" fontId="0" fillId="0" borderId="0" xfId="0" applyAlignment="1">
      <alignment vertical="center" wrapText="1"/>
    </xf>
    <xf numFmtId="0" fontId="53" fillId="0" borderId="0" xfId="1" applyAlignment="1">
      <alignment horizontal="center"/>
    </xf>
    <xf numFmtId="0" fontId="53" fillId="0" borderId="0" xfId="1" applyAlignment="1">
      <alignment horizontal="left"/>
    </xf>
    <xf numFmtId="0" fontId="15" fillId="0" borderId="0" xfId="268" applyFont="1" applyAlignment="1" applyProtection="1">
      <alignment vertical="center"/>
    </xf>
    <xf numFmtId="0" fontId="8" fillId="0" borderId="0" xfId="268" applyAlignment="1" applyProtection="1">
      <alignment vertical="center"/>
    </xf>
    <xf numFmtId="0" fontId="8" fillId="5" borderId="0" xfId="268" applyFill="1" applyProtection="1"/>
    <xf numFmtId="0" fontId="8" fillId="0" borderId="0" xfId="268" applyBorder="1" applyAlignment="1" applyProtection="1">
      <alignment horizontal="left" vertical="top" wrapText="1"/>
    </xf>
    <xf numFmtId="0" fontId="117" fillId="0" borderId="0" xfId="268" applyFont="1" applyBorder="1" applyAlignment="1" applyProtection="1">
      <alignment horizontal="left" vertical="top" wrapText="1"/>
    </xf>
    <xf numFmtId="0" fontId="115" fillId="0" borderId="0" xfId="268" applyFont="1" applyBorder="1" applyAlignment="1" applyProtection="1">
      <alignment horizontal="left" vertical="top" wrapText="1"/>
    </xf>
    <xf numFmtId="0" fontId="8" fillId="0" borderId="0" xfId="268" applyFont="1" applyBorder="1" applyAlignment="1" applyProtection="1">
      <alignment vertical="top" wrapText="1"/>
    </xf>
    <xf numFmtId="0" fontId="115" fillId="0" borderId="0" xfId="268" applyFont="1" applyBorder="1" applyAlignment="1" applyProtection="1">
      <alignment vertical="top" wrapText="1"/>
    </xf>
    <xf numFmtId="0" fontId="8" fillId="0" borderId="0" xfId="268" applyBorder="1" applyAlignment="1" applyProtection="1">
      <alignment vertical="top" wrapText="1"/>
    </xf>
    <xf numFmtId="0" fontId="8" fillId="0" borderId="0" xfId="268" applyFont="1" applyBorder="1" applyAlignment="1" applyProtection="1">
      <alignment horizontal="left" vertical="top" wrapText="1"/>
    </xf>
    <xf numFmtId="0" fontId="78" fillId="0" borderId="0" xfId="268" applyFont="1" applyBorder="1" applyAlignment="1" applyProtection="1">
      <alignment vertical="top" wrapText="1"/>
    </xf>
    <xf numFmtId="0" fontId="8" fillId="0" borderId="0" xfId="268" applyFont="1" applyAlignment="1" applyProtection="1">
      <alignment vertical="center"/>
    </xf>
    <xf numFmtId="2" fontId="19" fillId="16" borderId="47" xfId="0" applyNumberFormat="1" applyFont="1" applyFill="1" applyBorder="1" applyAlignment="1" applyProtection="1">
      <alignment vertical="top" wrapText="1"/>
      <protection locked="0"/>
    </xf>
    <xf numFmtId="0" fontId="117" fillId="0" borderId="0" xfId="268" applyFont="1" applyBorder="1" applyAlignment="1" applyProtection="1">
      <alignment horizontal="left" vertical="top" wrapText="1"/>
    </xf>
    <xf numFmtId="0" fontId="0" fillId="0" borderId="0" xfId="0"/>
    <xf numFmtId="0" fontId="0" fillId="5" borderId="0" xfId="0" applyFill="1"/>
    <xf numFmtId="0" fontId="22" fillId="14" borderId="13" xfId="0" applyFont="1" applyFill="1" applyBorder="1" applyAlignment="1">
      <alignment horizontal="center" vertical="center" wrapText="1"/>
    </xf>
    <xf numFmtId="0" fontId="22" fillId="14" borderId="26" xfId="0" applyFont="1" applyFill="1" applyBorder="1" applyAlignment="1">
      <alignment horizontal="center" vertical="center" wrapText="1"/>
    </xf>
    <xf numFmtId="0" fontId="0" fillId="0" borderId="0" xfId="0"/>
    <xf numFmtId="0" fontId="35" fillId="0" borderId="3" xfId="0" applyFont="1" applyBorder="1" applyAlignment="1" applyProtection="1">
      <alignment horizontal="left" vertical="center" wrapText="1"/>
      <protection locked="0"/>
    </xf>
    <xf numFmtId="0" fontId="35" fillId="0" borderId="7" xfId="0" applyFont="1" applyBorder="1" applyAlignment="1" applyProtection="1">
      <alignment horizontal="left" vertical="center" wrapText="1"/>
      <protection locked="0"/>
    </xf>
    <xf numFmtId="0" fontId="27" fillId="0" borderId="7" xfId="0" applyFont="1" applyBorder="1" applyAlignment="1" applyProtection="1">
      <alignment vertical="center" wrapText="1"/>
      <protection locked="0"/>
    </xf>
    <xf numFmtId="0" fontId="26" fillId="0" borderId="7" xfId="0" applyFont="1" applyBorder="1" applyAlignment="1" applyProtection="1">
      <alignment horizontal="center" vertical="center" wrapText="1"/>
      <protection locked="0"/>
    </xf>
    <xf numFmtId="0" fontId="26" fillId="0" borderId="8" xfId="0" applyFont="1" applyBorder="1" applyAlignment="1" applyProtection="1">
      <alignment horizontal="center" vertical="center" wrapText="1"/>
      <protection locked="0"/>
    </xf>
    <xf numFmtId="0" fontId="84" fillId="0" borderId="3" xfId="0" applyFont="1" applyBorder="1" applyAlignment="1" applyProtection="1">
      <alignment horizontal="left" vertical="center" wrapText="1" indent="2"/>
      <protection locked="0"/>
    </xf>
    <xf numFmtId="0" fontId="26" fillId="9" borderId="20" xfId="0" applyFont="1" applyFill="1" applyBorder="1" applyAlignment="1" applyProtection="1">
      <alignment horizontal="center" vertical="center" wrapText="1"/>
    </xf>
    <xf numFmtId="0" fontId="33" fillId="15" borderId="0" xfId="0" applyFont="1" applyFill="1" applyBorder="1" applyAlignment="1">
      <alignment horizontal="center" vertical="center" wrapText="1"/>
    </xf>
    <xf numFmtId="10" fontId="18" fillId="16" borderId="8" xfId="0" applyNumberFormat="1" applyFont="1" applyFill="1" applyBorder="1" applyAlignment="1">
      <alignment vertical="center" wrapText="1"/>
    </xf>
    <xf numFmtId="2" fontId="19" fillId="16" borderId="47" xfId="0" applyNumberFormat="1" applyFont="1" applyFill="1" applyBorder="1" applyAlignment="1" applyProtection="1">
      <alignment horizontal="center" vertical="center" shrinkToFit="1"/>
    </xf>
    <xf numFmtId="2" fontId="19" fillId="16" borderId="48" xfId="0" applyNumberFormat="1" applyFont="1" applyFill="1" applyBorder="1" applyAlignment="1" applyProtection="1">
      <alignment horizontal="center" vertical="center" shrinkToFit="1"/>
    </xf>
    <xf numFmtId="10" fontId="19" fillId="16" borderId="47" xfId="0" applyNumberFormat="1" applyFont="1" applyFill="1" applyBorder="1" applyAlignment="1" applyProtection="1">
      <alignment horizontal="center" vertical="center" shrinkToFit="1"/>
    </xf>
    <xf numFmtId="10" fontId="19" fillId="16" borderId="62" xfId="0" applyNumberFormat="1" applyFont="1" applyFill="1" applyBorder="1" applyAlignment="1">
      <alignment horizontal="center" vertical="center" wrapText="1"/>
    </xf>
    <xf numFmtId="10" fontId="19" fillId="16" borderId="48" xfId="0" applyNumberFormat="1" applyFont="1" applyFill="1" applyBorder="1" applyAlignment="1" applyProtection="1">
      <alignment horizontal="center" vertical="center" shrinkToFit="1"/>
    </xf>
    <xf numFmtId="0" fontId="0" fillId="0" borderId="5" xfId="0" applyBorder="1" applyAlignment="1">
      <alignment horizontal="center"/>
    </xf>
    <xf numFmtId="2" fontId="33" fillId="15" borderId="8" xfId="0" applyNumberFormat="1" applyFont="1" applyFill="1" applyBorder="1" applyAlignment="1" applyProtection="1">
      <alignment horizontal="left" vertical="center" shrinkToFit="1"/>
    </xf>
    <xf numFmtId="0" fontId="0" fillId="0" borderId="3" xfId="0" applyFont="1" applyBorder="1" applyAlignment="1" applyProtection="1">
      <alignment horizontal="left" vertical="center" wrapText="1"/>
    </xf>
    <xf numFmtId="0" fontId="0" fillId="0" borderId="8" xfId="0" applyFont="1" applyBorder="1" applyAlignment="1" applyProtection="1">
      <alignment horizontal="left" vertical="center" wrapText="1"/>
    </xf>
    <xf numFmtId="0" fontId="34" fillId="30" borderId="3" xfId="0" applyFont="1" applyFill="1" applyBorder="1" applyAlignment="1" applyProtection="1">
      <alignment horizontal="left" vertical="center" wrapText="1"/>
    </xf>
    <xf numFmtId="0" fontId="3" fillId="0" borderId="0" xfId="0" applyFont="1"/>
    <xf numFmtId="0" fontId="11" fillId="0" borderId="0" xfId="51" applyFill="1" applyProtection="1">
      <protection hidden="1"/>
    </xf>
    <xf numFmtId="0" fontId="52" fillId="13" borderId="0" xfId="3" applyFill="1" applyProtection="1"/>
    <xf numFmtId="9" fontId="0" fillId="31" borderId="0" xfId="0" applyNumberFormat="1" applyFill="1" applyProtection="1">
      <protection locked="0"/>
    </xf>
    <xf numFmtId="0" fontId="29" fillId="13" borderId="0" xfId="0" applyFont="1" applyFill="1" applyProtection="1">
      <protection hidden="1"/>
    </xf>
    <xf numFmtId="0" fontId="13" fillId="13" borderId="0" xfId="30" applyFill="1" applyProtection="1">
      <protection hidden="1"/>
    </xf>
    <xf numFmtId="0" fontId="2" fillId="13" borderId="0" xfId="30" applyFont="1" applyFill="1" applyProtection="1">
      <protection hidden="1"/>
    </xf>
    <xf numFmtId="0" fontId="96" fillId="35" borderId="0" xfId="0" applyFont="1" applyFill="1"/>
    <xf numFmtId="0" fontId="33" fillId="34" borderId="3" xfId="0" applyFont="1" applyFill="1" applyBorder="1" applyAlignment="1" applyProtection="1">
      <alignment horizontal="center" vertical="center" wrapText="1"/>
    </xf>
    <xf numFmtId="1" fontId="33" fillId="34" borderId="8" xfId="0" applyNumberFormat="1" applyFont="1" applyFill="1" applyBorder="1" applyAlignment="1" applyProtection="1">
      <alignment horizontal="center" vertical="center" shrinkToFit="1"/>
    </xf>
    <xf numFmtId="0" fontId="2" fillId="0" borderId="0" xfId="53" applyFont="1" applyBorder="1" applyAlignment="1" applyProtection="1">
      <alignment horizontal="left" vertical="top" wrapText="1"/>
    </xf>
    <xf numFmtId="0" fontId="11" fillId="5" borderId="0" xfId="53" applyFill="1" applyProtection="1"/>
    <xf numFmtId="0" fontId="11" fillId="0" borderId="0" xfId="53" applyProtection="1"/>
    <xf numFmtId="0" fontId="11" fillId="0" borderId="0" xfId="53" applyBorder="1" applyAlignment="1" applyProtection="1">
      <alignment horizontal="left" vertical="top" wrapText="1"/>
    </xf>
    <xf numFmtId="0" fontId="8" fillId="0" borderId="0" xfId="268" applyFont="1" applyBorder="1" applyAlignment="1" applyProtection="1">
      <alignment horizontal="left" vertical="top" wrapText="1"/>
    </xf>
    <xf numFmtId="0" fontId="8" fillId="0" borderId="0" xfId="268" applyBorder="1" applyAlignment="1" applyProtection="1">
      <alignment horizontal="left" vertical="top" wrapText="1"/>
    </xf>
    <xf numFmtId="0" fontId="117" fillId="0" borderId="0" xfId="268" applyFont="1" applyBorder="1" applyAlignment="1" applyProtection="1">
      <alignment horizontal="left" vertical="top" wrapText="1"/>
    </xf>
    <xf numFmtId="0" fontId="0" fillId="0" borderId="0" xfId="0" applyBorder="1" applyAlignment="1">
      <alignment wrapText="1"/>
    </xf>
    <xf numFmtId="0" fontId="98" fillId="0" borderId="0" xfId="268" applyFont="1" applyBorder="1" applyAlignment="1" applyProtection="1">
      <alignment horizontal="left" vertical="top" wrapText="1"/>
    </xf>
    <xf numFmtId="0" fontId="0" fillId="0" borderId="0" xfId="0" applyBorder="1" applyAlignment="1"/>
    <xf numFmtId="0" fontId="57" fillId="0" borderId="28" xfId="0" applyFont="1" applyBorder="1" applyAlignment="1">
      <alignment wrapText="1"/>
    </xf>
    <xf numFmtId="0" fontId="57" fillId="0" borderId="29" xfId="0" applyFont="1" applyBorder="1" applyAlignment="1">
      <alignment wrapText="1"/>
    </xf>
    <xf numFmtId="0" fontId="57" fillId="0" borderId="30" xfId="0" applyFont="1" applyBorder="1" applyAlignment="1">
      <alignment wrapText="1"/>
    </xf>
    <xf numFmtId="0" fontId="7" fillId="0" borderId="0" xfId="350" applyFont="1" applyBorder="1" applyAlignment="1" applyProtection="1">
      <alignment horizontal="left" vertical="top" wrapText="1"/>
    </xf>
    <xf numFmtId="0" fontId="7" fillId="0" borderId="0" xfId="350" applyBorder="1" applyAlignment="1" applyProtection="1">
      <alignment horizontal="left" vertical="top" wrapText="1"/>
    </xf>
    <xf numFmtId="0" fontId="113" fillId="0" borderId="0" xfId="0" applyFont="1" applyAlignment="1">
      <alignment horizontal="left" vertical="top" wrapText="1"/>
    </xf>
    <xf numFmtId="0" fontId="0" fillId="0" borderId="0" xfId="0" applyAlignment="1">
      <alignment horizontal="left" vertical="top" wrapText="1"/>
    </xf>
    <xf numFmtId="0" fontId="53" fillId="0" borderId="0" xfId="1" applyBorder="1" applyAlignment="1" applyProtection="1">
      <alignment horizontal="left" vertical="top" wrapText="1"/>
    </xf>
    <xf numFmtId="0" fontId="53" fillId="0" borderId="0" xfId="1" applyAlignment="1">
      <alignment horizontal="left" vertical="top" wrapText="1"/>
    </xf>
    <xf numFmtId="0" fontId="15" fillId="0" borderId="0" xfId="268" applyFont="1" applyAlignment="1" applyProtection="1">
      <alignment vertical="center" wrapText="1"/>
    </xf>
    <xf numFmtId="0" fontId="0" fillId="0" borderId="0" xfId="0" applyAlignment="1">
      <alignment vertical="center" wrapText="1"/>
    </xf>
    <xf numFmtId="0" fontId="120" fillId="0" borderId="0" xfId="1" applyFont="1" applyAlignment="1" applyProtection="1">
      <alignment horizontal="left" vertical="center" wrapText="1"/>
    </xf>
    <xf numFmtId="0" fontId="115" fillId="0" borderId="0" xfId="268" applyFont="1" applyBorder="1" applyAlignment="1" applyProtection="1">
      <alignment horizontal="left" vertical="top" wrapText="1"/>
    </xf>
    <xf numFmtId="0" fontId="2" fillId="0" borderId="0" xfId="53" applyFont="1" applyBorder="1" applyAlignment="1" applyProtection="1">
      <alignment horizontal="left" vertical="top" wrapText="1"/>
    </xf>
    <xf numFmtId="0" fontId="11" fillId="0" borderId="0" xfId="53" applyBorder="1" applyAlignment="1" applyProtection="1">
      <alignment horizontal="left" vertical="top" wrapText="1"/>
    </xf>
    <xf numFmtId="0" fontId="7" fillId="0" borderId="0" xfId="268" applyFont="1" applyBorder="1" applyAlignment="1" applyProtection="1">
      <alignment horizontal="left" vertical="top" wrapText="1"/>
    </xf>
    <xf numFmtId="0" fontId="4" fillId="0" borderId="0" xfId="268" applyFont="1" applyAlignment="1" applyProtection="1">
      <alignment vertical="center" wrapText="1"/>
    </xf>
    <xf numFmtId="0" fontId="8" fillId="0" borderId="0" xfId="268" applyFont="1" applyAlignment="1" applyProtection="1">
      <alignment vertical="center" wrapText="1"/>
    </xf>
    <xf numFmtId="0" fontId="57" fillId="0" borderId="14" xfId="0" applyFont="1" applyBorder="1" applyAlignment="1">
      <alignment wrapText="1"/>
    </xf>
    <xf numFmtId="0" fontId="57" fillId="0" borderId="23" xfId="0" applyFont="1" applyBorder="1" applyAlignment="1">
      <alignment wrapText="1"/>
    </xf>
    <xf numFmtId="0" fontId="57" fillId="0" borderId="15" xfId="0" applyFont="1" applyBorder="1" applyAlignment="1">
      <alignment wrapText="1"/>
    </xf>
    <xf numFmtId="0" fontId="57" fillId="0" borderId="18" xfId="0" applyFont="1" applyBorder="1" applyAlignment="1">
      <alignment wrapText="1"/>
    </xf>
    <xf numFmtId="0" fontId="57" fillId="0" borderId="11" xfId="0" applyFont="1" applyBorder="1" applyAlignment="1">
      <alignment wrapText="1"/>
    </xf>
    <xf numFmtId="0" fontId="57" fillId="0" borderId="19" xfId="0" applyFont="1" applyBorder="1" applyAlignment="1">
      <alignment wrapText="1"/>
    </xf>
    <xf numFmtId="0" fontId="57" fillId="0" borderId="16" xfId="0" applyFont="1" applyBorder="1" applyAlignment="1">
      <alignment wrapText="1"/>
    </xf>
    <xf numFmtId="0" fontId="57" fillId="0" borderId="0" xfId="0" applyFont="1" applyBorder="1" applyAlignment="1">
      <alignment wrapText="1"/>
    </xf>
    <xf numFmtId="0" fontId="118" fillId="0" borderId="0" xfId="268" applyFont="1" applyBorder="1" applyAlignment="1" applyProtection="1">
      <alignment horizontal="left" vertical="top" wrapText="1"/>
    </xf>
    <xf numFmtId="0" fontId="53" fillId="0" borderId="0" xfId="1" applyAlignment="1">
      <alignment horizontal="center"/>
    </xf>
    <xf numFmtId="9" fontId="128" fillId="35" borderId="10" xfId="0" applyNumberFormat="1" applyFont="1" applyFill="1" applyBorder="1" applyAlignment="1">
      <alignment horizontal="center" vertical="center"/>
    </xf>
    <xf numFmtId="9" fontId="128" fillId="35" borderId="22" xfId="0" applyNumberFormat="1" applyFont="1" applyFill="1" applyBorder="1" applyAlignment="1">
      <alignment horizontal="center" vertical="center"/>
    </xf>
    <xf numFmtId="9" fontId="128" fillId="35" borderId="6" xfId="0" applyNumberFormat="1" applyFont="1" applyFill="1" applyBorder="1" applyAlignment="1">
      <alignment horizontal="center" vertical="center"/>
    </xf>
    <xf numFmtId="9" fontId="128" fillId="35" borderId="2" xfId="0" applyNumberFormat="1" applyFont="1" applyFill="1" applyBorder="1" applyAlignment="1">
      <alignment horizontal="center" vertical="center"/>
    </xf>
    <xf numFmtId="0" fontId="0" fillId="35" borderId="0" xfId="0" applyFill="1" applyAlignment="1">
      <alignment wrapText="1"/>
    </xf>
    <xf numFmtId="0" fontId="0" fillId="35" borderId="0" xfId="0" applyFill="1" applyAlignment="1"/>
    <xf numFmtId="0" fontId="97" fillId="33" borderId="3" xfId="554" applyFont="1" applyFill="1" applyBorder="1" applyAlignment="1" applyProtection="1">
      <alignment horizontal="center" vertical="center" wrapText="1"/>
    </xf>
    <xf numFmtId="0" fontId="97" fillId="33" borderId="7" xfId="554" applyFont="1" applyFill="1" applyBorder="1" applyAlignment="1" applyProtection="1">
      <alignment horizontal="center" vertical="center" wrapText="1"/>
    </xf>
    <xf numFmtId="0" fontId="97" fillId="33" borderId="8" xfId="554" applyFont="1" applyFill="1" applyBorder="1" applyAlignment="1" applyProtection="1">
      <alignment horizontal="center" vertical="center" wrapText="1"/>
    </xf>
    <xf numFmtId="0" fontId="53" fillId="0" borderId="0" xfId="1" applyAlignment="1">
      <alignment horizontal="center" vertical="center" wrapText="1"/>
    </xf>
    <xf numFmtId="0" fontId="53" fillId="0" borderId="5" xfId="1" applyBorder="1" applyAlignment="1">
      <alignment horizontal="center" vertical="center" wrapText="1"/>
    </xf>
    <xf numFmtId="0" fontId="53" fillId="0" borderId="11" xfId="1" applyBorder="1" applyAlignment="1">
      <alignment horizontal="center" vertical="center" wrapText="1"/>
    </xf>
    <xf numFmtId="0" fontId="53" fillId="0" borderId="59" xfId="1" applyBorder="1" applyAlignment="1">
      <alignment horizontal="center" vertical="center" wrapText="1"/>
    </xf>
    <xf numFmtId="0" fontId="37" fillId="0" borderId="11" xfId="50" applyFont="1" applyFill="1" applyBorder="1" applyAlignment="1" applyProtection="1">
      <alignment horizontal="center"/>
      <protection locked="0"/>
    </xf>
    <xf numFmtId="0" fontId="37" fillId="0" borderId="0" xfId="0" applyFont="1" applyFill="1" applyBorder="1" applyAlignment="1" applyProtection="1">
      <alignment horizontal="left"/>
    </xf>
    <xf numFmtId="164" fontId="37" fillId="0" borderId="11" xfId="0" applyNumberFormat="1" applyFont="1" applyFill="1" applyBorder="1" applyAlignment="1" applyProtection="1">
      <alignment horizontal="left"/>
    </xf>
    <xf numFmtId="0" fontId="37" fillId="0" borderId="29" xfId="50" applyFont="1" applyFill="1" applyBorder="1" applyAlignment="1" applyProtection="1">
      <alignment horizontal="center"/>
      <protection locked="0"/>
    </xf>
    <xf numFmtId="0" fontId="37" fillId="0" borderId="11" xfId="50" applyFont="1" applyFill="1" applyBorder="1" applyAlignment="1" applyProtection="1">
      <alignment horizontal="center"/>
    </xf>
    <xf numFmtId="0" fontId="37" fillId="0" borderId="28" xfId="50" applyFont="1" applyFill="1" applyBorder="1" applyAlignment="1" applyProtection="1">
      <alignment horizontal="center"/>
      <protection locked="0"/>
    </xf>
    <xf numFmtId="0" fontId="40" fillId="0" borderId="0" xfId="0" applyFont="1" applyFill="1" applyBorder="1" applyAlignment="1" applyProtection="1">
      <alignment horizontal="left"/>
    </xf>
    <xf numFmtId="0" fontId="55" fillId="0" borderId="10" xfId="50" applyFont="1" applyFill="1" applyBorder="1" applyAlignment="1" applyProtection="1">
      <alignment horizontal="center" vertical="center" wrapText="1"/>
    </xf>
    <xf numFmtId="0" fontId="55" fillId="0" borderId="22" xfId="50" applyFont="1" applyFill="1" applyBorder="1" applyAlignment="1" applyProtection="1">
      <alignment horizontal="center" vertical="center" wrapText="1"/>
    </xf>
    <xf numFmtId="0" fontId="55" fillId="0" borderId="6" xfId="50" applyFont="1" applyFill="1" applyBorder="1" applyAlignment="1" applyProtection="1">
      <alignment horizontal="center" vertical="center" wrapText="1"/>
    </xf>
    <xf numFmtId="0" fontId="55" fillId="0" borderId="2" xfId="50" applyFont="1" applyFill="1" applyBorder="1" applyAlignment="1" applyProtection="1">
      <alignment horizontal="center" vertical="center" wrapText="1"/>
    </xf>
    <xf numFmtId="0" fontId="55" fillId="0" borderId="21" xfId="50" applyFont="1" applyFill="1" applyBorder="1" applyAlignment="1" applyProtection="1">
      <alignment horizontal="center" vertical="center" wrapText="1"/>
    </xf>
    <xf numFmtId="0" fontId="55" fillId="0" borderId="9" xfId="50" applyFont="1" applyFill="1" applyBorder="1" applyAlignment="1" applyProtection="1">
      <alignment horizontal="center" vertical="center" wrapText="1"/>
    </xf>
    <xf numFmtId="14" fontId="55" fillId="0" borderId="10" xfId="50" applyNumberFormat="1" applyFont="1" applyFill="1" applyBorder="1" applyAlignment="1" applyProtection="1">
      <alignment horizontal="center" vertical="top" wrapText="1"/>
      <protection locked="0"/>
    </xf>
    <xf numFmtId="0" fontId="55" fillId="0" borderId="22" xfId="50" applyFont="1" applyFill="1" applyBorder="1" applyAlignment="1" applyProtection="1">
      <alignment horizontal="center" vertical="top" wrapText="1"/>
      <protection locked="0"/>
    </xf>
    <xf numFmtId="0" fontId="55" fillId="0" borderId="6" xfId="50" applyFont="1" applyFill="1" applyBorder="1" applyAlignment="1" applyProtection="1">
      <alignment horizontal="center" vertical="top" wrapText="1"/>
      <protection locked="0"/>
    </xf>
    <xf numFmtId="0" fontId="55" fillId="0" borderId="2" xfId="50" applyFont="1" applyFill="1" applyBorder="1" applyAlignment="1" applyProtection="1">
      <alignment horizontal="center" vertical="top" wrapText="1"/>
      <protection locked="0"/>
    </xf>
    <xf numFmtId="0" fontId="55" fillId="0" borderId="10" xfId="50" applyFont="1" applyFill="1" applyBorder="1" applyAlignment="1" applyProtection="1">
      <alignment horizontal="center" vertical="center" wrapText="1"/>
      <protection locked="0"/>
    </xf>
    <xf numFmtId="0" fontId="55" fillId="0" borderId="21" xfId="50" applyFont="1" applyFill="1" applyBorder="1" applyAlignment="1" applyProtection="1">
      <alignment horizontal="center" vertical="center" wrapText="1"/>
      <protection locked="0"/>
    </xf>
    <xf numFmtId="0" fontId="55" fillId="0" borderId="22" xfId="50" applyFont="1" applyFill="1" applyBorder="1" applyAlignment="1" applyProtection="1">
      <alignment horizontal="center" vertical="center" wrapText="1"/>
      <protection locked="0"/>
    </xf>
    <xf numFmtId="0" fontId="55" fillId="0" borderId="6" xfId="50" applyFont="1" applyFill="1" applyBorder="1" applyAlignment="1" applyProtection="1">
      <alignment horizontal="center" vertical="center" wrapText="1"/>
      <protection locked="0"/>
    </xf>
    <xf numFmtId="0" fontId="55" fillId="0" borderId="9" xfId="50" applyFont="1" applyFill="1" applyBorder="1" applyAlignment="1" applyProtection="1">
      <alignment horizontal="center" vertical="center" wrapText="1"/>
      <protection locked="0"/>
    </xf>
    <xf numFmtId="0" fontId="55" fillId="0" borderId="2" xfId="50" applyFont="1" applyFill="1" applyBorder="1" applyAlignment="1" applyProtection="1">
      <alignment horizontal="center" vertical="center" wrapText="1"/>
      <protection locked="0"/>
    </xf>
    <xf numFmtId="164" fontId="37" fillId="0" borderId="28" xfId="0" applyNumberFormat="1" applyFont="1" applyFill="1" applyBorder="1" applyAlignment="1" applyProtection="1">
      <alignment horizontal="left"/>
    </xf>
    <xf numFmtId="164" fontId="37" fillId="0" borderId="29" xfId="0" applyNumberFormat="1" applyFont="1" applyFill="1" applyBorder="1" applyAlignment="1" applyProtection="1">
      <alignment horizontal="left"/>
    </xf>
    <xf numFmtId="164" fontId="37" fillId="0" borderId="30" xfId="0" applyNumberFormat="1" applyFont="1" applyFill="1" applyBorder="1" applyAlignment="1" applyProtection="1">
      <alignment horizontal="left"/>
    </xf>
    <xf numFmtId="0" fontId="88" fillId="0" borderId="0" xfId="51" applyFont="1" applyFill="1" applyAlignment="1" applyProtection="1">
      <alignment horizontal="left" vertical="center" wrapText="1"/>
    </xf>
    <xf numFmtId="0" fontId="88" fillId="0" borderId="17" xfId="51" applyFont="1" applyFill="1" applyBorder="1" applyAlignment="1" applyProtection="1">
      <alignment horizontal="left" vertical="center" wrapText="1"/>
    </xf>
    <xf numFmtId="0" fontId="9" fillId="0" borderId="14" xfId="51" applyFont="1" applyFill="1" applyBorder="1" applyAlignment="1" applyProtection="1">
      <alignment horizontal="center"/>
      <protection locked="0"/>
    </xf>
    <xf numFmtId="0" fontId="11" fillId="0" borderId="23" xfId="51" applyFill="1" applyBorder="1" applyAlignment="1" applyProtection="1">
      <alignment horizontal="center"/>
      <protection locked="0"/>
    </xf>
    <xf numFmtId="0" fontId="11" fillId="0" borderId="15" xfId="51" applyFill="1" applyBorder="1" applyAlignment="1" applyProtection="1">
      <alignment horizontal="center"/>
      <protection locked="0"/>
    </xf>
    <xf numFmtId="0" fontId="11" fillId="0" borderId="16" xfId="51" applyFill="1" applyBorder="1" applyAlignment="1" applyProtection="1">
      <alignment horizontal="center"/>
      <protection locked="0"/>
    </xf>
    <xf numFmtId="0" fontId="11" fillId="0" borderId="0" xfId="51" applyFill="1" applyBorder="1" applyAlignment="1" applyProtection="1">
      <alignment horizontal="center"/>
      <protection locked="0"/>
    </xf>
    <xf numFmtId="0" fontId="11" fillId="0" borderId="17" xfId="51" applyFill="1" applyBorder="1" applyAlignment="1" applyProtection="1">
      <alignment horizontal="center"/>
      <protection locked="0"/>
    </xf>
    <xf numFmtId="0" fontId="11" fillId="0" borderId="18" xfId="51" applyFill="1" applyBorder="1" applyAlignment="1" applyProtection="1">
      <alignment horizontal="center"/>
      <protection locked="0"/>
    </xf>
    <xf numFmtId="0" fontId="11" fillId="0" borderId="11" xfId="51" applyFill="1" applyBorder="1" applyAlignment="1" applyProtection="1">
      <alignment horizontal="center"/>
      <protection locked="0"/>
    </xf>
    <xf numFmtId="0" fontId="11" fillId="0" borderId="19" xfId="51" applyFill="1" applyBorder="1" applyAlignment="1" applyProtection="1">
      <alignment horizontal="center"/>
      <protection locked="0"/>
    </xf>
    <xf numFmtId="14" fontId="37" fillId="0" borderId="29" xfId="50" applyNumberFormat="1" applyFont="1" applyFill="1" applyBorder="1" applyAlignment="1" applyProtection="1">
      <alignment horizontal="center"/>
      <protection locked="0"/>
    </xf>
    <xf numFmtId="0" fontId="44" fillId="15" borderId="25" xfId="0" applyFont="1" applyFill="1" applyBorder="1" applyAlignment="1">
      <alignment horizontal="center" vertical="center"/>
    </xf>
    <xf numFmtId="0" fontId="44" fillId="15" borderId="26" xfId="0" applyFont="1" applyFill="1" applyBorder="1" applyAlignment="1">
      <alignment horizontal="center" vertical="center"/>
    </xf>
    <xf numFmtId="0" fontId="44" fillId="15" borderId="13" xfId="0" applyFont="1" applyFill="1" applyBorder="1" applyAlignment="1">
      <alignment horizontal="center" vertical="center"/>
    </xf>
    <xf numFmtId="0" fontId="45" fillId="15" borderId="10" xfId="0" applyFont="1" applyFill="1" applyBorder="1" applyAlignment="1">
      <alignment horizontal="center" vertical="center" wrapText="1"/>
    </xf>
    <xf numFmtId="0" fontId="45" fillId="15" borderId="21" xfId="0" applyFont="1" applyFill="1" applyBorder="1" applyAlignment="1">
      <alignment horizontal="center" vertical="center" wrapText="1"/>
    </xf>
    <xf numFmtId="0" fontId="45" fillId="15" borderId="22" xfId="0" applyFont="1" applyFill="1" applyBorder="1" applyAlignment="1">
      <alignment horizontal="center" vertical="center" wrapText="1"/>
    </xf>
    <xf numFmtId="0" fontId="45" fillId="15" borderId="4" xfId="0" applyFont="1" applyFill="1" applyBorder="1" applyAlignment="1">
      <alignment horizontal="center" vertical="center" wrapText="1"/>
    </xf>
    <xf numFmtId="0" fontId="45" fillId="15" borderId="0" xfId="0" applyFont="1" applyFill="1" applyBorder="1" applyAlignment="1">
      <alignment horizontal="center" vertical="center" wrapText="1"/>
    </xf>
    <xf numFmtId="0" fontId="45" fillId="15" borderId="5" xfId="0" applyFont="1" applyFill="1" applyBorder="1" applyAlignment="1">
      <alignment horizontal="center" vertical="center" wrapText="1"/>
    </xf>
    <xf numFmtId="0" fontId="45" fillId="15" borderId="6" xfId="0" applyFont="1" applyFill="1" applyBorder="1" applyAlignment="1">
      <alignment horizontal="center" vertical="center" wrapText="1"/>
    </xf>
    <xf numFmtId="0" fontId="45" fillId="15" borderId="9" xfId="0" applyFont="1" applyFill="1" applyBorder="1" applyAlignment="1">
      <alignment horizontal="center" vertical="center" wrapText="1"/>
    </xf>
    <xf numFmtId="0" fontId="45" fillId="15" borderId="2" xfId="0" applyFont="1" applyFill="1" applyBorder="1" applyAlignment="1">
      <alignment horizontal="center" vertical="center" wrapText="1"/>
    </xf>
    <xf numFmtId="0" fontId="26" fillId="15" borderId="3" xfId="0" applyFont="1" applyFill="1" applyBorder="1" applyAlignment="1">
      <alignment horizontal="center" vertical="center" wrapText="1"/>
    </xf>
    <xf numFmtId="0" fontId="26" fillId="15" borderId="7" xfId="0" applyFont="1" applyFill="1" applyBorder="1" applyAlignment="1">
      <alignment horizontal="center" vertical="center" wrapText="1"/>
    </xf>
    <xf numFmtId="0" fontId="26" fillId="15" borderId="8" xfId="0" applyFont="1" applyFill="1" applyBorder="1" applyAlignment="1">
      <alignment horizontal="center" vertical="center" wrapText="1"/>
    </xf>
    <xf numFmtId="0" fontId="43" fillId="15" borderId="25" xfId="0" applyFont="1" applyFill="1" applyBorder="1" applyAlignment="1">
      <alignment horizontal="center" vertical="center"/>
    </xf>
    <xf numFmtId="0" fontId="43" fillId="15" borderId="26" xfId="0" applyFont="1" applyFill="1" applyBorder="1" applyAlignment="1">
      <alignment horizontal="center" vertical="center"/>
    </xf>
    <xf numFmtId="0" fontId="43" fillId="15" borderId="13" xfId="0" applyFont="1" applyFill="1" applyBorder="1" applyAlignment="1">
      <alignment horizontal="center" vertical="center"/>
    </xf>
    <xf numFmtId="0" fontId="18" fillId="0" borderId="3" xfId="0" applyFont="1" applyBorder="1" applyAlignment="1">
      <alignment vertical="center" wrapText="1"/>
    </xf>
    <xf numFmtId="0" fontId="18" fillId="0" borderId="7" xfId="0" applyFont="1" applyBorder="1" applyAlignment="1">
      <alignment vertical="center" wrapText="1"/>
    </xf>
    <xf numFmtId="0" fontId="18" fillId="0" borderId="8" xfId="0" applyFont="1" applyBorder="1" applyAlignment="1">
      <alignment vertical="center" wrapText="1"/>
    </xf>
    <xf numFmtId="0" fontId="0" fillId="5" borderId="4" xfId="0" applyFill="1" applyBorder="1" applyAlignment="1">
      <alignment horizontal="left" vertical="center" wrapText="1"/>
    </xf>
    <xf numFmtId="0" fontId="0" fillId="5" borderId="0" xfId="0" applyFill="1" applyBorder="1" applyAlignment="1">
      <alignment horizontal="left" vertical="center" wrapText="1"/>
    </xf>
    <xf numFmtId="0" fontId="18" fillId="0" borderId="3" xfId="0" applyFont="1" applyBorder="1" applyAlignment="1">
      <alignment horizontal="left" vertical="center" wrapText="1"/>
    </xf>
    <xf numFmtId="0" fontId="18" fillId="0" borderId="7" xfId="0" applyFont="1" applyBorder="1" applyAlignment="1">
      <alignment horizontal="left" vertical="center" wrapText="1"/>
    </xf>
    <xf numFmtId="0" fontId="18" fillId="0" borderId="8" xfId="0" applyFont="1" applyBorder="1" applyAlignment="1">
      <alignment horizontal="left" vertical="center" wrapText="1"/>
    </xf>
    <xf numFmtId="0" fontId="35" fillId="15" borderId="3" xfId="0" applyFont="1" applyFill="1" applyBorder="1" applyAlignment="1">
      <alignment horizontal="center" vertical="center" wrapText="1"/>
    </xf>
    <xf numFmtId="0" fontId="35" fillId="15" borderId="7" xfId="0" applyFont="1" applyFill="1" applyBorder="1" applyAlignment="1">
      <alignment horizontal="center" vertical="center" wrapText="1"/>
    </xf>
    <xf numFmtId="0" fontId="35" fillId="15" borderId="8" xfId="0" applyFont="1" applyFill="1" applyBorder="1" applyAlignment="1">
      <alignment horizontal="center" vertical="center" wrapText="1"/>
    </xf>
    <xf numFmtId="0" fontId="42" fillId="15" borderId="6" xfId="0" applyFont="1" applyFill="1" applyBorder="1" applyAlignment="1">
      <alignment horizontal="center" vertical="center" wrapText="1"/>
    </xf>
    <xf numFmtId="0" fontId="42" fillId="15" borderId="9" xfId="0" applyFont="1" applyFill="1" applyBorder="1" applyAlignment="1">
      <alignment horizontal="center" vertical="center" wrapText="1"/>
    </xf>
    <xf numFmtId="0" fontId="42" fillId="15" borderId="2" xfId="0" applyFont="1" applyFill="1" applyBorder="1" applyAlignment="1">
      <alignment horizontal="center" vertical="center" wrapText="1"/>
    </xf>
    <xf numFmtId="0" fontId="0" fillId="5" borderId="4" xfId="0" applyFill="1" applyBorder="1" applyAlignment="1">
      <alignment horizontal="center" vertical="center" wrapText="1"/>
    </xf>
    <xf numFmtId="0" fontId="0" fillId="5" borderId="0" xfId="0" applyFill="1" applyAlignment="1">
      <alignment horizontal="center" vertical="center" wrapText="1"/>
    </xf>
    <xf numFmtId="0" fontId="19" fillId="15" borderId="3" xfId="0" applyFont="1" applyFill="1" applyBorder="1" applyAlignment="1">
      <alignment horizontal="center" vertical="center" wrapText="1"/>
    </xf>
    <xf numFmtId="0" fontId="19" fillId="15" borderId="7" xfId="0" applyFont="1" applyFill="1" applyBorder="1" applyAlignment="1">
      <alignment horizontal="center" vertical="center" wrapText="1"/>
    </xf>
    <xf numFmtId="0" fontId="19" fillId="15" borderId="8" xfId="0" applyFont="1" applyFill="1" applyBorder="1" applyAlignment="1">
      <alignment horizontal="center" vertical="center" wrapText="1"/>
    </xf>
    <xf numFmtId="0" fontId="36" fillId="0" borderId="3" xfId="0" applyFont="1" applyBorder="1" applyAlignment="1">
      <alignment vertical="center" wrapText="1"/>
    </xf>
    <xf numFmtId="0" fontId="36" fillId="0" borderId="7" xfId="0" applyFont="1" applyBorder="1" applyAlignment="1">
      <alignment vertical="center" wrapText="1"/>
    </xf>
    <xf numFmtId="0" fontId="36" fillId="0" borderId="8" xfId="0" applyFont="1" applyBorder="1" applyAlignment="1">
      <alignment vertical="center" wrapText="1"/>
    </xf>
    <xf numFmtId="0" fontId="89" fillId="15" borderId="3" xfId="0" applyFont="1" applyFill="1" applyBorder="1" applyAlignment="1" applyProtection="1">
      <alignment horizontal="center" vertical="center"/>
    </xf>
    <xf numFmtId="0" fontId="0" fillId="0" borderId="7" xfId="0" applyBorder="1" applyAlignment="1">
      <alignment horizontal="center" vertical="center"/>
    </xf>
    <xf numFmtId="0" fontId="19" fillId="15" borderId="4" xfId="0" applyFont="1" applyFill="1" applyBorder="1" applyAlignment="1">
      <alignment horizontal="center" vertical="center" wrapText="1"/>
    </xf>
    <xf numFmtId="0" fontId="19" fillId="15" borderId="0" xfId="0" applyFont="1" applyFill="1" applyBorder="1" applyAlignment="1">
      <alignment horizontal="center" vertical="center" wrapText="1"/>
    </xf>
    <xf numFmtId="0" fontId="19" fillId="15" borderId="6" xfId="0" applyFont="1" applyFill="1" applyBorder="1" applyAlignment="1">
      <alignment horizontal="center" vertical="center" wrapText="1"/>
    </xf>
    <xf numFmtId="0" fontId="19" fillId="15" borderId="9" xfId="0" applyFont="1" applyFill="1" applyBorder="1" applyAlignment="1">
      <alignment horizontal="center" vertical="center" wrapText="1"/>
    </xf>
    <xf numFmtId="0" fontId="19" fillId="15" borderId="6" xfId="0" applyFont="1" applyFill="1" applyBorder="1" applyAlignment="1">
      <alignment horizontal="center" vertical="top" wrapText="1"/>
    </xf>
    <xf numFmtId="0" fontId="19" fillId="15" borderId="9" xfId="0" applyFont="1" applyFill="1" applyBorder="1" applyAlignment="1">
      <alignment horizontal="center" vertical="top" wrapText="1"/>
    </xf>
    <xf numFmtId="0" fontId="19" fillId="15" borderId="2" xfId="0" applyFont="1" applyFill="1" applyBorder="1" applyAlignment="1">
      <alignment horizontal="center" vertical="top" wrapText="1"/>
    </xf>
    <xf numFmtId="0" fontId="19" fillId="15" borderId="25" xfId="0" applyFont="1" applyFill="1" applyBorder="1" applyAlignment="1">
      <alignment horizontal="center" vertical="top" wrapText="1"/>
    </xf>
    <xf numFmtId="0" fontId="19" fillId="15" borderId="13" xfId="0" applyFont="1" applyFill="1" applyBorder="1" applyAlignment="1">
      <alignment horizontal="center" vertical="top" wrapText="1"/>
    </xf>
    <xf numFmtId="0" fontId="35" fillId="16" borderId="25" xfId="0" applyFont="1" applyFill="1" applyBorder="1" applyAlignment="1">
      <alignment horizontal="center" vertical="top" wrapText="1"/>
    </xf>
    <xf numFmtId="0" fontId="35" fillId="16" borderId="26" xfId="0" applyFont="1" applyFill="1" applyBorder="1" applyAlignment="1">
      <alignment horizontal="center" vertical="top" wrapText="1"/>
    </xf>
    <xf numFmtId="0" fontId="19" fillId="0" borderId="3" xfId="0" applyFont="1" applyFill="1" applyBorder="1" applyAlignment="1">
      <alignment horizontal="center" wrapText="1"/>
    </xf>
    <xf numFmtId="0" fontId="19" fillId="0" borderId="8" xfId="0" applyFont="1" applyFill="1" applyBorder="1" applyAlignment="1">
      <alignment horizontal="center" wrapText="1"/>
    </xf>
    <xf numFmtId="0" fontId="34" fillId="0" borderId="3" xfId="0" applyFont="1" applyBorder="1" applyAlignment="1">
      <alignment horizontal="center" wrapText="1"/>
    </xf>
    <xf numFmtId="0" fontId="34" fillId="0" borderId="7" xfId="0" applyFont="1" applyBorder="1" applyAlignment="1">
      <alignment horizontal="center" wrapText="1"/>
    </xf>
    <xf numFmtId="0" fontId="34" fillId="0" borderId="8" xfId="0" applyFont="1" applyBorder="1" applyAlignment="1">
      <alignment horizontal="center" wrapText="1"/>
    </xf>
    <xf numFmtId="0" fontId="34" fillId="8" borderId="3" xfId="0" applyFont="1" applyFill="1" applyBorder="1" applyAlignment="1">
      <alignment horizontal="center" vertical="center" wrapText="1"/>
    </xf>
    <xf numFmtId="0" fontId="34" fillId="8" borderId="8" xfId="0" applyFont="1" applyFill="1" applyBorder="1" applyAlignment="1">
      <alignment horizontal="center" vertical="center" wrapText="1"/>
    </xf>
    <xf numFmtId="0" fontId="35" fillId="16" borderId="25" xfId="0" applyFont="1" applyFill="1" applyBorder="1" applyAlignment="1" applyProtection="1">
      <alignment horizontal="center" vertical="top" wrapText="1"/>
    </xf>
    <xf numFmtId="0" fontId="35" fillId="16" borderId="26" xfId="0" applyFont="1" applyFill="1" applyBorder="1" applyAlignment="1" applyProtection="1">
      <alignment horizontal="center" vertical="top" wrapText="1"/>
    </xf>
    <xf numFmtId="0" fontId="0" fillId="5" borderId="0" xfId="0" applyFill="1" applyAlignment="1">
      <alignment horizontal="left" vertical="center" wrapText="1"/>
    </xf>
    <xf numFmtId="0" fontId="0" fillId="0" borderId="4" xfId="0" applyBorder="1" applyAlignment="1">
      <alignment horizontal="left" vertical="center" wrapText="1"/>
    </xf>
    <xf numFmtId="0" fontId="0" fillId="0" borderId="0" xfId="0" applyAlignment="1">
      <alignment horizontal="left" vertical="center" wrapText="1"/>
    </xf>
    <xf numFmtId="0" fontId="90" fillId="15" borderId="3" xfId="0" applyFont="1" applyFill="1" applyBorder="1" applyAlignment="1">
      <alignment horizontal="center" vertical="center" wrapText="1"/>
    </xf>
    <xf numFmtId="0" fontId="90" fillId="15" borderId="7" xfId="0" applyFont="1" applyFill="1" applyBorder="1" applyAlignment="1">
      <alignment horizontal="center" vertical="center" wrapText="1"/>
    </xf>
    <xf numFmtId="0" fontId="0" fillId="5" borderId="4" xfId="0" applyFill="1" applyBorder="1" applyAlignment="1">
      <alignment horizontal="left" vertical="center"/>
    </xf>
    <xf numFmtId="0" fontId="0" fillId="5" borderId="0" xfId="0" applyFill="1" applyAlignment="1">
      <alignment horizontal="left" vertical="center"/>
    </xf>
    <xf numFmtId="0" fontId="92" fillId="0" borderId="21" xfId="0" applyFont="1" applyFill="1" applyBorder="1" applyAlignment="1">
      <alignment horizontal="left" vertical="center" wrapText="1"/>
    </xf>
    <xf numFmtId="0" fontId="94" fillId="5" borderId="4" xfId="0" applyFont="1" applyFill="1" applyBorder="1" applyAlignment="1">
      <alignment horizontal="center" wrapText="1"/>
    </xf>
    <xf numFmtId="0" fontId="94" fillId="5" borderId="0" xfId="0" applyFont="1" applyFill="1" applyBorder="1" applyAlignment="1">
      <alignment horizontal="center" wrapText="1"/>
    </xf>
    <xf numFmtId="0" fontId="34" fillId="8" borderId="10" xfId="0" applyFont="1" applyFill="1" applyBorder="1" applyAlignment="1">
      <alignment horizontal="center" vertical="center" wrapText="1"/>
    </xf>
    <xf numFmtId="0" fontId="34" fillId="8" borderId="22" xfId="0" applyFont="1" applyFill="1" applyBorder="1" applyAlignment="1">
      <alignment horizontal="center" vertical="center" wrapText="1"/>
    </xf>
    <xf numFmtId="0" fontId="91" fillId="17" borderId="14" xfId="0" applyFont="1" applyFill="1" applyBorder="1" applyAlignment="1">
      <alignment horizontal="center" vertical="center" wrapText="1"/>
    </xf>
    <xf numFmtId="0" fontId="91" fillId="17" borderId="23" xfId="0" applyFont="1" applyFill="1" applyBorder="1" applyAlignment="1">
      <alignment horizontal="center" vertical="center" wrapText="1"/>
    </xf>
    <xf numFmtId="2" fontId="93" fillId="16" borderId="10" xfId="0" applyNumberFormat="1" applyFont="1" applyFill="1" applyBorder="1" applyAlignment="1">
      <alignment horizontal="center" vertical="center"/>
    </xf>
    <xf numFmtId="2" fontId="93" fillId="16" borderId="21" xfId="0" applyNumberFormat="1" applyFont="1" applyFill="1" applyBorder="1" applyAlignment="1">
      <alignment horizontal="center" vertical="center"/>
    </xf>
    <xf numFmtId="1" fontId="93" fillId="16" borderId="58" xfId="0" applyNumberFormat="1" applyFont="1" applyFill="1" applyBorder="1" applyAlignment="1">
      <alignment horizontal="center" vertical="center"/>
    </xf>
    <xf numFmtId="1" fontId="93" fillId="16" borderId="63" xfId="0" applyNumberFormat="1" applyFont="1" applyFill="1" applyBorder="1" applyAlignment="1">
      <alignment horizontal="center" vertical="center"/>
    </xf>
    <xf numFmtId="0" fontId="53" fillId="0" borderId="0" xfId="1" applyFill="1" applyAlignment="1">
      <alignment horizontal="center" vertical="center" wrapText="1"/>
    </xf>
    <xf numFmtId="0" fontId="0" fillId="0" borderId="10" xfId="0" applyFill="1" applyBorder="1" applyAlignment="1">
      <alignment horizontal="left" vertical="top" wrapText="1"/>
    </xf>
    <xf numFmtId="0" fontId="0" fillId="0" borderId="21" xfId="0" applyBorder="1" applyAlignment="1">
      <alignment horizontal="left" vertical="top" wrapText="1"/>
    </xf>
    <xf numFmtId="0" fontId="0" fillId="0" borderId="22" xfId="0" applyBorder="1" applyAlignment="1">
      <alignment horizontal="left" vertical="top" wrapText="1"/>
    </xf>
    <xf numFmtId="0" fontId="0" fillId="0" borderId="4" xfId="0" applyBorder="1" applyAlignment="1">
      <alignment horizontal="left" vertical="top" wrapText="1"/>
    </xf>
    <xf numFmtId="0" fontId="0" fillId="0" borderId="0" xfId="0" applyBorder="1" applyAlignment="1">
      <alignment horizontal="left" vertical="top" wrapText="1"/>
    </xf>
    <xf numFmtId="0" fontId="0" fillId="0" borderId="5" xfId="0" applyBorder="1" applyAlignment="1">
      <alignment horizontal="left" vertical="top" wrapText="1"/>
    </xf>
    <xf numFmtId="0" fontId="0" fillId="0" borderId="6" xfId="0" applyBorder="1" applyAlignment="1">
      <alignment horizontal="left" vertical="top" wrapText="1"/>
    </xf>
    <xf numFmtId="0" fontId="0" fillId="0" borderId="9" xfId="0" applyBorder="1" applyAlignment="1">
      <alignment horizontal="left" vertical="top" wrapText="1"/>
    </xf>
    <xf numFmtId="0" fontId="0" fillId="0" borderId="2" xfId="0" applyBorder="1" applyAlignment="1">
      <alignment horizontal="left" vertical="top" wrapText="1"/>
    </xf>
    <xf numFmtId="0" fontId="92" fillId="0" borderId="0" xfId="0" applyFont="1" applyFill="1" applyAlignment="1">
      <alignment horizontal="left" vertical="center" wrapText="1"/>
    </xf>
    <xf numFmtId="0" fontId="92" fillId="0" borderId="0" xfId="0" applyFont="1" applyFill="1" applyBorder="1" applyAlignment="1">
      <alignment horizontal="left" vertical="center" wrapText="1"/>
    </xf>
    <xf numFmtId="0" fontId="39" fillId="16" borderId="3" xfId="0" applyFont="1" applyFill="1" applyBorder="1" applyAlignment="1">
      <alignment horizontal="center" vertical="center" wrapText="1"/>
    </xf>
    <xf numFmtId="0" fontId="39" fillId="16" borderId="7" xfId="0" applyFont="1" applyFill="1" applyBorder="1" applyAlignment="1">
      <alignment horizontal="center" vertical="center" wrapText="1"/>
    </xf>
    <xf numFmtId="0" fontId="39" fillId="16" borderId="8" xfId="0" applyFont="1" applyFill="1" applyBorder="1" applyAlignment="1">
      <alignment horizontal="center" vertical="center" wrapText="1"/>
    </xf>
    <xf numFmtId="0" fontId="92" fillId="0" borderId="9" xfId="0" applyFont="1" applyFill="1" applyBorder="1" applyAlignment="1">
      <alignment horizontal="left" vertical="center" wrapText="1"/>
    </xf>
    <xf numFmtId="0" fontId="92" fillId="0" borderId="2" xfId="0" applyFont="1" applyFill="1" applyBorder="1" applyAlignment="1">
      <alignment horizontal="left" vertical="center" wrapText="1"/>
    </xf>
    <xf numFmtId="0" fontId="90" fillId="0" borderId="6" xfId="0" applyFont="1" applyFill="1" applyBorder="1" applyAlignment="1">
      <alignment horizontal="center" vertical="center"/>
    </xf>
    <xf numFmtId="0" fontId="0" fillId="0" borderId="9" xfId="0" applyFill="1" applyBorder="1" applyAlignment="1"/>
    <xf numFmtId="0" fontId="0" fillId="0" borderId="2" xfId="0" applyFill="1" applyBorder="1" applyAlignment="1"/>
    <xf numFmtId="0" fontId="41" fillId="15" borderId="4" xfId="50" applyFont="1" applyFill="1" applyBorder="1" applyAlignment="1">
      <alignment horizontal="center" vertical="center"/>
    </xf>
    <xf numFmtId="0" fontId="41" fillId="15" borderId="0" xfId="50" applyFont="1" applyFill="1" applyBorder="1" applyAlignment="1">
      <alignment horizontal="center" vertical="center"/>
    </xf>
    <xf numFmtId="0" fontId="45" fillId="15" borderId="14" xfId="0" applyFont="1" applyFill="1" applyBorder="1" applyAlignment="1">
      <alignment horizontal="center" vertical="center" wrapText="1"/>
    </xf>
    <xf numFmtId="0" fontId="45" fillId="15" borderId="23" xfId="0" applyFont="1" applyFill="1" applyBorder="1" applyAlignment="1">
      <alignment horizontal="center" vertical="center" wrapText="1"/>
    </xf>
    <xf numFmtId="0" fontId="45" fillId="15" borderId="17" xfId="0" applyFont="1" applyFill="1" applyBorder="1" applyAlignment="1">
      <alignment horizontal="center" vertical="center" wrapText="1"/>
    </xf>
    <xf numFmtId="0" fontId="45" fillId="15" borderId="16" xfId="0" applyFont="1" applyFill="1" applyBorder="1" applyAlignment="1">
      <alignment horizontal="center" vertical="center" wrapText="1"/>
    </xf>
    <xf numFmtId="0" fontId="45" fillId="15" borderId="18" xfId="0" applyFont="1" applyFill="1" applyBorder="1" applyAlignment="1">
      <alignment horizontal="center" vertical="center" wrapText="1"/>
    </xf>
    <xf numFmtId="0" fontId="45" fillId="15" borderId="11" xfId="0" applyFont="1" applyFill="1" applyBorder="1" applyAlignment="1">
      <alignment horizontal="center" vertical="center" wrapText="1"/>
    </xf>
    <xf numFmtId="0" fontId="45" fillId="15" borderId="19" xfId="0" applyFont="1" applyFill="1" applyBorder="1" applyAlignment="1">
      <alignment horizontal="center" vertical="center" wrapText="1"/>
    </xf>
    <xf numFmtId="0" fontId="26" fillId="15" borderId="0" xfId="0" applyFont="1" applyFill="1" applyBorder="1" applyAlignment="1">
      <alignment horizontal="center" vertical="center" wrapText="1"/>
    </xf>
    <xf numFmtId="0" fontId="43" fillId="15" borderId="4" xfId="0" applyFont="1" applyFill="1" applyBorder="1" applyAlignment="1">
      <alignment horizontal="center" vertical="center"/>
    </xf>
    <xf numFmtId="0" fontId="43" fillId="15" borderId="51" xfId="0" applyFont="1" applyFill="1" applyBorder="1" applyAlignment="1">
      <alignment horizontal="center" vertical="center"/>
    </xf>
    <xf numFmtId="0" fontId="36" fillId="0" borderId="1" xfId="0" applyFont="1" applyBorder="1" applyAlignment="1">
      <alignment vertical="center" wrapText="1"/>
    </xf>
    <xf numFmtId="0" fontId="92" fillId="0" borderId="3" xfId="0" applyFont="1" applyBorder="1" applyAlignment="1">
      <alignment horizontal="left" vertical="center" wrapText="1"/>
    </xf>
    <xf numFmtId="0" fontId="92" fillId="0" borderId="7" xfId="0" applyFont="1" applyBorder="1" applyAlignment="1">
      <alignment horizontal="left" vertical="center" wrapText="1"/>
    </xf>
    <xf numFmtId="0" fontId="92" fillId="0" borderId="8" xfId="0" applyFont="1" applyBorder="1" applyAlignment="1">
      <alignment horizontal="left" vertical="center" wrapText="1"/>
    </xf>
    <xf numFmtId="1" fontId="93" fillId="16" borderId="3" xfId="0" applyNumberFormat="1" applyFont="1" applyFill="1" applyBorder="1" applyAlignment="1">
      <alignment horizontal="center" vertical="center"/>
    </xf>
    <xf numFmtId="0" fontId="0" fillId="0" borderId="7" xfId="0" applyBorder="1" applyAlignment="1"/>
    <xf numFmtId="0" fontId="0" fillId="0" borderId="8" xfId="0" applyBorder="1" applyAlignment="1"/>
    <xf numFmtId="0" fontId="0" fillId="0" borderId="7" xfId="0" applyBorder="1" applyAlignment="1">
      <alignment horizontal="left" vertical="center" wrapText="1"/>
    </xf>
    <xf numFmtId="0" fontId="0" fillId="0" borderId="8" xfId="0" applyBorder="1" applyAlignment="1">
      <alignment horizontal="left" vertical="center" wrapText="1"/>
    </xf>
    <xf numFmtId="0" fontId="0" fillId="0" borderId="3" xfId="0" applyBorder="1" applyAlignment="1">
      <alignment horizontal="left" vertical="center" wrapText="1"/>
    </xf>
    <xf numFmtId="0" fontId="127" fillId="15" borderId="10" xfId="0" applyFont="1" applyFill="1" applyBorder="1" applyAlignment="1" applyProtection="1">
      <alignment horizontal="center" vertical="center"/>
    </xf>
    <xf numFmtId="0" fontId="127" fillId="15" borderId="21" xfId="0" applyFont="1" applyFill="1" applyBorder="1" applyAlignment="1" applyProtection="1">
      <alignment horizontal="center" vertical="center"/>
    </xf>
    <xf numFmtId="0" fontId="128" fillId="0" borderId="21" xfId="0" applyFont="1" applyBorder="1" applyAlignment="1">
      <alignment horizontal="center" vertical="center"/>
    </xf>
    <xf numFmtId="0" fontId="128" fillId="0" borderId="6" xfId="0" applyFont="1" applyBorder="1" applyAlignment="1">
      <alignment horizontal="center" vertical="center"/>
    </xf>
    <xf numFmtId="0" fontId="128" fillId="0" borderId="9" xfId="0" applyFont="1" applyBorder="1" applyAlignment="1">
      <alignment horizontal="center" vertical="center"/>
    </xf>
    <xf numFmtId="0" fontId="0" fillId="0" borderId="3" xfId="0" applyFill="1" applyBorder="1" applyAlignment="1">
      <alignment horizontal="center" vertical="center"/>
    </xf>
    <xf numFmtId="0" fontId="0" fillId="0" borderId="8" xfId="0" applyBorder="1" applyAlignment="1">
      <alignment horizontal="center" vertical="center"/>
    </xf>
    <xf numFmtId="0" fontId="0" fillId="0" borderId="3" xfId="0" applyBorder="1" applyAlignment="1">
      <alignment horizontal="center" vertical="center"/>
    </xf>
    <xf numFmtId="0" fontId="55" fillId="0" borderId="28" xfId="0" applyFont="1" applyBorder="1" applyAlignment="1">
      <alignment horizontal="center" vertical="center"/>
    </xf>
    <xf numFmtId="0" fontId="55" fillId="0" borderId="30" xfId="0" applyFont="1" applyBorder="1" applyAlignment="1">
      <alignment horizontal="center" vertical="center"/>
    </xf>
    <xf numFmtId="0" fontId="0" fillId="0" borderId="0" xfId="0" applyBorder="1" applyAlignment="1">
      <alignment horizontal="right"/>
    </xf>
    <xf numFmtId="0" fontId="29" fillId="0" borderId="11" xfId="0" applyFont="1" applyBorder="1" applyAlignment="1">
      <alignment horizontal="center"/>
    </xf>
    <xf numFmtId="0" fontId="0" fillId="0" borderId="11" xfId="0" applyBorder="1"/>
    <xf numFmtId="0" fontId="0" fillId="0" borderId="3"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0" fillId="0" borderId="4" xfId="0" applyBorder="1" applyAlignment="1">
      <alignment horizontal="left" vertical="top"/>
    </xf>
    <xf numFmtId="0" fontId="0" fillId="0" borderId="0" xfId="0" applyBorder="1" applyAlignment="1">
      <alignment horizontal="left" vertical="top"/>
    </xf>
    <xf numFmtId="0" fontId="0" fillId="0" borderId="5" xfId="0" applyBorder="1" applyAlignment="1">
      <alignment horizontal="left" vertical="top"/>
    </xf>
    <xf numFmtId="0" fontId="0" fillId="0" borderId="6" xfId="0" applyBorder="1" applyAlignment="1">
      <alignment horizontal="left" vertical="top"/>
    </xf>
    <xf numFmtId="0" fontId="0" fillId="0" borderId="9" xfId="0" applyBorder="1" applyAlignment="1">
      <alignment horizontal="left" vertical="top"/>
    </xf>
    <xf numFmtId="0" fontId="0" fillId="0" borderId="2" xfId="0" applyBorder="1" applyAlignment="1">
      <alignment horizontal="left" vertical="top"/>
    </xf>
    <xf numFmtId="0" fontId="98" fillId="0" borderId="52" xfId="0" applyFont="1" applyBorder="1" applyAlignment="1">
      <alignment horizontal="center" vertical="center" wrapText="1"/>
    </xf>
    <xf numFmtId="0" fontId="98" fillId="0" borderId="53" xfId="0" applyFont="1" applyBorder="1" applyAlignment="1">
      <alignment horizontal="center" vertical="center" wrapText="1"/>
    </xf>
    <xf numFmtId="0" fontId="98" fillId="0" borderId="55" xfId="0" applyFont="1" applyBorder="1" applyAlignment="1">
      <alignment horizontal="center" vertical="center" wrapText="1"/>
    </xf>
    <xf numFmtId="0" fontId="98" fillId="0" borderId="20" xfId="0" applyFont="1" applyBorder="1" applyAlignment="1">
      <alignment horizontal="center" vertical="center" wrapText="1"/>
    </xf>
    <xf numFmtId="1" fontId="99" fillId="0" borderId="54" xfId="0" applyNumberFormat="1" applyFont="1" applyBorder="1" applyAlignment="1">
      <alignment horizontal="center" vertical="center"/>
    </xf>
    <xf numFmtId="1" fontId="99" fillId="0" borderId="48" xfId="0" applyNumberFormat="1" applyFont="1" applyBorder="1" applyAlignment="1">
      <alignment horizontal="center" vertical="center"/>
    </xf>
    <xf numFmtId="0" fontId="98" fillId="0" borderId="56" xfId="0" applyFont="1" applyBorder="1" applyAlignment="1">
      <alignment horizontal="center" vertical="center" wrapText="1"/>
    </xf>
    <xf numFmtId="0" fontId="98" fillId="0" borderId="57" xfId="0" applyFont="1" applyBorder="1" applyAlignment="1">
      <alignment horizontal="center" vertical="center" wrapText="1"/>
    </xf>
    <xf numFmtId="0" fontId="129" fillId="0" borderId="10" xfId="0" applyFont="1" applyBorder="1" applyAlignment="1">
      <alignment horizontal="center" vertical="center"/>
    </xf>
    <xf numFmtId="0" fontId="129" fillId="0" borderId="21" xfId="0" applyFont="1" applyBorder="1" applyAlignment="1">
      <alignment horizontal="center" vertical="center"/>
    </xf>
    <xf numFmtId="0" fontId="129" fillId="0" borderId="22" xfId="0" applyFont="1" applyBorder="1" applyAlignment="1">
      <alignment horizontal="center" vertical="center"/>
    </xf>
    <xf numFmtId="0" fontId="129" fillId="0" borderId="6" xfId="0" applyFont="1" applyBorder="1" applyAlignment="1">
      <alignment horizontal="center" vertical="center"/>
    </xf>
    <xf numFmtId="0" fontId="129" fillId="0" borderId="9" xfId="0" applyFont="1" applyBorder="1" applyAlignment="1">
      <alignment horizontal="center" vertical="center"/>
    </xf>
    <xf numFmtId="0" fontId="129" fillId="0" borderId="2" xfId="0" applyFont="1" applyBorder="1" applyAlignment="1">
      <alignment horizontal="center" vertical="center"/>
    </xf>
    <xf numFmtId="0" fontId="89" fillId="15" borderId="10" xfId="0" applyFont="1" applyFill="1" applyBorder="1" applyAlignment="1" applyProtection="1">
      <alignment horizontal="center" vertical="center"/>
    </xf>
    <xf numFmtId="0" fontId="0" fillId="0" borderId="21" xfId="0" applyBorder="1" applyAlignment="1">
      <alignment horizontal="center" vertical="center"/>
    </xf>
    <xf numFmtId="0" fontId="0" fillId="0" borderId="1" xfId="0" applyFont="1" applyBorder="1" applyAlignment="1">
      <alignment horizontal="center" vertical="center" wrapText="1"/>
    </xf>
    <xf numFmtId="1" fontId="95" fillId="0" borderId="27" xfId="0" applyNumberFormat="1" applyFont="1" applyBorder="1" applyAlignment="1">
      <alignment horizontal="center" vertical="center" wrapText="1"/>
    </xf>
    <xf numFmtId="0" fontId="95" fillId="0" borderId="24" xfId="0" applyFont="1" applyBorder="1" applyAlignment="1">
      <alignment horizontal="center" vertical="center" wrapText="1"/>
    </xf>
    <xf numFmtId="0" fontId="97" fillId="0" borderId="14" xfId="0" applyFont="1" applyBorder="1" applyAlignment="1">
      <alignment horizontal="center" vertical="center" wrapText="1"/>
    </xf>
    <xf numFmtId="0" fontId="97" fillId="0" borderId="15" xfId="0" applyFont="1" applyBorder="1" applyAlignment="1">
      <alignment horizontal="center" vertical="center" wrapText="1"/>
    </xf>
    <xf numFmtId="0" fontId="97" fillId="0" borderId="18" xfId="0" applyFont="1" applyBorder="1" applyAlignment="1">
      <alignment horizontal="center" vertical="center" wrapText="1"/>
    </xf>
    <xf numFmtId="0" fontId="97" fillId="0" borderId="19" xfId="0" applyFont="1" applyBorder="1" applyAlignment="1">
      <alignment horizontal="center" vertical="center" wrapText="1"/>
    </xf>
    <xf numFmtId="0" fontId="97" fillId="0" borderId="1" xfId="0" applyFont="1" applyBorder="1" applyAlignment="1">
      <alignment horizontal="center" vertical="center"/>
    </xf>
    <xf numFmtId="0" fontId="0" fillId="0" borderId="27" xfId="0" applyFont="1" applyBorder="1" applyAlignment="1">
      <alignment horizontal="center" vertical="center" wrapText="1"/>
    </xf>
    <xf numFmtId="1" fontId="95" fillId="0" borderId="1" xfId="0" applyNumberFormat="1" applyFont="1" applyBorder="1" applyAlignment="1">
      <alignment horizontal="center" vertical="center"/>
    </xf>
    <xf numFmtId="0" fontId="95" fillId="0" borderId="27" xfId="0" applyFont="1" applyBorder="1" applyAlignment="1">
      <alignment horizontal="center" vertical="center"/>
    </xf>
    <xf numFmtId="0" fontId="21" fillId="0" borderId="0" xfId="50" applyFont="1" applyFill="1" applyAlignment="1" applyProtection="1">
      <alignment horizontal="center"/>
    </xf>
    <xf numFmtId="0" fontId="135" fillId="0" borderId="0" xfId="50" applyFont="1" applyFill="1" applyAlignment="1" applyProtection="1">
      <alignment horizontal="center" vertical="center" wrapText="1"/>
    </xf>
    <xf numFmtId="0" fontId="135" fillId="0" borderId="0" xfId="50" applyFont="1" applyFill="1" applyAlignment="1" applyProtection="1">
      <alignment horizontal="center" vertical="center"/>
    </xf>
    <xf numFmtId="0" fontId="42" fillId="15" borderId="3" xfId="0" applyFont="1" applyFill="1" applyBorder="1" applyAlignment="1">
      <alignment horizontal="center" vertical="center" wrapText="1"/>
    </xf>
    <xf numFmtId="0" fontId="42" fillId="15" borderId="7" xfId="0" applyFont="1" applyFill="1" applyBorder="1" applyAlignment="1">
      <alignment horizontal="center" vertical="center" wrapText="1"/>
    </xf>
    <xf numFmtId="0" fontId="42" fillId="15" borderId="8" xfId="0" applyFont="1" applyFill="1" applyBorder="1" applyAlignment="1">
      <alignment horizontal="center" vertical="center" wrapText="1"/>
    </xf>
    <xf numFmtId="0" fontId="18" fillId="0" borderId="6" xfId="0" applyFont="1" applyBorder="1" applyAlignment="1">
      <alignment vertical="center" wrapText="1"/>
    </xf>
    <xf numFmtId="0" fontId="18" fillId="0" borderId="9" xfId="0" applyFont="1" applyBorder="1" applyAlignment="1">
      <alignment vertical="center" wrapText="1"/>
    </xf>
    <xf numFmtId="0" fontId="18" fillId="0" borderId="2" xfId="0" applyFont="1" applyBorder="1" applyAlignment="1">
      <alignment vertical="center" wrapText="1"/>
    </xf>
    <xf numFmtId="0" fontId="35" fillId="0" borderId="3" xfId="0" applyFont="1" applyBorder="1" applyAlignment="1" applyProtection="1">
      <alignment horizontal="left" vertical="center" wrapText="1"/>
      <protection locked="0"/>
    </xf>
    <xf numFmtId="0" fontId="35" fillId="0" borderId="7" xfId="0" applyFont="1" applyBorder="1" applyAlignment="1" applyProtection="1">
      <alignment horizontal="left" vertical="center" wrapText="1"/>
      <protection locked="0"/>
    </xf>
    <xf numFmtId="0" fontId="35" fillId="0" borderId="8" xfId="0" applyFont="1" applyBorder="1" applyAlignment="1" applyProtection="1">
      <alignment horizontal="left" vertical="center" wrapText="1"/>
      <protection locked="0"/>
    </xf>
    <xf numFmtId="0" fontId="27" fillId="0" borderId="3" xfId="0" applyFont="1" applyBorder="1" applyAlignment="1" applyProtection="1">
      <alignment horizontal="right" vertical="top" wrapText="1" indent="1"/>
    </xf>
    <xf numFmtId="0" fontId="27" fillId="0" borderId="7" xfId="0" applyFont="1" applyBorder="1" applyAlignment="1" applyProtection="1">
      <alignment horizontal="right" vertical="top" wrapText="1" indent="1"/>
    </xf>
    <xf numFmtId="0" fontId="27" fillId="0" borderId="32" xfId="0" applyFont="1" applyBorder="1" applyAlignment="1" applyProtection="1">
      <alignment horizontal="right" vertical="top" wrapText="1" indent="1"/>
    </xf>
    <xf numFmtId="0" fontId="21" fillId="15" borderId="3" xfId="0" applyFont="1" applyFill="1" applyBorder="1" applyAlignment="1" applyProtection="1">
      <alignment horizontal="center" vertical="center"/>
    </xf>
    <xf numFmtId="0" fontId="21" fillId="15" borderId="7" xfId="0" applyFont="1" applyFill="1" applyBorder="1" applyAlignment="1" applyProtection="1">
      <alignment horizontal="center" vertical="center"/>
    </xf>
    <xf numFmtId="0" fontId="21" fillId="15" borderId="8" xfId="0" applyFont="1" applyFill="1" applyBorder="1" applyAlignment="1" applyProtection="1">
      <alignment horizontal="center" vertical="center"/>
    </xf>
    <xf numFmtId="0" fontId="46" fillId="15" borderId="3" xfId="0" applyFont="1" applyFill="1" applyBorder="1" applyAlignment="1" applyProtection="1">
      <alignment horizontal="center" vertical="center"/>
    </xf>
    <xf numFmtId="0" fontId="46" fillId="15" borderId="7" xfId="0" applyFont="1" applyFill="1" applyBorder="1" applyAlignment="1" applyProtection="1">
      <alignment horizontal="center" vertical="center"/>
    </xf>
    <xf numFmtId="0" fontId="46" fillId="15" borderId="8" xfId="0" applyFont="1" applyFill="1" applyBorder="1" applyAlignment="1" applyProtection="1">
      <alignment horizontal="center" vertical="center"/>
    </xf>
    <xf numFmtId="0" fontId="28" fillId="15" borderId="31" xfId="0" applyFont="1" applyFill="1" applyBorder="1" applyAlignment="1" applyProtection="1">
      <alignment horizontal="center" vertical="center" wrapText="1"/>
    </xf>
    <xf numFmtId="0" fontId="28" fillId="15" borderId="7" xfId="0" applyFont="1" applyFill="1" applyBorder="1" applyAlignment="1" applyProtection="1">
      <alignment horizontal="center" vertical="center" wrapText="1"/>
    </xf>
    <xf numFmtId="0" fontId="28" fillId="15" borderId="8" xfId="0" applyFont="1" applyFill="1" applyBorder="1" applyAlignment="1" applyProtection="1">
      <alignment horizontal="center" vertical="center" wrapText="1"/>
    </xf>
    <xf numFmtId="0" fontId="25" fillId="0" borderId="7" xfId="0" applyFont="1" applyBorder="1" applyAlignment="1">
      <alignment vertical="center" wrapText="1"/>
    </xf>
    <xf numFmtId="0" fontId="54" fillId="0" borderId="3" xfId="0" applyFont="1" applyBorder="1" applyAlignment="1" applyProtection="1">
      <alignment horizontal="left" vertical="center" wrapText="1" indent="2"/>
    </xf>
    <xf numFmtId="0" fontId="54" fillId="0" borderId="7" xfId="0" applyFont="1" applyBorder="1" applyAlignment="1" applyProtection="1">
      <alignment horizontal="left" vertical="center" wrapText="1" indent="2"/>
    </xf>
    <xf numFmtId="0" fontId="54" fillId="0" borderId="8" xfId="0" applyFont="1" applyBorder="1" applyAlignment="1" applyProtection="1">
      <alignment horizontal="left" vertical="center" wrapText="1" indent="2"/>
    </xf>
    <xf numFmtId="0" fontId="59" fillId="0" borderId="3" xfId="0" applyFont="1" applyBorder="1" applyAlignment="1" applyProtection="1">
      <alignment horizontal="left" vertical="center" wrapText="1" indent="2"/>
    </xf>
    <xf numFmtId="0" fontId="59" fillId="0" borderId="7" xfId="0" applyFont="1" applyBorder="1" applyAlignment="1" applyProtection="1">
      <alignment horizontal="left" vertical="center" wrapText="1" indent="2"/>
    </xf>
    <xf numFmtId="0" fontId="59" fillId="0" borderId="8" xfId="0" applyFont="1" applyBorder="1" applyAlignment="1" applyProtection="1">
      <alignment horizontal="left" vertical="center" wrapText="1" indent="2"/>
    </xf>
    <xf numFmtId="0" fontId="54" fillId="0" borderId="3" xfId="0" applyFont="1" applyBorder="1" applyAlignment="1" applyProtection="1">
      <alignment horizontal="left" vertical="center" wrapText="1" indent="2"/>
      <protection locked="0"/>
    </xf>
    <xf numFmtId="0" fontId="54" fillId="0" borderId="7" xfId="0" applyFont="1" applyBorder="1" applyAlignment="1" applyProtection="1">
      <alignment horizontal="left" vertical="center" wrapText="1" indent="2"/>
      <protection locked="0"/>
    </xf>
    <xf numFmtId="0" fontId="54" fillId="0" borderId="8" xfId="0" applyFont="1" applyBorder="1" applyAlignment="1" applyProtection="1">
      <alignment horizontal="left" vertical="center" wrapText="1" indent="2"/>
      <protection locked="0"/>
    </xf>
    <xf numFmtId="0" fontId="60" fillId="0" borderId="10" xfId="0" applyFont="1" applyBorder="1" applyAlignment="1" applyProtection="1">
      <alignment horizontal="center" vertical="top" wrapText="1"/>
      <protection locked="0"/>
    </xf>
    <xf numFmtId="0" fontId="60" fillId="0" borderId="21" xfId="0" applyFont="1" applyBorder="1" applyAlignment="1" applyProtection="1">
      <alignment horizontal="center" vertical="top" wrapText="1"/>
      <protection locked="0"/>
    </xf>
    <xf numFmtId="0" fontId="60" fillId="0" borderId="22" xfId="0" applyFont="1" applyBorder="1" applyAlignment="1" applyProtection="1">
      <alignment horizontal="center" vertical="top" wrapText="1"/>
      <protection locked="0"/>
    </xf>
    <xf numFmtId="0" fontId="60" fillId="0" borderId="4" xfId="0" applyFont="1" applyBorder="1" applyAlignment="1" applyProtection="1">
      <alignment horizontal="center" vertical="top" wrapText="1"/>
      <protection locked="0"/>
    </xf>
    <xf numFmtId="0" fontId="60" fillId="0" borderId="0" xfId="0" applyFont="1" applyBorder="1" applyAlignment="1" applyProtection="1">
      <alignment horizontal="center" vertical="top" wrapText="1"/>
      <protection locked="0"/>
    </xf>
    <xf numFmtId="0" fontId="60" fillId="0" borderId="5" xfId="0" applyFont="1" applyBorder="1" applyAlignment="1" applyProtection="1">
      <alignment horizontal="center" vertical="top" wrapText="1"/>
      <protection locked="0"/>
    </xf>
    <xf numFmtId="0" fontId="60" fillId="0" borderId="6" xfId="0" applyFont="1" applyBorder="1" applyAlignment="1" applyProtection="1">
      <alignment horizontal="center" vertical="top" wrapText="1"/>
      <protection locked="0"/>
    </xf>
    <xf numFmtId="0" fontId="60" fillId="0" borderId="9" xfId="0" applyFont="1" applyBorder="1" applyAlignment="1" applyProtection="1">
      <alignment horizontal="center" vertical="top" wrapText="1"/>
      <protection locked="0"/>
    </xf>
    <xf numFmtId="0" fontId="60" fillId="0" borderId="2" xfId="0" applyFont="1" applyBorder="1" applyAlignment="1" applyProtection="1">
      <alignment horizontal="center" vertical="top" wrapText="1"/>
      <protection locked="0"/>
    </xf>
    <xf numFmtId="0" fontId="62" fillId="0" borderId="10" xfId="0" applyFont="1" applyBorder="1" applyAlignment="1" applyProtection="1">
      <alignment horizontal="center" vertical="top" wrapText="1"/>
      <protection locked="0"/>
    </xf>
    <xf numFmtId="0" fontId="62" fillId="0" borderId="21" xfId="0" applyFont="1" applyBorder="1" applyAlignment="1" applyProtection="1">
      <alignment horizontal="center" vertical="top" wrapText="1"/>
      <protection locked="0"/>
    </xf>
    <xf numFmtId="0" fontId="62" fillId="0" borderId="22" xfId="0" applyFont="1" applyBorder="1" applyAlignment="1" applyProtection="1">
      <alignment horizontal="center" vertical="top" wrapText="1"/>
      <protection locked="0"/>
    </xf>
    <xf numFmtId="0" fontId="62" fillId="0" borderId="4" xfId="0" applyFont="1" applyBorder="1" applyAlignment="1" applyProtection="1">
      <alignment horizontal="center" vertical="top" wrapText="1"/>
      <protection locked="0"/>
    </xf>
    <xf numFmtId="0" fontId="62" fillId="0" borderId="0" xfId="0" applyFont="1" applyBorder="1" applyAlignment="1" applyProtection="1">
      <alignment horizontal="center" vertical="top" wrapText="1"/>
      <protection locked="0"/>
    </xf>
    <xf numFmtId="0" fontId="62" fillId="0" borderId="5" xfId="0" applyFont="1" applyBorder="1" applyAlignment="1" applyProtection="1">
      <alignment horizontal="center" vertical="top" wrapText="1"/>
      <protection locked="0"/>
    </xf>
    <xf numFmtId="0" fontId="62" fillId="0" borderId="6" xfId="0" applyFont="1" applyBorder="1" applyAlignment="1" applyProtection="1">
      <alignment horizontal="center" vertical="top" wrapText="1"/>
      <protection locked="0"/>
    </xf>
    <xf numFmtId="0" fontId="62" fillId="0" borderId="9" xfId="0" applyFont="1" applyBorder="1" applyAlignment="1" applyProtection="1">
      <alignment horizontal="center" vertical="top" wrapText="1"/>
      <protection locked="0"/>
    </xf>
    <xf numFmtId="0" fontId="62" fillId="0" borderId="2" xfId="0" applyFont="1" applyBorder="1" applyAlignment="1" applyProtection="1">
      <alignment horizontal="center" vertical="top" wrapText="1"/>
      <protection locked="0"/>
    </xf>
    <xf numFmtId="0" fontId="61" fillId="0" borderId="10" xfId="0" applyFont="1" applyBorder="1" applyAlignment="1" applyProtection="1">
      <alignment horizontal="left" vertical="top" wrapText="1"/>
      <protection locked="0"/>
    </xf>
    <xf numFmtId="0" fontId="61" fillId="0" borderId="21" xfId="0" applyFont="1" applyBorder="1" applyAlignment="1" applyProtection="1">
      <alignment horizontal="left" vertical="top" wrapText="1"/>
      <protection locked="0"/>
    </xf>
    <xf numFmtId="0" fontId="61" fillId="0" borderId="22" xfId="0" applyFont="1" applyBorder="1" applyAlignment="1" applyProtection="1">
      <alignment horizontal="left" vertical="top" wrapText="1"/>
      <protection locked="0"/>
    </xf>
    <xf numFmtId="0" fontId="61" fillId="0" borderId="4" xfId="0" applyFont="1" applyBorder="1" applyAlignment="1" applyProtection="1">
      <alignment horizontal="left" vertical="top" wrapText="1"/>
      <protection locked="0"/>
    </xf>
    <xf numFmtId="0" fontId="61" fillId="0" borderId="0" xfId="0" applyFont="1" applyBorder="1" applyAlignment="1" applyProtection="1">
      <alignment horizontal="left" vertical="top" wrapText="1"/>
      <protection locked="0"/>
    </xf>
    <xf numFmtId="0" fontId="61" fillId="0" borderId="5" xfId="0" applyFont="1" applyBorder="1" applyAlignment="1" applyProtection="1">
      <alignment horizontal="left" vertical="top" wrapText="1"/>
      <protection locked="0"/>
    </xf>
    <xf numFmtId="0" fontId="61" fillId="0" borderId="6" xfId="0" applyFont="1" applyBorder="1" applyAlignment="1" applyProtection="1">
      <alignment horizontal="left" vertical="top" wrapText="1"/>
      <protection locked="0"/>
    </xf>
    <xf numFmtId="0" fontId="61" fillId="0" borderId="9" xfId="0" applyFont="1" applyBorder="1" applyAlignment="1" applyProtection="1">
      <alignment horizontal="left" vertical="top" wrapText="1"/>
      <protection locked="0"/>
    </xf>
    <xf numFmtId="0" fontId="61" fillId="0" borderId="2" xfId="0" applyFont="1" applyBorder="1" applyAlignment="1" applyProtection="1">
      <alignment horizontal="left" vertical="top" wrapText="1"/>
      <protection locked="0"/>
    </xf>
    <xf numFmtId="0" fontId="63" fillId="0" borderId="10" xfId="0" applyFont="1" applyBorder="1" applyAlignment="1" applyProtection="1">
      <alignment horizontal="left" vertical="top" wrapText="1"/>
      <protection locked="0"/>
    </xf>
    <xf numFmtId="0" fontId="63" fillId="0" borderId="21" xfId="0" applyFont="1" applyBorder="1" applyAlignment="1" applyProtection="1">
      <alignment horizontal="left" vertical="top" wrapText="1"/>
      <protection locked="0"/>
    </xf>
    <xf numFmtId="0" fontId="63" fillId="0" borderId="22" xfId="0" applyFont="1" applyBorder="1" applyAlignment="1" applyProtection="1">
      <alignment horizontal="left" vertical="top" wrapText="1"/>
      <protection locked="0"/>
    </xf>
    <xf numFmtId="0" fontId="63" fillId="0" borderId="4" xfId="0" applyFont="1" applyBorder="1" applyAlignment="1" applyProtection="1">
      <alignment horizontal="left" vertical="top" wrapText="1"/>
      <protection locked="0"/>
    </xf>
    <xf numFmtId="0" fontId="63" fillId="0" borderId="0" xfId="0" applyFont="1" applyBorder="1" applyAlignment="1" applyProtection="1">
      <alignment horizontal="left" vertical="top" wrapText="1"/>
      <protection locked="0"/>
    </xf>
    <xf numFmtId="0" fontId="63" fillId="0" borderId="5" xfId="0" applyFont="1" applyBorder="1" applyAlignment="1" applyProtection="1">
      <alignment horizontal="left" vertical="top" wrapText="1"/>
      <protection locked="0"/>
    </xf>
    <xf numFmtId="0" fontId="63" fillId="0" borderId="6" xfId="0" applyFont="1" applyBorder="1" applyAlignment="1" applyProtection="1">
      <alignment horizontal="left" vertical="top" wrapText="1"/>
      <protection locked="0"/>
    </xf>
    <xf numFmtId="0" fontId="63" fillId="0" borderId="9" xfId="0" applyFont="1" applyBorder="1" applyAlignment="1" applyProtection="1">
      <alignment horizontal="left" vertical="top" wrapText="1"/>
      <protection locked="0"/>
    </xf>
    <xf numFmtId="0" fontId="63" fillId="0" borderId="2" xfId="0" applyFont="1" applyBorder="1" applyAlignment="1" applyProtection="1">
      <alignment horizontal="left" vertical="top" wrapText="1"/>
      <protection locked="0"/>
    </xf>
    <xf numFmtId="0" fontId="26" fillId="15" borderId="6" xfId="0" applyFont="1" applyFill="1" applyBorder="1" applyAlignment="1" applyProtection="1">
      <alignment horizontal="left" vertical="center" wrapText="1"/>
    </xf>
    <xf numFmtId="0" fontId="26" fillId="15" borderId="9" xfId="0" applyFont="1" applyFill="1" applyBorder="1" applyAlignment="1" applyProtection="1">
      <alignment horizontal="left" vertical="center" wrapText="1"/>
    </xf>
    <xf numFmtId="0" fontId="26" fillId="15" borderId="2" xfId="0" applyFont="1" applyFill="1" applyBorder="1" applyAlignment="1" applyProtection="1">
      <alignment horizontal="left" vertical="center" wrapText="1"/>
    </xf>
    <xf numFmtId="0" fontId="26" fillId="15" borderId="6" xfId="0" applyFont="1" applyFill="1" applyBorder="1" applyAlignment="1" applyProtection="1">
      <alignment horizontal="center" vertical="center" wrapText="1"/>
    </xf>
    <xf numFmtId="0" fontId="26" fillId="15" borderId="9" xfId="0" applyFont="1" applyFill="1" applyBorder="1" applyAlignment="1" applyProtection="1">
      <alignment horizontal="center" vertical="center" wrapText="1"/>
    </xf>
    <xf numFmtId="0" fontId="23" fillId="10" borderId="3" xfId="0" applyFont="1" applyFill="1" applyBorder="1" applyAlignment="1" applyProtection="1">
      <alignment horizontal="center" vertical="center" wrapText="1"/>
    </xf>
    <xf numFmtId="0" fontId="23" fillId="10" borderId="7" xfId="0" applyFont="1" applyFill="1" applyBorder="1" applyAlignment="1" applyProtection="1">
      <alignment horizontal="center" vertical="center" wrapText="1"/>
    </xf>
    <xf numFmtId="0" fontId="23" fillId="10" borderId="8" xfId="0" applyFont="1" applyFill="1" applyBorder="1" applyAlignment="1" applyProtection="1">
      <alignment horizontal="center" vertical="center" wrapText="1"/>
    </xf>
    <xf numFmtId="0" fontId="19" fillId="7" borderId="3" xfId="0" applyFont="1" applyFill="1" applyBorder="1" applyAlignment="1" applyProtection="1">
      <alignment horizontal="left" vertical="center" wrapText="1"/>
    </xf>
    <xf numFmtId="0" fontId="19" fillId="7" borderId="7" xfId="0" applyFont="1" applyFill="1" applyBorder="1" applyAlignment="1" applyProtection="1">
      <alignment horizontal="left" vertical="center" wrapText="1"/>
    </xf>
    <xf numFmtId="0" fontId="19" fillId="7" borderId="8" xfId="0" applyFont="1" applyFill="1" applyBorder="1" applyAlignment="1" applyProtection="1">
      <alignment horizontal="left" vertical="center" wrapText="1"/>
    </xf>
    <xf numFmtId="0" fontId="59" fillId="0" borderId="10" xfId="0" applyFont="1" applyBorder="1" applyAlignment="1" applyProtection="1">
      <alignment horizontal="center" vertical="center" wrapText="1"/>
    </xf>
    <xf numFmtId="0" fontId="59" fillId="0" borderId="21" xfId="0" applyFont="1" applyBorder="1" applyAlignment="1" applyProtection="1">
      <alignment horizontal="center" vertical="center" wrapText="1"/>
    </xf>
    <xf numFmtId="0" fontId="59" fillId="0" borderId="39" xfId="0" applyFont="1" applyBorder="1" applyAlignment="1" applyProtection="1">
      <alignment horizontal="center" vertical="center" wrapText="1"/>
    </xf>
    <xf numFmtId="0" fontId="59" fillId="0" borderId="22" xfId="0" applyFont="1" applyBorder="1" applyAlignment="1" applyProtection="1">
      <alignment horizontal="center" vertical="center" wrapText="1"/>
    </xf>
    <xf numFmtId="0" fontId="19" fillId="0" borderId="10" xfId="0" applyFont="1" applyBorder="1" applyAlignment="1" applyProtection="1">
      <alignment horizontal="left" vertical="center" wrapText="1"/>
    </xf>
    <xf numFmtId="0" fontId="19" fillId="0" borderId="22" xfId="0" applyFont="1" applyBorder="1" applyAlignment="1" applyProtection="1">
      <alignment horizontal="left" vertical="center" wrapText="1"/>
    </xf>
    <xf numFmtId="0" fontId="48" fillId="0" borderId="10" xfId="0" applyFont="1" applyBorder="1" applyAlignment="1" applyProtection="1">
      <alignment horizontal="center" vertical="center" wrapText="1"/>
    </xf>
    <xf numFmtId="0" fontId="48" fillId="0" borderId="33" xfId="0" applyFont="1" applyBorder="1" applyAlignment="1" applyProtection="1">
      <alignment horizontal="center" vertical="center" wrapText="1"/>
    </xf>
    <xf numFmtId="0" fontId="48" fillId="0" borderId="34" xfId="0" applyFont="1" applyBorder="1" applyAlignment="1" applyProtection="1">
      <alignment horizontal="center" vertical="center" wrapText="1"/>
    </xf>
    <xf numFmtId="0" fontId="48" fillId="0" borderId="35" xfId="0" applyFont="1" applyBorder="1" applyAlignment="1" applyProtection="1">
      <alignment horizontal="center" vertical="center" wrapText="1"/>
    </xf>
    <xf numFmtId="0" fontId="19" fillId="0" borderId="4" xfId="0" applyFont="1" applyBorder="1" applyAlignment="1" applyProtection="1">
      <alignment horizontal="left" vertical="center" wrapText="1"/>
    </xf>
    <xf numFmtId="0" fontId="19" fillId="0" borderId="0" xfId="0" applyFont="1" applyBorder="1" applyAlignment="1" applyProtection="1">
      <alignment horizontal="left" vertical="center" wrapText="1"/>
    </xf>
    <xf numFmtId="0" fontId="19" fillId="0" borderId="36" xfId="0" applyFont="1" applyBorder="1" applyAlignment="1" applyProtection="1">
      <alignment horizontal="left" vertical="center" wrapText="1"/>
    </xf>
    <xf numFmtId="0" fontId="19" fillId="0" borderId="5" xfId="0" applyFont="1" applyBorder="1" applyAlignment="1" applyProtection="1">
      <alignment horizontal="left" vertical="center" wrapText="1"/>
    </xf>
    <xf numFmtId="0" fontId="54" fillId="0" borderId="4" xfId="0" applyFont="1" applyBorder="1" applyAlignment="1" applyProtection="1">
      <alignment horizontal="center" vertical="center"/>
    </xf>
    <xf numFmtId="0" fontId="54" fillId="0" borderId="5" xfId="0" applyFont="1" applyBorder="1" applyAlignment="1" applyProtection="1">
      <alignment horizontal="center" vertical="center"/>
    </xf>
    <xf numFmtId="0" fontId="47" fillId="15" borderId="45" xfId="0" applyFont="1" applyFill="1" applyBorder="1" applyAlignment="1" applyProtection="1">
      <alignment horizontal="left" vertical="center" wrapText="1"/>
    </xf>
    <xf numFmtId="0" fontId="47" fillId="15" borderId="46" xfId="0" applyFont="1" applyFill="1" applyBorder="1" applyAlignment="1" applyProtection="1">
      <alignment horizontal="left" vertical="center" wrapText="1"/>
    </xf>
    <xf numFmtId="0" fontId="13" fillId="5" borderId="0" xfId="30" applyFill="1" applyAlignment="1" applyProtection="1">
      <alignment horizontal="left" vertical="center" wrapText="1"/>
    </xf>
    <xf numFmtId="0" fontId="54" fillId="0" borderId="10" xfId="0" applyFont="1" applyBorder="1" applyAlignment="1" applyProtection="1">
      <alignment horizontal="left"/>
    </xf>
    <xf numFmtId="0" fontId="54" fillId="0" borderId="21" xfId="0" applyFont="1" applyBorder="1" applyAlignment="1" applyProtection="1">
      <alignment horizontal="left"/>
    </xf>
    <xf numFmtId="0" fontId="54" fillId="0" borderId="39" xfId="0" applyFont="1" applyBorder="1" applyAlignment="1" applyProtection="1">
      <alignment horizontal="left"/>
    </xf>
    <xf numFmtId="0" fontId="54" fillId="0" borderId="22" xfId="0" applyFont="1" applyBorder="1" applyAlignment="1" applyProtection="1">
      <alignment horizontal="left"/>
    </xf>
    <xf numFmtId="0" fontId="59" fillId="0" borderId="10" xfId="0" applyFont="1" applyBorder="1" applyAlignment="1" applyProtection="1">
      <alignment horizontal="left"/>
    </xf>
    <xf numFmtId="0" fontId="59" fillId="0" borderId="22" xfId="0" applyFont="1" applyBorder="1" applyAlignment="1" applyProtection="1">
      <alignment horizontal="left"/>
    </xf>
    <xf numFmtId="0" fontId="48" fillId="0" borderId="22" xfId="0" applyFont="1" applyBorder="1" applyAlignment="1" applyProtection="1">
      <alignment horizontal="center" vertical="center" wrapText="1"/>
    </xf>
    <xf numFmtId="0" fontId="48" fillId="0" borderId="4" xfId="0" applyFont="1" applyBorder="1" applyAlignment="1" applyProtection="1">
      <alignment horizontal="center" vertical="center" wrapText="1"/>
    </xf>
    <xf numFmtId="0" fontId="48" fillId="0" borderId="5" xfId="0" applyFont="1" applyBorder="1" applyAlignment="1" applyProtection="1">
      <alignment horizontal="center" vertical="center" wrapText="1"/>
    </xf>
    <xf numFmtId="0" fontId="23" fillId="10" borderId="6" xfId="0" applyFont="1" applyFill="1" applyBorder="1" applyAlignment="1" applyProtection="1">
      <alignment horizontal="center" vertical="center" wrapText="1"/>
    </xf>
    <xf numFmtId="0" fontId="23" fillId="10" borderId="9" xfId="0" applyFont="1" applyFill="1" applyBorder="1" applyAlignment="1" applyProtection="1">
      <alignment horizontal="center" vertical="center" wrapText="1"/>
    </xf>
    <xf numFmtId="0" fontId="23" fillId="10" borderId="2" xfId="0" applyFont="1" applyFill="1" applyBorder="1" applyAlignment="1" applyProtection="1">
      <alignment horizontal="center" vertical="center" wrapText="1"/>
    </xf>
    <xf numFmtId="0" fontId="19" fillId="6" borderId="38" xfId="0" applyFont="1" applyFill="1" applyBorder="1" applyAlignment="1" applyProtection="1">
      <alignment horizontal="center" vertical="center" wrapText="1"/>
    </xf>
    <xf numFmtId="0" fontId="19" fillId="6" borderId="8" xfId="0" applyFont="1" applyFill="1" applyBorder="1" applyAlignment="1" applyProtection="1">
      <alignment horizontal="center" vertical="center" wrapText="1"/>
    </xf>
    <xf numFmtId="0" fontId="19" fillId="6" borderId="3" xfId="0" applyFont="1" applyFill="1" applyBorder="1" applyAlignment="1" applyProtection="1">
      <alignment horizontal="center" vertical="center" wrapText="1"/>
    </xf>
    <xf numFmtId="0" fontId="48" fillId="0" borderId="10" xfId="0" applyFont="1" applyBorder="1" applyAlignment="1" applyProtection="1">
      <alignment horizontal="center" vertical="center" shrinkToFit="1"/>
    </xf>
    <xf numFmtId="0" fontId="48" fillId="0" borderId="22" xfId="0" applyFont="1" applyBorder="1" applyAlignment="1" applyProtection="1">
      <alignment horizontal="center" vertical="center" shrinkToFit="1"/>
    </xf>
    <xf numFmtId="0" fontId="48" fillId="0" borderId="6" xfId="0" applyFont="1" applyBorder="1" applyAlignment="1" applyProtection="1">
      <alignment horizontal="center" vertical="center" shrinkToFit="1"/>
    </xf>
    <xf numFmtId="0" fontId="48" fillId="0" borderId="2" xfId="0" applyFont="1" applyBorder="1" applyAlignment="1" applyProtection="1">
      <alignment horizontal="center" vertical="center" shrinkToFit="1"/>
    </xf>
    <xf numFmtId="0" fontId="18" fillId="7" borderId="3" xfId="0" applyFont="1" applyFill="1" applyBorder="1" applyAlignment="1" applyProtection="1">
      <alignment horizontal="left" vertical="center" wrapText="1"/>
    </xf>
    <xf numFmtId="0" fontId="18" fillId="7" borderId="7" xfId="0" applyFont="1" applyFill="1" applyBorder="1" applyAlignment="1" applyProtection="1">
      <alignment horizontal="left" vertical="center" wrapText="1"/>
    </xf>
    <xf numFmtId="0" fontId="18" fillId="7" borderId="8" xfId="0" applyFont="1" applyFill="1" applyBorder="1" applyAlignment="1" applyProtection="1">
      <alignment horizontal="left" vertical="center" wrapText="1"/>
    </xf>
    <xf numFmtId="0" fontId="59" fillId="0" borderId="10" xfId="0" applyFont="1" applyBorder="1" applyAlignment="1" applyProtection="1">
      <alignment horizontal="left" vertical="center" wrapText="1"/>
    </xf>
    <xf numFmtId="0" fontId="59" fillId="0" borderId="21" xfId="0" applyFont="1" applyBorder="1" applyAlignment="1" applyProtection="1">
      <alignment horizontal="left" vertical="center" wrapText="1"/>
    </xf>
    <xf numFmtId="0" fontId="47" fillId="0" borderId="4" xfId="0" applyFont="1" applyBorder="1" applyAlignment="1" applyProtection="1">
      <alignment horizontal="left" vertical="center" wrapText="1"/>
    </xf>
    <xf numFmtId="0" fontId="0" fillId="0" borderId="45" xfId="0" applyBorder="1" applyAlignment="1"/>
    <xf numFmtId="0" fontId="59" fillId="0" borderId="39" xfId="0" applyFont="1" applyBorder="1" applyAlignment="1" applyProtection="1">
      <alignment horizontal="left" vertical="center" wrapText="1"/>
    </xf>
    <xf numFmtId="0" fontId="59" fillId="0" borderId="22" xfId="0" applyFont="1" applyBorder="1" applyAlignment="1" applyProtection="1">
      <alignment horizontal="left" vertical="center" wrapText="1"/>
    </xf>
    <xf numFmtId="0" fontId="52" fillId="5" borderId="0" xfId="2" applyFill="1" applyAlignment="1" applyProtection="1">
      <alignment horizontal="center" vertical="center" wrapText="1"/>
    </xf>
    <xf numFmtId="0" fontId="86" fillId="10" borderId="3" xfId="0" applyFont="1" applyFill="1" applyBorder="1" applyAlignment="1" applyProtection="1">
      <alignment horizontal="center" vertical="center" wrapText="1"/>
    </xf>
    <xf numFmtId="0" fontId="86" fillId="10" borderId="7" xfId="0" applyFont="1" applyFill="1" applyBorder="1" applyAlignment="1" applyProtection="1">
      <alignment horizontal="center" vertical="center" wrapText="1"/>
    </xf>
    <xf numFmtId="0" fontId="86" fillId="10" borderId="8" xfId="0" applyFont="1" applyFill="1" applyBorder="1" applyAlignment="1" applyProtection="1">
      <alignment horizontal="center" vertical="center" wrapText="1"/>
    </xf>
    <xf numFmtId="0" fontId="19" fillId="0" borderId="21" xfId="0" applyFont="1" applyBorder="1" applyAlignment="1" applyProtection="1">
      <alignment horizontal="left" vertical="center" wrapText="1"/>
    </xf>
    <xf numFmtId="0" fontId="18" fillId="0" borderId="4" xfId="0" applyFont="1" applyBorder="1" applyAlignment="1" applyProtection="1">
      <alignment horizontal="left" vertical="center" wrapText="1"/>
    </xf>
    <xf numFmtId="0" fontId="0" fillId="0" borderId="5" xfId="0" applyFont="1" applyBorder="1" applyAlignment="1">
      <alignment horizontal="left" vertical="center" wrapText="1"/>
    </xf>
    <xf numFmtId="0" fontId="47" fillId="0" borderId="5" xfId="0" applyFont="1" applyBorder="1" applyAlignment="1" applyProtection="1">
      <alignment horizontal="left" vertical="center" wrapText="1"/>
    </xf>
    <xf numFmtId="0" fontId="0" fillId="0" borderId="5" xfId="0" applyBorder="1" applyAlignment="1">
      <alignment horizontal="left" vertical="center" wrapText="1"/>
    </xf>
    <xf numFmtId="0" fontId="47" fillId="0" borderId="36" xfId="0" applyFont="1" applyBorder="1" applyAlignment="1" applyProtection="1">
      <alignment horizontal="left" vertical="center" wrapText="1" indent="1"/>
    </xf>
    <xf numFmtId="0" fontId="0" fillId="0" borderId="5" xfId="0" applyBorder="1" applyAlignment="1">
      <alignment horizontal="left" vertical="center"/>
    </xf>
    <xf numFmtId="0" fontId="59" fillId="0" borderId="36" xfId="0" applyFont="1" applyBorder="1" applyAlignment="1" applyProtection="1">
      <alignment horizontal="center" vertical="center" wrapText="1"/>
    </xf>
    <xf numFmtId="0" fontId="59" fillId="0" borderId="5" xfId="0" applyFont="1" applyBorder="1" applyAlignment="1" applyProtection="1">
      <alignment horizontal="center" vertical="center" wrapText="1"/>
    </xf>
    <xf numFmtId="0" fontId="47" fillId="0" borderId="4" xfId="0" applyFont="1" applyBorder="1" applyAlignment="1" applyProtection="1">
      <alignment horizontal="left" vertical="center" wrapText="1" indent="1"/>
    </xf>
    <xf numFmtId="0" fontId="54" fillId="0" borderId="36" xfId="0" applyFont="1" applyBorder="1" applyAlignment="1" applyProtection="1">
      <alignment horizontal="left" vertical="center"/>
    </xf>
    <xf numFmtId="0" fontId="54" fillId="0" borderId="37" xfId="0" applyFont="1" applyBorder="1" applyAlignment="1" applyProtection="1">
      <alignment horizontal="left" vertical="center"/>
    </xf>
    <xf numFmtId="0" fontId="84" fillId="0" borderId="7" xfId="0" applyFont="1" applyBorder="1" applyAlignment="1" applyProtection="1">
      <alignment horizontal="left" vertical="center" wrapText="1" indent="2"/>
    </xf>
    <xf numFmtId="0" fontId="84" fillId="0" borderId="8" xfId="0" applyFont="1" applyBorder="1" applyAlignment="1" applyProtection="1">
      <alignment horizontal="left" vertical="center" wrapText="1" indent="2"/>
    </xf>
    <xf numFmtId="0" fontId="47" fillId="0" borderId="36" xfId="0" applyFont="1" applyBorder="1" applyAlignment="1" applyProtection="1">
      <alignment horizontal="left" vertical="center" wrapText="1"/>
    </xf>
    <xf numFmtId="0" fontId="19" fillId="6" borderId="7" xfId="0" applyFont="1" applyFill="1" applyBorder="1" applyAlignment="1" applyProtection="1">
      <alignment horizontal="center" vertical="center" wrapText="1"/>
    </xf>
    <xf numFmtId="0" fontId="54" fillId="0" borderId="3" xfId="0" applyFont="1" applyBorder="1" applyAlignment="1">
      <alignment vertical="center" wrapText="1"/>
    </xf>
    <xf numFmtId="0" fontId="54" fillId="0" borderId="7" xfId="0" applyFont="1" applyBorder="1" applyAlignment="1">
      <alignment vertical="center" wrapText="1"/>
    </xf>
    <xf numFmtId="0" fontId="54" fillId="0" borderId="8" xfId="0" applyFont="1" applyBorder="1" applyAlignment="1">
      <alignment vertical="center" wrapText="1"/>
    </xf>
    <xf numFmtId="0" fontId="19" fillId="0" borderId="4" xfId="0" applyFont="1" applyBorder="1" applyAlignment="1" applyProtection="1">
      <alignment horizontal="left" vertical="top" wrapText="1"/>
    </xf>
    <xf numFmtId="0" fontId="19" fillId="0" borderId="45" xfId="0" applyFont="1" applyBorder="1" applyAlignment="1" applyProtection="1">
      <alignment horizontal="left" vertical="top" wrapText="1"/>
    </xf>
    <xf numFmtId="0" fontId="19" fillId="8" borderId="36" xfId="0" applyFont="1" applyFill="1" applyBorder="1" applyAlignment="1" applyProtection="1">
      <alignment horizontal="left" vertical="top" wrapText="1"/>
    </xf>
    <xf numFmtId="0" fontId="19" fillId="8" borderId="5" xfId="0" applyFont="1" applyFill="1" applyBorder="1" applyAlignment="1" applyProtection="1">
      <alignment horizontal="left" vertical="top" wrapText="1"/>
    </xf>
    <xf numFmtId="0" fontId="19" fillId="0" borderId="5" xfId="0" applyFont="1" applyBorder="1" applyAlignment="1" applyProtection="1">
      <alignment horizontal="left" vertical="top" wrapText="1"/>
    </xf>
    <xf numFmtId="165" fontId="96" fillId="29" borderId="1" xfId="0" applyNumberFormat="1" applyFont="1" applyFill="1" applyBorder="1" applyAlignment="1" applyProtection="1">
      <alignment wrapText="1"/>
      <protection locked="0"/>
    </xf>
    <xf numFmtId="0" fontId="0" fillId="29" borderId="1" xfId="0" applyFill="1" applyBorder="1" applyAlignment="1" applyProtection="1">
      <alignment wrapText="1"/>
      <protection locked="0"/>
    </xf>
    <xf numFmtId="0" fontId="99" fillId="0" borderId="0" xfId="0" applyFont="1" applyAlignment="1" applyProtection="1">
      <alignment horizontal="center" vertical="center"/>
    </xf>
    <xf numFmtId="0" fontId="99" fillId="0" borderId="0" xfId="0" applyFont="1" applyAlignment="1">
      <alignment horizontal="center" vertical="center"/>
    </xf>
    <xf numFmtId="0" fontId="100" fillId="0" borderId="1" xfId="0" applyFont="1" applyBorder="1" applyAlignment="1" applyProtection="1"/>
    <xf numFmtId="0" fontId="55" fillId="0" borderId="1" xfId="0" applyFont="1" applyBorder="1" applyAlignment="1"/>
    <xf numFmtId="0" fontId="0" fillId="0" borderId="1" xfId="0" applyBorder="1" applyAlignment="1" applyProtection="1">
      <protection locked="0"/>
    </xf>
    <xf numFmtId="0" fontId="97" fillId="0" borderId="0" xfId="0" applyFont="1" applyBorder="1" applyAlignment="1" applyProtection="1">
      <alignment wrapText="1"/>
    </xf>
    <xf numFmtId="0" fontId="97" fillId="0" borderId="0" xfId="0" applyFont="1" applyAlignment="1">
      <alignment wrapText="1"/>
    </xf>
    <xf numFmtId="0" fontId="97" fillId="0" borderId="0" xfId="0" applyFont="1" applyAlignment="1" applyProtection="1">
      <alignment horizontal="center" wrapText="1"/>
    </xf>
    <xf numFmtId="0" fontId="97" fillId="0" borderId="0" xfId="0" applyFont="1" applyAlignment="1">
      <alignment horizontal="center" wrapText="1"/>
    </xf>
    <xf numFmtId="0" fontId="18" fillId="0" borderId="0" xfId="0" applyFont="1" applyBorder="1" applyAlignment="1">
      <alignment vertical="center" wrapText="1"/>
    </xf>
    <xf numFmtId="0" fontId="0" fillId="0" borderId="0" xfId="0" applyAlignment="1"/>
    <xf numFmtId="0" fontId="0" fillId="0" borderId="0" xfId="0" applyAlignment="1" applyProtection="1">
      <alignment horizontal="left"/>
    </xf>
    <xf numFmtId="0" fontId="34" fillId="30" borderId="3" xfId="0" applyFont="1" applyFill="1" applyBorder="1" applyAlignment="1" applyProtection="1">
      <alignment horizontal="left" vertical="center" wrapText="1"/>
    </xf>
    <xf numFmtId="0" fontId="0" fillId="30" borderId="8" xfId="0" applyFont="1" applyFill="1" applyBorder="1" applyAlignment="1">
      <alignment horizontal="left" vertical="center" wrapText="1"/>
    </xf>
    <xf numFmtId="0" fontId="94" fillId="0" borderId="3" xfId="0" applyFont="1" applyFill="1" applyBorder="1" applyAlignment="1" applyProtection="1">
      <protection hidden="1"/>
    </xf>
    <xf numFmtId="0" fontId="94" fillId="0" borderId="7" xfId="0" applyFont="1" applyFill="1" applyBorder="1" applyAlignment="1" applyProtection="1">
      <protection hidden="1"/>
    </xf>
    <xf numFmtId="0" fontId="0" fillId="0" borderId="3" xfId="0" applyFont="1" applyFill="1" applyBorder="1" applyAlignment="1" applyProtection="1"/>
    <xf numFmtId="0" fontId="0" fillId="0" borderId="7" xfId="0" applyFont="1" applyBorder="1" applyAlignment="1"/>
    <xf numFmtId="0" fontId="34" fillId="30" borderId="7" xfId="0" applyFont="1" applyFill="1" applyBorder="1" applyAlignment="1" applyProtection="1">
      <alignment horizontal="left" vertical="center" wrapText="1"/>
    </xf>
    <xf numFmtId="0" fontId="34" fillId="30" borderId="8"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0" fillId="0" borderId="7" xfId="0" applyFont="1" applyBorder="1" applyAlignment="1" applyProtection="1">
      <alignment horizontal="left" vertical="center" wrapText="1"/>
      <protection locked="0"/>
    </xf>
    <xf numFmtId="0" fontId="0" fillId="0" borderId="8" xfId="0" applyFont="1" applyBorder="1" applyAlignment="1" applyProtection="1">
      <alignment horizontal="left" vertical="center" wrapText="1"/>
      <protection locked="0"/>
    </xf>
    <xf numFmtId="0" fontId="34" fillId="29" borderId="3" xfId="0" applyFont="1" applyFill="1" applyBorder="1" applyAlignment="1" applyProtection="1">
      <alignment horizontal="left" vertical="center" wrapText="1"/>
      <protection locked="0"/>
    </xf>
    <xf numFmtId="0" fontId="0" fillId="29" borderId="7" xfId="0" applyFont="1" applyFill="1" applyBorder="1" applyAlignment="1" applyProtection="1">
      <alignment horizontal="left" vertical="center" wrapText="1"/>
      <protection locked="0"/>
    </xf>
    <xf numFmtId="0" fontId="0" fillId="29" borderId="8" xfId="0" applyFont="1" applyFill="1" applyBorder="1" applyAlignment="1" applyProtection="1">
      <alignment horizontal="left" vertical="center" wrapText="1"/>
      <protection locked="0"/>
    </xf>
    <xf numFmtId="0" fontId="106" fillId="30" borderId="3" xfId="0" applyFont="1" applyFill="1" applyBorder="1" applyAlignment="1" applyProtection="1">
      <alignment horizontal="center" vertical="center" wrapText="1"/>
    </xf>
    <xf numFmtId="0" fontId="106" fillId="30" borderId="7" xfId="0" applyFont="1" applyFill="1" applyBorder="1" applyAlignment="1" applyProtection="1">
      <alignment horizontal="center" vertical="center" wrapText="1"/>
    </xf>
    <xf numFmtId="0" fontId="106" fillId="30" borderId="8" xfId="0" applyFont="1" applyFill="1" applyBorder="1" applyAlignment="1" applyProtection="1">
      <alignment horizontal="center" vertical="center" wrapText="1"/>
    </xf>
    <xf numFmtId="0" fontId="107" fillId="5" borderId="0" xfId="51" applyFont="1" applyFill="1" applyAlignment="1" applyProtection="1">
      <alignment horizontal="center" vertical="center" wrapText="1"/>
    </xf>
    <xf numFmtId="0" fontId="107" fillId="0" borderId="0" xfId="0" applyFont="1" applyAlignment="1" applyProtection="1">
      <alignment horizontal="center" vertical="center" wrapText="1"/>
    </xf>
    <xf numFmtId="0" fontId="108" fillId="30" borderId="8" xfId="0" applyFont="1" applyFill="1" applyBorder="1" applyAlignment="1">
      <alignment horizontal="center" vertical="center" wrapText="1"/>
    </xf>
    <xf numFmtId="0" fontId="109" fillId="29" borderId="3" xfId="0" applyFont="1" applyFill="1" applyBorder="1" applyAlignment="1" applyProtection="1">
      <alignment horizontal="left" vertical="center" wrapText="1"/>
      <protection hidden="1"/>
    </xf>
    <xf numFmtId="0" fontId="108" fillId="29" borderId="7" xfId="0" applyFont="1" applyFill="1" applyBorder="1" applyAlignment="1" applyProtection="1">
      <alignment horizontal="left" vertical="center" wrapText="1"/>
      <protection hidden="1"/>
    </xf>
    <xf numFmtId="0" fontId="108" fillId="29" borderId="8" xfId="0" applyFont="1" applyFill="1" applyBorder="1" applyAlignment="1" applyProtection="1">
      <alignment horizontal="left" vertical="center" wrapText="1"/>
      <protection hidden="1"/>
    </xf>
    <xf numFmtId="0" fontId="110" fillId="0" borderId="7" xfId="0" applyFont="1" applyFill="1" applyBorder="1" applyAlignment="1" applyProtection="1">
      <alignment horizontal="left" vertical="center" wrapText="1"/>
      <protection hidden="1"/>
    </xf>
    <xf numFmtId="0" fontId="94" fillId="0" borderId="8" xfId="0" applyFont="1" applyFill="1" applyBorder="1" applyAlignment="1" applyProtection="1">
      <alignment horizontal="left" vertical="center" wrapText="1"/>
      <protection hidden="1"/>
    </xf>
    <xf numFmtId="0" fontId="0" fillId="0" borderId="3" xfId="0" applyFont="1" applyBorder="1" applyAlignment="1" applyProtection="1">
      <alignment horizontal="left" vertical="center" wrapText="1"/>
    </xf>
    <xf numFmtId="0" fontId="0" fillId="0" borderId="8" xfId="0" applyFont="1" applyBorder="1" applyAlignment="1" applyProtection="1">
      <alignment horizontal="left" vertical="center" wrapText="1"/>
    </xf>
    <xf numFmtId="0" fontId="34" fillId="29" borderId="3" xfId="0" applyFont="1" applyFill="1" applyBorder="1" applyAlignment="1" applyProtection="1">
      <alignment horizontal="left" vertical="top" wrapText="1"/>
      <protection locked="0"/>
    </xf>
    <xf numFmtId="0" fontId="0" fillId="29" borderId="7" xfId="0" applyFont="1" applyFill="1" applyBorder="1" applyAlignment="1" applyProtection="1">
      <alignment horizontal="left" vertical="top" wrapText="1"/>
      <protection locked="0"/>
    </xf>
    <xf numFmtId="0" fontId="0" fillId="29" borderId="8" xfId="0" applyFont="1" applyFill="1" applyBorder="1" applyAlignment="1" applyProtection="1">
      <alignment horizontal="left" vertical="top" wrapText="1"/>
      <protection locked="0"/>
    </xf>
    <xf numFmtId="0" fontId="33" fillId="30" borderId="3" xfId="0" applyFont="1" applyFill="1" applyBorder="1" applyAlignment="1" applyProtection="1">
      <alignment horizontal="center" vertical="center" wrapText="1"/>
    </xf>
    <xf numFmtId="0" fontId="94" fillId="30" borderId="8" xfId="0" applyFont="1" applyFill="1" applyBorder="1" applyAlignment="1">
      <alignment horizontal="center" vertical="center" wrapText="1"/>
    </xf>
    <xf numFmtId="0" fontId="111" fillId="0" borderId="12" xfId="0" applyFont="1" applyBorder="1" applyAlignment="1" applyProtection="1">
      <alignment horizontal="left" vertical="center" wrapText="1"/>
    </xf>
    <xf numFmtId="0" fontId="0" fillId="0" borderId="12" xfId="0" applyFont="1" applyBorder="1" applyAlignment="1">
      <alignment horizontal="left" vertical="center" wrapText="1"/>
    </xf>
    <xf numFmtId="0" fontId="111" fillId="29" borderId="3" xfId="0" applyFont="1" applyFill="1" applyBorder="1" applyAlignment="1" applyProtection="1">
      <alignment horizontal="left" vertical="top" wrapText="1"/>
      <protection locked="0"/>
    </xf>
    <xf numFmtId="0" fontId="27" fillId="0" borderId="28" xfId="0" applyFont="1" applyBorder="1" applyAlignment="1" applyProtection="1">
      <alignment horizontal="left" vertical="center" wrapText="1"/>
    </xf>
    <xf numFmtId="0" fontId="27" fillId="0" borderId="30" xfId="0" applyFont="1" applyBorder="1" applyAlignment="1" applyProtection="1">
      <alignment horizontal="left" vertical="center" wrapText="1"/>
    </xf>
    <xf numFmtId="0" fontId="101" fillId="0" borderId="23" xfId="0" applyFont="1" applyBorder="1" applyAlignment="1" applyProtection="1">
      <alignment horizontal="left" vertical="center" wrapText="1"/>
    </xf>
    <xf numFmtId="0" fontId="0" fillId="0" borderId="0" xfId="0" applyBorder="1" applyProtection="1"/>
    <xf numFmtId="0" fontId="112" fillId="15" borderId="3" xfId="0" applyFont="1" applyFill="1" applyBorder="1" applyAlignment="1" applyProtection="1">
      <alignment horizontal="center" vertical="center"/>
    </xf>
    <xf numFmtId="0" fontId="112" fillId="15" borderId="7" xfId="0" applyFont="1" applyFill="1" applyBorder="1" applyAlignment="1" applyProtection="1">
      <alignment horizontal="center" vertical="center"/>
    </xf>
    <xf numFmtId="0" fontId="112" fillId="15" borderId="8" xfId="0" applyFont="1" applyFill="1" applyBorder="1" applyAlignment="1" applyProtection="1">
      <alignment horizontal="center" vertical="center"/>
    </xf>
    <xf numFmtId="0" fontId="28" fillId="15" borderId="58" xfId="0" applyFont="1" applyFill="1" applyBorder="1" applyAlignment="1" applyProtection="1">
      <alignment horizontal="center" vertical="center" wrapText="1"/>
    </xf>
    <xf numFmtId="0" fontId="28" fillId="15" borderId="21" xfId="0" applyFont="1" applyFill="1" applyBorder="1" applyAlignment="1" applyProtection="1">
      <alignment horizontal="center" vertical="center" wrapText="1"/>
    </xf>
    <xf numFmtId="0" fontId="97" fillId="0" borderId="50" xfId="0" applyFont="1" applyBorder="1" applyAlignment="1" applyProtection="1"/>
    <xf numFmtId="0" fontId="97" fillId="0" borderId="21" xfId="0" applyFont="1" applyBorder="1" applyProtection="1"/>
    <xf numFmtId="0" fontId="36" fillId="0" borderId="32" xfId="0" applyFont="1" applyBorder="1" applyAlignment="1">
      <alignment vertical="center" wrapText="1"/>
    </xf>
    <xf numFmtId="0" fontId="25" fillId="0" borderId="3" xfId="0" applyFont="1" applyBorder="1" applyAlignment="1">
      <alignment vertical="center" wrapText="1"/>
    </xf>
    <xf numFmtId="0" fontId="48" fillId="0" borderId="6" xfId="0" applyFont="1" applyBorder="1" applyAlignment="1" applyProtection="1">
      <alignment horizontal="center" vertical="center" wrapText="1"/>
    </xf>
    <xf numFmtId="0" fontId="48" fillId="0" borderId="2" xfId="0" applyFont="1" applyBorder="1" applyAlignment="1" applyProtection="1">
      <alignment horizontal="center" vertical="center" wrapText="1"/>
    </xf>
    <xf numFmtId="0" fontId="59" fillId="0" borderId="10" xfId="0" applyFont="1" applyBorder="1" applyAlignment="1" applyProtection="1">
      <alignment horizontal="center" wrapText="1"/>
    </xf>
    <xf numFmtId="0" fontId="59" fillId="0" borderId="21" xfId="0" applyFont="1" applyBorder="1" applyAlignment="1" applyProtection="1">
      <alignment horizontal="center" wrapText="1"/>
    </xf>
    <xf numFmtId="0" fontId="59" fillId="0" borderId="39" xfId="0" applyFont="1" applyBorder="1" applyAlignment="1" applyProtection="1">
      <alignment horizontal="left" wrapText="1"/>
    </xf>
    <xf numFmtId="0" fontId="59" fillId="0" borderId="22" xfId="0" applyFont="1" applyBorder="1" applyAlignment="1" applyProtection="1">
      <alignment horizontal="left" wrapText="1"/>
    </xf>
    <xf numFmtId="0" fontId="19" fillId="8" borderId="36" xfId="0" applyFont="1" applyFill="1" applyBorder="1" applyAlignment="1" applyProtection="1">
      <alignment horizontal="left" vertical="center" wrapText="1"/>
    </xf>
    <xf numFmtId="0" fontId="19" fillId="8" borderId="5" xfId="0" applyFont="1" applyFill="1" applyBorder="1" applyAlignment="1" applyProtection="1">
      <alignment horizontal="left" vertical="center" wrapText="1"/>
    </xf>
    <xf numFmtId="0" fontId="0" fillId="0" borderId="11" xfId="0" applyBorder="1" applyAlignment="1"/>
    <xf numFmtId="0" fontId="42" fillId="8" borderId="6" xfId="0" applyFont="1" applyFill="1" applyBorder="1" applyAlignment="1">
      <alignment horizontal="center" vertical="center" wrapText="1"/>
    </xf>
    <xf numFmtId="0" fontId="42" fillId="8" borderId="9" xfId="0" applyFont="1" applyFill="1" applyBorder="1" applyAlignment="1">
      <alignment horizontal="center" vertical="center" wrapText="1"/>
    </xf>
    <xf numFmtId="0" fontId="42" fillId="8" borderId="2" xfId="0" applyFont="1" applyFill="1" applyBorder="1" applyAlignment="1">
      <alignment horizontal="center" vertical="center" wrapText="1"/>
    </xf>
    <xf numFmtId="0" fontId="43" fillId="8" borderId="25" xfId="0" applyFont="1" applyFill="1" applyBorder="1" applyAlignment="1">
      <alignment horizontal="center" vertical="center"/>
    </xf>
    <xf numFmtId="0" fontId="43" fillId="8" borderId="26" xfId="0" applyFont="1" applyFill="1" applyBorder="1" applyAlignment="1">
      <alignment horizontal="center" vertical="center"/>
    </xf>
    <xf numFmtId="0" fontId="43" fillId="8" borderId="13" xfId="0" applyFont="1" applyFill="1" applyBorder="1" applyAlignment="1">
      <alignment horizontal="center" vertical="center"/>
    </xf>
    <xf numFmtId="0" fontId="26" fillId="8" borderId="3" xfId="0" applyFont="1" applyFill="1" applyBorder="1" applyAlignment="1">
      <alignment horizontal="center" vertical="center" wrapText="1"/>
    </xf>
    <xf numFmtId="0" fontId="26" fillId="8" borderId="7" xfId="0" applyFont="1" applyFill="1" applyBorder="1" applyAlignment="1">
      <alignment horizontal="center" vertical="center" wrapText="1"/>
    </xf>
    <xf numFmtId="0" fontId="26" fillId="8" borderId="8" xfId="0" applyFont="1" applyFill="1" applyBorder="1" applyAlignment="1">
      <alignment horizontal="center" vertical="center" wrapText="1"/>
    </xf>
  </cellXfs>
  <cellStyles count="821">
    <cellStyle name="Bad 2" xfId="12"/>
    <cellStyle name="Calculation 2" xfId="16"/>
    <cellStyle name="Check Cell 2" xfId="22"/>
    <cellStyle name="Explanatory Text 2" xfId="19"/>
    <cellStyle name="Good 2" xfId="11"/>
    <cellStyle name="Header" xfId="20"/>
    <cellStyle name="Hyperlink" xfId="1" builtinId="8"/>
    <cellStyle name="Input" xfId="9" builtinId="20"/>
    <cellStyle name="Input 2" xfId="14"/>
    <cellStyle name="Input Header" xfId="21"/>
    <cellStyle name="Linked Cell 2" xfId="17"/>
    <cellStyle name="Neutral 2" xfId="13"/>
    <cellStyle name="Normal" xfId="0" builtinId="0"/>
    <cellStyle name="Normal 2" xfId="2"/>
    <cellStyle name="Normal 2 10" xfId="108"/>
    <cellStyle name="Normal 2 10 2" xfId="276"/>
    <cellStyle name="Normal 2 10 3" xfId="444"/>
    <cellStyle name="Normal 2 10 4" xfId="612"/>
    <cellStyle name="Normal 2 10 5" xfId="780"/>
    <cellStyle name="Normal 2 11" xfId="190"/>
    <cellStyle name="Normal 2 11 2" xfId="358"/>
    <cellStyle name="Normal 2 11 3" xfId="526"/>
    <cellStyle name="Normal 2 11 4" xfId="694"/>
    <cellStyle name="Normal 2 12" xfId="149"/>
    <cellStyle name="Normal 2 13" xfId="317"/>
    <cellStyle name="Normal 2 14" xfId="485"/>
    <cellStyle name="Normal 2 15" xfId="653"/>
    <cellStyle name="Normal 2 2" xfId="3"/>
    <cellStyle name="Normal 2 2 10" xfId="150"/>
    <cellStyle name="Normal 2 2 11" xfId="318"/>
    <cellStyle name="Normal 2 2 12" xfId="486"/>
    <cellStyle name="Normal 2 2 13" xfId="654"/>
    <cellStyle name="Normal 2 2 2" xfId="30"/>
    <cellStyle name="Normal 2 2 2 10" xfId="489"/>
    <cellStyle name="Normal 2 2 2 11" xfId="657"/>
    <cellStyle name="Normal 2 2 2 2" xfId="32"/>
    <cellStyle name="Normal 2 2 2 2 10" xfId="659"/>
    <cellStyle name="Normal 2 2 2 2 2" xfId="44"/>
    <cellStyle name="Normal 2 2 2 2 2 2" xfId="51"/>
    <cellStyle name="Normal 2 2 2 2 2 2 2" xfId="219"/>
    <cellStyle name="Normal 2 2 2 2 2 2 3" xfId="387"/>
    <cellStyle name="Normal 2 2 2 2 2 2 4" xfId="555"/>
    <cellStyle name="Normal 2 2 2 2 2 2 5" xfId="723"/>
    <cellStyle name="Normal 2 2 2 2 2 3" xfId="82"/>
    <cellStyle name="Normal 2 2 2 2 2 3 2" xfId="250"/>
    <cellStyle name="Normal 2 2 2 2 2 3 3" xfId="418"/>
    <cellStyle name="Normal 2 2 2 2 2 3 4" xfId="586"/>
    <cellStyle name="Normal 2 2 2 2 2 3 5" xfId="754"/>
    <cellStyle name="Normal 2 2 2 2 2 4" xfId="123"/>
    <cellStyle name="Normal 2 2 2 2 2 4 2" xfId="291"/>
    <cellStyle name="Normal 2 2 2 2 2 4 3" xfId="459"/>
    <cellStyle name="Normal 2 2 2 2 2 4 4" xfId="627"/>
    <cellStyle name="Normal 2 2 2 2 2 4 5" xfId="795"/>
    <cellStyle name="Normal 2 2 2 2 2 5" xfId="212"/>
    <cellStyle name="Normal 2 2 2 2 2 5 2" xfId="380"/>
    <cellStyle name="Normal 2 2 2 2 2 5 3" xfId="548"/>
    <cellStyle name="Normal 2 2 2 2 2 5 4" xfId="716"/>
    <cellStyle name="Normal 2 2 2 2 2 6" xfId="164"/>
    <cellStyle name="Normal 2 2 2 2 2 7" xfId="332"/>
    <cellStyle name="Normal 2 2 2 2 2 8" xfId="500"/>
    <cellStyle name="Normal 2 2 2 2 2 9" xfId="668"/>
    <cellStyle name="Normal 2 2 2 2 3" xfId="53"/>
    <cellStyle name="Normal 2 2 2 2 3 2" xfId="100"/>
    <cellStyle name="Normal 2 2 2 2 3 2 2" xfId="268"/>
    <cellStyle name="Normal 2 2 2 2 3 2 3" xfId="436"/>
    <cellStyle name="Normal 2 2 2 2 3 2 4" xfId="604"/>
    <cellStyle name="Normal 2 2 2 2 3 2 5" xfId="772"/>
    <cellStyle name="Normal 2 2 2 2 3 3" xfId="141"/>
    <cellStyle name="Normal 2 2 2 2 3 3 2" xfId="309"/>
    <cellStyle name="Normal 2 2 2 2 3 3 3" xfId="477"/>
    <cellStyle name="Normal 2 2 2 2 3 3 4" xfId="645"/>
    <cellStyle name="Normal 2 2 2 2 3 3 5" xfId="813"/>
    <cellStyle name="Normal 2 2 2 2 3 4" xfId="221"/>
    <cellStyle name="Normal 2 2 2 2 3 4 2" xfId="389"/>
    <cellStyle name="Normal 2 2 2 2 3 4 3" xfId="557"/>
    <cellStyle name="Normal 2 2 2 2 3 4 4" xfId="725"/>
    <cellStyle name="Normal 2 2 2 2 3 5" xfId="182"/>
    <cellStyle name="Normal 2 2 2 2 3 6" xfId="350"/>
    <cellStyle name="Normal 2 2 2 2 3 7" xfId="518"/>
    <cellStyle name="Normal 2 2 2 2 3 8" xfId="686"/>
    <cellStyle name="Normal 2 2 2 2 4" xfId="73"/>
    <cellStyle name="Normal 2 2 2 2 4 2" xfId="241"/>
    <cellStyle name="Normal 2 2 2 2 4 3" xfId="409"/>
    <cellStyle name="Normal 2 2 2 2 4 4" xfId="577"/>
    <cellStyle name="Normal 2 2 2 2 4 5" xfId="745"/>
    <cellStyle name="Normal 2 2 2 2 5" xfId="114"/>
    <cellStyle name="Normal 2 2 2 2 5 2" xfId="282"/>
    <cellStyle name="Normal 2 2 2 2 5 3" xfId="450"/>
    <cellStyle name="Normal 2 2 2 2 5 4" xfId="618"/>
    <cellStyle name="Normal 2 2 2 2 5 5" xfId="786"/>
    <cellStyle name="Normal 2 2 2 2 6" xfId="200"/>
    <cellStyle name="Normal 2 2 2 2 6 2" xfId="368"/>
    <cellStyle name="Normal 2 2 2 2 6 3" xfId="536"/>
    <cellStyle name="Normal 2 2 2 2 6 4" xfId="704"/>
    <cellStyle name="Normal 2 2 2 2 7" xfId="155"/>
    <cellStyle name="Normal 2 2 2 2 8" xfId="323"/>
    <cellStyle name="Normal 2 2 2 2 9" xfId="491"/>
    <cellStyle name="Normal 2 2 2 3" xfId="42"/>
    <cellStyle name="Normal 2 2 2 3 2" xfId="84"/>
    <cellStyle name="Normal 2 2 2 3 2 2" xfId="252"/>
    <cellStyle name="Normal 2 2 2 3 2 3" xfId="420"/>
    <cellStyle name="Normal 2 2 2 3 2 4" xfId="588"/>
    <cellStyle name="Normal 2 2 2 3 2 5" xfId="756"/>
    <cellStyle name="Normal 2 2 2 3 3" xfId="125"/>
    <cellStyle name="Normal 2 2 2 3 3 2" xfId="293"/>
    <cellStyle name="Normal 2 2 2 3 3 3" xfId="461"/>
    <cellStyle name="Normal 2 2 2 3 3 4" xfId="629"/>
    <cellStyle name="Normal 2 2 2 3 3 5" xfId="797"/>
    <cellStyle name="Normal 2 2 2 3 4" xfId="210"/>
    <cellStyle name="Normal 2 2 2 3 4 2" xfId="378"/>
    <cellStyle name="Normal 2 2 2 3 4 3" xfId="546"/>
    <cellStyle name="Normal 2 2 2 3 4 4" xfId="714"/>
    <cellStyle name="Normal 2 2 2 3 5" xfId="166"/>
    <cellStyle name="Normal 2 2 2 3 6" xfId="334"/>
    <cellStyle name="Normal 2 2 2 3 7" xfId="502"/>
    <cellStyle name="Normal 2 2 2 3 8" xfId="670"/>
    <cellStyle name="Normal 2 2 2 4" xfId="54"/>
    <cellStyle name="Normal 2 2 2 4 2" xfId="98"/>
    <cellStyle name="Normal 2 2 2 4 2 2" xfId="266"/>
    <cellStyle name="Normal 2 2 2 4 2 3" xfId="434"/>
    <cellStyle name="Normal 2 2 2 4 2 4" xfId="602"/>
    <cellStyle name="Normal 2 2 2 4 2 5" xfId="770"/>
    <cellStyle name="Normal 2 2 2 4 3" xfId="139"/>
    <cellStyle name="Normal 2 2 2 4 3 2" xfId="307"/>
    <cellStyle name="Normal 2 2 2 4 3 3" xfId="475"/>
    <cellStyle name="Normal 2 2 2 4 3 4" xfId="643"/>
    <cellStyle name="Normal 2 2 2 4 3 5" xfId="811"/>
    <cellStyle name="Normal 2 2 2 4 4" xfId="222"/>
    <cellStyle name="Normal 2 2 2 4 4 2" xfId="390"/>
    <cellStyle name="Normal 2 2 2 4 4 3" xfId="558"/>
    <cellStyle name="Normal 2 2 2 4 4 4" xfId="726"/>
    <cellStyle name="Normal 2 2 2 4 5" xfId="180"/>
    <cellStyle name="Normal 2 2 2 4 6" xfId="348"/>
    <cellStyle name="Normal 2 2 2 4 7" xfId="516"/>
    <cellStyle name="Normal 2 2 2 4 8" xfId="684"/>
    <cellStyle name="Normal 2 2 2 5" xfId="71"/>
    <cellStyle name="Normal 2 2 2 5 2" xfId="239"/>
    <cellStyle name="Normal 2 2 2 5 3" xfId="407"/>
    <cellStyle name="Normal 2 2 2 5 4" xfId="575"/>
    <cellStyle name="Normal 2 2 2 5 5" xfId="743"/>
    <cellStyle name="Normal 2 2 2 6" xfId="112"/>
    <cellStyle name="Normal 2 2 2 6 2" xfId="280"/>
    <cellStyle name="Normal 2 2 2 6 3" xfId="448"/>
    <cellStyle name="Normal 2 2 2 6 4" xfId="616"/>
    <cellStyle name="Normal 2 2 2 6 5" xfId="784"/>
    <cellStyle name="Normal 2 2 2 7" xfId="198"/>
    <cellStyle name="Normal 2 2 2 7 2" xfId="366"/>
    <cellStyle name="Normal 2 2 2 7 3" xfId="534"/>
    <cellStyle name="Normal 2 2 2 7 4" xfId="702"/>
    <cellStyle name="Normal 2 2 2 8" xfId="153"/>
    <cellStyle name="Normal 2 2 2 9" xfId="321"/>
    <cellStyle name="Normal 2 2 3" xfId="33"/>
    <cellStyle name="Normal 2 2 3 10" xfId="660"/>
    <cellStyle name="Normal 2 2 3 2" xfId="45"/>
    <cellStyle name="Normal 2 2 3 2 2" xfId="85"/>
    <cellStyle name="Normal 2 2 3 2 2 2" xfId="253"/>
    <cellStyle name="Normal 2 2 3 2 2 3" xfId="421"/>
    <cellStyle name="Normal 2 2 3 2 2 4" xfId="589"/>
    <cellStyle name="Normal 2 2 3 2 2 5" xfId="757"/>
    <cellStyle name="Normal 2 2 3 2 3" xfId="126"/>
    <cellStyle name="Normal 2 2 3 2 3 2" xfId="294"/>
    <cellStyle name="Normal 2 2 3 2 3 3" xfId="462"/>
    <cellStyle name="Normal 2 2 3 2 3 4" xfId="630"/>
    <cellStyle name="Normal 2 2 3 2 3 5" xfId="798"/>
    <cellStyle name="Normal 2 2 3 2 4" xfId="213"/>
    <cellStyle name="Normal 2 2 3 2 4 2" xfId="381"/>
    <cellStyle name="Normal 2 2 3 2 4 3" xfId="549"/>
    <cellStyle name="Normal 2 2 3 2 4 4" xfId="717"/>
    <cellStyle name="Normal 2 2 3 2 5" xfId="167"/>
    <cellStyle name="Normal 2 2 3 2 6" xfId="335"/>
    <cellStyle name="Normal 2 2 3 2 7" xfId="503"/>
    <cellStyle name="Normal 2 2 3 2 8" xfId="671"/>
    <cellStyle name="Normal 2 2 3 3" xfId="55"/>
    <cellStyle name="Normal 2 2 3 3 2" xfId="101"/>
    <cellStyle name="Normal 2 2 3 3 2 2" xfId="269"/>
    <cellStyle name="Normal 2 2 3 3 2 3" xfId="437"/>
    <cellStyle name="Normal 2 2 3 3 2 4" xfId="605"/>
    <cellStyle name="Normal 2 2 3 3 2 5" xfId="773"/>
    <cellStyle name="Normal 2 2 3 3 3" xfId="142"/>
    <cellStyle name="Normal 2 2 3 3 3 2" xfId="310"/>
    <cellStyle name="Normal 2 2 3 3 3 3" xfId="478"/>
    <cellStyle name="Normal 2 2 3 3 3 4" xfId="646"/>
    <cellStyle name="Normal 2 2 3 3 3 5" xfId="814"/>
    <cellStyle name="Normal 2 2 3 3 4" xfId="223"/>
    <cellStyle name="Normal 2 2 3 3 4 2" xfId="391"/>
    <cellStyle name="Normal 2 2 3 3 4 3" xfId="559"/>
    <cellStyle name="Normal 2 2 3 3 4 4" xfId="727"/>
    <cellStyle name="Normal 2 2 3 3 5" xfId="183"/>
    <cellStyle name="Normal 2 2 3 3 6" xfId="351"/>
    <cellStyle name="Normal 2 2 3 3 7" xfId="519"/>
    <cellStyle name="Normal 2 2 3 3 8" xfId="687"/>
    <cellStyle name="Normal 2 2 3 4" xfId="74"/>
    <cellStyle name="Normal 2 2 3 4 2" xfId="242"/>
    <cellStyle name="Normal 2 2 3 4 3" xfId="410"/>
    <cellStyle name="Normal 2 2 3 4 4" xfId="578"/>
    <cellStyle name="Normal 2 2 3 4 5" xfId="746"/>
    <cellStyle name="Normal 2 2 3 5" xfId="115"/>
    <cellStyle name="Normal 2 2 3 5 2" xfId="283"/>
    <cellStyle name="Normal 2 2 3 5 3" xfId="451"/>
    <cellStyle name="Normal 2 2 3 5 4" xfId="619"/>
    <cellStyle name="Normal 2 2 3 5 5" xfId="787"/>
    <cellStyle name="Normal 2 2 3 6" xfId="201"/>
    <cellStyle name="Normal 2 2 3 6 2" xfId="369"/>
    <cellStyle name="Normal 2 2 3 6 3" xfId="537"/>
    <cellStyle name="Normal 2 2 3 6 4" xfId="705"/>
    <cellStyle name="Normal 2 2 3 7" xfId="156"/>
    <cellStyle name="Normal 2 2 3 8" xfId="324"/>
    <cellStyle name="Normal 2 2 3 9" xfId="492"/>
    <cellStyle name="Normal 2 2 4" xfId="34"/>
    <cellStyle name="Normal 2 2 4 10" xfId="661"/>
    <cellStyle name="Normal 2 2 4 2" xfId="46"/>
    <cellStyle name="Normal 2 2 4 2 2" xfId="86"/>
    <cellStyle name="Normal 2 2 4 2 2 2" xfId="254"/>
    <cellStyle name="Normal 2 2 4 2 2 3" xfId="422"/>
    <cellStyle name="Normal 2 2 4 2 2 4" xfId="590"/>
    <cellStyle name="Normal 2 2 4 2 2 5" xfId="758"/>
    <cellStyle name="Normal 2 2 4 2 3" xfId="127"/>
    <cellStyle name="Normal 2 2 4 2 3 2" xfId="295"/>
    <cellStyle name="Normal 2 2 4 2 3 3" xfId="463"/>
    <cellStyle name="Normal 2 2 4 2 3 4" xfId="631"/>
    <cellStyle name="Normal 2 2 4 2 3 5" xfId="799"/>
    <cellStyle name="Normal 2 2 4 2 4" xfId="214"/>
    <cellStyle name="Normal 2 2 4 2 4 2" xfId="382"/>
    <cellStyle name="Normal 2 2 4 2 4 3" xfId="550"/>
    <cellStyle name="Normal 2 2 4 2 4 4" xfId="718"/>
    <cellStyle name="Normal 2 2 4 2 5" xfId="168"/>
    <cellStyle name="Normal 2 2 4 2 6" xfId="336"/>
    <cellStyle name="Normal 2 2 4 2 7" xfId="504"/>
    <cellStyle name="Normal 2 2 4 2 8" xfId="672"/>
    <cellStyle name="Normal 2 2 4 3" xfId="56"/>
    <cellStyle name="Normal 2 2 4 3 2" xfId="102"/>
    <cellStyle name="Normal 2 2 4 3 2 2" xfId="270"/>
    <cellStyle name="Normal 2 2 4 3 2 3" xfId="438"/>
    <cellStyle name="Normal 2 2 4 3 2 4" xfId="606"/>
    <cellStyle name="Normal 2 2 4 3 2 5" xfId="774"/>
    <cellStyle name="Normal 2 2 4 3 3" xfId="143"/>
    <cellStyle name="Normal 2 2 4 3 3 2" xfId="311"/>
    <cellStyle name="Normal 2 2 4 3 3 3" xfId="479"/>
    <cellStyle name="Normal 2 2 4 3 3 4" xfId="647"/>
    <cellStyle name="Normal 2 2 4 3 3 5" xfId="815"/>
    <cellStyle name="Normal 2 2 4 3 4" xfId="224"/>
    <cellStyle name="Normal 2 2 4 3 4 2" xfId="392"/>
    <cellStyle name="Normal 2 2 4 3 4 3" xfId="560"/>
    <cellStyle name="Normal 2 2 4 3 4 4" xfId="728"/>
    <cellStyle name="Normal 2 2 4 3 5" xfId="184"/>
    <cellStyle name="Normal 2 2 4 3 6" xfId="352"/>
    <cellStyle name="Normal 2 2 4 3 7" xfId="520"/>
    <cellStyle name="Normal 2 2 4 3 8" xfId="688"/>
    <cellStyle name="Normal 2 2 4 4" xfId="75"/>
    <cellStyle name="Normal 2 2 4 4 2" xfId="243"/>
    <cellStyle name="Normal 2 2 4 4 3" xfId="411"/>
    <cellStyle name="Normal 2 2 4 4 4" xfId="579"/>
    <cellStyle name="Normal 2 2 4 4 5" xfId="747"/>
    <cellStyle name="Normal 2 2 4 5" xfId="116"/>
    <cellStyle name="Normal 2 2 4 5 2" xfId="284"/>
    <cellStyle name="Normal 2 2 4 5 3" xfId="452"/>
    <cellStyle name="Normal 2 2 4 5 4" xfId="620"/>
    <cellStyle name="Normal 2 2 4 5 5" xfId="788"/>
    <cellStyle name="Normal 2 2 4 6" xfId="202"/>
    <cellStyle name="Normal 2 2 4 6 2" xfId="370"/>
    <cellStyle name="Normal 2 2 4 6 3" xfId="538"/>
    <cellStyle name="Normal 2 2 4 6 4" xfId="706"/>
    <cellStyle name="Normal 2 2 4 7" xfId="157"/>
    <cellStyle name="Normal 2 2 4 8" xfId="325"/>
    <cellStyle name="Normal 2 2 4 9" xfId="493"/>
    <cellStyle name="Normal 2 2 5" xfId="26"/>
    <cellStyle name="Normal 2 2 5 10" xfId="666"/>
    <cellStyle name="Normal 2 2 5 2" xfId="57"/>
    <cellStyle name="Normal 2 2 5 2 2" xfId="93"/>
    <cellStyle name="Normal 2 2 5 2 2 2" xfId="261"/>
    <cellStyle name="Normal 2 2 5 2 2 3" xfId="429"/>
    <cellStyle name="Normal 2 2 5 2 2 4" xfId="597"/>
    <cellStyle name="Normal 2 2 5 2 2 5" xfId="765"/>
    <cellStyle name="Normal 2 2 5 2 3" xfId="134"/>
    <cellStyle name="Normal 2 2 5 2 3 2" xfId="302"/>
    <cellStyle name="Normal 2 2 5 2 3 3" xfId="470"/>
    <cellStyle name="Normal 2 2 5 2 3 4" xfId="638"/>
    <cellStyle name="Normal 2 2 5 2 3 5" xfId="806"/>
    <cellStyle name="Normal 2 2 5 2 4" xfId="225"/>
    <cellStyle name="Normal 2 2 5 2 4 2" xfId="393"/>
    <cellStyle name="Normal 2 2 5 2 4 3" xfId="561"/>
    <cellStyle name="Normal 2 2 5 2 4 4" xfId="729"/>
    <cellStyle name="Normal 2 2 5 2 5" xfId="175"/>
    <cellStyle name="Normal 2 2 5 2 6" xfId="343"/>
    <cellStyle name="Normal 2 2 5 2 7" xfId="511"/>
    <cellStyle name="Normal 2 2 5 2 8" xfId="679"/>
    <cellStyle name="Normal 2 2 5 3" xfId="58"/>
    <cellStyle name="Normal 2 2 5 3 2" xfId="107"/>
    <cellStyle name="Normal 2 2 5 3 2 2" xfId="275"/>
    <cellStyle name="Normal 2 2 5 3 2 3" xfId="443"/>
    <cellStyle name="Normal 2 2 5 3 2 4" xfId="611"/>
    <cellStyle name="Normal 2 2 5 3 2 5" xfId="779"/>
    <cellStyle name="Normal 2 2 5 3 3" xfId="148"/>
    <cellStyle name="Normal 2 2 5 3 3 2" xfId="316"/>
    <cellStyle name="Normal 2 2 5 3 3 3" xfId="484"/>
    <cellStyle name="Normal 2 2 5 3 3 4" xfId="652"/>
    <cellStyle name="Normal 2 2 5 3 3 5" xfId="820"/>
    <cellStyle name="Normal 2 2 5 3 4" xfId="226"/>
    <cellStyle name="Normal 2 2 5 3 4 2" xfId="394"/>
    <cellStyle name="Normal 2 2 5 3 4 3" xfId="562"/>
    <cellStyle name="Normal 2 2 5 3 4 4" xfId="730"/>
    <cellStyle name="Normal 2 2 5 3 5" xfId="189"/>
    <cellStyle name="Normal 2 2 5 3 6" xfId="357"/>
    <cellStyle name="Normal 2 2 5 3 7" xfId="525"/>
    <cellStyle name="Normal 2 2 5 3 8" xfId="693"/>
    <cellStyle name="Normal 2 2 5 4" xfId="80"/>
    <cellStyle name="Normal 2 2 5 4 2" xfId="248"/>
    <cellStyle name="Normal 2 2 5 4 3" xfId="416"/>
    <cellStyle name="Normal 2 2 5 4 4" xfId="584"/>
    <cellStyle name="Normal 2 2 5 4 5" xfId="752"/>
    <cellStyle name="Normal 2 2 5 5" xfId="121"/>
    <cellStyle name="Normal 2 2 5 5 2" xfId="289"/>
    <cellStyle name="Normal 2 2 5 5 3" xfId="457"/>
    <cellStyle name="Normal 2 2 5 5 4" xfId="625"/>
    <cellStyle name="Normal 2 2 5 5 5" xfId="793"/>
    <cellStyle name="Normal 2 2 5 6" xfId="195"/>
    <cellStyle name="Normal 2 2 5 6 2" xfId="363"/>
    <cellStyle name="Normal 2 2 5 6 3" xfId="531"/>
    <cellStyle name="Normal 2 2 5 6 4" xfId="699"/>
    <cellStyle name="Normal 2 2 5 7" xfId="162"/>
    <cellStyle name="Normal 2 2 5 8" xfId="330"/>
    <cellStyle name="Normal 2 2 5 9" xfId="498"/>
    <cellStyle name="Normal 2 2 6" xfId="39"/>
    <cellStyle name="Normal 2 2 6 2" xfId="95"/>
    <cellStyle name="Normal 2 2 6 2 2" xfId="263"/>
    <cellStyle name="Normal 2 2 6 2 3" xfId="431"/>
    <cellStyle name="Normal 2 2 6 2 4" xfId="599"/>
    <cellStyle name="Normal 2 2 6 2 5" xfId="767"/>
    <cellStyle name="Normal 2 2 6 3" xfId="136"/>
    <cellStyle name="Normal 2 2 6 3 2" xfId="304"/>
    <cellStyle name="Normal 2 2 6 3 3" xfId="472"/>
    <cellStyle name="Normal 2 2 6 3 4" xfId="640"/>
    <cellStyle name="Normal 2 2 6 3 5" xfId="808"/>
    <cellStyle name="Normal 2 2 6 4" xfId="207"/>
    <cellStyle name="Normal 2 2 6 4 2" xfId="375"/>
    <cellStyle name="Normal 2 2 6 4 3" xfId="543"/>
    <cellStyle name="Normal 2 2 6 4 4" xfId="711"/>
    <cellStyle name="Normal 2 2 6 5" xfId="177"/>
    <cellStyle name="Normal 2 2 6 6" xfId="345"/>
    <cellStyle name="Normal 2 2 6 7" xfId="513"/>
    <cellStyle name="Normal 2 2 6 8" xfId="681"/>
    <cellStyle name="Normal 2 2 7" xfId="68"/>
    <cellStyle name="Normal 2 2 7 2" xfId="236"/>
    <cellStyle name="Normal 2 2 7 3" xfId="404"/>
    <cellStyle name="Normal 2 2 7 4" xfId="572"/>
    <cellStyle name="Normal 2 2 7 5" xfId="740"/>
    <cellStyle name="Normal 2 2 8" xfId="109"/>
    <cellStyle name="Normal 2 2 8 2" xfId="277"/>
    <cellStyle name="Normal 2 2 8 3" xfId="445"/>
    <cellStyle name="Normal 2 2 8 4" xfId="613"/>
    <cellStyle name="Normal 2 2 8 5" xfId="781"/>
    <cellStyle name="Normal 2 2 9" xfId="191"/>
    <cellStyle name="Normal 2 2 9 2" xfId="359"/>
    <cellStyle name="Normal 2 2 9 3" xfId="527"/>
    <cellStyle name="Normal 2 2 9 4" xfId="695"/>
    <cellStyle name="Normal 2 3" xfId="4"/>
    <cellStyle name="Normal 2 3 10" xfId="487"/>
    <cellStyle name="Normal 2 3 11" xfId="655"/>
    <cellStyle name="Normal 2 3 2" xfId="35"/>
    <cellStyle name="Normal 2 3 2 10" xfId="662"/>
    <cellStyle name="Normal 2 3 2 2" xfId="47"/>
    <cellStyle name="Normal 2 3 2 2 2" xfId="87"/>
    <cellStyle name="Normal 2 3 2 2 2 2" xfId="255"/>
    <cellStyle name="Normal 2 3 2 2 2 3" xfId="423"/>
    <cellStyle name="Normal 2 3 2 2 2 4" xfId="591"/>
    <cellStyle name="Normal 2 3 2 2 2 5" xfId="759"/>
    <cellStyle name="Normal 2 3 2 2 3" xfId="128"/>
    <cellStyle name="Normal 2 3 2 2 3 2" xfId="296"/>
    <cellStyle name="Normal 2 3 2 2 3 3" xfId="464"/>
    <cellStyle name="Normal 2 3 2 2 3 4" xfId="632"/>
    <cellStyle name="Normal 2 3 2 2 3 5" xfId="800"/>
    <cellStyle name="Normal 2 3 2 2 4" xfId="215"/>
    <cellStyle name="Normal 2 3 2 2 4 2" xfId="383"/>
    <cellStyle name="Normal 2 3 2 2 4 3" xfId="551"/>
    <cellStyle name="Normal 2 3 2 2 4 4" xfId="719"/>
    <cellStyle name="Normal 2 3 2 2 5" xfId="169"/>
    <cellStyle name="Normal 2 3 2 2 6" xfId="337"/>
    <cellStyle name="Normal 2 3 2 2 7" xfId="505"/>
    <cellStyle name="Normal 2 3 2 2 8" xfId="673"/>
    <cellStyle name="Normal 2 3 2 3" xfId="59"/>
    <cellStyle name="Normal 2 3 2 3 2" xfId="103"/>
    <cellStyle name="Normal 2 3 2 3 2 2" xfId="271"/>
    <cellStyle name="Normal 2 3 2 3 2 3" xfId="439"/>
    <cellStyle name="Normal 2 3 2 3 2 4" xfId="607"/>
    <cellStyle name="Normal 2 3 2 3 2 5" xfId="775"/>
    <cellStyle name="Normal 2 3 2 3 3" xfId="144"/>
    <cellStyle name="Normal 2 3 2 3 3 2" xfId="312"/>
    <cellStyle name="Normal 2 3 2 3 3 3" xfId="480"/>
    <cellStyle name="Normal 2 3 2 3 3 4" xfId="648"/>
    <cellStyle name="Normal 2 3 2 3 3 5" xfId="816"/>
    <cellStyle name="Normal 2 3 2 3 4" xfId="227"/>
    <cellStyle name="Normal 2 3 2 3 4 2" xfId="395"/>
    <cellStyle name="Normal 2 3 2 3 4 3" xfId="563"/>
    <cellStyle name="Normal 2 3 2 3 4 4" xfId="731"/>
    <cellStyle name="Normal 2 3 2 3 5" xfId="185"/>
    <cellStyle name="Normal 2 3 2 3 6" xfId="353"/>
    <cellStyle name="Normal 2 3 2 3 7" xfId="521"/>
    <cellStyle name="Normal 2 3 2 3 8" xfId="689"/>
    <cellStyle name="Normal 2 3 2 4" xfId="76"/>
    <cellStyle name="Normal 2 3 2 4 2" xfId="244"/>
    <cellStyle name="Normal 2 3 2 4 3" xfId="412"/>
    <cellStyle name="Normal 2 3 2 4 4" xfId="580"/>
    <cellStyle name="Normal 2 3 2 4 5" xfId="748"/>
    <cellStyle name="Normal 2 3 2 5" xfId="117"/>
    <cellStyle name="Normal 2 3 2 5 2" xfId="285"/>
    <cellStyle name="Normal 2 3 2 5 3" xfId="453"/>
    <cellStyle name="Normal 2 3 2 5 4" xfId="621"/>
    <cellStyle name="Normal 2 3 2 5 5" xfId="789"/>
    <cellStyle name="Normal 2 3 2 6" xfId="203"/>
    <cellStyle name="Normal 2 3 2 6 2" xfId="371"/>
    <cellStyle name="Normal 2 3 2 6 3" xfId="539"/>
    <cellStyle name="Normal 2 3 2 6 4" xfId="707"/>
    <cellStyle name="Normal 2 3 2 7" xfId="158"/>
    <cellStyle name="Normal 2 3 2 8" xfId="326"/>
    <cellStyle name="Normal 2 3 2 9" xfId="494"/>
    <cellStyle name="Normal 2 3 3" xfId="27"/>
    <cellStyle name="Normal 2 3 3 2" xfId="88"/>
    <cellStyle name="Normal 2 3 3 2 2" xfId="256"/>
    <cellStyle name="Normal 2 3 3 2 3" xfId="424"/>
    <cellStyle name="Normal 2 3 3 2 4" xfId="592"/>
    <cellStyle name="Normal 2 3 3 2 5" xfId="760"/>
    <cellStyle name="Normal 2 3 3 3" xfId="129"/>
    <cellStyle name="Normal 2 3 3 3 2" xfId="297"/>
    <cellStyle name="Normal 2 3 3 3 3" xfId="465"/>
    <cellStyle name="Normal 2 3 3 3 4" xfId="633"/>
    <cellStyle name="Normal 2 3 3 3 5" xfId="801"/>
    <cellStyle name="Normal 2 3 3 4" xfId="196"/>
    <cellStyle name="Normal 2 3 3 4 2" xfId="364"/>
    <cellStyle name="Normal 2 3 3 4 3" xfId="532"/>
    <cellStyle name="Normal 2 3 3 4 4" xfId="700"/>
    <cellStyle name="Normal 2 3 3 5" xfId="170"/>
    <cellStyle name="Normal 2 3 3 6" xfId="338"/>
    <cellStyle name="Normal 2 3 3 7" xfId="506"/>
    <cellStyle name="Normal 2 3 3 8" xfId="674"/>
    <cellStyle name="Normal 2 3 4" xfId="40"/>
    <cellStyle name="Normal 2 3 4 2" xfId="96"/>
    <cellStyle name="Normal 2 3 4 2 2" xfId="264"/>
    <cellStyle name="Normal 2 3 4 2 3" xfId="432"/>
    <cellStyle name="Normal 2 3 4 2 4" xfId="600"/>
    <cellStyle name="Normal 2 3 4 2 5" xfId="768"/>
    <cellStyle name="Normal 2 3 4 3" xfId="137"/>
    <cellStyle name="Normal 2 3 4 3 2" xfId="305"/>
    <cellStyle name="Normal 2 3 4 3 3" xfId="473"/>
    <cellStyle name="Normal 2 3 4 3 4" xfId="641"/>
    <cellStyle name="Normal 2 3 4 3 5" xfId="809"/>
    <cellStyle name="Normal 2 3 4 4" xfId="208"/>
    <cellStyle name="Normal 2 3 4 4 2" xfId="376"/>
    <cellStyle name="Normal 2 3 4 4 3" xfId="544"/>
    <cellStyle name="Normal 2 3 4 4 4" xfId="712"/>
    <cellStyle name="Normal 2 3 4 5" xfId="178"/>
    <cellStyle name="Normal 2 3 4 6" xfId="346"/>
    <cellStyle name="Normal 2 3 4 7" xfId="514"/>
    <cellStyle name="Normal 2 3 4 8" xfId="682"/>
    <cellStyle name="Normal 2 3 5" xfId="69"/>
    <cellStyle name="Normal 2 3 5 2" xfId="237"/>
    <cellStyle name="Normal 2 3 5 3" xfId="405"/>
    <cellStyle name="Normal 2 3 5 4" xfId="573"/>
    <cellStyle name="Normal 2 3 5 5" xfId="741"/>
    <cellStyle name="Normal 2 3 6" xfId="110"/>
    <cellStyle name="Normal 2 3 6 2" xfId="278"/>
    <cellStyle name="Normal 2 3 6 3" xfId="446"/>
    <cellStyle name="Normal 2 3 6 4" xfId="614"/>
    <cellStyle name="Normal 2 3 6 5" xfId="782"/>
    <cellStyle name="Normal 2 3 7" xfId="192"/>
    <cellStyle name="Normal 2 3 7 2" xfId="360"/>
    <cellStyle name="Normal 2 3 7 3" xfId="528"/>
    <cellStyle name="Normal 2 3 7 4" xfId="696"/>
    <cellStyle name="Normal 2 3 8" xfId="151"/>
    <cellStyle name="Normal 2 3 9" xfId="319"/>
    <cellStyle name="Normal 2 4" xfId="29"/>
    <cellStyle name="Normal 2 4 10" xfId="656"/>
    <cellStyle name="Normal 2 4 2" xfId="41"/>
    <cellStyle name="Normal 2 4 2 2" xfId="89"/>
    <cellStyle name="Normal 2 4 2 2 2" xfId="257"/>
    <cellStyle name="Normal 2 4 2 2 3" xfId="425"/>
    <cellStyle name="Normal 2 4 2 2 4" xfId="593"/>
    <cellStyle name="Normal 2 4 2 2 5" xfId="761"/>
    <cellStyle name="Normal 2 4 2 3" xfId="130"/>
    <cellStyle name="Normal 2 4 2 3 2" xfId="298"/>
    <cellStyle name="Normal 2 4 2 3 3" xfId="466"/>
    <cellStyle name="Normal 2 4 2 3 4" xfId="634"/>
    <cellStyle name="Normal 2 4 2 3 5" xfId="802"/>
    <cellStyle name="Normal 2 4 2 4" xfId="209"/>
    <cellStyle name="Normal 2 4 2 4 2" xfId="377"/>
    <cellStyle name="Normal 2 4 2 4 3" xfId="545"/>
    <cellStyle name="Normal 2 4 2 4 4" xfId="713"/>
    <cellStyle name="Normal 2 4 2 5" xfId="171"/>
    <cellStyle name="Normal 2 4 2 6" xfId="339"/>
    <cellStyle name="Normal 2 4 2 7" xfId="507"/>
    <cellStyle name="Normal 2 4 2 8" xfId="675"/>
    <cellStyle name="Normal 2 4 3" xfId="60"/>
    <cellStyle name="Normal 2 4 3 2" xfId="97"/>
    <cellStyle name="Normal 2 4 3 2 2" xfId="265"/>
    <cellStyle name="Normal 2 4 3 2 3" xfId="433"/>
    <cellStyle name="Normal 2 4 3 2 4" xfId="601"/>
    <cellStyle name="Normal 2 4 3 2 5" xfId="769"/>
    <cellStyle name="Normal 2 4 3 3" xfId="138"/>
    <cellStyle name="Normal 2 4 3 3 2" xfId="306"/>
    <cellStyle name="Normal 2 4 3 3 3" xfId="474"/>
    <cellStyle name="Normal 2 4 3 3 4" xfId="642"/>
    <cellStyle name="Normal 2 4 3 3 5" xfId="810"/>
    <cellStyle name="Normal 2 4 3 4" xfId="228"/>
    <cellStyle name="Normal 2 4 3 4 2" xfId="396"/>
    <cellStyle name="Normal 2 4 3 4 3" xfId="564"/>
    <cellStyle name="Normal 2 4 3 4 4" xfId="732"/>
    <cellStyle name="Normal 2 4 3 5" xfId="179"/>
    <cellStyle name="Normal 2 4 3 6" xfId="347"/>
    <cellStyle name="Normal 2 4 3 7" xfId="515"/>
    <cellStyle name="Normal 2 4 3 8" xfId="683"/>
    <cellStyle name="Normal 2 4 4" xfId="70"/>
    <cellStyle name="Normal 2 4 4 2" xfId="238"/>
    <cellStyle name="Normal 2 4 4 3" xfId="406"/>
    <cellStyle name="Normal 2 4 4 4" xfId="574"/>
    <cellStyle name="Normal 2 4 4 5" xfId="742"/>
    <cellStyle name="Normal 2 4 5" xfId="111"/>
    <cellStyle name="Normal 2 4 5 2" xfId="279"/>
    <cellStyle name="Normal 2 4 5 3" xfId="447"/>
    <cellStyle name="Normal 2 4 5 4" xfId="615"/>
    <cellStyle name="Normal 2 4 5 5" xfId="783"/>
    <cellStyle name="Normal 2 4 6" xfId="197"/>
    <cellStyle name="Normal 2 4 6 2" xfId="365"/>
    <cellStyle name="Normal 2 4 6 3" xfId="533"/>
    <cellStyle name="Normal 2 4 6 4" xfId="701"/>
    <cellStyle name="Normal 2 4 7" xfId="152"/>
    <cellStyle name="Normal 2 4 8" xfId="320"/>
    <cellStyle name="Normal 2 4 9" xfId="488"/>
    <cellStyle name="Normal 2 5" xfId="36"/>
    <cellStyle name="Normal 2 5 10" xfId="663"/>
    <cellStyle name="Normal 2 5 2" xfId="48"/>
    <cellStyle name="Normal 2 5 2 2" xfId="90"/>
    <cellStyle name="Normal 2 5 2 2 2" xfId="258"/>
    <cellStyle name="Normal 2 5 2 2 3" xfId="426"/>
    <cellStyle name="Normal 2 5 2 2 4" xfId="594"/>
    <cellStyle name="Normal 2 5 2 2 5" xfId="762"/>
    <cellStyle name="Normal 2 5 2 3" xfId="131"/>
    <cellStyle name="Normal 2 5 2 3 2" xfId="299"/>
    <cellStyle name="Normal 2 5 2 3 3" xfId="467"/>
    <cellStyle name="Normal 2 5 2 3 4" xfId="635"/>
    <cellStyle name="Normal 2 5 2 3 5" xfId="803"/>
    <cellStyle name="Normal 2 5 2 4" xfId="216"/>
    <cellStyle name="Normal 2 5 2 4 2" xfId="384"/>
    <cellStyle name="Normal 2 5 2 4 3" xfId="552"/>
    <cellStyle name="Normal 2 5 2 4 4" xfId="720"/>
    <cellStyle name="Normal 2 5 2 5" xfId="172"/>
    <cellStyle name="Normal 2 5 2 6" xfId="340"/>
    <cellStyle name="Normal 2 5 2 7" xfId="508"/>
    <cellStyle name="Normal 2 5 2 8" xfId="676"/>
    <cellStyle name="Normal 2 5 3" xfId="61"/>
    <cellStyle name="Normal 2 5 3 2" xfId="104"/>
    <cellStyle name="Normal 2 5 3 2 2" xfId="272"/>
    <cellStyle name="Normal 2 5 3 2 3" xfId="440"/>
    <cellStyle name="Normal 2 5 3 2 4" xfId="608"/>
    <cellStyle name="Normal 2 5 3 2 5" xfId="776"/>
    <cellStyle name="Normal 2 5 3 3" xfId="145"/>
    <cellStyle name="Normal 2 5 3 3 2" xfId="313"/>
    <cellStyle name="Normal 2 5 3 3 3" xfId="481"/>
    <cellStyle name="Normal 2 5 3 3 4" xfId="649"/>
    <cellStyle name="Normal 2 5 3 3 5" xfId="817"/>
    <cellStyle name="Normal 2 5 3 4" xfId="229"/>
    <cellStyle name="Normal 2 5 3 4 2" xfId="397"/>
    <cellStyle name="Normal 2 5 3 4 3" xfId="565"/>
    <cellStyle name="Normal 2 5 3 4 4" xfId="733"/>
    <cellStyle name="Normal 2 5 3 5" xfId="186"/>
    <cellStyle name="Normal 2 5 3 6" xfId="354"/>
    <cellStyle name="Normal 2 5 3 7" xfId="522"/>
    <cellStyle name="Normal 2 5 3 8" xfId="690"/>
    <cellStyle name="Normal 2 5 4" xfId="77"/>
    <cellStyle name="Normal 2 5 4 2" xfId="245"/>
    <cellStyle name="Normal 2 5 4 3" xfId="413"/>
    <cellStyle name="Normal 2 5 4 4" xfId="581"/>
    <cellStyle name="Normal 2 5 4 5" xfId="749"/>
    <cellStyle name="Normal 2 5 5" xfId="118"/>
    <cellStyle name="Normal 2 5 5 2" xfId="286"/>
    <cellStyle name="Normal 2 5 5 3" xfId="454"/>
    <cellStyle name="Normal 2 5 5 4" xfId="622"/>
    <cellStyle name="Normal 2 5 5 5" xfId="790"/>
    <cellStyle name="Normal 2 5 6" xfId="204"/>
    <cellStyle name="Normal 2 5 6 2" xfId="372"/>
    <cellStyle name="Normal 2 5 6 3" xfId="540"/>
    <cellStyle name="Normal 2 5 6 4" xfId="708"/>
    <cellStyle name="Normal 2 5 7" xfId="159"/>
    <cellStyle name="Normal 2 5 8" xfId="327"/>
    <cellStyle name="Normal 2 5 9" xfId="495"/>
    <cellStyle name="Normal 2 6" xfId="25"/>
    <cellStyle name="Normal 2 6 10" xfId="665"/>
    <cellStyle name="Normal 2 6 2" xfId="62"/>
    <cellStyle name="Normal 2 6 2 2" xfId="92"/>
    <cellStyle name="Normal 2 6 2 2 2" xfId="260"/>
    <cellStyle name="Normal 2 6 2 2 3" xfId="428"/>
    <cellStyle name="Normal 2 6 2 2 4" xfId="596"/>
    <cellStyle name="Normal 2 6 2 2 5" xfId="764"/>
    <cellStyle name="Normal 2 6 2 3" xfId="133"/>
    <cellStyle name="Normal 2 6 2 3 2" xfId="301"/>
    <cellStyle name="Normal 2 6 2 3 3" xfId="469"/>
    <cellStyle name="Normal 2 6 2 3 4" xfId="637"/>
    <cellStyle name="Normal 2 6 2 3 5" xfId="805"/>
    <cellStyle name="Normal 2 6 2 4" xfId="230"/>
    <cellStyle name="Normal 2 6 2 4 2" xfId="398"/>
    <cellStyle name="Normal 2 6 2 4 3" xfId="566"/>
    <cellStyle name="Normal 2 6 2 4 4" xfId="734"/>
    <cellStyle name="Normal 2 6 2 5" xfId="174"/>
    <cellStyle name="Normal 2 6 2 6" xfId="342"/>
    <cellStyle name="Normal 2 6 2 7" xfId="510"/>
    <cellStyle name="Normal 2 6 2 8" xfId="678"/>
    <cellStyle name="Normal 2 6 3" xfId="63"/>
    <cellStyle name="Normal 2 6 3 2" xfId="106"/>
    <cellStyle name="Normal 2 6 3 2 2" xfId="274"/>
    <cellStyle name="Normal 2 6 3 2 3" xfId="442"/>
    <cellStyle name="Normal 2 6 3 2 4" xfId="610"/>
    <cellStyle name="Normal 2 6 3 2 5" xfId="778"/>
    <cellStyle name="Normal 2 6 3 3" xfId="147"/>
    <cellStyle name="Normal 2 6 3 3 2" xfId="315"/>
    <cellStyle name="Normal 2 6 3 3 3" xfId="483"/>
    <cellStyle name="Normal 2 6 3 3 4" xfId="651"/>
    <cellStyle name="Normal 2 6 3 3 5" xfId="819"/>
    <cellStyle name="Normal 2 6 3 4" xfId="231"/>
    <cellStyle name="Normal 2 6 3 4 2" xfId="399"/>
    <cellStyle name="Normal 2 6 3 4 3" xfId="567"/>
    <cellStyle name="Normal 2 6 3 4 4" xfId="735"/>
    <cellStyle name="Normal 2 6 3 5" xfId="188"/>
    <cellStyle name="Normal 2 6 3 6" xfId="356"/>
    <cellStyle name="Normal 2 6 3 7" xfId="524"/>
    <cellStyle name="Normal 2 6 3 8" xfId="692"/>
    <cellStyle name="Normal 2 6 4" xfId="79"/>
    <cellStyle name="Normal 2 6 4 2" xfId="247"/>
    <cellStyle name="Normal 2 6 4 3" xfId="415"/>
    <cellStyle name="Normal 2 6 4 4" xfId="583"/>
    <cellStyle name="Normal 2 6 4 5" xfId="751"/>
    <cellStyle name="Normal 2 6 5" xfId="120"/>
    <cellStyle name="Normal 2 6 5 2" xfId="288"/>
    <cellStyle name="Normal 2 6 5 3" xfId="456"/>
    <cellStyle name="Normal 2 6 5 4" xfId="624"/>
    <cellStyle name="Normal 2 6 5 5" xfId="792"/>
    <cellStyle name="Normal 2 6 6" xfId="194"/>
    <cellStyle name="Normal 2 6 6 2" xfId="362"/>
    <cellStyle name="Normal 2 6 6 3" xfId="530"/>
    <cellStyle name="Normal 2 6 6 4" xfId="698"/>
    <cellStyle name="Normal 2 6 7" xfId="161"/>
    <cellStyle name="Normal 2 6 8" xfId="329"/>
    <cellStyle name="Normal 2 6 9" xfId="497"/>
    <cellStyle name="Normal 2 7" xfId="38"/>
    <cellStyle name="Normal 2 7 2" xfId="50"/>
    <cellStyle name="Normal 2 7 2 2" xfId="218"/>
    <cellStyle name="Normal 2 7 2 3" xfId="386"/>
    <cellStyle name="Normal 2 7 2 4" xfId="554"/>
    <cellStyle name="Normal 2 7 2 5" xfId="722"/>
    <cellStyle name="Normal 2 7 3" xfId="81"/>
    <cellStyle name="Normal 2 7 3 2" xfId="249"/>
    <cellStyle name="Normal 2 7 3 3" xfId="417"/>
    <cellStyle name="Normal 2 7 3 4" xfId="585"/>
    <cellStyle name="Normal 2 7 3 5" xfId="753"/>
    <cellStyle name="Normal 2 7 4" xfId="122"/>
    <cellStyle name="Normal 2 7 4 2" xfId="290"/>
    <cellStyle name="Normal 2 7 4 3" xfId="458"/>
    <cellStyle name="Normal 2 7 4 4" xfId="626"/>
    <cellStyle name="Normal 2 7 4 5" xfId="794"/>
    <cellStyle name="Normal 2 7 5" xfId="206"/>
    <cellStyle name="Normal 2 7 5 2" xfId="374"/>
    <cellStyle name="Normal 2 7 5 3" xfId="542"/>
    <cellStyle name="Normal 2 7 5 4" xfId="710"/>
    <cellStyle name="Normal 2 7 6" xfId="163"/>
    <cellStyle name="Normal 2 7 7" xfId="331"/>
    <cellStyle name="Normal 2 7 8" xfId="499"/>
    <cellStyle name="Normal 2 7 9" xfId="667"/>
    <cellStyle name="Normal 2 8" xfId="64"/>
    <cellStyle name="Normal 2 8 2" xfId="94"/>
    <cellStyle name="Normal 2 8 2 2" xfId="262"/>
    <cellStyle name="Normal 2 8 2 3" xfId="430"/>
    <cellStyle name="Normal 2 8 2 4" xfId="598"/>
    <cellStyle name="Normal 2 8 2 5" xfId="766"/>
    <cellStyle name="Normal 2 8 3" xfId="135"/>
    <cellStyle name="Normal 2 8 3 2" xfId="303"/>
    <cellStyle name="Normal 2 8 3 3" xfId="471"/>
    <cellStyle name="Normal 2 8 3 4" xfId="639"/>
    <cellStyle name="Normal 2 8 3 5" xfId="807"/>
    <cellStyle name="Normal 2 8 4" xfId="232"/>
    <cellStyle name="Normal 2 8 4 2" xfId="400"/>
    <cellStyle name="Normal 2 8 4 3" xfId="568"/>
    <cellStyle name="Normal 2 8 4 4" xfId="736"/>
    <cellStyle name="Normal 2 8 5" xfId="176"/>
    <cellStyle name="Normal 2 8 6" xfId="344"/>
    <cellStyle name="Normal 2 8 7" xfId="512"/>
    <cellStyle name="Normal 2 8 8" xfId="680"/>
    <cellStyle name="Normal 2 9" xfId="67"/>
    <cellStyle name="Normal 2 9 2" xfId="235"/>
    <cellStyle name="Normal 2 9 3" xfId="403"/>
    <cellStyle name="Normal 2 9 4" xfId="571"/>
    <cellStyle name="Normal 2 9 5" xfId="739"/>
    <cellStyle name="Normal 3" xfId="5"/>
    <cellStyle name="Normal 4" xfId="6"/>
    <cellStyle name="Normal 4 2" xfId="31"/>
    <cellStyle name="Normal 4 2 10" xfId="658"/>
    <cellStyle name="Normal 4 2 2" xfId="43"/>
    <cellStyle name="Normal 4 2 2 2" xfId="52"/>
    <cellStyle name="Normal 4 2 2 2 2" xfId="220"/>
    <cellStyle name="Normal 4 2 2 2 3" xfId="388"/>
    <cellStyle name="Normal 4 2 2 2 4" xfId="556"/>
    <cellStyle name="Normal 4 2 2 2 5" xfId="724"/>
    <cellStyle name="Normal 4 2 2 3" xfId="83"/>
    <cellStyle name="Normal 4 2 2 3 2" xfId="251"/>
    <cellStyle name="Normal 4 2 2 3 3" xfId="419"/>
    <cellStyle name="Normal 4 2 2 3 4" xfId="587"/>
    <cellStyle name="Normal 4 2 2 3 5" xfId="755"/>
    <cellStyle name="Normal 4 2 2 4" xfId="124"/>
    <cellStyle name="Normal 4 2 2 4 2" xfId="292"/>
    <cellStyle name="Normal 4 2 2 4 3" xfId="460"/>
    <cellStyle name="Normal 4 2 2 4 4" xfId="628"/>
    <cellStyle name="Normal 4 2 2 4 5" xfId="796"/>
    <cellStyle name="Normal 4 2 2 5" xfId="211"/>
    <cellStyle name="Normal 4 2 2 5 2" xfId="379"/>
    <cellStyle name="Normal 4 2 2 5 3" xfId="547"/>
    <cellStyle name="Normal 4 2 2 5 4" xfId="715"/>
    <cellStyle name="Normal 4 2 2 6" xfId="165"/>
    <cellStyle name="Normal 4 2 2 7" xfId="333"/>
    <cellStyle name="Normal 4 2 2 8" xfId="501"/>
    <cellStyle name="Normal 4 2 2 9" xfId="669"/>
    <cellStyle name="Normal 4 2 3" xfId="65"/>
    <cellStyle name="Normal 4 2 3 2" xfId="99"/>
    <cellStyle name="Normal 4 2 3 2 2" xfId="267"/>
    <cellStyle name="Normal 4 2 3 2 3" xfId="435"/>
    <cellStyle name="Normal 4 2 3 2 4" xfId="603"/>
    <cellStyle name="Normal 4 2 3 2 5" xfId="771"/>
    <cellStyle name="Normal 4 2 3 3" xfId="140"/>
    <cellStyle name="Normal 4 2 3 3 2" xfId="308"/>
    <cellStyle name="Normal 4 2 3 3 3" xfId="476"/>
    <cellStyle name="Normal 4 2 3 3 4" xfId="644"/>
    <cellStyle name="Normal 4 2 3 3 5" xfId="812"/>
    <cellStyle name="Normal 4 2 3 4" xfId="233"/>
    <cellStyle name="Normal 4 2 3 4 2" xfId="401"/>
    <cellStyle name="Normal 4 2 3 4 3" xfId="569"/>
    <cellStyle name="Normal 4 2 3 4 4" xfId="737"/>
    <cellStyle name="Normal 4 2 3 5" xfId="181"/>
    <cellStyle name="Normal 4 2 3 6" xfId="349"/>
    <cellStyle name="Normal 4 2 3 7" xfId="517"/>
    <cellStyle name="Normal 4 2 3 8" xfId="685"/>
    <cellStyle name="Normal 4 2 4" xfId="72"/>
    <cellStyle name="Normal 4 2 4 2" xfId="240"/>
    <cellStyle name="Normal 4 2 4 3" xfId="408"/>
    <cellStyle name="Normal 4 2 4 4" xfId="576"/>
    <cellStyle name="Normal 4 2 4 5" xfId="744"/>
    <cellStyle name="Normal 4 2 5" xfId="113"/>
    <cellStyle name="Normal 4 2 5 2" xfId="281"/>
    <cellStyle name="Normal 4 2 5 3" xfId="449"/>
    <cellStyle name="Normal 4 2 5 4" xfId="617"/>
    <cellStyle name="Normal 4 2 5 5" xfId="785"/>
    <cellStyle name="Normal 4 2 6" xfId="199"/>
    <cellStyle name="Normal 4 2 6 2" xfId="367"/>
    <cellStyle name="Normal 4 2 6 3" xfId="535"/>
    <cellStyle name="Normal 4 2 6 4" xfId="703"/>
    <cellStyle name="Normal 4 2 7" xfId="154"/>
    <cellStyle name="Normal 4 2 8" xfId="322"/>
    <cellStyle name="Normal 4 2 9" xfId="490"/>
    <cellStyle name="Normal 4 3" xfId="37"/>
    <cellStyle name="Normal 4 3 10" xfId="664"/>
    <cellStyle name="Normal 4 3 2" xfId="49"/>
    <cellStyle name="Normal 4 3 2 2" xfId="91"/>
    <cellStyle name="Normal 4 3 2 2 2" xfId="259"/>
    <cellStyle name="Normal 4 3 2 2 3" xfId="427"/>
    <cellStyle name="Normal 4 3 2 2 4" xfId="595"/>
    <cellStyle name="Normal 4 3 2 2 5" xfId="763"/>
    <cellStyle name="Normal 4 3 2 3" xfId="132"/>
    <cellStyle name="Normal 4 3 2 3 2" xfId="300"/>
    <cellStyle name="Normal 4 3 2 3 3" xfId="468"/>
    <cellStyle name="Normal 4 3 2 3 4" xfId="636"/>
    <cellStyle name="Normal 4 3 2 3 5" xfId="804"/>
    <cellStyle name="Normal 4 3 2 4" xfId="217"/>
    <cellStyle name="Normal 4 3 2 4 2" xfId="385"/>
    <cellStyle name="Normal 4 3 2 4 3" xfId="553"/>
    <cellStyle name="Normal 4 3 2 4 4" xfId="721"/>
    <cellStyle name="Normal 4 3 2 5" xfId="173"/>
    <cellStyle name="Normal 4 3 2 6" xfId="341"/>
    <cellStyle name="Normal 4 3 2 7" xfId="509"/>
    <cellStyle name="Normal 4 3 2 8" xfId="677"/>
    <cellStyle name="Normal 4 3 3" xfId="66"/>
    <cellStyle name="Normal 4 3 3 2" xfId="105"/>
    <cellStyle name="Normal 4 3 3 2 2" xfId="273"/>
    <cellStyle name="Normal 4 3 3 2 3" xfId="441"/>
    <cellStyle name="Normal 4 3 3 2 4" xfId="609"/>
    <cellStyle name="Normal 4 3 3 2 5" xfId="777"/>
    <cellStyle name="Normal 4 3 3 3" xfId="146"/>
    <cellStyle name="Normal 4 3 3 3 2" xfId="314"/>
    <cellStyle name="Normal 4 3 3 3 3" xfId="482"/>
    <cellStyle name="Normal 4 3 3 3 4" xfId="650"/>
    <cellStyle name="Normal 4 3 3 3 5" xfId="818"/>
    <cellStyle name="Normal 4 3 3 4" xfId="234"/>
    <cellStyle name="Normal 4 3 3 4 2" xfId="402"/>
    <cellStyle name="Normal 4 3 3 4 3" xfId="570"/>
    <cellStyle name="Normal 4 3 3 4 4" xfId="738"/>
    <cellStyle name="Normal 4 3 3 5" xfId="187"/>
    <cellStyle name="Normal 4 3 3 6" xfId="355"/>
    <cellStyle name="Normal 4 3 3 7" xfId="523"/>
    <cellStyle name="Normal 4 3 3 8" xfId="691"/>
    <cellStyle name="Normal 4 3 4" xfId="78"/>
    <cellStyle name="Normal 4 3 4 2" xfId="246"/>
    <cellStyle name="Normal 4 3 4 3" xfId="414"/>
    <cellStyle name="Normal 4 3 4 4" xfId="582"/>
    <cellStyle name="Normal 4 3 4 5" xfId="750"/>
    <cellStyle name="Normal 4 3 5" xfId="119"/>
    <cellStyle name="Normal 4 3 5 2" xfId="287"/>
    <cellStyle name="Normal 4 3 5 3" xfId="455"/>
    <cellStyle name="Normal 4 3 5 4" xfId="623"/>
    <cellStyle name="Normal 4 3 5 5" xfId="791"/>
    <cellStyle name="Normal 4 3 6" xfId="205"/>
    <cellStyle name="Normal 4 3 6 2" xfId="373"/>
    <cellStyle name="Normal 4 3 6 3" xfId="541"/>
    <cellStyle name="Normal 4 3 6 4" xfId="709"/>
    <cellStyle name="Normal 4 3 7" xfId="160"/>
    <cellStyle name="Normal 4 3 8" xfId="328"/>
    <cellStyle name="Normal 4 3 9" xfId="496"/>
    <cellStyle name="Normal 5" xfId="7"/>
    <cellStyle name="Normal 6" xfId="8"/>
    <cellStyle name="Normal 6 2" xfId="28"/>
    <cellStyle name="Normal 7" xfId="10"/>
    <cellStyle name="Normal 8" xfId="24"/>
    <cellStyle name="Normal 8 2" xfId="193"/>
    <cellStyle name="Normal 8 3" xfId="361"/>
    <cellStyle name="Normal 8 4" xfId="529"/>
    <cellStyle name="Normal 8 5" xfId="697"/>
    <cellStyle name="Note 2" xfId="18"/>
    <cellStyle name="Output 2" xfId="15"/>
    <cellStyle name="Unique Calculation" xfId="23"/>
  </cellStyles>
  <dxfs count="602">
    <dxf>
      <fill>
        <patternFill>
          <bgColor theme="0" tint="-0.499984740745262"/>
        </patternFill>
      </fill>
    </dxf>
    <dxf>
      <fill>
        <patternFill>
          <bgColor theme="0" tint="-0.499984740745262"/>
        </pattern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rgb="FFFFC74E"/>
        </patternFill>
      </fill>
    </dxf>
    <dxf>
      <fill>
        <patternFill>
          <bgColor rgb="FFFFC74E"/>
        </patternFill>
      </fill>
    </dxf>
    <dxf>
      <fill>
        <patternFill>
          <bgColor rgb="FFFFC74E"/>
        </patternFill>
      </fill>
    </dxf>
    <dxf>
      <fill>
        <patternFill>
          <bgColor rgb="FFFFC74E"/>
        </patternFill>
      </fill>
    </dxf>
    <dxf>
      <fill>
        <patternFill>
          <bgColor rgb="FFFFC74E"/>
        </patternFill>
      </fill>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FF0000"/>
      </font>
    </dxf>
    <dxf>
      <font>
        <color rgb="FFFF0000"/>
      </font>
    </dxf>
    <dxf>
      <fill>
        <patternFill>
          <bgColor rgb="FFFF0000"/>
        </patternFill>
      </fill>
    </dxf>
    <dxf>
      <fill>
        <patternFill>
          <bgColor theme="9" tint="-0.24994659260841701"/>
        </patternFill>
      </fill>
    </dxf>
    <dxf>
      <fill>
        <patternFill>
          <bgColor rgb="FF92D050"/>
        </patternFill>
      </fill>
    </dxf>
    <dxf>
      <fill>
        <patternFill>
          <bgColor rgb="FF7030A0"/>
        </patternFill>
      </fill>
    </dxf>
    <dxf>
      <fill>
        <patternFill>
          <bgColor theme="9" tint="-0.24994659260841701"/>
        </patternFill>
      </fill>
    </dxf>
    <dxf>
      <fill>
        <patternFill>
          <bgColor rgb="FFFF0000"/>
        </patternFill>
      </fill>
    </dxf>
    <dxf>
      <fill>
        <patternFill>
          <bgColor rgb="FF92D050"/>
        </patternFill>
      </fill>
    </dxf>
    <dxf>
      <fill>
        <patternFill>
          <bgColor rgb="FF7030A0"/>
        </patternFill>
      </fill>
    </dxf>
    <dxf>
      <font>
        <color rgb="FFFF0000"/>
      </font>
    </dxf>
    <dxf>
      <fill>
        <patternFill>
          <bgColor rgb="FFFFFF00"/>
        </patternFill>
      </fill>
    </dxf>
    <dxf>
      <font>
        <color rgb="FF9C0006"/>
      </font>
    </dxf>
    <dxf>
      <font>
        <color rgb="FF9C0006"/>
      </font>
    </dxf>
    <dxf>
      <font>
        <color rgb="FF9C0006"/>
      </font>
    </dxf>
    <dxf>
      <font>
        <color rgb="FF9C0006"/>
      </font>
      <fill>
        <patternFill patternType="none">
          <bgColor auto="1"/>
        </patternFill>
      </fill>
    </dxf>
    <dxf>
      <font>
        <color rgb="FF9C0006"/>
      </font>
    </dxf>
    <dxf>
      <fill>
        <patternFill>
          <bgColor rgb="FFFFFF00"/>
        </patternFill>
      </fill>
    </dxf>
    <dxf>
      <font>
        <color rgb="FF9C0006"/>
      </font>
    </dxf>
    <dxf>
      <fill>
        <patternFill>
          <bgColor rgb="FFFFC74E"/>
        </patternFill>
      </fill>
    </dxf>
    <dxf>
      <fill>
        <patternFill>
          <bgColor rgb="FFFFC74E"/>
        </patternFill>
      </fill>
    </dxf>
    <dxf>
      <font>
        <color rgb="FF9C0006"/>
      </font>
      <fill>
        <patternFill>
          <bgColor rgb="FFFFC7CE"/>
        </patternFill>
      </fill>
    </dxf>
    <dxf>
      <font>
        <color rgb="FF9C0006"/>
      </font>
      <fill>
        <patternFill>
          <bgColor rgb="FFFFC7CE"/>
        </pattern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ont>
        <color rgb="FFFF0000"/>
      </font>
      <fill>
        <patternFill>
          <bgColor theme="0" tint="-0.24994659260841701"/>
        </pattern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patternFill>
          <bgColor theme="1"/>
        </pattern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patternFill>
          <bgColor rgb="FFFF0000"/>
        </patternFill>
      </fill>
    </dxf>
    <dxf>
      <fill>
        <patternFill>
          <bgColor rgb="FFFFFF00"/>
        </patternFill>
      </fill>
    </dxf>
    <dxf>
      <fill>
        <patternFill>
          <bgColor rgb="FF00B050"/>
        </patternFill>
      </fill>
    </dxf>
    <dxf>
      <fill>
        <patternFill>
          <bgColor rgb="FF00B0F0"/>
        </patternFill>
      </fill>
    </dxf>
    <dxf>
      <fill>
        <patternFill>
          <bgColor rgb="FFFFC000"/>
        </patternFill>
      </fill>
    </dxf>
    <dxf>
      <fill>
        <patternFill>
          <bgColor rgb="FFFF0000"/>
        </patternFill>
      </fill>
    </dxf>
    <dxf>
      <fill>
        <patternFill>
          <bgColor rgb="FF00B050"/>
        </patternFill>
      </fill>
    </dxf>
    <dxf>
      <fill>
        <patternFill>
          <bgColor rgb="FF00B0F0"/>
        </patternFill>
      </fill>
    </dxf>
    <dxf>
      <fill>
        <patternFill>
          <bgColor rgb="FF7030A0"/>
        </patternFill>
      </fill>
    </dxf>
    <dxf>
      <fill>
        <patternFill>
          <bgColor rgb="FFFF0000"/>
        </patternFill>
      </fill>
    </dxf>
    <dxf>
      <fill>
        <patternFill>
          <bgColor theme="9" tint="-0.24994659260841701"/>
        </patternFill>
      </fill>
    </dxf>
    <dxf>
      <fill>
        <patternFill>
          <bgColor rgb="FF92D050"/>
        </patternFill>
      </fill>
    </dxf>
    <dxf>
      <fill>
        <patternFill>
          <bgColor rgb="FF7030A0"/>
        </patternFill>
      </fill>
    </dxf>
    <dxf>
      <font>
        <color rgb="FFFF0000"/>
      </font>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patternFill>
          <bgColor rgb="FFFFFF00"/>
        </patternFill>
      </fill>
    </dxf>
    <dxf>
      <font>
        <b val="0"/>
        <i val="0"/>
        <color theme="1"/>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1"/>
        </patternFill>
      </fill>
    </dxf>
    <dxf>
      <fill>
        <gradientFill degree="270">
          <stop position="0">
            <color theme="0"/>
          </stop>
          <stop position="1">
            <color rgb="FFFF0000"/>
          </stop>
        </gradientFill>
      </fill>
    </dxf>
    <dxf>
      <fill>
        <patternFill>
          <bgColor rgb="FFC00000"/>
        </patternFill>
      </fill>
    </dxf>
    <dxf>
      <fill>
        <patternFill>
          <bgColor rgb="FFFFC000"/>
        </patternFill>
      </fill>
    </dxf>
    <dxf>
      <fill>
        <patternFill>
          <bgColor rgb="FF00B050"/>
        </patternFill>
      </fill>
    </dxf>
    <dxf>
      <fill>
        <patternFill patternType="solid">
          <fgColor auto="1"/>
          <bgColor rgb="FF00B0F0"/>
        </patternFill>
      </fill>
    </dxf>
    <dxf>
      <font>
        <color rgb="FFFF0000"/>
      </font>
    </dxf>
    <dxf>
      <font>
        <color rgb="FFFF0000"/>
      </font>
    </dxf>
    <dxf>
      <font>
        <color rgb="FFFF0000"/>
      </font>
    </dxf>
    <dxf>
      <font>
        <color rgb="FFFF0000"/>
      </font>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Report!$N$80:$N$86</c:f>
              <c:strCache>
                <c:ptCount val="7"/>
                <c:pt idx="0">
                  <c:v>Standard 1</c:v>
                </c:pt>
                <c:pt idx="1">
                  <c:v>Standard 2</c:v>
                </c:pt>
                <c:pt idx="2">
                  <c:v>Standard 3</c:v>
                </c:pt>
                <c:pt idx="3">
                  <c:v>Standard 4</c:v>
                </c:pt>
                <c:pt idx="4">
                  <c:v>Standard 5</c:v>
                </c:pt>
                <c:pt idx="5">
                  <c:v>Standard 6</c:v>
                </c:pt>
                <c:pt idx="6">
                  <c:v>Standard 7 (MSL)</c:v>
                </c:pt>
              </c:strCache>
            </c:strRef>
          </c:cat>
          <c:val>
            <c:numRef>
              <c:f>Report!$Q$80:$Q$86</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385861888"/>
        <c:axId val="386573056"/>
      </c:barChart>
      <c:catAx>
        <c:axId val="385861888"/>
        <c:scaling>
          <c:orientation val="minMax"/>
        </c:scaling>
        <c:delete val="0"/>
        <c:axPos val="b"/>
        <c:numFmt formatCode="General" sourceLinked="1"/>
        <c:majorTickMark val="out"/>
        <c:minorTickMark val="none"/>
        <c:tickLblPos val="nextTo"/>
        <c:txPr>
          <a:bodyPr rot="-2460000"/>
          <a:lstStyle/>
          <a:p>
            <a:pPr>
              <a:defRPr sz="800"/>
            </a:pPr>
            <a:endParaRPr lang="en-US"/>
          </a:p>
        </c:txPr>
        <c:crossAx val="386573056"/>
        <c:crosses val="autoZero"/>
        <c:auto val="1"/>
        <c:lblAlgn val="ctr"/>
        <c:lblOffset val="100"/>
        <c:tickLblSkip val="1"/>
        <c:noMultiLvlLbl val="0"/>
      </c:catAx>
      <c:valAx>
        <c:axId val="386573056"/>
        <c:scaling>
          <c:orientation val="minMax"/>
          <c:max val="1"/>
          <c:min val="0"/>
        </c:scaling>
        <c:delete val="0"/>
        <c:axPos val="l"/>
        <c:majorGridlines/>
        <c:numFmt formatCode="0%" sourceLinked="0"/>
        <c:majorTickMark val="out"/>
        <c:minorTickMark val="none"/>
        <c:tickLblPos val="nextTo"/>
        <c:crossAx val="38586188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Report!$N$80:$N$86</c:f>
              <c:strCache>
                <c:ptCount val="7"/>
                <c:pt idx="0">
                  <c:v>Standard 1</c:v>
                </c:pt>
                <c:pt idx="1">
                  <c:v>Standard 2</c:v>
                </c:pt>
                <c:pt idx="2">
                  <c:v>Standard 3</c:v>
                </c:pt>
                <c:pt idx="3">
                  <c:v>Standard 4</c:v>
                </c:pt>
                <c:pt idx="4">
                  <c:v>Standard 5</c:v>
                </c:pt>
                <c:pt idx="5">
                  <c:v>Standard 6</c:v>
                </c:pt>
                <c:pt idx="6">
                  <c:v>Standard 7 (MSL)</c:v>
                </c:pt>
              </c:strCache>
            </c:strRef>
          </c:cat>
          <c:val>
            <c:numRef>
              <c:f>Report!$Q$80:$Q$86</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166560512"/>
        <c:axId val="166562048"/>
      </c:barChart>
      <c:catAx>
        <c:axId val="166560512"/>
        <c:scaling>
          <c:orientation val="minMax"/>
        </c:scaling>
        <c:delete val="0"/>
        <c:axPos val="b"/>
        <c:numFmt formatCode="General" sourceLinked="1"/>
        <c:majorTickMark val="out"/>
        <c:minorTickMark val="none"/>
        <c:tickLblPos val="nextTo"/>
        <c:txPr>
          <a:bodyPr rot="-2460000"/>
          <a:lstStyle/>
          <a:p>
            <a:pPr>
              <a:defRPr sz="800"/>
            </a:pPr>
            <a:endParaRPr lang="en-US"/>
          </a:p>
        </c:txPr>
        <c:crossAx val="166562048"/>
        <c:crosses val="autoZero"/>
        <c:auto val="1"/>
        <c:lblAlgn val="ctr"/>
        <c:lblOffset val="100"/>
        <c:tickLblSkip val="1"/>
        <c:noMultiLvlLbl val="0"/>
      </c:catAx>
      <c:valAx>
        <c:axId val="166562048"/>
        <c:scaling>
          <c:orientation val="minMax"/>
          <c:max val="1"/>
          <c:min val="0"/>
        </c:scaling>
        <c:delete val="0"/>
        <c:axPos val="l"/>
        <c:majorGridlines/>
        <c:numFmt formatCode="0%" sourceLinked="0"/>
        <c:majorTickMark val="out"/>
        <c:minorTickMark val="none"/>
        <c:tickLblPos val="nextTo"/>
        <c:crossAx val="16656051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Report!$N$80:$N$86</c:f>
              <c:strCache>
                <c:ptCount val="7"/>
                <c:pt idx="0">
                  <c:v>Standard 1</c:v>
                </c:pt>
                <c:pt idx="1">
                  <c:v>Standard 2</c:v>
                </c:pt>
                <c:pt idx="2">
                  <c:v>Standard 3</c:v>
                </c:pt>
                <c:pt idx="3">
                  <c:v>Standard 4</c:v>
                </c:pt>
                <c:pt idx="4">
                  <c:v>Standard 5</c:v>
                </c:pt>
                <c:pt idx="5">
                  <c:v>Standard 6</c:v>
                </c:pt>
                <c:pt idx="6">
                  <c:v>Standard 7 (MSL)</c:v>
                </c:pt>
              </c:strCache>
            </c:strRef>
          </c:cat>
          <c:val>
            <c:numRef>
              <c:f>Report!$Q$80:$Q$86</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166621952"/>
        <c:axId val="166623488"/>
      </c:barChart>
      <c:catAx>
        <c:axId val="166621952"/>
        <c:scaling>
          <c:orientation val="minMax"/>
        </c:scaling>
        <c:delete val="0"/>
        <c:axPos val="b"/>
        <c:numFmt formatCode="General" sourceLinked="1"/>
        <c:majorTickMark val="out"/>
        <c:minorTickMark val="none"/>
        <c:tickLblPos val="nextTo"/>
        <c:txPr>
          <a:bodyPr rot="-2460000"/>
          <a:lstStyle/>
          <a:p>
            <a:pPr>
              <a:defRPr sz="800"/>
            </a:pPr>
            <a:endParaRPr lang="en-US"/>
          </a:p>
        </c:txPr>
        <c:crossAx val="166623488"/>
        <c:crosses val="autoZero"/>
        <c:auto val="1"/>
        <c:lblAlgn val="ctr"/>
        <c:lblOffset val="100"/>
        <c:tickLblSkip val="1"/>
        <c:noMultiLvlLbl val="0"/>
      </c:catAx>
      <c:valAx>
        <c:axId val="166623488"/>
        <c:scaling>
          <c:orientation val="minMax"/>
          <c:max val="1"/>
          <c:min val="0"/>
        </c:scaling>
        <c:delete val="0"/>
        <c:axPos val="l"/>
        <c:majorGridlines/>
        <c:numFmt formatCode="0%" sourceLinked="0"/>
        <c:majorTickMark val="out"/>
        <c:minorTickMark val="none"/>
        <c:tickLblPos val="nextTo"/>
        <c:crossAx val="16662195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Report!$N$80:$N$86</c:f>
              <c:strCache>
                <c:ptCount val="7"/>
                <c:pt idx="0">
                  <c:v>Standard 1</c:v>
                </c:pt>
                <c:pt idx="1">
                  <c:v>Standard 2</c:v>
                </c:pt>
                <c:pt idx="2">
                  <c:v>Standard 3</c:v>
                </c:pt>
                <c:pt idx="3">
                  <c:v>Standard 4</c:v>
                </c:pt>
                <c:pt idx="4">
                  <c:v>Standard 5</c:v>
                </c:pt>
                <c:pt idx="5">
                  <c:v>Standard 6</c:v>
                </c:pt>
                <c:pt idx="6">
                  <c:v>Standard 7 (MSL)</c:v>
                </c:pt>
              </c:strCache>
            </c:strRef>
          </c:cat>
          <c:val>
            <c:numRef>
              <c:f>Report!$Q$80:$Q$86</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170913792"/>
        <c:axId val="170915328"/>
      </c:barChart>
      <c:catAx>
        <c:axId val="170913792"/>
        <c:scaling>
          <c:orientation val="minMax"/>
        </c:scaling>
        <c:delete val="0"/>
        <c:axPos val="b"/>
        <c:numFmt formatCode="General" sourceLinked="1"/>
        <c:majorTickMark val="out"/>
        <c:minorTickMark val="none"/>
        <c:tickLblPos val="nextTo"/>
        <c:txPr>
          <a:bodyPr rot="-2460000"/>
          <a:lstStyle/>
          <a:p>
            <a:pPr>
              <a:defRPr sz="800"/>
            </a:pPr>
            <a:endParaRPr lang="en-US"/>
          </a:p>
        </c:txPr>
        <c:crossAx val="170915328"/>
        <c:crosses val="autoZero"/>
        <c:auto val="1"/>
        <c:lblAlgn val="ctr"/>
        <c:lblOffset val="100"/>
        <c:tickLblSkip val="1"/>
        <c:noMultiLvlLbl val="0"/>
      </c:catAx>
      <c:valAx>
        <c:axId val="170915328"/>
        <c:scaling>
          <c:orientation val="minMax"/>
          <c:max val="1"/>
          <c:min val="0"/>
        </c:scaling>
        <c:delete val="0"/>
        <c:axPos val="l"/>
        <c:majorGridlines/>
        <c:numFmt formatCode="0%" sourceLinked="0"/>
        <c:majorTickMark val="out"/>
        <c:minorTickMark val="none"/>
        <c:tickLblPos val="nextTo"/>
        <c:crossAx val="17091379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Report!$N$80:$N$86</c:f>
              <c:strCache>
                <c:ptCount val="7"/>
                <c:pt idx="0">
                  <c:v>Standard 1</c:v>
                </c:pt>
                <c:pt idx="1">
                  <c:v>Standard 2</c:v>
                </c:pt>
                <c:pt idx="2">
                  <c:v>Standard 3</c:v>
                </c:pt>
                <c:pt idx="3">
                  <c:v>Standard 4</c:v>
                </c:pt>
                <c:pt idx="4">
                  <c:v>Standard 5</c:v>
                </c:pt>
                <c:pt idx="5">
                  <c:v>Standard 6</c:v>
                </c:pt>
                <c:pt idx="6">
                  <c:v>Standard 7 (MSL)</c:v>
                </c:pt>
              </c:strCache>
            </c:strRef>
          </c:cat>
          <c:val>
            <c:numRef>
              <c:f>Report!$Q$80:$Q$86</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170971520"/>
        <c:axId val="170973056"/>
      </c:barChart>
      <c:catAx>
        <c:axId val="170971520"/>
        <c:scaling>
          <c:orientation val="minMax"/>
        </c:scaling>
        <c:delete val="0"/>
        <c:axPos val="b"/>
        <c:numFmt formatCode="General" sourceLinked="1"/>
        <c:majorTickMark val="out"/>
        <c:minorTickMark val="none"/>
        <c:tickLblPos val="nextTo"/>
        <c:txPr>
          <a:bodyPr rot="-2460000"/>
          <a:lstStyle/>
          <a:p>
            <a:pPr>
              <a:defRPr sz="800"/>
            </a:pPr>
            <a:endParaRPr lang="en-US"/>
          </a:p>
        </c:txPr>
        <c:crossAx val="170973056"/>
        <c:crosses val="autoZero"/>
        <c:auto val="1"/>
        <c:lblAlgn val="ctr"/>
        <c:lblOffset val="100"/>
        <c:tickLblSkip val="1"/>
        <c:noMultiLvlLbl val="0"/>
      </c:catAx>
      <c:valAx>
        <c:axId val="170973056"/>
        <c:scaling>
          <c:orientation val="minMax"/>
          <c:max val="1"/>
          <c:min val="0"/>
        </c:scaling>
        <c:delete val="0"/>
        <c:axPos val="l"/>
        <c:majorGridlines/>
        <c:numFmt formatCode="0%" sourceLinked="0"/>
        <c:majorTickMark val="out"/>
        <c:minorTickMark val="none"/>
        <c:tickLblPos val="nextTo"/>
        <c:crossAx val="17097152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Report!$N$80:$N$86</c:f>
              <c:strCache>
                <c:ptCount val="7"/>
                <c:pt idx="0">
                  <c:v>Standard 1</c:v>
                </c:pt>
                <c:pt idx="1">
                  <c:v>Standard 2</c:v>
                </c:pt>
                <c:pt idx="2">
                  <c:v>Standard 3</c:v>
                </c:pt>
                <c:pt idx="3">
                  <c:v>Standard 4</c:v>
                </c:pt>
                <c:pt idx="4">
                  <c:v>Standard 5</c:v>
                </c:pt>
                <c:pt idx="5">
                  <c:v>Standard 6</c:v>
                </c:pt>
                <c:pt idx="6">
                  <c:v>Standard 7 (MSL)</c:v>
                </c:pt>
              </c:strCache>
            </c:strRef>
          </c:cat>
          <c:val>
            <c:numRef>
              <c:f>Report!$Q$80:$Q$86</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171756160"/>
        <c:axId val="171757952"/>
      </c:barChart>
      <c:catAx>
        <c:axId val="171756160"/>
        <c:scaling>
          <c:orientation val="minMax"/>
        </c:scaling>
        <c:delete val="0"/>
        <c:axPos val="b"/>
        <c:numFmt formatCode="General" sourceLinked="1"/>
        <c:majorTickMark val="out"/>
        <c:minorTickMark val="none"/>
        <c:tickLblPos val="nextTo"/>
        <c:txPr>
          <a:bodyPr rot="-2460000"/>
          <a:lstStyle/>
          <a:p>
            <a:pPr>
              <a:defRPr sz="800"/>
            </a:pPr>
            <a:endParaRPr lang="en-US"/>
          </a:p>
        </c:txPr>
        <c:crossAx val="171757952"/>
        <c:crosses val="autoZero"/>
        <c:auto val="1"/>
        <c:lblAlgn val="ctr"/>
        <c:lblOffset val="100"/>
        <c:tickLblSkip val="1"/>
        <c:noMultiLvlLbl val="0"/>
      </c:catAx>
      <c:valAx>
        <c:axId val="171757952"/>
        <c:scaling>
          <c:orientation val="minMax"/>
          <c:max val="1"/>
          <c:min val="0"/>
        </c:scaling>
        <c:delete val="0"/>
        <c:axPos val="l"/>
        <c:majorGridlines/>
        <c:numFmt formatCode="0%" sourceLinked="0"/>
        <c:majorTickMark val="out"/>
        <c:minorTickMark val="none"/>
        <c:tickLblPos val="nextTo"/>
        <c:crossAx val="17175616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Report!$N$80:$N$86</c:f>
              <c:strCache>
                <c:ptCount val="7"/>
                <c:pt idx="0">
                  <c:v>Standard 1</c:v>
                </c:pt>
                <c:pt idx="1">
                  <c:v>Standard 2</c:v>
                </c:pt>
                <c:pt idx="2">
                  <c:v>Standard 3</c:v>
                </c:pt>
                <c:pt idx="3">
                  <c:v>Standard 4</c:v>
                </c:pt>
                <c:pt idx="4">
                  <c:v>Standard 5</c:v>
                </c:pt>
                <c:pt idx="5">
                  <c:v>Standard 6</c:v>
                </c:pt>
                <c:pt idx="6">
                  <c:v>Standard 7 (MSL)</c:v>
                </c:pt>
              </c:strCache>
            </c:strRef>
          </c:cat>
          <c:val>
            <c:numRef>
              <c:f>Report!$Q$80:$Q$86</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171793408"/>
        <c:axId val="171811584"/>
      </c:barChart>
      <c:catAx>
        <c:axId val="171793408"/>
        <c:scaling>
          <c:orientation val="minMax"/>
        </c:scaling>
        <c:delete val="0"/>
        <c:axPos val="b"/>
        <c:numFmt formatCode="General" sourceLinked="1"/>
        <c:majorTickMark val="out"/>
        <c:minorTickMark val="none"/>
        <c:tickLblPos val="nextTo"/>
        <c:txPr>
          <a:bodyPr rot="-2460000"/>
          <a:lstStyle/>
          <a:p>
            <a:pPr>
              <a:defRPr sz="800"/>
            </a:pPr>
            <a:endParaRPr lang="en-US"/>
          </a:p>
        </c:txPr>
        <c:crossAx val="171811584"/>
        <c:crosses val="autoZero"/>
        <c:auto val="1"/>
        <c:lblAlgn val="ctr"/>
        <c:lblOffset val="100"/>
        <c:tickLblSkip val="1"/>
        <c:noMultiLvlLbl val="0"/>
      </c:catAx>
      <c:valAx>
        <c:axId val="171811584"/>
        <c:scaling>
          <c:orientation val="minMax"/>
          <c:max val="1"/>
          <c:min val="0"/>
        </c:scaling>
        <c:delete val="0"/>
        <c:axPos val="l"/>
        <c:majorGridlines/>
        <c:numFmt formatCode="0%" sourceLinked="0"/>
        <c:majorTickMark val="out"/>
        <c:minorTickMark val="none"/>
        <c:tickLblPos val="nextTo"/>
        <c:crossAx val="17179340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Report!$N$80:$N$86</c:f>
              <c:strCache>
                <c:ptCount val="7"/>
                <c:pt idx="0">
                  <c:v>Standard 1</c:v>
                </c:pt>
                <c:pt idx="1">
                  <c:v>Standard 2</c:v>
                </c:pt>
                <c:pt idx="2">
                  <c:v>Standard 3</c:v>
                </c:pt>
                <c:pt idx="3">
                  <c:v>Standard 4</c:v>
                </c:pt>
                <c:pt idx="4">
                  <c:v>Standard 5</c:v>
                </c:pt>
                <c:pt idx="5">
                  <c:v>Standard 6</c:v>
                </c:pt>
                <c:pt idx="6">
                  <c:v>Standard 7 (MSL)</c:v>
                </c:pt>
              </c:strCache>
            </c:strRef>
          </c:cat>
          <c:val>
            <c:numRef>
              <c:f>Report!$Q$80:$Q$86</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183708672"/>
        <c:axId val="183710464"/>
      </c:barChart>
      <c:catAx>
        <c:axId val="183708672"/>
        <c:scaling>
          <c:orientation val="minMax"/>
        </c:scaling>
        <c:delete val="0"/>
        <c:axPos val="b"/>
        <c:numFmt formatCode="General" sourceLinked="1"/>
        <c:majorTickMark val="out"/>
        <c:minorTickMark val="none"/>
        <c:tickLblPos val="nextTo"/>
        <c:txPr>
          <a:bodyPr rot="-2460000"/>
          <a:lstStyle/>
          <a:p>
            <a:pPr>
              <a:defRPr sz="800"/>
            </a:pPr>
            <a:endParaRPr lang="en-US"/>
          </a:p>
        </c:txPr>
        <c:crossAx val="183710464"/>
        <c:crosses val="autoZero"/>
        <c:auto val="1"/>
        <c:lblAlgn val="ctr"/>
        <c:lblOffset val="100"/>
        <c:tickLblSkip val="1"/>
        <c:noMultiLvlLbl val="0"/>
      </c:catAx>
      <c:valAx>
        <c:axId val="183710464"/>
        <c:scaling>
          <c:orientation val="minMax"/>
          <c:max val="1"/>
          <c:min val="0"/>
        </c:scaling>
        <c:delete val="0"/>
        <c:axPos val="l"/>
        <c:majorGridlines/>
        <c:numFmt formatCode="0%" sourceLinked="0"/>
        <c:majorTickMark val="out"/>
        <c:minorTickMark val="none"/>
        <c:tickLblPos val="nextTo"/>
        <c:crossAx val="18370867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Report!$N$80:$N$86</c:f>
              <c:strCache>
                <c:ptCount val="7"/>
                <c:pt idx="0">
                  <c:v>Standard 1</c:v>
                </c:pt>
                <c:pt idx="1">
                  <c:v>Standard 2</c:v>
                </c:pt>
                <c:pt idx="2">
                  <c:v>Standard 3</c:v>
                </c:pt>
                <c:pt idx="3">
                  <c:v>Standard 4</c:v>
                </c:pt>
                <c:pt idx="4">
                  <c:v>Standard 5</c:v>
                </c:pt>
                <c:pt idx="5">
                  <c:v>Standard 6</c:v>
                </c:pt>
                <c:pt idx="6">
                  <c:v>Standard 7 (MSL)</c:v>
                </c:pt>
              </c:strCache>
            </c:strRef>
          </c:cat>
          <c:val>
            <c:numRef>
              <c:f>Report!$Q$80:$Q$86</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183826304"/>
        <c:axId val="183827840"/>
      </c:barChart>
      <c:catAx>
        <c:axId val="183826304"/>
        <c:scaling>
          <c:orientation val="minMax"/>
        </c:scaling>
        <c:delete val="0"/>
        <c:axPos val="b"/>
        <c:numFmt formatCode="General" sourceLinked="1"/>
        <c:majorTickMark val="out"/>
        <c:minorTickMark val="none"/>
        <c:tickLblPos val="nextTo"/>
        <c:txPr>
          <a:bodyPr rot="-2460000"/>
          <a:lstStyle/>
          <a:p>
            <a:pPr>
              <a:defRPr sz="800"/>
            </a:pPr>
            <a:endParaRPr lang="en-US"/>
          </a:p>
        </c:txPr>
        <c:crossAx val="183827840"/>
        <c:crosses val="autoZero"/>
        <c:auto val="1"/>
        <c:lblAlgn val="ctr"/>
        <c:lblOffset val="100"/>
        <c:tickLblSkip val="1"/>
        <c:noMultiLvlLbl val="0"/>
      </c:catAx>
      <c:valAx>
        <c:axId val="183827840"/>
        <c:scaling>
          <c:orientation val="minMax"/>
          <c:max val="1"/>
          <c:min val="0"/>
        </c:scaling>
        <c:delete val="0"/>
        <c:axPos val="l"/>
        <c:majorGridlines/>
        <c:numFmt formatCode="0%" sourceLinked="0"/>
        <c:majorTickMark val="out"/>
        <c:minorTickMark val="none"/>
        <c:tickLblPos val="nextTo"/>
        <c:crossAx val="18382630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Report!$N$80:$N$86</c:f>
              <c:strCache>
                <c:ptCount val="7"/>
                <c:pt idx="0">
                  <c:v>Standard 1</c:v>
                </c:pt>
                <c:pt idx="1">
                  <c:v>Standard 2</c:v>
                </c:pt>
                <c:pt idx="2">
                  <c:v>Standard 3</c:v>
                </c:pt>
                <c:pt idx="3">
                  <c:v>Standard 4</c:v>
                </c:pt>
                <c:pt idx="4">
                  <c:v>Standard 5</c:v>
                </c:pt>
                <c:pt idx="5">
                  <c:v>Standard 6</c:v>
                </c:pt>
                <c:pt idx="6">
                  <c:v>Standard 7 (MSL)</c:v>
                </c:pt>
              </c:strCache>
            </c:strRef>
          </c:cat>
          <c:val>
            <c:numRef>
              <c:f>Report!$Q$80:$Q$86</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185981568"/>
        <c:axId val="186003840"/>
      </c:barChart>
      <c:catAx>
        <c:axId val="185981568"/>
        <c:scaling>
          <c:orientation val="minMax"/>
        </c:scaling>
        <c:delete val="0"/>
        <c:axPos val="b"/>
        <c:numFmt formatCode="General" sourceLinked="1"/>
        <c:majorTickMark val="out"/>
        <c:minorTickMark val="none"/>
        <c:tickLblPos val="nextTo"/>
        <c:txPr>
          <a:bodyPr rot="-2460000"/>
          <a:lstStyle/>
          <a:p>
            <a:pPr>
              <a:defRPr sz="800"/>
            </a:pPr>
            <a:endParaRPr lang="en-US"/>
          </a:p>
        </c:txPr>
        <c:crossAx val="186003840"/>
        <c:crosses val="autoZero"/>
        <c:auto val="1"/>
        <c:lblAlgn val="ctr"/>
        <c:lblOffset val="100"/>
        <c:tickLblSkip val="1"/>
        <c:noMultiLvlLbl val="0"/>
      </c:catAx>
      <c:valAx>
        <c:axId val="186003840"/>
        <c:scaling>
          <c:orientation val="minMax"/>
          <c:max val="1"/>
          <c:min val="0"/>
        </c:scaling>
        <c:delete val="0"/>
        <c:axPos val="l"/>
        <c:majorGridlines/>
        <c:numFmt formatCode="0%" sourceLinked="0"/>
        <c:majorTickMark val="out"/>
        <c:minorTickMark val="none"/>
        <c:tickLblPos val="nextTo"/>
        <c:crossAx val="18598156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206925003901323E-2"/>
          <c:y val="5.9802870385882619E-2"/>
          <c:w val="0.54894901382014105"/>
          <c:h val="0.91248143184229613"/>
        </c:manualLayout>
      </c:layout>
      <c:pieChart>
        <c:varyColors val="1"/>
        <c:ser>
          <c:idx val="0"/>
          <c:order val="0"/>
          <c:dPt>
            <c:idx val="0"/>
            <c:bubble3D val="0"/>
            <c:spPr>
              <a:solidFill>
                <a:schemeClr val="accent3"/>
              </a:solidFill>
            </c:spPr>
          </c:dPt>
          <c:dPt>
            <c:idx val="1"/>
            <c:bubble3D val="0"/>
            <c:spPr>
              <a:solidFill>
                <a:schemeClr val="accent6">
                  <a:lumMod val="40000"/>
                  <a:lumOff val="60000"/>
                </a:schemeClr>
              </a:solidFill>
            </c:spPr>
          </c:dPt>
          <c:dPt>
            <c:idx val="7"/>
            <c:bubble3D val="0"/>
            <c:spPr>
              <a:noFill/>
            </c:spPr>
          </c:dPt>
          <c:dLbls>
            <c:showLegendKey val="0"/>
            <c:showVal val="1"/>
            <c:showCatName val="0"/>
            <c:showSerName val="0"/>
            <c:showPercent val="0"/>
            <c:showBubbleSize val="0"/>
            <c:showLeaderLines val="1"/>
          </c:dLbls>
          <c:cat>
            <c:strRef>
              <c:f>'Standard 7 Selecting'!$B$24:$B$31</c:f>
              <c:strCache>
                <c:ptCount val="8"/>
                <c:pt idx="7">
                  <c:v>Professional Practices</c:v>
                </c:pt>
              </c:strCache>
            </c:strRef>
          </c:cat>
          <c:val>
            <c:numRef>
              <c:f>'Standard 7 Selecting'!$H$24:$H$31</c:f>
              <c:numCache>
                <c:formatCode>0.0%</c:formatCode>
                <c:ptCount val="8"/>
                <c:pt idx="0">
                  <c:v>0</c:v>
                </c:pt>
                <c:pt idx="1">
                  <c:v>0</c:v>
                </c:pt>
                <c:pt idx="2">
                  <c:v>0</c:v>
                </c:pt>
                <c:pt idx="3">
                  <c:v>0</c:v>
                </c:pt>
                <c:pt idx="4">
                  <c:v>0</c:v>
                </c:pt>
                <c:pt idx="5">
                  <c:v>0</c:v>
                </c:pt>
                <c:pt idx="6">
                  <c:v>0</c:v>
                </c:pt>
                <c:pt idx="7">
                  <c:v>0</c:v>
                </c:pt>
              </c:numCache>
            </c:numRef>
          </c:val>
        </c:ser>
        <c:dLbls>
          <c:showLegendKey val="0"/>
          <c:showVal val="0"/>
          <c:showCatName val="0"/>
          <c:showSerName val="0"/>
          <c:showPercent val="0"/>
          <c:showBubbleSize val="0"/>
          <c:showLeaderLines val="1"/>
        </c:dLbls>
        <c:firstSliceAng val="0"/>
      </c:pieChart>
    </c:plotArea>
    <c:legend>
      <c:legendPos val="r"/>
      <c:layout>
        <c:manualLayout>
          <c:xMode val="edge"/>
          <c:yMode val="edge"/>
          <c:x val="0.50372850131690683"/>
          <c:y val="0.21375611222390967"/>
          <c:w val="0.30635490965949008"/>
          <c:h val="0.67706108811120214"/>
        </c:manualLayout>
      </c:layout>
      <c:overlay val="1"/>
      <c:txPr>
        <a:bodyPr/>
        <a:lstStyle/>
        <a:p>
          <a:pPr rtl="0">
            <a:defRPr/>
          </a:pPr>
          <a:endParaRPr lang="en-US"/>
        </a:p>
      </c:txPr>
    </c:legend>
    <c:plotVisOnly val="1"/>
    <c:dispBlanksAs val="gap"/>
    <c:showDLblsOverMax val="0"/>
  </c:chart>
  <c:txPr>
    <a:bodyPr/>
    <a:lstStyle/>
    <a:p>
      <a:pPr>
        <a:defRPr sz="1000"/>
      </a:pPr>
      <a:endParaRPr lang="en-US"/>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Report!$N$80:$N$86</c:f>
              <c:strCache>
                <c:ptCount val="7"/>
                <c:pt idx="0">
                  <c:v>Standard 1</c:v>
                </c:pt>
                <c:pt idx="1">
                  <c:v>Standard 2</c:v>
                </c:pt>
                <c:pt idx="2">
                  <c:v>Standard 3</c:v>
                </c:pt>
                <c:pt idx="3">
                  <c:v>Standard 4</c:v>
                </c:pt>
                <c:pt idx="4">
                  <c:v>Standard 5</c:v>
                </c:pt>
                <c:pt idx="5">
                  <c:v>Standard 6</c:v>
                </c:pt>
                <c:pt idx="6">
                  <c:v>Standard 7 (MSL)</c:v>
                </c:pt>
              </c:strCache>
            </c:strRef>
          </c:cat>
          <c:val>
            <c:numRef>
              <c:f>Report!$Q$80:$Q$86</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432170496"/>
        <c:axId val="432489984"/>
      </c:barChart>
      <c:catAx>
        <c:axId val="432170496"/>
        <c:scaling>
          <c:orientation val="minMax"/>
        </c:scaling>
        <c:delete val="0"/>
        <c:axPos val="b"/>
        <c:numFmt formatCode="General" sourceLinked="1"/>
        <c:majorTickMark val="out"/>
        <c:minorTickMark val="none"/>
        <c:tickLblPos val="nextTo"/>
        <c:txPr>
          <a:bodyPr rot="-2460000"/>
          <a:lstStyle/>
          <a:p>
            <a:pPr>
              <a:defRPr sz="800"/>
            </a:pPr>
            <a:endParaRPr lang="en-US"/>
          </a:p>
        </c:txPr>
        <c:crossAx val="432489984"/>
        <c:crosses val="autoZero"/>
        <c:auto val="1"/>
        <c:lblAlgn val="ctr"/>
        <c:lblOffset val="100"/>
        <c:tickLblSkip val="1"/>
        <c:noMultiLvlLbl val="0"/>
      </c:catAx>
      <c:valAx>
        <c:axId val="432489984"/>
        <c:scaling>
          <c:orientation val="minMax"/>
          <c:max val="1"/>
          <c:min val="0"/>
        </c:scaling>
        <c:delete val="0"/>
        <c:axPos val="l"/>
        <c:majorGridlines/>
        <c:numFmt formatCode="0%" sourceLinked="0"/>
        <c:majorTickMark val="out"/>
        <c:minorTickMark val="none"/>
        <c:tickLblPos val="nextTo"/>
        <c:crossAx val="43217049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Report!$N$80:$N$86</c:f>
              <c:strCache>
                <c:ptCount val="7"/>
                <c:pt idx="0">
                  <c:v>Standard 1</c:v>
                </c:pt>
                <c:pt idx="1">
                  <c:v>Standard 2</c:v>
                </c:pt>
                <c:pt idx="2">
                  <c:v>Standard 3</c:v>
                </c:pt>
                <c:pt idx="3">
                  <c:v>Standard 4</c:v>
                </c:pt>
                <c:pt idx="4">
                  <c:v>Standard 5</c:v>
                </c:pt>
                <c:pt idx="5">
                  <c:v>Standard 6</c:v>
                </c:pt>
                <c:pt idx="6">
                  <c:v>Standard 7 (MSL)</c:v>
                </c:pt>
              </c:strCache>
            </c:strRef>
          </c:cat>
          <c:val>
            <c:numRef>
              <c:f>Report!$Q$80:$Q$86</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188006400"/>
        <c:axId val="188007936"/>
      </c:barChart>
      <c:catAx>
        <c:axId val="188006400"/>
        <c:scaling>
          <c:orientation val="minMax"/>
        </c:scaling>
        <c:delete val="0"/>
        <c:axPos val="b"/>
        <c:numFmt formatCode="General" sourceLinked="1"/>
        <c:majorTickMark val="out"/>
        <c:minorTickMark val="none"/>
        <c:tickLblPos val="nextTo"/>
        <c:txPr>
          <a:bodyPr rot="-2460000"/>
          <a:lstStyle/>
          <a:p>
            <a:pPr>
              <a:defRPr sz="800"/>
            </a:pPr>
            <a:endParaRPr lang="en-US"/>
          </a:p>
        </c:txPr>
        <c:crossAx val="188007936"/>
        <c:crosses val="autoZero"/>
        <c:auto val="1"/>
        <c:lblAlgn val="ctr"/>
        <c:lblOffset val="100"/>
        <c:tickLblSkip val="1"/>
        <c:noMultiLvlLbl val="0"/>
      </c:catAx>
      <c:valAx>
        <c:axId val="188007936"/>
        <c:scaling>
          <c:orientation val="minMax"/>
          <c:max val="1"/>
          <c:min val="0"/>
        </c:scaling>
        <c:delete val="0"/>
        <c:axPos val="l"/>
        <c:majorGridlines/>
        <c:numFmt formatCode="0%" sourceLinked="0"/>
        <c:majorTickMark val="out"/>
        <c:minorTickMark val="none"/>
        <c:tickLblPos val="nextTo"/>
        <c:crossAx val="18800640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Report!$N$80:$N$86</c:f>
              <c:strCache>
                <c:ptCount val="7"/>
                <c:pt idx="0">
                  <c:v>Standard 1</c:v>
                </c:pt>
                <c:pt idx="1">
                  <c:v>Standard 2</c:v>
                </c:pt>
                <c:pt idx="2">
                  <c:v>Standard 3</c:v>
                </c:pt>
                <c:pt idx="3">
                  <c:v>Standard 4</c:v>
                </c:pt>
                <c:pt idx="4">
                  <c:v>Standard 5</c:v>
                </c:pt>
                <c:pt idx="5">
                  <c:v>Standard 6</c:v>
                </c:pt>
                <c:pt idx="6">
                  <c:v>Standard 7 (MSL)</c:v>
                </c:pt>
              </c:strCache>
            </c:strRef>
          </c:cat>
          <c:val>
            <c:numRef>
              <c:f>Report!$Q$80:$Q$86</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192715776"/>
        <c:axId val="192717568"/>
      </c:barChart>
      <c:catAx>
        <c:axId val="192715776"/>
        <c:scaling>
          <c:orientation val="minMax"/>
        </c:scaling>
        <c:delete val="0"/>
        <c:axPos val="b"/>
        <c:numFmt formatCode="General" sourceLinked="1"/>
        <c:majorTickMark val="out"/>
        <c:minorTickMark val="none"/>
        <c:tickLblPos val="nextTo"/>
        <c:txPr>
          <a:bodyPr rot="-2460000"/>
          <a:lstStyle/>
          <a:p>
            <a:pPr>
              <a:defRPr sz="800"/>
            </a:pPr>
            <a:endParaRPr lang="en-US"/>
          </a:p>
        </c:txPr>
        <c:crossAx val="192717568"/>
        <c:crosses val="autoZero"/>
        <c:auto val="1"/>
        <c:lblAlgn val="ctr"/>
        <c:lblOffset val="100"/>
        <c:tickLblSkip val="1"/>
        <c:noMultiLvlLbl val="0"/>
      </c:catAx>
      <c:valAx>
        <c:axId val="192717568"/>
        <c:scaling>
          <c:orientation val="minMax"/>
          <c:max val="1"/>
          <c:min val="0"/>
        </c:scaling>
        <c:delete val="0"/>
        <c:axPos val="l"/>
        <c:majorGridlines/>
        <c:numFmt formatCode="0%" sourceLinked="0"/>
        <c:majorTickMark val="out"/>
        <c:minorTickMark val="none"/>
        <c:tickLblPos val="nextTo"/>
        <c:crossAx val="19271577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Report!$N$80:$N$86</c:f>
              <c:strCache>
                <c:ptCount val="7"/>
                <c:pt idx="0">
                  <c:v>Standard 1</c:v>
                </c:pt>
                <c:pt idx="1">
                  <c:v>Standard 2</c:v>
                </c:pt>
                <c:pt idx="2">
                  <c:v>Standard 3</c:v>
                </c:pt>
                <c:pt idx="3">
                  <c:v>Standard 4</c:v>
                </c:pt>
                <c:pt idx="4">
                  <c:v>Standard 5</c:v>
                </c:pt>
                <c:pt idx="5">
                  <c:v>Standard 6</c:v>
                </c:pt>
                <c:pt idx="6">
                  <c:v>Standard 7 (MSL)</c:v>
                </c:pt>
              </c:strCache>
            </c:strRef>
          </c:cat>
          <c:val>
            <c:numRef>
              <c:f>Report!$Q$80:$Q$86</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192749568"/>
        <c:axId val="192751104"/>
      </c:barChart>
      <c:catAx>
        <c:axId val="192749568"/>
        <c:scaling>
          <c:orientation val="minMax"/>
        </c:scaling>
        <c:delete val="0"/>
        <c:axPos val="b"/>
        <c:numFmt formatCode="General" sourceLinked="1"/>
        <c:majorTickMark val="out"/>
        <c:minorTickMark val="none"/>
        <c:tickLblPos val="nextTo"/>
        <c:txPr>
          <a:bodyPr rot="-2460000"/>
          <a:lstStyle/>
          <a:p>
            <a:pPr>
              <a:defRPr sz="800"/>
            </a:pPr>
            <a:endParaRPr lang="en-US"/>
          </a:p>
        </c:txPr>
        <c:crossAx val="192751104"/>
        <c:crosses val="autoZero"/>
        <c:auto val="1"/>
        <c:lblAlgn val="ctr"/>
        <c:lblOffset val="100"/>
        <c:tickLblSkip val="1"/>
        <c:noMultiLvlLbl val="0"/>
      </c:catAx>
      <c:valAx>
        <c:axId val="192751104"/>
        <c:scaling>
          <c:orientation val="minMax"/>
          <c:max val="1"/>
          <c:min val="0"/>
        </c:scaling>
        <c:delete val="0"/>
        <c:axPos val="l"/>
        <c:majorGridlines/>
        <c:numFmt formatCode="0%" sourceLinked="0"/>
        <c:majorTickMark val="out"/>
        <c:minorTickMark val="none"/>
        <c:tickLblPos val="nextTo"/>
        <c:crossAx val="19274956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0348825996044702"/>
          <c:y val="4.8003668040478516E-2"/>
          <c:w val="0.54894901382014105"/>
          <c:h val="0.91248143184229613"/>
        </c:manualLayout>
      </c:layout>
      <c:pieChart>
        <c:varyColors val="1"/>
        <c:ser>
          <c:idx val="0"/>
          <c:order val="0"/>
          <c:dPt>
            <c:idx val="0"/>
            <c:bubble3D val="0"/>
            <c:spPr>
              <a:solidFill>
                <a:schemeClr val="accent3"/>
              </a:solidFill>
            </c:spPr>
          </c:dPt>
          <c:dPt>
            <c:idx val="1"/>
            <c:bubble3D val="0"/>
            <c:spPr>
              <a:solidFill>
                <a:schemeClr val="accent6">
                  <a:lumMod val="40000"/>
                  <a:lumOff val="60000"/>
                </a:schemeClr>
              </a:solidFill>
            </c:spPr>
          </c:dPt>
          <c:dPt>
            <c:idx val="7"/>
            <c:bubble3D val="0"/>
            <c:spPr>
              <a:solidFill>
                <a:schemeClr val="bg1"/>
              </a:solidFill>
            </c:spPr>
          </c:dPt>
          <c:dLbls>
            <c:dLblPos val="bestFit"/>
            <c:showLegendKey val="0"/>
            <c:showVal val="1"/>
            <c:showCatName val="0"/>
            <c:showSerName val="0"/>
            <c:showPercent val="0"/>
            <c:showBubbleSize val="0"/>
            <c:showLeaderLines val="1"/>
          </c:dLbls>
          <c:cat>
            <c:strRef>
              <c:f>'Standard 7 Selecting'!$B$24:$B$31</c:f>
              <c:strCache>
                <c:ptCount val="8"/>
                <c:pt idx="7">
                  <c:v>Professional Practices</c:v>
                </c:pt>
              </c:strCache>
            </c:strRef>
          </c:cat>
          <c:val>
            <c:numRef>
              <c:f>'Standard 7 Selecting'!$H$24:$H$31</c:f>
              <c:numCache>
                <c:formatCode>0.0%</c:formatCode>
                <c:ptCount val="8"/>
                <c:pt idx="0">
                  <c:v>0</c:v>
                </c:pt>
                <c:pt idx="1">
                  <c:v>0</c:v>
                </c:pt>
                <c:pt idx="2">
                  <c:v>0</c:v>
                </c:pt>
                <c:pt idx="3">
                  <c:v>0</c:v>
                </c:pt>
                <c:pt idx="4">
                  <c:v>0</c:v>
                </c:pt>
                <c:pt idx="5">
                  <c:v>0</c:v>
                </c:pt>
                <c:pt idx="6">
                  <c:v>0</c:v>
                </c:pt>
                <c:pt idx="7">
                  <c:v>0</c:v>
                </c:pt>
              </c:numCache>
            </c:numRef>
          </c:val>
        </c:ser>
        <c:dLbls>
          <c:showLegendKey val="0"/>
          <c:showVal val="0"/>
          <c:showCatName val="0"/>
          <c:showSerName val="0"/>
          <c:showPercent val="0"/>
          <c:showBubbleSize val="0"/>
          <c:showLeaderLines val="1"/>
        </c:dLbls>
        <c:firstSliceAng val="0"/>
      </c:pieChart>
    </c:plotArea>
    <c:legend>
      <c:legendPos val="r"/>
      <c:legendEntry>
        <c:idx val="7"/>
        <c:txPr>
          <a:bodyPr/>
          <a:lstStyle/>
          <a:p>
            <a:pPr rtl="0">
              <a:defRPr sz="1000" kern="1200" spc="0" baseline="0">
                <a:solidFill>
                  <a:schemeClr val="bg1"/>
                </a:solidFill>
              </a:defRPr>
            </a:pPr>
            <a:endParaRPr lang="en-US"/>
          </a:p>
        </c:txPr>
      </c:legendEntry>
      <c:layout>
        <c:manualLayout>
          <c:xMode val="edge"/>
          <c:yMode val="edge"/>
          <c:x val="5.7047883230595111E-3"/>
          <c:y val="0.23735510868474552"/>
          <c:w val="0.62678945503662464"/>
          <c:h val="0.69476012799119968"/>
        </c:manualLayout>
      </c:layout>
      <c:overlay val="1"/>
      <c:spPr>
        <a:solidFill>
          <a:schemeClr val="bg1"/>
        </a:solidFill>
      </c:spPr>
      <c:txPr>
        <a:bodyPr/>
        <a:lstStyle/>
        <a:p>
          <a:pPr rtl="0">
            <a:defRPr sz="1000" kern="1200" spc="0" baseline="0"/>
          </a:pPr>
          <a:endParaRPr lang="en-US"/>
        </a:p>
      </c:txPr>
    </c:legend>
    <c:plotVisOnly val="1"/>
    <c:dispBlanksAs val="gap"/>
    <c:showDLblsOverMax val="0"/>
  </c:chart>
  <c:txPr>
    <a:bodyPr/>
    <a:lstStyle/>
    <a:p>
      <a:pPr>
        <a:defRPr sz="1000"/>
      </a:pPr>
      <a:endParaRPr lang="en-US"/>
    </a:p>
  </c:txPr>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lgn="ctr" rtl="1">
              <a:defRPr sz="1200" b="0" i="0" u="none" strike="noStrike" baseline="0">
                <a:solidFill>
                  <a:srgbClr val="000000"/>
                </a:solidFill>
                <a:latin typeface="Calibri"/>
                <a:ea typeface="Calibri"/>
                <a:cs typeface="Calibri"/>
              </a:defRPr>
            </a:pPr>
            <a:r>
              <a:rPr lang="en-US"/>
              <a:t>Percent Complete</a:t>
            </a:r>
          </a:p>
        </c:rich>
      </c:tx>
      <c:overlay val="0"/>
      <c:spPr>
        <a:noFill/>
        <a:ln w="25400">
          <a:noFill/>
        </a:ln>
      </c:spPr>
    </c:title>
    <c:autoTitleDeleted val="0"/>
    <c:plotArea>
      <c:layout/>
      <c:barChart>
        <c:barDir val="bar"/>
        <c:grouping val="clustered"/>
        <c:varyColors val="0"/>
        <c:ser>
          <c:idx val="0"/>
          <c:order val="0"/>
          <c:spPr>
            <a:gradFill rotWithShape="0">
              <a:gsLst>
                <a:gs pos="0">
                  <a:srgbClr val="9BC1FF"/>
                </a:gs>
                <a:gs pos="100000">
                  <a:srgbClr val="3F80CD"/>
                </a:gs>
              </a:gsLst>
              <a:lin ang="5400000"/>
            </a:gradFill>
            <a:ln w="25400">
              <a:noFill/>
            </a:ln>
            <a:effectLst>
              <a:outerShdw dist="35921" dir="2700000" algn="br">
                <a:srgbClr val="000000"/>
              </a:outerShdw>
            </a:effectLst>
          </c:spPr>
          <c:invertIfNegative val="0"/>
          <c:cat>
            <c:strRef>
              <c:f>Sheet4!$C$41:$C$45</c:f>
              <c:strCache>
                <c:ptCount val="5"/>
                <c:pt idx="0">
                  <c:v>Standard 1</c:v>
                </c:pt>
                <c:pt idx="1">
                  <c:v>Standard 2</c:v>
                </c:pt>
                <c:pt idx="2">
                  <c:v>Standard 3</c:v>
                </c:pt>
                <c:pt idx="3">
                  <c:v>Standard 4</c:v>
                </c:pt>
                <c:pt idx="4">
                  <c:v>Standard 5</c:v>
                </c:pt>
              </c:strCache>
            </c:strRef>
          </c:cat>
          <c:val>
            <c:numRef>
              <c:f>Sheet4!$D$41:$D$45</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axId val="201843840"/>
        <c:axId val="201845376"/>
      </c:barChart>
      <c:catAx>
        <c:axId val="201843840"/>
        <c:scaling>
          <c:orientation val="maxMin"/>
        </c:scaling>
        <c:delete val="0"/>
        <c:axPos val="l"/>
        <c:numFmt formatCode="General" sourceLinked="1"/>
        <c:majorTickMark val="out"/>
        <c:minorTickMark val="none"/>
        <c:tickLblPos val="nextTo"/>
        <c:spPr>
          <a:ln w="3175">
            <a:solidFill>
              <a:srgbClr val="808080"/>
            </a:solidFill>
            <a:prstDash val="solid"/>
          </a:ln>
        </c:spPr>
        <c:txPr>
          <a:bodyPr rot="0" vert="horz"/>
          <a:lstStyle/>
          <a:p>
            <a:pPr>
              <a:defRPr sz="1200" b="1" i="0" u="none" strike="noStrike" baseline="0">
                <a:solidFill>
                  <a:srgbClr val="000000"/>
                </a:solidFill>
                <a:latin typeface="Calibri"/>
                <a:ea typeface="Calibri"/>
                <a:cs typeface="Calibri"/>
              </a:defRPr>
            </a:pPr>
            <a:endParaRPr lang="en-US"/>
          </a:p>
        </c:txPr>
        <c:crossAx val="201845376"/>
        <c:crossesAt val="0"/>
        <c:auto val="1"/>
        <c:lblAlgn val="ctr"/>
        <c:lblOffset val="100"/>
        <c:noMultiLvlLbl val="0"/>
      </c:catAx>
      <c:valAx>
        <c:axId val="201845376"/>
        <c:scaling>
          <c:orientation val="minMax"/>
          <c:max val="1"/>
          <c:min val="0"/>
        </c:scaling>
        <c:delete val="0"/>
        <c:axPos val="t"/>
        <c:majorGridlines>
          <c:spPr>
            <a:ln w="3175">
              <a:solidFill>
                <a:srgbClr val="808080"/>
              </a:solidFill>
              <a:prstDash val="solid"/>
            </a:ln>
          </c:spPr>
        </c:majorGridlines>
        <c:numFmt formatCode="0%"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201843840"/>
        <c:crosses val="autoZero"/>
        <c:crossBetween val="between"/>
        <c:majorUnit val="0.2"/>
        <c:minorUnit val="0.04"/>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400"/>
              <a:t>Matrix of Professional Practice</a:t>
            </a:r>
            <a:r>
              <a:rPr lang="en-US" sz="1400" baseline="0"/>
              <a:t> &amp; Measures of S</a:t>
            </a:r>
            <a:r>
              <a:rPr lang="en-US" sz="1400"/>
              <a:t>tudent Learning</a:t>
            </a:r>
          </a:p>
        </c:rich>
      </c:tx>
      <c:overlay val="0"/>
    </c:title>
    <c:autoTitleDeleted val="0"/>
    <c:plotArea>
      <c:layout>
        <c:manualLayout>
          <c:layoutTarget val="inner"/>
          <c:xMode val="edge"/>
          <c:yMode val="edge"/>
          <c:x val="0.23792668118320073"/>
          <c:y val="0.13017032963686964"/>
          <c:w val="0.66168618830903014"/>
          <c:h val="0.59079727510431701"/>
        </c:manualLayout>
      </c:layout>
      <c:scatterChart>
        <c:scatterStyle val="lineMarker"/>
        <c:varyColors val="0"/>
        <c:ser>
          <c:idx val="0"/>
          <c:order val="0"/>
          <c:tx>
            <c:v>Partially </c:v>
          </c:tx>
          <c:spPr>
            <a:ln>
              <a:noFill/>
            </a:ln>
          </c:spPr>
          <c:marker>
            <c:symbol val="none"/>
          </c:marker>
          <c:dLbls>
            <c:delete val="1"/>
          </c:dLbls>
          <c:trendline>
            <c:spPr>
              <a:ln>
                <a:solidFill>
                  <a:srgbClr val="FFC000"/>
                </a:solidFill>
              </a:ln>
            </c:spPr>
            <c:trendlineType val="linear"/>
            <c:dispRSqr val="0"/>
            <c:dispEq val="0"/>
          </c:trendline>
          <c:xVal>
            <c:numRef>
              <c:f>Report!$O$165:$O$166</c:f>
            </c:numRef>
          </c:xVal>
          <c:yVal>
            <c:numRef>
              <c:f>Report!$N$165:$N$166</c:f>
            </c:numRef>
          </c:yVal>
          <c:smooth val="0"/>
        </c:ser>
        <c:ser>
          <c:idx val="1"/>
          <c:order val="1"/>
          <c:tx>
            <c:v>Effective</c:v>
          </c:tx>
          <c:spPr>
            <a:ln>
              <a:noFill/>
            </a:ln>
          </c:spPr>
          <c:marker>
            <c:symbol val="none"/>
          </c:marker>
          <c:dLbls>
            <c:delete val="1"/>
          </c:dLbls>
          <c:trendline>
            <c:spPr>
              <a:ln>
                <a:solidFill>
                  <a:srgbClr val="00B050"/>
                </a:solidFill>
              </a:ln>
            </c:spPr>
            <c:trendlineType val="linear"/>
            <c:dispRSqr val="0"/>
            <c:dispEq val="0"/>
          </c:trendline>
          <c:xVal>
            <c:numRef>
              <c:f>Report!$O$167:$O$168</c:f>
            </c:numRef>
          </c:xVal>
          <c:yVal>
            <c:numRef>
              <c:f>Report!$N$167:$N$168</c:f>
            </c:numRef>
          </c:yVal>
          <c:smooth val="0"/>
        </c:ser>
        <c:ser>
          <c:idx val="2"/>
          <c:order val="2"/>
          <c:tx>
            <c:v>Highly</c:v>
          </c:tx>
          <c:spPr>
            <a:ln>
              <a:noFill/>
            </a:ln>
          </c:spPr>
          <c:marker>
            <c:symbol val="none"/>
          </c:marker>
          <c:dLbls>
            <c:delete val="1"/>
          </c:dLbls>
          <c:trendline>
            <c:spPr>
              <a:ln>
                <a:solidFill>
                  <a:srgbClr val="0070C0"/>
                </a:solidFill>
              </a:ln>
            </c:spPr>
            <c:trendlineType val="linear"/>
            <c:dispRSqr val="0"/>
            <c:dispEq val="0"/>
          </c:trendline>
          <c:xVal>
            <c:numRef>
              <c:f>Report!$O$169:$O$170</c:f>
            </c:numRef>
          </c:xVal>
          <c:yVal>
            <c:numRef>
              <c:f>Report!$N$169:$N$170</c:f>
            </c:numRef>
          </c:yVal>
          <c:smooth val="0"/>
        </c:ser>
        <c:ser>
          <c:idx val="3"/>
          <c:order val="3"/>
          <c:tx>
            <c:v>Score</c:v>
          </c:tx>
          <c:spPr>
            <a:ln w="28575">
              <a:noFill/>
            </a:ln>
          </c:spPr>
          <c:marker>
            <c:symbol val="diamond"/>
            <c:size val="10"/>
          </c:marker>
          <c:dLbls>
            <c:txPr>
              <a:bodyPr/>
              <a:lstStyle/>
              <a:p>
                <a:pPr>
                  <a:defRPr sz="1200" baseline="0"/>
                </a:pPr>
                <a:endParaRPr lang="en-US"/>
              </a:p>
            </c:txPr>
            <c:dLblPos val="t"/>
            <c:showLegendKey val="0"/>
            <c:showVal val="1"/>
            <c:showCatName val="1"/>
            <c:showSerName val="0"/>
            <c:showPercent val="0"/>
            <c:showBubbleSize val="0"/>
            <c:showLeaderLines val="0"/>
          </c:dLbls>
          <c:xVal>
            <c:numRef>
              <c:f>Report!$D$146</c:f>
            </c:numRef>
          </c:xVal>
          <c:yVal>
            <c:numRef>
              <c:f>Report!$D$144</c:f>
            </c:numRef>
          </c:yVal>
          <c:smooth val="0"/>
        </c:ser>
        <c:ser>
          <c:idx val="4"/>
          <c:order val="4"/>
          <c:tx>
            <c:v>Test x</c:v>
          </c:tx>
          <c:spPr>
            <a:ln w="28575">
              <a:noFill/>
            </a:ln>
          </c:spPr>
          <c:marker>
            <c:symbol val="x"/>
            <c:size val="10"/>
            <c:spPr>
              <a:ln>
                <a:solidFill>
                  <a:schemeClr val="tx1"/>
                </a:solidFill>
              </a:ln>
            </c:spPr>
          </c:marker>
          <c:dLbls>
            <c:txPr>
              <a:bodyPr/>
              <a:lstStyle/>
              <a:p>
                <a:pPr>
                  <a:defRPr sz="800" baseline="0"/>
                </a:pPr>
                <a:endParaRPr lang="en-US"/>
              </a:p>
            </c:txPr>
            <c:dLblPos val="t"/>
            <c:showLegendKey val="0"/>
            <c:showVal val="0"/>
            <c:showCatName val="1"/>
            <c:showSerName val="0"/>
            <c:showPercent val="0"/>
            <c:showBubbleSize val="0"/>
            <c:showLeaderLines val="0"/>
          </c:dLbls>
          <c:xVal>
            <c:numRef>
              <c:f>Report!$D$146</c:f>
            </c:numRef>
          </c:xVal>
          <c:yVal>
            <c:numLit>
              <c:formatCode>General</c:formatCode>
              <c:ptCount val="1"/>
              <c:pt idx="0">
                <c:v>0</c:v>
              </c:pt>
            </c:numLit>
          </c:yVal>
          <c:smooth val="0"/>
        </c:ser>
        <c:ser>
          <c:idx val="5"/>
          <c:order val="5"/>
          <c:tx>
            <c:v>test y</c:v>
          </c:tx>
          <c:spPr>
            <a:ln w="28575">
              <a:noFill/>
            </a:ln>
          </c:spPr>
          <c:marker>
            <c:symbol val="star"/>
            <c:size val="10"/>
            <c:spPr>
              <a:ln>
                <a:solidFill>
                  <a:schemeClr val="tx1"/>
                </a:solidFill>
              </a:ln>
            </c:spPr>
          </c:marker>
          <c:dLbls>
            <c:txPr>
              <a:bodyPr/>
              <a:lstStyle/>
              <a:p>
                <a:pPr>
                  <a:defRPr sz="800" baseline="0"/>
                </a:pPr>
                <a:endParaRPr lang="en-US"/>
              </a:p>
            </c:txPr>
            <c:dLblPos val="r"/>
            <c:showLegendKey val="0"/>
            <c:showVal val="1"/>
            <c:showCatName val="0"/>
            <c:showSerName val="0"/>
            <c:showPercent val="0"/>
            <c:showBubbleSize val="0"/>
            <c:showLeaderLines val="0"/>
          </c:dLbls>
          <c:xVal>
            <c:numLit>
              <c:formatCode>General</c:formatCode>
              <c:ptCount val="1"/>
              <c:pt idx="0">
                <c:v>0</c:v>
              </c:pt>
            </c:numLit>
          </c:xVal>
          <c:yVal>
            <c:numRef>
              <c:f>Report!$D$144</c:f>
            </c:numRef>
          </c:yVal>
          <c:smooth val="0"/>
        </c:ser>
        <c:ser>
          <c:idx val="6"/>
          <c:order val="6"/>
          <c:tx>
            <c:v>horiz1</c:v>
          </c:tx>
          <c:spPr>
            <a:ln w="28575">
              <a:noFill/>
            </a:ln>
          </c:spPr>
          <c:marker>
            <c:symbol val="none"/>
          </c:marker>
          <c:dLbls>
            <c:delete val="1"/>
          </c:dLbls>
          <c:trendline>
            <c:name>Linear (horiz1)</c:name>
            <c:spPr>
              <a:ln w="9525" cap="rnd" cmpd="sng" algn="ctr">
                <a:solidFill>
                  <a:srgbClr val="EEECE1">
                    <a:lumMod val="90000"/>
                  </a:srgbClr>
                </a:solidFill>
                <a:prstDash val="solid"/>
                <a:round/>
                <a:headEnd type="none" w="med" len="med"/>
                <a:tailEnd type="none" w="med" len="med"/>
              </a:ln>
            </c:spPr>
            <c:trendlineType val="linear"/>
            <c:dispRSqr val="0"/>
            <c:dispEq val="0"/>
          </c:trendline>
          <c:xVal>
            <c:numRef>
              <c:f>Report!$O$172:$O$173</c:f>
              <c:numCache>
                <c:formatCode>General</c:formatCode>
                <c:ptCount val="2"/>
                <c:pt idx="0">
                  <c:v>0</c:v>
                </c:pt>
                <c:pt idx="1">
                  <c:v>540</c:v>
                </c:pt>
              </c:numCache>
            </c:numRef>
          </c:xVal>
          <c:yVal>
            <c:numRef>
              <c:f>Report!$N$172:$N$173</c:f>
              <c:numCache>
                <c:formatCode>General</c:formatCode>
                <c:ptCount val="2"/>
                <c:pt idx="0">
                  <c:v>45</c:v>
                </c:pt>
                <c:pt idx="1">
                  <c:v>45</c:v>
                </c:pt>
              </c:numCache>
            </c:numRef>
          </c:yVal>
          <c:smooth val="0"/>
        </c:ser>
        <c:ser>
          <c:idx val="7"/>
          <c:order val="7"/>
          <c:tx>
            <c:v>horiz2</c:v>
          </c:tx>
          <c:spPr>
            <a:ln w="28575">
              <a:noFill/>
            </a:ln>
          </c:spPr>
          <c:marker>
            <c:symbol val="none"/>
          </c:marker>
          <c:dLbls>
            <c:delete val="1"/>
          </c:dLbls>
          <c:trendline>
            <c:name>Linear (horiz2)</c:name>
            <c:spPr>
              <a:ln>
                <a:solidFill>
                  <a:srgbClr val="EEECE1">
                    <a:lumMod val="90000"/>
                  </a:srgbClr>
                </a:solidFill>
              </a:ln>
            </c:spPr>
            <c:trendlineType val="linear"/>
            <c:dispRSqr val="0"/>
            <c:dispEq val="0"/>
          </c:trendline>
          <c:xVal>
            <c:numRef>
              <c:f>Report!$O$174:$O$175</c:f>
              <c:numCache>
                <c:formatCode>General</c:formatCode>
                <c:ptCount val="2"/>
                <c:pt idx="0">
                  <c:v>0</c:v>
                </c:pt>
                <c:pt idx="1">
                  <c:v>540</c:v>
                </c:pt>
              </c:numCache>
            </c:numRef>
          </c:xVal>
          <c:yVal>
            <c:numRef>
              <c:f>Report!$N$174:$N$175</c:f>
              <c:numCache>
                <c:formatCode>General</c:formatCode>
                <c:ptCount val="2"/>
                <c:pt idx="0">
                  <c:v>180</c:v>
                </c:pt>
                <c:pt idx="1">
                  <c:v>180</c:v>
                </c:pt>
              </c:numCache>
            </c:numRef>
          </c:yVal>
          <c:smooth val="0"/>
        </c:ser>
        <c:ser>
          <c:idx val="8"/>
          <c:order val="8"/>
          <c:tx>
            <c:v>horiz3</c:v>
          </c:tx>
          <c:spPr>
            <a:ln w="28575">
              <a:noFill/>
            </a:ln>
          </c:spPr>
          <c:marker>
            <c:symbol val="none"/>
          </c:marker>
          <c:dLbls>
            <c:delete val="1"/>
          </c:dLbls>
          <c:trendline>
            <c:name>Linear (horiz3)</c:name>
            <c:spPr>
              <a:ln>
                <a:solidFill>
                  <a:srgbClr val="EEECE1">
                    <a:lumMod val="90000"/>
                  </a:srgbClr>
                </a:solidFill>
              </a:ln>
            </c:spPr>
            <c:trendlineType val="linear"/>
            <c:dispRSqr val="0"/>
            <c:dispEq val="0"/>
          </c:trendline>
          <c:xVal>
            <c:numRef>
              <c:f>Report!$O$176:$O$177</c:f>
              <c:numCache>
                <c:formatCode>General</c:formatCode>
                <c:ptCount val="2"/>
                <c:pt idx="0">
                  <c:v>0</c:v>
                </c:pt>
                <c:pt idx="1">
                  <c:v>540</c:v>
                </c:pt>
              </c:numCache>
            </c:numRef>
          </c:xVal>
          <c:yVal>
            <c:numRef>
              <c:f>Report!$N$176:$N$177</c:f>
              <c:numCache>
                <c:formatCode>General</c:formatCode>
                <c:ptCount val="2"/>
                <c:pt idx="0">
                  <c:v>315</c:v>
                </c:pt>
                <c:pt idx="1">
                  <c:v>315</c:v>
                </c:pt>
              </c:numCache>
            </c:numRef>
          </c:yVal>
          <c:smooth val="0"/>
        </c:ser>
        <c:ser>
          <c:idx val="9"/>
          <c:order val="9"/>
          <c:tx>
            <c:v>horiz4</c:v>
          </c:tx>
          <c:spPr>
            <a:ln w="28575">
              <a:noFill/>
            </a:ln>
          </c:spPr>
          <c:marker>
            <c:symbol val="none"/>
          </c:marker>
          <c:dLbls>
            <c:delete val="1"/>
          </c:dLbls>
          <c:trendline>
            <c:name>Linear (horiz4)</c:name>
            <c:spPr>
              <a:ln>
                <a:solidFill>
                  <a:srgbClr val="EEECE1">
                    <a:lumMod val="90000"/>
                  </a:srgbClr>
                </a:solidFill>
              </a:ln>
            </c:spPr>
            <c:trendlineType val="linear"/>
            <c:dispRSqr val="0"/>
            <c:dispEq val="0"/>
          </c:trendline>
          <c:xVal>
            <c:numRef>
              <c:f>Report!$O$178:$O$179</c:f>
              <c:numCache>
                <c:formatCode>General</c:formatCode>
                <c:ptCount val="2"/>
                <c:pt idx="0">
                  <c:v>0</c:v>
                </c:pt>
                <c:pt idx="1">
                  <c:v>540</c:v>
                </c:pt>
              </c:numCache>
            </c:numRef>
          </c:xVal>
          <c:yVal>
            <c:numRef>
              <c:f>Report!$N$178:$N$179</c:f>
              <c:numCache>
                <c:formatCode>General</c:formatCode>
                <c:ptCount val="2"/>
                <c:pt idx="0">
                  <c:v>450</c:v>
                </c:pt>
                <c:pt idx="1">
                  <c:v>450</c:v>
                </c:pt>
              </c:numCache>
            </c:numRef>
          </c:yVal>
          <c:smooth val="0"/>
        </c:ser>
        <c:dLbls>
          <c:dLblPos val="ctr"/>
          <c:showLegendKey val="0"/>
          <c:showVal val="1"/>
          <c:showCatName val="0"/>
          <c:showSerName val="0"/>
          <c:showPercent val="0"/>
          <c:showBubbleSize val="0"/>
        </c:dLbls>
        <c:axId val="158848128"/>
        <c:axId val="158850048"/>
      </c:scatterChart>
      <c:valAx>
        <c:axId val="158848128"/>
        <c:scaling>
          <c:orientation val="minMax"/>
          <c:max val="540"/>
          <c:min val="0"/>
        </c:scaling>
        <c:delete val="0"/>
        <c:axPos val="b"/>
        <c:majorGridlines>
          <c:spPr>
            <a:ln>
              <a:solidFill>
                <a:schemeClr val="tx1"/>
              </a:solidFill>
            </a:ln>
          </c:spPr>
        </c:majorGridlines>
        <c:title>
          <c:tx>
            <c:rich>
              <a:bodyPr/>
              <a:lstStyle/>
              <a:p>
                <a:pPr>
                  <a:defRPr sz="1400"/>
                </a:pPr>
                <a:r>
                  <a:rPr lang="en-US" sz="1400"/>
                  <a:t>Measures of student learning</a:t>
                </a:r>
              </a:p>
            </c:rich>
          </c:tx>
          <c:layout>
            <c:manualLayout>
              <c:xMode val="edge"/>
              <c:yMode val="edge"/>
              <c:x val="0.35895013123359581"/>
              <c:y val="0.881130776084182"/>
            </c:manualLayout>
          </c:layout>
          <c:overlay val="0"/>
        </c:title>
        <c:numFmt formatCode="General" sourceLinked="1"/>
        <c:majorTickMark val="out"/>
        <c:minorTickMark val="none"/>
        <c:tickLblPos val="nextTo"/>
        <c:crossAx val="158850048"/>
        <c:crosses val="autoZero"/>
        <c:crossBetween val="midCat"/>
        <c:majorUnit val="135"/>
        <c:minorUnit val="0.2"/>
      </c:valAx>
      <c:valAx>
        <c:axId val="158850048"/>
        <c:scaling>
          <c:orientation val="minMax"/>
          <c:max val="540"/>
          <c:min val="0"/>
        </c:scaling>
        <c:delete val="0"/>
        <c:axPos val="l"/>
        <c:majorGridlines/>
        <c:title>
          <c:tx>
            <c:rich>
              <a:bodyPr rot="-5400000" vert="horz"/>
              <a:lstStyle/>
              <a:p>
                <a:pPr>
                  <a:defRPr sz="1400"/>
                </a:pPr>
                <a:r>
                  <a:rPr lang="en-US" sz="1400"/>
                  <a:t>Professional practice</a:t>
                </a:r>
              </a:p>
            </c:rich>
          </c:tx>
          <c:layout>
            <c:manualLayout>
              <c:xMode val="edge"/>
              <c:yMode val="edge"/>
              <c:x val="2.8186831525952277E-2"/>
              <c:y val="0.22308588292135126"/>
            </c:manualLayout>
          </c:layout>
          <c:overlay val="0"/>
        </c:title>
        <c:numFmt formatCode="General" sourceLinked="1"/>
        <c:majorTickMark val="out"/>
        <c:minorTickMark val="none"/>
        <c:tickLblPos val="nextTo"/>
        <c:crossAx val="158848128"/>
        <c:crosses val="autoZero"/>
        <c:crossBetween val="midCat"/>
        <c:majorUnit val="540"/>
        <c:minorUnit val="540"/>
      </c:valAx>
    </c:plotArea>
    <c:plotVisOnly val="1"/>
    <c:dispBlanksAs val="gap"/>
    <c:showDLblsOverMax val="0"/>
  </c:chart>
  <c:printSettings>
    <c:headerFooter/>
    <c:pageMargins b="0.75" l="0.7" r="0.7" t="0.75" header="0.3" footer="0.3"/>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7018691753825508E-2"/>
          <c:y val="4.6428287971323007E-2"/>
          <c:w val="0.82797037959483211"/>
          <c:h val="0.82565054156121931"/>
        </c:manualLayout>
      </c:layout>
      <c:barChart>
        <c:barDir val="bar"/>
        <c:grouping val="stacked"/>
        <c:varyColors val="0"/>
        <c:ser>
          <c:idx val="0"/>
          <c:order val="0"/>
          <c:tx>
            <c:strRef>
              <c:f>Report!$A$144</c:f>
              <c:strCache>
                <c:ptCount val="1"/>
                <c:pt idx="0">
                  <c:v>Professional Practices</c:v>
                </c:pt>
              </c:strCache>
            </c:strRef>
          </c:tx>
          <c:invertIfNegative val="0"/>
          <c:val>
            <c:numRef>
              <c:f>Report!$D$144</c:f>
            </c:numRef>
          </c:val>
        </c:ser>
        <c:ser>
          <c:idx val="1"/>
          <c:order val="1"/>
          <c:tx>
            <c:strRef>
              <c:f>Report!$A$146</c:f>
              <c:strCache>
                <c:ptCount val="1"/>
                <c:pt idx="0">
                  <c:v>Measures of Student Learning</c:v>
                </c:pt>
              </c:strCache>
            </c:strRef>
          </c:tx>
          <c:spPr>
            <a:solidFill>
              <a:srgbClr val="7030A0"/>
            </a:solidFill>
          </c:spPr>
          <c:invertIfNegative val="0"/>
          <c:val>
            <c:numRef>
              <c:f>Report!$D$146</c:f>
            </c:numRef>
          </c:val>
        </c:ser>
        <c:dLbls>
          <c:showLegendKey val="0"/>
          <c:showVal val="0"/>
          <c:showCatName val="0"/>
          <c:showSerName val="0"/>
          <c:showPercent val="0"/>
          <c:showBubbleSize val="0"/>
        </c:dLbls>
        <c:gapWidth val="0"/>
        <c:overlap val="100"/>
        <c:axId val="159088000"/>
        <c:axId val="159245440"/>
      </c:barChart>
      <c:catAx>
        <c:axId val="159088000"/>
        <c:scaling>
          <c:orientation val="minMax"/>
        </c:scaling>
        <c:delete val="0"/>
        <c:axPos val="l"/>
        <c:majorTickMark val="out"/>
        <c:minorTickMark val="none"/>
        <c:tickLblPos val="none"/>
        <c:crossAx val="159245440"/>
        <c:crossesAt val="0"/>
        <c:auto val="1"/>
        <c:lblAlgn val="ctr"/>
        <c:lblOffset val="1"/>
        <c:tickLblSkip val="1"/>
        <c:tickMarkSkip val="1"/>
        <c:noMultiLvlLbl val="0"/>
      </c:catAx>
      <c:valAx>
        <c:axId val="159245440"/>
        <c:scaling>
          <c:orientation val="minMax"/>
          <c:max val="1080"/>
          <c:min val="0"/>
        </c:scaling>
        <c:delete val="0"/>
        <c:axPos val="b"/>
        <c:numFmt formatCode="0" sourceLinked="1"/>
        <c:majorTickMark val="out"/>
        <c:minorTickMark val="none"/>
        <c:tickLblPos val="nextTo"/>
        <c:crossAx val="159088000"/>
        <c:crosses val="autoZero"/>
        <c:crossBetween val="midCat"/>
        <c:majorUnit val="270"/>
      </c:valAx>
    </c:plotArea>
    <c:legend>
      <c:legendPos val="t"/>
      <c:layout>
        <c:manualLayout>
          <c:xMode val="edge"/>
          <c:yMode val="edge"/>
          <c:x val="0.12662917604703414"/>
          <c:y val="2.7320774337186465E-2"/>
          <c:w val="0.7687114889913641"/>
          <c:h val="0.38417350963922997"/>
        </c:manualLayout>
      </c:layout>
      <c:overlay val="0"/>
      <c:txPr>
        <a:bodyPr/>
        <a:lstStyle/>
        <a:p>
          <a:pPr>
            <a:defRPr sz="800"/>
          </a:pPr>
          <a:endParaRPr lang="en-US"/>
        </a:p>
      </c:txPr>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Report!$N$80:$N$86</c:f>
              <c:strCache>
                <c:ptCount val="7"/>
                <c:pt idx="0">
                  <c:v>Standard 1</c:v>
                </c:pt>
                <c:pt idx="1">
                  <c:v>Standard 2</c:v>
                </c:pt>
                <c:pt idx="2">
                  <c:v>Standard 3</c:v>
                </c:pt>
                <c:pt idx="3">
                  <c:v>Standard 4</c:v>
                </c:pt>
                <c:pt idx="4">
                  <c:v>Standard 5</c:v>
                </c:pt>
                <c:pt idx="5">
                  <c:v>Standard 6</c:v>
                </c:pt>
                <c:pt idx="6">
                  <c:v>Standard 7 (MSL)</c:v>
                </c:pt>
              </c:strCache>
            </c:strRef>
          </c:cat>
          <c:val>
            <c:numRef>
              <c:f>Report!$Q$80:$Q$86</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159720192"/>
        <c:axId val="159721728"/>
      </c:barChart>
      <c:catAx>
        <c:axId val="159720192"/>
        <c:scaling>
          <c:orientation val="minMax"/>
        </c:scaling>
        <c:delete val="0"/>
        <c:axPos val="b"/>
        <c:numFmt formatCode="General" sourceLinked="1"/>
        <c:majorTickMark val="out"/>
        <c:minorTickMark val="none"/>
        <c:tickLblPos val="nextTo"/>
        <c:txPr>
          <a:bodyPr rot="-2460000"/>
          <a:lstStyle/>
          <a:p>
            <a:pPr>
              <a:defRPr sz="800"/>
            </a:pPr>
            <a:endParaRPr lang="en-US"/>
          </a:p>
        </c:txPr>
        <c:crossAx val="159721728"/>
        <c:crosses val="autoZero"/>
        <c:auto val="1"/>
        <c:lblAlgn val="ctr"/>
        <c:lblOffset val="100"/>
        <c:tickLblSkip val="1"/>
        <c:noMultiLvlLbl val="0"/>
      </c:catAx>
      <c:valAx>
        <c:axId val="159721728"/>
        <c:scaling>
          <c:orientation val="minMax"/>
          <c:max val="1"/>
          <c:min val="0"/>
        </c:scaling>
        <c:delete val="0"/>
        <c:axPos val="l"/>
        <c:majorGridlines/>
        <c:numFmt formatCode="0%" sourceLinked="0"/>
        <c:majorTickMark val="out"/>
        <c:minorTickMark val="none"/>
        <c:tickLblPos val="nextTo"/>
        <c:crossAx val="15972019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Report!$N$80:$N$86</c:f>
              <c:strCache>
                <c:ptCount val="7"/>
                <c:pt idx="0">
                  <c:v>Standard 1</c:v>
                </c:pt>
                <c:pt idx="1">
                  <c:v>Standard 2</c:v>
                </c:pt>
                <c:pt idx="2">
                  <c:v>Standard 3</c:v>
                </c:pt>
                <c:pt idx="3">
                  <c:v>Standard 4</c:v>
                </c:pt>
                <c:pt idx="4">
                  <c:v>Standard 5</c:v>
                </c:pt>
                <c:pt idx="5">
                  <c:v>Standard 6</c:v>
                </c:pt>
                <c:pt idx="6">
                  <c:v>Standard 7 (MSL)</c:v>
                </c:pt>
              </c:strCache>
            </c:strRef>
          </c:cat>
          <c:val>
            <c:numRef>
              <c:f>Report!$Q$80:$Q$86</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159827456"/>
        <c:axId val="159828992"/>
      </c:barChart>
      <c:catAx>
        <c:axId val="159827456"/>
        <c:scaling>
          <c:orientation val="minMax"/>
        </c:scaling>
        <c:delete val="0"/>
        <c:axPos val="b"/>
        <c:numFmt formatCode="General" sourceLinked="1"/>
        <c:majorTickMark val="out"/>
        <c:minorTickMark val="none"/>
        <c:tickLblPos val="nextTo"/>
        <c:txPr>
          <a:bodyPr rot="-2460000"/>
          <a:lstStyle/>
          <a:p>
            <a:pPr>
              <a:defRPr sz="800"/>
            </a:pPr>
            <a:endParaRPr lang="en-US"/>
          </a:p>
        </c:txPr>
        <c:crossAx val="159828992"/>
        <c:crosses val="autoZero"/>
        <c:auto val="1"/>
        <c:lblAlgn val="ctr"/>
        <c:lblOffset val="100"/>
        <c:tickLblSkip val="1"/>
        <c:noMultiLvlLbl val="0"/>
      </c:catAx>
      <c:valAx>
        <c:axId val="159828992"/>
        <c:scaling>
          <c:orientation val="minMax"/>
          <c:max val="1"/>
          <c:min val="0"/>
        </c:scaling>
        <c:delete val="0"/>
        <c:axPos val="l"/>
        <c:majorGridlines/>
        <c:numFmt formatCode="0%" sourceLinked="0"/>
        <c:majorTickMark val="out"/>
        <c:minorTickMark val="none"/>
        <c:tickLblPos val="nextTo"/>
        <c:crossAx val="15982745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Report!$N$80:$N$86</c:f>
              <c:strCache>
                <c:ptCount val="7"/>
                <c:pt idx="0">
                  <c:v>Standard 1</c:v>
                </c:pt>
                <c:pt idx="1">
                  <c:v>Standard 2</c:v>
                </c:pt>
                <c:pt idx="2">
                  <c:v>Standard 3</c:v>
                </c:pt>
                <c:pt idx="3">
                  <c:v>Standard 4</c:v>
                </c:pt>
                <c:pt idx="4">
                  <c:v>Standard 5</c:v>
                </c:pt>
                <c:pt idx="5">
                  <c:v>Standard 6</c:v>
                </c:pt>
                <c:pt idx="6">
                  <c:v>Standard 7 (MSL)</c:v>
                </c:pt>
              </c:strCache>
            </c:strRef>
          </c:cat>
          <c:val>
            <c:numRef>
              <c:f>Report!$Q$80:$Q$86</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165761408"/>
        <c:axId val="165762944"/>
      </c:barChart>
      <c:catAx>
        <c:axId val="165761408"/>
        <c:scaling>
          <c:orientation val="minMax"/>
        </c:scaling>
        <c:delete val="0"/>
        <c:axPos val="b"/>
        <c:numFmt formatCode="General" sourceLinked="1"/>
        <c:majorTickMark val="out"/>
        <c:minorTickMark val="none"/>
        <c:tickLblPos val="nextTo"/>
        <c:txPr>
          <a:bodyPr rot="-2460000"/>
          <a:lstStyle/>
          <a:p>
            <a:pPr>
              <a:defRPr sz="800"/>
            </a:pPr>
            <a:endParaRPr lang="en-US"/>
          </a:p>
        </c:txPr>
        <c:crossAx val="165762944"/>
        <c:crosses val="autoZero"/>
        <c:auto val="1"/>
        <c:lblAlgn val="ctr"/>
        <c:lblOffset val="100"/>
        <c:tickLblSkip val="1"/>
        <c:noMultiLvlLbl val="0"/>
      </c:catAx>
      <c:valAx>
        <c:axId val="165762944"/>
        <c:scaling>
          <c:orientation val="minMax"/>
          <c:max val="1"/>
          <c:min val="0"/>
        </c:scaling>
        <c:delete val="0"/>
        <c:axPos val="l"/>
        <c:majorGridlines/>
        <c:numFmt formatCode="0%" sourceLinked="0"/>
        <c:majorTickMark val="out"/>
        <c:minorTickMark val="none"/>
        <c:tickLblPos val="nextTo"/>
        <c:crossAx val="16576140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Report!$N$80:$N$86</c:f>
              <c:strCache>
                <c:ptCount val="7"/>
                <c:pt idx="0">
                  <c:v>Standard 1</c:v>
                </c:pt>
                <c:pt idx="1">
                  <c:v>Standard 2</c:v>
                </c:pt>
                <c:pt idx="2">
                  <c:v>Standard 3</c:v>
                </c:pt>
                <c:pt idx="3">
                  <c:v>Standard 4</c:v>
                </c:pt>
                <c:pt idx="4">
                  <c:v>Standard 5</c:v>
                </c:pt>
                <c:pt idx="5">
                  <c:v>Standard 6</c:v>
                </c:pt>
                <c:pt idx="6">
                  <c:v>Standard 7 (MSL)</c:v>
                </c:pt>
              </c:strCache>
            </c:strRef>
          </c:cat>
          <c:val>
            <c:numRef>
              <c:f>Report!$Q$80:$Q$86</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165794944"/>
        <c:axId val="165796480"/>
      </c:barChart>
      <c:catAx>
        <c:axId val="165794944"/>
        <c:scaling>
          <c:orientation val="minMax"/>
        </c:scaling>
        <c:delete val="0"/>
        <c:axPos val="b"/>
        <c:numFmt formatCode="General" sourceLinked="1"/>
        <c:majorTickMark val="out"/>
        <c:minorTickMark val="none"/>
        <c:tickLblPos val="nextTo"/>
        <c:txPr>
          <a:bodyPr rot="-2460000"/>
          <a:lstStyle/>
          <a:p>
            <a:pPr>
              <a:defRPr sz="800"/>
            </a:pPr>
            <a:endParaRPr lang="en-US"/>
          </a:p>
        </c:txPr>
        <c:crossAx val="165796480"/>
        <c:crosses val="autoZero"/>
        <c:auto val="1"/>
        <c:lblAlgn val="ctr"/>
        <c:lblOffset val="100"/>
        <c:tickLblSkip val="1"/>
        <c:noMultiLvlLbl val="0"/>
      </c:catAx>
      <c:valAx>
        <c:axId val="165796480"/>
        <c:scaling>
          <c:orientation val="minMax"/>
          <c:max val="1"/>
          <c:min val="0"/>
        </c:scaling>
        <c:delete val="0"/>
        <c:axPos val="l"/>
        <c:majorGridlines/>
        <c:numFmt formatCode="0%" sourceLinked="0"/>
        <c:majorTickMark val="out"/>
        <c:minorTickMark val="none"/>
        <c:tickLblPos val="nextTo"/>
        <c:crossAx val="16579494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Report!$N$80:$N$86</c:f>
              <c:strCache>
                <c:ptCount val="7"/>
                <c:pt idx="0">
                  <c:v>Standard 1</c:v>
                </c:pt>
                <c:pt idx="1">
                  <c:v>Standard 2</c:v>
                </c:pt>
                <c:pt idx="2">
                  <c:v>Standard 3</c:v>
                </c:pt>
                <c:pt idx="3">
                  <c:v>Standard 4</c:v>
                </c:pt>
                <c:pt idx="4">
                  <c:v>Standard 5</c:v>
                </c:pt>
                <c:pt idx="5">
                  <c:v>Standard 6</c:v>
                </c:pt>
                <c:pt idx="6">
                  <c:v>Standard 7 (MSL)</c:v>
                </c:pt>
              </c:strCache>
            </c:strRef>
          </c:cat>
          <c:val>
            <c:numRef>
              <c:f>Report!$Q$80:$Q$86</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165844096"/>
        <c:axId val="165845632"/>
      </c:barChart>
      <c:catAx>
        <c:axId val="165844096"/>
        <c:scaling>
          <c:orientation val="minMax"/>
        </c:scaling>
        <c:delete val="0"/>
        <c:axPos val="b"/>
        <c:numFmt formatCode="General" sourceLinked="1"/>
        <c:majorTickMark val="out"/>
        <c:minorTickMark val="none"/>
        <c:tickLblPos val="nextTo"/>
        <c:txPr>
          <a:bodyPr rot="-2460000"/>
          <a:lstStyle/>
          <a:p>
            <a:pPr>
              <a:defRPr sz="800"/>
            </a:pPr>
            <a:endParaRPr lang="en-US"/>
          </a:p>
        </c:txPr>
        <c:crossAx val="165845632"/>
        <c:crosses val="autoZero"/>
        <c:auto val="1"/>
        <c:lblAlgn val="ctr"/>
        <c:lblOffset val="100"/>
        <c:tickLblSkip val="1"/>
        <c:noMultiLvlLbl val="0"/>
      </c:catAx>
      <c:valAx>
        <c:axId val="165845632"/>
        <c:scaling>
          <c:orientation val="minMax"/>
          <c:max val="1"/>
          <c:min val="0"/>
        </c:scaling>
        <c:delete val="0"/>
        <c:axPos val="l"/>
        <c:majorGridlines/>
        <c:numFmt formatCode="0%" sourceLinked="0"/>
        <c:majorTickMark val="out"/>
        <c:minorTickMark val="none"/>
        <c:tickLblPos val="nextTo"/>
        <c:crossAx val="16584409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trlProps/ctrlProp1.xml><?xml version="1.0" encoding="utf-8"?>
<formControlPr xmlns="http://schemas.microsoft.com/office/spreadsheetml/2009/9/main" objectType="Radio" checked="Checked" firstButton="1" fmlaLink="definitions!$E$7"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fmlaLink="DATA!$B$184" lockText="1" noThreeD="1"/>
</file>

<file path=xl/ctrlProps/ctrlProp101.xml><?xml version="1.0" encoding="utf-8"?>
<formControlPr xmlns="http://schemas.microsoft.com/office/spreadsheetml/2009/9/main" objectType="CheckBox" fmlaLink="DATA!$B$187" lockText="1" noThreeD="1"/>
</file>

<file path=xl/ctrlProps/ctrlProp102.xml><?xml version="1.0" encoding="utf-8"?>
<formControlPr xmlns="http://schemas.microsoft.com/office/spreadsheetml/2009/9/main" objectType="CheckBox" fmlaLink="DATA!$B$188" lockText="1" noThreeD="1"/>
</file>

<file path=xl/ctrlProps/ctrlProp103.xml><?xml version="1.0" encoding="utf-8"?>
<formControlPr xmlns="http://schemas.microsoft.com/office/spreadsheetml/2009/9/main" objectType="CheckBox" fmlaLink="DATA!$B$189" lockText="1" noThreeD="1"/>
</file>

<file path=xl/ctrlProps/ctrlProp104.xml><?xml version="1.0" encoding="utf-8"?>
<formControlPr xmlns="http://schemas.microsoft.com/office/spreadsheetml/2009/9/main" objectType="CheckBox" fmlaLink="DATA!$B$192" lockText="1" noThreeD="1"/>
</file>

<file path=xl/ctrlProps/ctrlProp105.xml><?xml version="1.0" encoding="utf-8"?>
<formControlPr xmlns="http://schemas.microsoft.com/office/spreadsheetml/2009/9/main" objectType="CheckBox" fmlaLink="DATA!$B$193" lockText="1" noThreeD="1"/>
</file>

<file path=xl/ctrlProps/ctrlProp106.xml><?xml version="1.0" encoding="utf-8"?>
<formControlPr xmlns="http://schemas.microsoft.com/office/spreadsheetml/2009/9/main" objectType="CheckBox" fmlaLink="DATA!$B$194" lockText="1" noThreeD="1"/>
</file>

<file path=xl/ctrlProps/ctrlProp107.xml><?xml version="1.0" encoding="utf-8"?>
<formControlPr xmlns="http://schemas.microsoft.com/office/spreadsheetml/2009/9/main" objectType="CheckBox" fmlaLink="DATA!$B$198" lockText="1" noThreeD="1"/>
</file>

<file path=xl/ctrlProps/ctrlProp108.xml><?xml version="1.0" encoding="utf-8"?>
<formControlPr xmlns="http://schemas.microsoft.com/office/spreadsheetml/2009/9/main" objectType="CheckBox" fmlaLink="DATA!$B$202" lockText="1" noThreeD="1"/>
</file>

<file path=xl/ctrlProps/ctrlProp109.xml><?xml version="1.0" encoding="utf-8"?>
<formControlPr xmlns="http://schemas.microsoft.com/office/spreadsheetml/2009/9/main" objectType="CheckBox" fmlaLink="DATA!$B$203"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fmlaLink="DATA!$B$206" lockText="1" noThreeD="1"/>
</file>

<file path=xl/ctrlProps/ctrlProp111.xml><?xml version="1.0" encoding="utf-8"?>
<formControlPr xmlns="http://schemas.microsoft.com/office/spreadsheetml/2009/9/main" objectType="CheckBox" fmlaLink="DATA!$B$210" lockText="1" noThreeD="1"/>
</file>

<file path=xl/ctrlProps/ctrlProp112.xml><?xml version="1.0" encoding="utf-8"?>
<formControlPr xmlns="http://schemas.microsoft.com/office/spreadsheetml/2009/9/main" objectType="CheckBox" fmlaLink="DATA!$B$211" lockText="1" noThreeD="1"/>
</file>

<file path=xl/ctrlProps/ctrlProp113.xml><?xml version="1.0" encoding="utf-8"?>
<formControlPr xmlns="http://schemas.microsoft.com/office/spreadsheetml/2009/9/main" objectType="CheckBox" fmlaLink="DATA!$B$214" lockText="1" noThreeD="1"/>
</file>

<file path=xl/ctrlProps/ctrlProp114.xml><?xml version="1.0" encoding="utf-8"?>
<formControlPr xmlns="http://schemas.microsoft.com/office/spreadsheetml/2009/9/main" objectType="CheckBox" fmlaLink="DATA!$B$215" lockText="1" noThreeD="1"/>
</file>

<file path=xl/ctrlProps/ctrlProp115.xml><?xml version="1.0" encoding="utf-8"?>
<formControlPr xmlns="http://schemas.microsoft.com/office/spreadsheetml/2009/9/main" objectType="CheckBox" fmlaLink="DATA!$B$219" lockText="1" noThreeD="1"/>
</file>

<file path=xl/ctrlProps/ctrlProp116.xml><?xml version="1.0" encoding="utf-8"?>
<formControlPr xmlns="http://schemas.microsoft.com/office/spreadsheetml/2009/9/main" objectType="CheckBox" fmlaLink="DATA!$B$220" lockText="1" noThreeD="1"/>
</file>

<file path=xl/ctrlProps/ctrlProp117.xml><?xml version="1.0" encoding="utf-8"?>
<formControlPr xmlns="http://schemas.microsoft.com/office/spreadsheetml/2009/9/main" objectType="CheckBox" fmlaLink="DATA!$B$224" lockText="1" noThreeD="1"/>
</file>

<file path=xl/ctrlProps/ctrlProp118.xml><?xml version="1.0" encoding="utf-8"?>
<formControlPr xmlns="http://schemas.microsoft.com/office/spreadsheetml/2009/9/main" objectType="CheckBox" fmlaLink="DATA!$B$225" lockText="1" noThreeD="1"/>
</file>

<file path=xl/ctrlProps/ctrlProp119.xml><?xml version="1.0" encoding="utf-8"?>
<formControlPr xmlns="http://schemas.microsoft.com/office/spreadsheetml/2009/9/main" objectType="CheckBox" fmlaLink="DATA!$B$227"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fmlaLink="DATA!$B$228" lockText="1" noThreeD="1"/>
</file>

<file path=xl/ctrlProps/ctrlProp121.xml><?xml version="1.0" encoding="utf-8"?>
<formControlPr xmlns="http://schemas.microsoft.com/office/spreadsheetml/2009/9/main" objectType="CheckBox" fmlaLink="DATA!$B$231" lockText="1" noThreeD="1"/>
</file>

<file path=xl/ctrlProps/ctrlProp122.xml><?xml version="1.0" encoding="utf-8"?>
<formControlPr xmlns="http://schemas.microsoft.com/office/spreadsheetml/2009/9/main" objectType="CheckBox" fmlaLink="DATA!$B$232" lockText="1" noThreeD="1"/>
</file>

<file path=xl/ctrlProps/ctrlProp123.xml><?xml version="1.0" encoding="utf-8"?>
<formControlPr xmlns="http://schemas.microsoft.com/office/spreadsheetml/2009/9/main" objectType="CheckBox" fmlaLink="DATA!$B$233" lockText="1" noThreeD="1"/>
</file>

<file path=xl/ctrlProps/ctrlProp124.xml><?xml version="1.0" encoding="utf-8"?>
<formControlPr xmlns="http://schemas.microsoft.com/office/spreadsheetml/2009/9/main" objectType="CheckBox" fmlaLink="DATA!$B$234" lockText="1" noThreeD="1"/>
</file>

<file path=xl/ctrlProps/ctrlProp125.xml><?xml version="1.0" encoding="utf-8"?>
<formControlPr xmlns="http://schemas.microsoft.com/office/spreadsheetml/2009/9/main" objectType="CheckBox" fmlaLink="DATA!$B$237" lockText="1" noThreeD="1"/>
</file>

<file path=xl/ctrlProps/ctrlProp126.xml><?xml version="1.0" encoding="utf-8"?>
<formControlPr xmlns="http://schemas.microsoft.com/office/spreadsheetml/2009/9/main" objectType="CheckBox" fmlaLink="DATA!B240" lockText="1" noThreeD="1"/>
</file>

<file path=xl/ctrlProps/ctrlProp127.xml><?xml version="1.0" encoding="utf-8"?>
<formControlPr xmlns="http://schemas.microsoft.com/office/spreadsheetml/2009/9/main" objectType="CheckBox" fmlaLink="DATA!B241" lockText="1" noThreeD="1"/>
</file>

<file path=xl/ctrlProps/ctrlProp128.xml><?xml version="1.0" encoding="utf-8"?>
<formControlPr xmlns="http://schemas.microsoft.com/office/spreadsheetml/2009/9/main" objectType="CheckBox" fmlaLink="DATA!B245" lockText="1" noThreeD="1"/>
</file>

<file path=xl/ctrlProps/ctrlProp129.xml><?xml version="1.0" encoding="utf-8"?>
<formControlPr xmlns="http://schemas.microsoft.com/office/spreadsheetml/2009/9/main" objectType="CheckBox" fmlaLink="DATA!B249"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fmlaLink="DATA!B253" lockText="1" noThreeD="1"/>
</file>

<file path=xl/ctrlProps/ctrlProp131.xml><?xml version="1.0" encoding="utf-8"?>
<formControlPr xmlns="http://schemas.microsoft.com/office/spreadsheetml/2009/9/main" objectType="CheckBox" fmlaLink="DATA!B254" lockText="1" noThreeD="1"/>
</file>

<file path=xl/ctrlProps/ctrlProp132.xml><?xml version="1.0" encoding="utf-8"?>
<formControlPr xmlns="http://schemas.microsoft.com/office/spreadsheetml/2009/9/main" objectType="CheckBox" fmlaLink="DATA!B255" lockText="1" noThreeD="1"/>
</file>

<file path=xl/ctrlProps/ctrlProp133.xml><?xml version="1.0" encoding="utf-8"?>
<formControlPr xmlns="http://schemas.microsoft.com/office/spreadsheetml/2009/9/main" objectType="CheckBox" fmlaLink="DATA!B256" lockText="1" noThreeD="1"/>
</file>

<file path=xl/ctrlProps/ctrlProp134.xml><?xml version="1.0" encoding="utf-8"?>
<formControlPr xmlns="http://schemas.microsoft.com/office/spreadsheetml/2009/9/main" objectType="CheckBox" fmlaLink="DATA!B257" lockText="1" noThreeD="1"/>
</file>

<file path=xl/ctrlProps/ctrlProp135.xml><?xml version="1.0" encoding="utf-8"?>
<formControlPr xmlns="http://schemas.microsoft.com/office/spreadsheetml/2009/9/main" objectType="CheckBox" fmlaLink="DATA!B258" lockText="1" noThreeD="1"/>
</file>

<file path=xl/ctrlProps/ctrlProp136.xml><?xml version="1.0" encoding="utf-8"?>
<formControlPr xmlns="http://schemas.microsoft.com/office/spreadsheetml/2009/9/main" objectType="CheckBox" fmlaLink="DATA!B261" lockText="1" noThreeD="1"/>
</file>

<file path=xl/ctrlProps/ctrlProp137.xml><?xml version="1.0" encoding="utf-8"?>
<formControlPr xmlns="http://schemas.microsoft.com/office/spreadsheetml/2009/9/main" objectType="CheckBox" fmlaLink="DATA!B262" lockText="1" noThreeD="1"/>
</file>

<file path=xl/ctrlProps/ctrlProp138.xml><?xml version="1.0" encoding="utf-8"?>
<formControlPr xmlns="http://schemas.microsoft.com/office/spreadsheetml/2009/9/main" objectType="CheckBox" fmlaLink="DATA!B265" lockText="1" noThreeD="1"/>
</file>

<file path=xl/ctrlProps/ctrlProp139.xml><?xml version="1.0" encoding="utf-8"?>
<formControlPr xmlns="http://schemas.microsoft.com/office/spreadsheetml/2009/9/main" objectType="CheckBox" fmlaLink="DATA!B269"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fmlaLink="DATA!B270" lockText="1" noThreeD="1"/>
</file>

<file path=xl/ctrlProps/ctrlProp141.xml><?xml version="1.0" encoding="utf-8"?>
<formControlPr xmlns="http://schemas.microsoft.com/office/spreadsheetml/2009/9/main" objectType="CheckBox" fmlaLink="DATA!B274" lockText="1" noThreeD="1"/>
</file>

<file path=xl/ctrlProps/ctrlProp142.xml><?xml version="1.0" encoding="utf-8"?>
<formControlPr xmlns="http://schemas.microsoft.com/office/spreadsheetml/2009/9/main" objectType="CheckBox" fmlaLink="DATA!B275" lockText="1" noThreeD="1"/>
</file>

<file path=xl/ctrlProps/ctrlProp143.xml><?xml version="1.0" encoding="utf-8"?>
<formControlPr xmlns="http://schemas.microsoft.com/office/spreadsheetml/2009/9/main" objectType="CheckBox" fmlaLink="DATA!B278" lockText="1" noThreeD="1"/>
</file>

<file path=xl/ctrlProps/ctrlProp144.xml><?xml version="1.0" encoding="utf-8"?>
<formControlPr xmlns="http://schemas.microsoft.com/office/spreadsheetml/2009/9/main" objectType="CheckBox" fmlaLink="DATA!B279" lockText="1" noThreeD="1"/>
</file>

<file path=xl/ctrlProps/ctrlProp145.xml><?xml version="1.0" encoding="utf-8"?>
<formControlPr xmlns="http://schemas.microsoft.com/office/spreadsheetml/2009/9/main" objectType="CheckBox" fmlaLink="DATA!B282" lockText="1" noThreeD="1"/>
</file>

<file path=xl/ctrlProps/ctrlProp146.xml><?xml version="1.0" encoding="utf-8"?>
<formControlPr xmlns="http://schemas.microsoft.com/office/spreadsheetml/2009/9/main" objectType="CheckBox" fmlaLink="DATA!B283" lockText="1" noThreeD="1"/>
</file>

<file path=xl/ctrlProps/ctrlProp147.xml><?xml version="1.0" encoding="utf-8"?>
<formControlPr xmlns="http://schemas.microsoft.com/office/spreadsheetml/2009/9/main" objectType="CheckBox" fmlaLink="DATA!B286" lockText="1" noThreeD="1"/>
</file>

<file path=xl/ctrlProps/ctrlProp148.xml><?xml version="1.0" encoding="utf-8"?>
<formControlPr xmlns="http://schemas.microsoft.com/office/spreadsheetml/2009/9/main" objectType="CheckBox" fmlaLink="definitions!B35" lockText="1" noThreeD="1"/>
</file>

<file path=xl/ctrlProps/ctrlProp149.xml><?xml version="1.0" encoding="utf-8"?>
<formControlPr xmlns="http://schemas.microsoft.com/office/spreadsheetml/2009/9/main" objectType="CheckBox" fmlaLink="definitions!B36"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fmlaLink="definitions!B37" lockText="1" noThreeD="1"/>
</file>

<file path=xl/ctrlProps/ctrlProp151.xml><?xml version="1.0" encoding="utf-8"?>
<formControlPr xmlns="http://schemas.microsoft.com/office/spreadsheetml/2009/9/main" objectType="CheckBox" fmlaLink="definitions!B38" lockText="1" noThreeD="1"/>
</file>

<file path=xl/ctrlProps/ctrlProp152.xml><?xml version="1.0" encoding="utf-8"?>
<formControlPr xmlns="http://schemas.microsoft.com/office/spreadsheetml/2009/9/main" objectType="CheckBox" fmlaLink="definitions!B39" lockText="1" noThreeD="1"/>
</file>

<file path=xl/ctrlProps/ctrlProp153.xml><?xml version="1.0" encoding="utf-8"?>
<formControlPr xmlns="http://schemas.microsoft.com/office/spreadsheetml/2009/9/main" objectType="CheckBox" fmlaLink="DATA!B172" lockText="1" noThreeD="1"/>
</file>

<file path=xl/ctrlProps/ctrlProp154.xml><?xml version="1.0" encoding="utf-8"?>
<formControlPr xmlns="http://schemas.microsoft.com/office/spreadsheetml/2009/9/main" objectType="CheckBox" fmlaLink="DATA!B199" lockText="1" noThreeD="1"/>
</file>

<file path=xl/ctrlProps/ctrlProp155.xml><?xml version="1.0" encoding="utf-8"?>
<formControlPr xmlns="http://schemas.microsoft.com/office/spreadsheetml/2009/9/main" objectType="CheckBox" fmlaLink="DATA!B221" lockText="1" noThreeD="1"/>
</file>

<file path=xl/ctrlProps/ctrlProp156.xml><?xml version="1.0" encoding="utf-8"?>
<formControlPr xmlns="http://schemas.microsoft.com/office/spreadsheetml/2009/9/main" objectType="CheckBox" fmlaLink="DATA!B246" lockText="1" noThreeD="1"/>
</file>

<file path=xl/ctrlProps/ctrlProp157.xml><?xml version="1.0" encoding="utf-8"?>
<formControlPr xmlns="http://schemas.microsoft.com/office/spreadsheetml/2009/9/main" objectType="CheckBox" fmlaLink="DATA!B271"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fmlaLink="DATA!B293" lockText="1" noThreeD="1"/>
</file>

<file path=xl/ctrlProps/ctrlProp171.xml><?xml version="1.0" encoding="utf-8"?>
<formControlPr xmlns="http://schemas.microsoft.com/office/spreadsheetml/2009/9/main" objectType="CheckBox" fmlaLink="DATA!B295" lockText="1" noThreeD="1"/>
</file>

<file path=xl/ctrlProps/ctrlProp172.xml><?xml version="1.0" encoding="utf-8"?>
<formControlPr xmlns="http://schemas.microsoft.com/office/spreadsheetml/2009/9/main" objectType="CheckBox" fmlaLink="DATA!B296" lockText="1" noThreeD="1"/>
</file>

<file path=xl/ctrlProps/ctrlProp173.xml><?xml version="1.0" encoding="utf-8"?>
<formControlPr xmlns="http://schemas.microsoft.com/office/spreadsheetml/2009/9/main" objectType="CheckBox" fmlaLink="DATA!B297" lockText="1" noThreeD="1"/>
</file>

<file path=xl/ctrlProps/ctrlProp174.xml><?xml version="1.0" encoding="utf-8"?>
<formControlPr xmlns="http://schemas.microsoft.com/office/spreadsheetml/2009/9/main" objectType="CheckBox" fmlaLink="DATA!B301" lockText="1" noThreeD="1"/>
</file>

<file path=xl/ctrlProps/ctrlProp175.xml><?xml version="1.0" encoding="utf-8"?>
<formControlPr xmlns="http://schemas.microsoft.com/office/spreadsheetml/2009/9/main" objectType="CheckBox" fmlaLink="DATA!B302" lockText="1" noThreeD="1"/>
</file>

<file path=xl/ctrlProps/ctrlProp176.xml><?xml version="1.0" encoding="utf-8"?>
<formControlPr xmlns="http://schemas.microsoft.com/office/spreadsheetml/2009/9/main" objectType="CheckBox" fmlaLink="DATA!B303" lockText="1" noThreeD="1"/>
</file>

<file path=xl/ctrlProps/ctrlProp177.xml><?xml version="1.0" encoding="utf-8"?>
<formControlPr xmlns="http://schemas.microsoft.com/office/spreadsheetml/2009/9/main" objectType="CheckBox" fmlaLink="DATA!B306" lockText="1" noThreeD="1"/>
</file>

<file path=xl/ctrlProps/ctrlProp178.xml><?xml version="1.0" encoding="utf-8"?>
<formControlPr xmlns="http://schemas.microsoft.com/office/spreadsheetml/2009/9/main" objectType="CheckBox" fmlaLink="DATA!B307" lockText="1" noThreeD="1"/>
</file>

<file path=xl/ctrlProps/ctrlProp179.xml><?xml version="1.0" encoding="utf-8"?>
<formControlPr xmlns="http://schemas.microsoft.com/office/spreadsheetml/2009/9/main" objectType="CheckBox" fmlaLink="DATA!B310"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fmlaLink="DATA!B311" lockText="1" noThreeD="1"/>
</file>

<file path=xl/ctrlProps/ctrlProp181.xml><?xml version="1.0" encoding="utf-8"?>
<formControlPr xmlns="http://schemas.microsoft.com/office/spreadsheetml/2009/9/main" objectType="CheckBox" fmlaLink="DATA!B314" lockText="1" noThreeD="1"/>
</file>

<file path=xl/ctrlProps/ctrlProp182.xml><?xml version="1.0" encoding="utf-8"?>
<formControlPr xmlns="http://schemas.microsoft.com/office/spreadsheetml/2009/9/main" objectType="CheckBox" fmlaLink="DATA!B318" lockText="1" noThreeD="1"/>
</file>

<file path=xl/ctrlProps/ctrlProp183.xml><?xml version="1.0" encoding="utf-8"?>
<formControlPr xmlns="http://schemas.microsoft.com/office/spreadsheetml/2009/9/main" objectType="CheckBox" fmlaLink="DATA!B322" lockText="1" noThreeD="1"/>
</file>

<file path=xl/ctrlProps/ctrlProp184.xml><?xml version="1.0" encoding="utf-8"?>
<formControlPr xmlns="http://schemas.microsoft.com/office/spreadsheetml/2009/9/main" objectType="CheckBox" fmlaLink="DATA!B325" lockText="1" noThreeD="1"/>
</file>

<file path=xl/ctrlProps/ctrlProp185.xml><?xml version="1.0" encoding="utf-8"?>
<formControlPr xmlns="http://schemas.microsoft.com/office/spreadsheetml/2009/9/main" objectType="CheckBox" fmlaLink="DATA!B328" lockText="1" noThreeD="1"/>
</file>

<file path=xl/ctrlProps/ctrlProp186.xml><?xml version="1.0" encoding="utf-8"?>
<formControlPr xmlns="http://schemas.microsoft.com/office/spreadsheetml/2009/9/main" objectType="CheckBox" fmlaLink="DATA!B329" lockText="1" noThreeD="1"/>
</file>

<file path=xl/ctrlProps/ctrlProp187.xml><?xml version="1.0" encoding="utf-8"?>
<formControlPr xmlns="http://schemas.microsoft.com/office/spreadsheetml/2009/9/main" objectType="CheckBox" fmlaLink="DATA!B332" lockText="1" noThreeD="1"/>
</file>

<file path=xl/ctrlProps/ctrlProp188.xml><?xml version="1.0" encoding="utf-8"?>
<formControlPr xmlns="http://schemas.microsoft.com/office/spreadsheetml/2009/9/main" objectType="CheckBox" fmlaLink="DATA!B336" lockText="1" noThreeD="1"/>
</file>

<file path=xl/ctrlProps/ctrlProp189.xml><?xml version="1.0" encoding="utf-8"?>
<formControlPr xmlns="http://schemas.microsoft.com/office/spreadsheetml/2009/9/main" objectType="CheckBox" fmlaLink="DATA!B337"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fmlaLink="DATA!B341" lockText="1" noThreeD="1"/>
</file>

<file path=xl/ctrlProps/ctrlProp191.xml><?xml version="1.0" encoding="utf-8"?>
<formControlPr xmlns="http://schemas.microsoft.com/office/spreadsheetml/2009/9/main" objectType="CheckBox" fmlaLink="DATA!B342" lockText="1" noThreeD="1"/>
</file>

<file path=xl/ctrlProps/ctrlProp192.xml><?xml version="1.0" encoding="utf-8"?>
<formControlPr xmlns="http://schemas.microsoft.com/office/spreadsheetml/2009/9/main" objectType="CheckBox" fmlaLink="DATA!B343" lockText="1" noThreeD="1"/>
</file>

<file path=xl/ctrlProps/ctrlProp193.xml><?xml version="1.0" encoding="utf-8"?>
<formControlPr xmlns="http://schemas.microsoft.com/office/spreadsheetml/2009/9/main" objectType="CheckBox" fmlaLink="DATA!B346" lockText="1" noThreeD="1"/>
</file>

<file path=xl/ctrlProps/ctrlProp194.xml><?xml version="1.0" encoding="utf-8"?>
<formControlPr xmlns="http://schemas.microsoft.com/office/spreadsheetml/2009/9/main" objectType="CheckBox" fmlaLink="DATA!B347" lockText="1" noThreeD="1"/>
</file>

<file path=xl/ctrlProps/ctrlProp195.xml><?xml version="1.0" encoding="utf-8"?>
<formControlPr xmlns="http://schemas.microsoft.com/office/spreadsheetml/2009/9/main" objectType="CheckBox" fmlaLink="DATA!B348" lockText="1" noThreeD="1"/>
</file>

<file path=xl/ctrlProps/ctrlProp196.xml><?xml version="1.0" encoding="utf-8"?>
<formControlPr xmlns="http://schemas.microsoft.com/office/spreadsheetml/2009/9/main" objectType="CheckBox" fmlaLink="DATA!B349" lockText="1" noThreeD="1"/>
</file>

<file path=xl/ctrlProps/ctrlProp197.xml><?xml version="1.0" encoding="utf-8"?>
<formControlPr xmlns="http://schemas.microsoft.com/office/spreadsheetml/2009/9/main" objectType="CheckBox" fmlaLink="DATA!B352" lockText="1" noThreeD="1"/>
</file>

<file path=xl/ctrlProps/ctrlProp198.xml><?xml version="1.0" encoding="utf-8"?>
<formControlPr xmlns="http://schemas.microsoft.com/office/spreadsheetml/2009/9/main" objectType="CheckBox" fmlaLink="DATA!B353" lockText="1" noThreeD="1"/>
</file>

<file path=xl/ctrlProps/ctrlProp199.xml><?xml version="1.0" encoding="utf-8"?>
<formControlPr xmlns="http://schemas.microsoft.com/office/spreadsheetml/2009/9/main" objectType="CheckBox" fmlaLink="DATA!B356" lockText="1" noThreeD="1"/>
</file>

<file path=xl/ctrlProps/ctrlProp2.xml><?xml version="1.0" encoding="utf-8"?>
<formControlPr xmlns="http://schemas.microsoft.com/office/spreadsheetml/2009/9/main" objectType="Radio" lockText="1" noThreeD="1"/>
</file>

<file path=xl/ctrlProps/ctrlProp20.xml><?xml version="1.0" encoding="utf-8"?>
<formControlPr xmlns="http://schemas.microsoft.com/office/spreadsheetml/2009/9/main" objectType="CheckBox" fmlaLink="DATA!B69" lockText="1" noThreeD="1"/>
</file>

<file path=xl/ctrlProps/ctrlProp200.xml><?xml version="1.0" encoding="utf-8"?>
<formControlPr xmlns="http://schemas.microsoft.com/office/spreadsheetml/2009/9/main" objectType="CheckBox" fmlaLink="DATA!B358" lockText="1" noThreeD="1"/>
</file>

<file path=xl/ctrlProps/ctrlProp201.xml><?xml version="1.0" encoding="utf-8"?>
<formControlPr xmlns="http://schemas.microsoft.com/office/spreadsheetml/2009/9/main" objectType="CheckBox" fmlaLink="DATA!B362" lockText="1" noThreeD="1"/>
</file>

<file path=xl/ctrlProps/ctrlProp202.xml><?xml version="1.0" encoding="utf-8"?>
<formControlPr xmlns="http://schemas.microsoft.com/office/spreadsheetml/2009/9/main" objectType="CheckBox" fmlaLink="DATA!B363" lockText="1" noThreeD="1"/>
</file>

<file path=xl/ctrlProps/ctrlProp203.xml><?xml version="1.0" encoding="utf-8"?>
<formControlPr xmlns="http://schemas.microsoft.com/office/spreadsheetml/2009/9/main" objectType="CheckBox" fmlaLink="DATA!B367" lockText="1" noThreeD="1"/>
</file>

<file path=xl/ctrlProps/ctrlProp204.xml><?xml version="1.0" encoding="utf-8"?>
<formControlPr xmlns="http://schemas.microsoft.com/office/spreadsheetml/2009/9/main" objectType="CheckBox" fmlaLink="DATA!B370" lockText="1" noThreeD="1"/>
</file>

<file path=xl/ctrlProps/ctrlProp205.xml><?xml version="1.0" encoding="utf-8"?>
<formControlPr xmlns="http://schemas.microsoft.com/office/spreadsheetml/2009/9/main" objectType="CheckBox" fmlaLink="DATA!B371" lockText="1" noThreeD="1"/>
</file>

<file path=xl/ctrlProps/ctrlProp206.xml><?xml version="1.0" encoding="utf-8"?>
<formControlPr xmlns="http://schemas.microsoft.com/office/spreadsheetml/2009/9/main" objectType="CheckBox" fmlaLink="DATA!B374" lockText="1" noThreeD="1"/>
</file>

<file path=xl/ctrlProps/ctrlProp207.xml><?xml version="1.0" encoding="utf-8"?>
<formControlPr xmlns="http://schemas.microsoft.com/office/spreadsheetml/2009/9/main" objectType="CheckBox" fmlaLink="DATA!B375" lockText="1" noThreeD="1"/>
</file>

<file path=xl/ctrlProps/ctrlProp208.xml><?xml version="1.0" encoding="utf-8"?>
<formControlPr xmlns="http://schemas.microsoft.com/office/spreadsheetml/2009/9/main" objectType="CheckBox" fmlaLink="DATA!B378" lockText="1" noThreeD="1"/>
</file>

<file path=xl/ctrlProps/ctrlProp209.xml><?xml version="1.0" encoding="utf-8"?>
<formControlPr xmlns="http://schemas.microsoft.com/office/spreadsheetml/2009/9/main" objectType="CheckBox" fmlaLink="DATA!B379" lockText="1" noThreeD="1"/>
</file>

<file path=xl/ctrlProps/ctrlProp21.xml><?xml version="1.0" encoding="utf-8"?>
<formControlPr xmlns="http://schemas.microsoft.com/office/spreadsheetml/2009/9/main" objectType="CheckBox" fmlaLink="DATA!B70" lockText="1" noThreeD="1"/>
</file>

<file path=xl/ctrlProps/ctrlProp210.xml><?xml version="1.0" encoding="utf-8"?>
<formControlPr xmlns="http://schemas.microsoft.com/office/spreadsheetml/2009/9/main" objectType="CheckBox" fmlaLink="definitions!B40" lockText="1" noThreeD="1"/>
</file>

<file path=xl/ctrlProps/ctrlProp211.xml><?xml version="1.0" encoding="utf-8"?>
<formControlPr xmlns="http://schemas.microsoft.com/office/spreadsheetml/2009/9/main" objectType="CheckBox" fmlaLink="definitions!B41" lockText="1" noThreeD="1"/>
</file>

<file path=xl/ctrlProps/ctrlProp212.xml><?xml version="1.0" encoding="utf-8"?>
<formControlPr xmlns="http://schemas.microsoft.com/office/spreadsheetml/2009/9/main" objectType="CheckBox" fmlaLink="definitions!B42" lockText="1" noThreeD="1"/>
</file>

<file path=xl/ctrlProps/ctrlProp213.xml><?xml version="1.0" encoding="utf-8"?>
<formControlPr xmlns="http://schemas.microsoft.com/office/spreadsheetml/2009/9/main" objectType="CheckBox" fmlaLink="definitions!B43" lockText="1" noThreeD="1"/>
</file>

<file path=xl/ctrlProps/ctrlProp214.xml><?xml version="1.0" encoding="utf-8"?>
<formControlPr xmlns="http://schemas.microsoft.com/office/spreadsheetml/2009/9/main" objectType="CheckBox" fmlaLink="DATA!B298" lockText="1" noThreeD="1"/>
</file>

<file path=xl/ctrlProps/ctrlProp215.xml><?xml version="1.0" encoding="utf-8"?>
<formControlPr xmlns="http://schemas.microsoft.com/office/spreadsheetml/2009/9/main" objectType="CheckBox" fmlaLink="DATA!B319" lockText="1" noThreeD="1"/>
</file>

<file path=xl/ctrlProps/ctrlProp216.xml><?xml version="1.0" encoding="utf-8"?>
<formControlPr xmlns="http://schemas.microsoft.com/office/spreadsheetml/2009/9/main" objectType="CheckBox" fmlaLink="DATA!B338" lockText="1" noThreeD="1"/>
</file>

<file path=xl/ctrlProps/ctrlProp217.xml><?xml version="1.0" encoding="utf-8"?>
<formControlPr xmlns="http://schemas.microsoft.com/office/spreadsheetml/2009/9/main" objectType="CheckBox" fmlaLink="DATA!B364"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fmlaLink="DATA!B71"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fmlaLink="DATA!B76"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fmlaLink="DATA!B386" lockText="1" noThreeD="1"/>
</file>

<file path=xl/ctrlProps/ctrlProp233.xml><?xml version="1.0" encoding="utf-8"?>
<formControlPr xmlns="http://schemas.microsoft.com/office/spreadsheetml/2009/9/main" objectType="CheckBox" fmlaLink="DATA!B390" lockText="1" noThreeD="1"/>
</file>

<file path=xl/ctrlProps/ctrlProp234.xml><?xml version="1.0" encoding="utf-8"?>
<formControlPr xmlns="http://schemas.microsoft.com/office/spreadsheetml/2009/9/main" objectType="CheckBox" fmlaLink="DATA!B391" lockText="1" noThreeD="1"/>
</file>

<file path=xl/ctrlProps/ctrlProp235.xml><?xml version="1.0" encoding="utf-8"?>
<formControlPr xmlns="http://schemas.microsoft.com/office/spreadsheetml/2009/9/main" objectType="CheckBox" fmlaLink="DATA!B392" lockText="1" noThreeD="1"/>
</file>

<file path=xl/ctrlProps/ctrlProp236.xml><?xml version="1.0" encoding="utf-8"?>
<formControlPr xmlns="http://schemas.microsoft.com/office/spreadsheetml/2009/9/main" objectType="CheckBox" fmlaLink="DATA!B393" lockText="1" noThreeD="1"/>
</file>

<file path=xl/ctrlProps/ctrlProp237.xml><?xml version="1.0" encoding="utf-8"?>
<formControlPr xmlns="http://schemas.microsoft.com/office/spreadsheetml/2009/9/main" objectType="CheckBox" fmlaLink="DATA!B394" lockText="1" noThreeD="1"/>
</file>

<file path=xl/ctrlProps/ctrlProp238.xml><?xml version="1.0" encoding="utf-8"?>
<formControlPr xmlns="http://schemas.microsoft.com/office/spreadsheetml/2009/9/main" objectType="CheckBox" fmlaLink="DATA!B395" lockText="1" noThreeD="1"/>
</file>

<file path=xl/ctrlProps/ctrlProp239.xml><?xml version="1.0" encoding="utf-8"?>
<formControlPr xmlns="http://schemas.microsoft.com/office/spreadsheetml/2009/9/main" objectType="CheckBox" fmlaLink="DATA!B396" lockText="1" noThreeD="1"/>
</file>

<file path=xl/ctrlProps/ctrlProp24.xml><?xml version="1.0" encoding="utf-8"?>
<formControlPr xmlns="http://schemas.microsoft.com/office/spreadsheetml/2009/9/main" objectType="CheckBox" fmlaLink="DATA!B77" lockText="1" noThreeD="1"/>
</file>

<file path=xl/ctrlProps/ctrlProp240.xml><?xml version="1.0" encoding="utf-8"?>
<formControlPr xmlns="http://schemas.microsoft.com/office/spreadsheetml/2009/9/main" objectType="CheckBox" fmlaLink="DATA!B399" lockText="1" noThreeD="1"/>
</file>

<file path=xl/ctrlProps/ctrlProp241.xml><?xml version="1.0" encoding="utf-8"?>
<formControlPr xmlns="http://schemas.microsoft.com/office/spreadsheetml/2009/9/main" objectType="CheckBox" fmlaLink="DATA!B402" lockText="1" noThreeD="1"/>
</file>

<file path=xl/ctrlProps/ctrlProp242.xml><?xml version="1.0" encoding="utf-8"?>
<formControlPr xmlns="http://schemas.microsoft.com/office/spreadsheetml/2009/9/main" objectType="CheckBox" fmlaLink="DATA!B405" lockText="1" noThreeD="1"/>
</file>

<file path=xl/ctrlProps/ctrlProp243.xml><?xml version="1.0" encoding="utf-8"?>
<formControlPr xmlns="http://schemas.microsoft.com/office/spreadsheetml/2009/9/main" objectType="CheckBox" fmlaLink="DATA!B409" lockText="1" noThreeD="1"/>
</file>

<file path=xl/ctrlProps/ctrlProp244.xml><?xml version="1.0" encoding="utf-8"?>
<formControlPr xmlns="http://schemas.microsoft.com/office/spreadsheetml/2009/9/main" objectType="CheckBox" fmlaLink="DATA!B410" lockText="1" noThreeD="1"/>
</file>

<file path=xl/ctrlProps/ctrlProp245.xml><?xml version="1.0" encoding="utf-8"?>
<formControlPr xmlns="http://schemas.microsoft.com/office/spreadsheetml/2009/9/main" objectType="CheckBox" fmlaLink="DATA!B414" lockText="1" noThreeD="1"/>
</file>

<file path=xl/ctrlProps/ctrlProp246.xml><?xml version="1.0" encoding="utf-8"?>
<formControlPr xmlns="http://schemas.microsoft.com/office/spreadsheetml/2009/9/main" objectType="CheckBox" fmlaLink="DATA!B415" lockText="1" noThreeD="1"/>
</file>

<file path=xl/ctrlProps/ctrlProp247.xml><?xml version="1.0" encoding="utf-8"?>
<formControlPr xmlns="http://schemas.microsoft.com/office/spreadsheetml/2009/9/main" objectType="CheckBox" fmlaLink="DATA!B416" lockText="1" noThreeD="1"/>
</file>

<file path=xl/ctrlProps/ctrlProp248.xml><?xml version="1.0" encoding="utf-8"?>
<formControlPr xmlns="http://schemas.microsoft.com/office/spreadsheetml/2009/9/main" objectType="CheckBox" fmlaLink="DATA!B417" lockText="1" noThreeD="1"/>
</file>

<file path=xl/ctrlProps/ctrlProp249.xml><?xml version="1.0" encoding="utf-8"?>
<formControlPr xmlns="http://schemas.microsoft.com/office/spreadsheetml/2009/9/main" objectType="CheckBox" fmlaLink="DATA!B418" lockText="1" noThreeD="1"/>
</file>

<file path=xl/ctrlProps/ctrlProp25.xml><?xml version="1.0" encoding="utf-8"?>
<formControlPr xmlns="http://schemas.microsoft.com/office/spreadsheetml/2009/9/main" objectType="CheckBox" fmlaLink="DATA!B80" lockText="1" noThreeD="1"/>
</file>

<file path=xl/ctrlProps/ctrlProp250.xml><?xml version="1.0" encoding="utf-8"?>
<formControlPr xmlns="http://schemas.microsoft.com/office/spreadsheetml/2009/9/main" objectType="CheckBox" fmlaLink="DATA!B419" lockText="1" noThreeD="1"/>
</file>

<file path=xl/ctrlProps/ctrlProp251.xml><?xml version="1.0" encoding="utf-8"?>
<formControlPr xmlns="http://schemas.microsoft.com/office/spreadsheetml/2009/9/main" objectType="CheckBox" fmlaLink="DATA!B422" lockText="1" noThreeD="1"/>
</file>

<file path=xl/ctrlProps/ctrlProp252.xml><?xml version="1.0" encoding="utf-8"?>
<formControlPr xmlns="http://schemas.microsoft.com/office/spreadsheetml/2009/9/main" objectType="CheckBox" fmlaLink="DATA!B423" lockText="1" noThreeD="1"/>
</file>

<file path=xl/ctrlProps/ctrlProp253.xml><?xml version="1.0" encoding="utf-8"?>
<formControlPr xmlns="http://schemas.microsoft.com/office/spreadsheetml/2009/9/main" objectType="CheckBox" fmlaLink="DATA!B424" lockText="1" noThreeD="1"/>
</file>

<file path=xl/ctrlProps/ctrlProp254.xml><?xml version="1.0" encoding="utf-8"?>
<formControlPr xmlns="http://schemas.microsoft.com/office/spreadsheetml/2009/9/main" objectType="CheckBox" fmlaLink="DATA!B427" lockText="1" noThreeD="1"/>
</file>

<file path=xl/ctrlProps/ctrlProp255.xml><?xml version="1.0" encoding="utf-8"?>
<formControlPr xmlns="http://schemas.microsoft.com/office/spreadsheetml/2009/9/main" objectType="CheckBox" fmlaLink="DATA!B430" lockText="1" noThreeD="1"/>
</file>

<file path=xl/ctrlProps/ctrlProp256.xml><?xml version="1.0" encoding="utf-8"?>
<formControlPr xmlns="http://schemas.microsoft.com/office/spreadsheetml/2009/9/main" objectType="CheckBox" fmlaLink="DATA!B434" lockText="1" noThreeD="1"/>
</file>

<file path=xl/ctrlProps/ctrlProp257.xml><?xml version="1.0" encoding="utf-8"?>
<formControlPr xmlns="http://schemas.microsoft.com/office/spreadsheetml/2009/9/main" objectType="CheckBox" fmlaLink="DATA!B439" lockText="1" noThreeD="1"/>
</file>

<file path=xl/ctrlProps/ctrlProp258.xml><?xml version="1.0" encoding="utf-8"?>
<formControlPr xmlns="http://schemas.microsoft.com/office/spreadsheetml/2009/9/main" objectType="CheckBox" fmlaLink="DATA!B440" lockText="1" noThreeD="1"/>
</file>

<file path=xl/ctrlProps/ctrlProp259.xml><?xml version="1.0" encoding="utf-8"?>
<formControlPr xmlns="http://schemas.microsoft.com/office/spreadsheetml/2009/9/main" objectType="CheckBox" fmlaLink="DATA!B441" lockText="1" noThreeD="1"/>
</file>

<file path=xl/ctrlProps/ctrlProp26.xml><?xml version="1.0" encoding="utf-8"?>
<formControlPr xmlns="http://schemas.microsoft.com/office/spreadsheetml/2009/9/main" objectType="CheckBox" fmlaLink="DATA!B81" lockText="1" noThreeD="1"/>
</file>

<file path=xl/ctrlProps/ctrlProp260.xml><?xml version="1.0" encoding="utf-8"?>
<formControlPr xmlns="http://schemas.microsoft.com/office/spreadsheetml/2009/9/main" objectType="CheckBox" fmlaLink="DATA!B443" lockText="1" noThreeD="1"/>
</file>

<file path=xl/ctrlProps/ctrlProp261.xml><?xml version="1.0" encoding="utf-8"?>
<formControlPr xmlns="http://schemas.microsoft.com/office/spreadsheetml/2009/9/main" objectType="CheckBox" fmlaLink="DATA!B446" lockText="1" noThreeD="1"/>
</file>

<file path=xl/ctrlProps/ctrlProp262.xml><?xml version="1.0" encoding="utf-8"?>
<formControlPr xmlns="http://schemas.microsoft.com/office/spreadsheetml/2009/9/main" objectType="CheckBox" fmlaLink="DATA!B449" lockText="1" noThreeD="1"/>
</file>

<file path=xl/ctrlProps/ctrlProp263.xml><?xml version="1.0" encoding="utf-8"?>
<formControlPr xmlns="http://schemas.microsoft.com/office/spreadsheetml/2009/9/main" objectType="CheckBox" fmlaLink="DATA!B452" lockText="1" noThreeD="1"/>
</file>

<file path=xl/ctrlProps/ctrlProp264.xml><?xml version="1.0" encoding="utf-8"?>
<formControlPr xmlns="http://schemas.microsoft.com/office/spreadsheetml/2009/9/main" objectType="CheckBox" fmlaLink="DATA!B453" lockText="1" noThreeD="1"/>
</file>

<file path=xl/ctrlProps/ctrlProp265.xml><?xml version="1.0" encoding="utf-8"?>
<formControlPr xmlns="http://schemas.microsoft.com/office/spreadsheetml/2009/9/main" objectType="CheckBox" fmlaLink="definitions!B44" lockText="1" noThreeD="1"/>
</file>

<file path=xl/ctrlProps/ctrlProp266.xml><?xml version="1.0" encoding="utf-8"?>
<formControlPr xmlns="http://schemas.microsoft.com/office/spreadsheetml/2009/9/main" objectType="CheckBox" fmlaLink="definitions!B45" lockText="1" noThreeD="1"/>
</file>

<file path=xl/ctrlProps/ctrlProp267.xml><?xml version="1.0" encoding="utf-8"?>
<formControlPr xmlns="http://schemas.microsoft.com/office/spreadsheetml/2009/9/main" objectType="CheckBox" fmlaLink="definitions!B46" lockText="1" noThreeD="1"/>
</file>

<file path=xl/ctrlProps/ctrlProp268.xml><?xml version="1.0" encoding="utf-8"?>
<formControlPr xmlns="http://schemas.microsoft.com/office/spreadsheetml/2009/9/main" objectType="CheckBox" fmlaLink="DATA!B387" lockText="1" noThreeD="1"/>
</file>

<file path=xl/ctrlProps/ctrlProp269.xml><?xml version="1.0" encoding="utf-8"?>
<formControlPr xmlns="http://schemas.microsoft.com/office/spreadsheetml/2009/9/main" objectType="CheckBox" fmlaLink="DATA!B411" lockText="1" noThreeD="1"/>
</file>

<file path=xl/ctrlProps/ctrlProp27.xml><?xml version="1.0" encoding="utf-8"?>
<formControlPr xmlns="http://schemas.microsoft.com/office/spreadsheetml/2009/9/main" objectType="CheckBox" fmlaLink="DATA!B82" lockText="1" noThreeD="1"/>
</file>

<file path=xl/ctrlProps/ctrlProp270.xml><?xml version="1.0" encoding="utf-8"?>
<formControlPr xmlns="http://schemas.microsoft.com/office/spreadsheetml/2009/9/main" objectType="CheckBox" fmlaLink="DATA!B435"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fmlaLink="DATA!B83"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fmlaLink="DATA!B460" lockText="1" noThreeD="1"/>
</file>

<file path=xl/ctrlProps/ctrlProp288.xml><?xml version="1.0" encoding="utf-8"?>
<formControlPr xmlns="http://schemas.microsoft.com/office/spreadsheetml/2009/9/main" objectType="CheckBox" fmlaLink="DATA!B461" lockText="1" noThreeD="1"/>
</file>

<file path=xl/ctrlProps/ctrlProp289.xml><?xml version="1.0" encoding="utf-8"?>
<formControlPr xmlns="http://schemas.microsoft.com/office/spreadsheetml/2009/9/main" objectType="CheckBox" fmlaLink="DATA!B462" lockText="1" noThreeD="1"/>
</file>

<file path=xl/ctrlProps/ctrlProp29.xml><?xml version="1.0" encoding="utf-8"?>
<formControlPr xmlns="http://schemas.microsoft.com/office/spreadsheetml/2009/9/main" objectType="CheckBox" fmlaLink="DATA!B84" lockText="1" noThreeD="1"/>
</file>

<file path=xl/ctrlProps/ctrlProp290.xml><?xml version="1.0" encoding="utf-8"?>
<formControlPr xmlns="http://schemas.microsoft.com/office/spreadsheetml/2009/9/main" objectType="CheckBox" fmlaLink="DATA!B466" lockText="1" noThreeD="1"/>
</file>

<file path=xl/ctrlProps/ctrlProp291.xml><?xml version="1.0" encoding="utf-8"?>
<formControlPr xmlns="http://schemas.microsoft.com/office/spreadsheetml/2009/9/main" objectType="CheckBox" fmlaLink="DATA!B468" lockText="1" noThreeD="1"/>
</file>

<file path=xl/ctrlProps/ctrlProp292.xml><?xml version="1.0" encoding="utf-8"?>
<formControlPr xmlns="http://schemas.microsoft.com/office/spreadsheetml/2009/9/main" objectType="CheckBox" fmlaLink="DATA!B469" lockText="1" noThreeD="1"/>
</file>

<file path=xl/ctrlProps/ctrlProp293.xml><?xml version="1.0" encoding="utf-8"?>
<formControlPr xmlns="http://schemas.microsoft.com/office/spreadsheetml/2009/9/main" objectType="CheckBox" fmlaLink="DATA!B470" lockText="1" noThreeD="1"/>
</file>

<file path=xl/ctrlProps/ctrlProp294.xml><?xml version="1.0" encoding="utf-8"?>
<formControlPr xmlns="http://schemas.microsoft.com/office/spreadsheetml/2009/9/main" objectType="CheckBox" fmlaLink="DATA!B471" lockText="1" noThreeD="1"/>
</file>

<file path=xl/ctrlProps/ctrlProp295.xml><?xml version="1.0" encoding="utf-8"?>
<formControlPr xmlns="http://schemas.microsoft.com/office/spreadsheetml/2009/9/main" objectType="CheckBox" fmlaLink="DATA!B474" lockText="1" noThreeD="1"/>
</file>

<file path=xl/ctrlProps/ctrlProp296.xml><?xml version="1.0" encoding="utf-8"?>
<formControlPr xmlns="http://schemas.microsoft.com/office/spreadsheetml/2009/9/main" objectType="CheckBox" fmlaLink="DATA!B475" lockText="1" noThreeD="1"/>
</file>

<file path=xl/ctrlProps/ctrlProp297.xml><?xml version="1.0" encoding="utf-8"?>
<formControlPr xmlns="http://schemas.microsoft.com/office/spreadsheetml/2009/9/main" objectType="CheckBox" fmlaLink="DATA!B478" lockText="1" noThreeD="1"/>
</file>

<file path=xl/ctrlProps/ctrlProp298.xml><?xml version="1.0" encoding="utf-8"?>
<formControlPr xmlns="http://schemas.microsoft.com/office/spreadsheetml/2009/9/main" objectType="CheckBox" fmlaLink="DATA!B481" lockText="1" noThreeD="1"/>
</file>

<file path=xl/ctrlProps/ctrlProp299.xml><?xml version="1.0" encoding="utf-8"?>
<formControlPr xmlns="http://schemas.microsoft.com/office/spreadsheetml/2009/9/main" objectType="CheckBox" fmlaLink="DATA!B482" lockText="1" noThreeD="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CheckBox" fmlaLink="DATA!B85" lockText="1" noThreeD="1"/>
</file>

<file path=xl/ctrlProps/ctrlProp300.xml><?xml version="1.0" encoding="utf-8"?>
<formControlPr xmlns="http://schemas.microsoft.com/office/spreadsheetml/2009/9/main" objectType="CheckBox" fmlaLink="DATA!B483" lockText="1" noThreeD="1"/>
</file>

<file path=xl/ctrlProps/ctrlProp301.xml><?xml version="1.0" encoding="utf-8"?>
<formControlPr xmlns="http://schemas.microsoft.com/office/spreadsheetml/2009/9/main" objectType="CheckBox" fmlaLink="DATA!B487" lockText="1" noThreeD="1"/>
</file>

<file path=xl/ctrlProps/ctrlProp302.xml><?xml version="1.0" encoding="utf-8"?>
<formControlPr xmlns="http://schemas.microsoft.com/office/spreadsheetml/2009/9/main" objectType="CheckBox" fmlaLink="DATA!B491" lockText="1" noThreeD="1"/>
</file>

<file path=xl/ctrlProps/ctrlProp303.xml><?xml version="1.0" encoding="utf-8"?>
<formControlPr xmlns="http://schemas.microsoft.com/office/spreadsheetml/2009/9/main" objectType="CheckBox" fmlaLink="DATA!B494" lockText="1" noThreeD="1"/>
</file>

<file path=xl/ctrlProps/ctrlProp304.xml><?xml version="1.0" encoding="utf-8"?>
<formControlPr xmlns="http://schemas.microsoft.com/office/spreadsheetml/2009/9/main" objectType="CheckBox" fmlaLink="DATA!B495" lockText="1" noThreeD="1"/>
</file>

<file path=xl/ctrlProps/ctrlProp305.xml><?xml version="1.0" encoding="utf-8"?>
<formControlPr xmlns="http://schemas.microsoft.com/office/spreadsheetml/2009/9/main" objectType="CheckBox" fmlaLink="DATA!B498" lockText="1" noThreeD="1"/>
</file>

<file path=xl/ctrlProps/ctrlProp306.xml><?xml version="1.0" encoding="utf-8"?>
<formControlPr xmlns="http://schemas.microsoft.com/office/spreadsheetml/2009/9/main" objectType="CheckBox" fmlaLink="DATA!B499" lockText="1" noThreeD="1"/>
</file>

<file path=xl/ctrlProps/ctrlProp307.xml><?xml version="1.0" encoding="utf-8"?>
<formControlPr xmlns="http://schemas.microsoft.com/office/spreadsheetml/2009/9/main" objectType="CheckBox" fmlaLink="DATA!B502" lockText="1" noThreeD="1"/>
</file>

<file path=xl/ctrlProps/ctrlProp308.xml><?xml version="1.0" encoding="utf-8"?>
<formControlPr xmlns="http://schemas.microsoft.com/office/spreadsheetml/2009/9/main" objectType="CheckBox" fmlaLink="DATA!B506" lockText="1" noThreeD="1"/>
</file>

<file path=xl/ctrlProps/ctrlProp309.xml><?xml version="1.0" encoding="utf-8"?>
<formControlPr xmlns="http://schemas.microsoft.com/office/spreadsheetml/2009/9/main" objectType="CheckBox" fmlaLink="DATA!B507" lockText="1" noThreeD="1"/>
</file>

<file path=xl/ctrlProps/ctrlProp31.xml><?xml version="1.0" encoding="utf-8"?>
<formControlPr xmlns="http://schemas.microsoft.com/office/spreadsheetml/2009/9/main" objectType="CheckBox" fmlaLink="DATA!B88" lockText="1" noThreeD="1"/>
</file>

<file path=xl/ctrlProps/ctrlProp310.xml><?xml version="1.0" encoding="utf-8"?>
<formControlPr xmlns="http://schemas.microsoft.com/office/spreadsheetml/2009/9/main" objectType="CheckBox" fmlaLink="DATA!B511" lockText="1" noThreeD="1"/>
</file>

<file path=xl/ctrlProps/ctrlProp311.xml><?xml version="1.0" encoding="utf-8"?>
<formControlPr xmlns="http://schemas.microsoft.com/office/spreadsheetml/2009/9/main" objectType="CheckBox" fmlaLink="DATA!B512" lockText="1" noThreeD="1"/>
</file>

<file path=xl/ctrlProps/ctrlProp312.xml><?xml version="1.0" encoding="utf-8"?>
<formControlPr xmlns="http://schemas.microsoft.com/office/spreadsheetml/2009/9/main" objectType="CheckBox" fmlaLink="DATA!B515" lockText="1" noThreeD="1"/>
</file>

<file path=xl/ctrlProps/ctrlProp313.xml><?xml version="1.0" encoding="utf-8"?>
<formControlPr xmlns="http://schemas.microsoft.com/office/spreadsheetml/2009/9/main" objectType="CheckBox" fmlaLink="DATA!B518" lockText="1" noThreeD="1"/>
</file>

<file path=xl/ctrlProps/ctrlProp314.xml><?xml version="1.0" encoding="utf-8"?>
<formControlPr xmlns="http://schemas.microsoft.com/office/spreadsheetml/2009/9/main" objectType="CheckBox" fmlaLink="DATA!B521" lockText="1" noThreeD="1"/>
</file>

<file path=xl/ctrlProps/ctrlProp315.xml><?xml version="1.0" encoding="utf-8"?>
<formControlPr xmlns="http://schemas.microsoft.com/office/spreadsheetml/2009/9/main" objectType="CheckBox" fmlaLink="DATA!B525" lockText="1" noThreeD="1"/>
</file>

<file path=xl/ctrlProps/ctrlProp316.xml><?xml version="1.0" encoding="utf-8"?>
<formControlPr xmlns="http://schemas.microsoft.com/office/spreadsheetml/2009/9/main" objectType="CheckBox" fmlaLink="DATA!B526" lockText="1" noThreeD="1"/>
</file>

<file path=xl/ctrlProps/ctrlProp317.xml><?xml version="1.0" encoding="utf-8"?>
<formControlPr xmlns="http://schemas.microsoft.com/office/spreadsheetml/2009/9/main" objectType="CheckBox" fmlaLink="DATA!B530" lockText="1" noThreeD="1"/>
</file>

<file path=xl/ctrlProps/ctrlProp318.xml><?xml version="1.0" encoding="utf-8"?>
<formControlPr xmlns="http://schemas.microsoft.com/office/spreadsheetml/2009/9/main" objectType="CheckBox" fmlaLink="DATA!B531" lockText="1" noThreeD="1"/>
</file>

<file path=xl/ctrlProps/ctrlProp319.xml><?xml version="1.0" encoding="utf-8"?>
<formControlPr xmlns="http://schemas.microsoft.com/office/spreadsheetml/2009/9/main" objectType="CheckBox" fmlaLink="DATA!B534" lockText="1" noThreeD="1"/>
</file>

<file path=xl/ctrlProps/ctrlProp32.xml><?xml version="1.0" encoding="utf-8"?>
<formControlPr xmlns="http://schemas.microsoft.com/office/spreadsheetml/2009/9/main" objectType="CheckBox" fmlaLink="DATA!B89" lockText="1" noThreeD="1"/>
</file>

<file path=xl/ctrlProps/ctrlProp320.xml><?xml version="1.0" encoding="utf-8"?>
<formControlPr xmlns="http://schemas.microsoft.com/office/spreadsheetml/2009/9/main" objectType="CheckBox" fmlaLink="DATA!B535" lockText="1" noThreeD="1"/>
</file>

<file path=xl/ctrlProps/ctrlProp321.xml><?xml version="1.0" encoding="utf-8"?>
<formControlPr xmlns="http://schemas.microsoft.com/office/spreadsheetml/2009/9/main" objectType="CheckBox" fmlaLink="DATA!B538" lockText="1" noThreeD="1"/>
</file>

<file path=xl/ctrlProps/ctrlProp322.xml><?xml version="1.0" encoding="utf-8"?>
<formControlPr xmlns="http://schemas.microsoft.com/office/spreadsheetml/2009/9/main" objectType="CheckBox" fmlaLink="DATA!B541" lockText="1" noThreeD="1"/>
</file>

<file path=xl/ctrlProps/ctrlProp323.xml><?xml version="1.0" encoding="utf-8"?>
<formControlPr xmlns="http://schemas.microsoft.com/office/spreadsheetml/2009/9/main" objectType="CheckBox" fmlaLink="DATA!B545" lockText="1" noThreeD="1"/>
</file>

<file path=xl/ctrlProps/ctrlProp324.xml><?xml version="1.0" encoding="utf-8"?>
<formControlPr xmlns="http://schemas.microsoft.com/office/spreadsheetml/2009/9/main" objectType="CheckBox" fmlaLink="DATA!B546" lockText="1" noThreeD="1"/>
</file>

<file path=xl/ctrlProps/ctrlProp325.xml><?xml version="1.0" encoding="utf-8"?>
<formControlPr xmlns="http://schemas.microsoft.com/office/spreadsheetml/2009/9/main" objectType="CheckBox" fmlaLink="DATA!B550" lockText="1" noThreeD="1"/>
</file>

<file path=xl/ctrlProps/ctrlProp326.xml><?xml version="1.0" encoding="utf-8"?>
<formControlPr xmlns="http://schemas.microsoft.com/office/spreadsheetml/2009/9/main" objectType="CheckBox" fmlaLink="DATA!B551" lockText="1" noThreeD="1"/>
</file>

<file path=xl/ctrlProps/ctrlProp327.xml><?xml version="1.0" encoding="utf-8"?>
<formControlPr xmlns="http://schemas.microsoft.com/office/spreadsheetml/2009/9/main" objectType="CheckBox" fmlaLink="DATA!B552" lockText="1" noThreeD="1"/>
</file>

<file path=xl/ctrlProps/ctrlProp328.xml><?xml version="1.0" encoding="utf-8"?>
<formControlPr xmlns="http://schemas.microsoft.com/office/spreadsheetml/2009/9/main" objectType="CheckBox" fmlaLink="DATA!B555" lockText="1" noThreeD="1"/>
</file>

<file path=xl/ctrlProps/ctrlProp329.xml><?xml version="1.0" encoding="utf-8"?>
<formControlPr xmlns="http://schemas.microsoft.com/office/spreadsheetml/2009/9/main" objectType="CheckBox" fmlaLink="DATA!B556" lockText="1" noThreeD="1"/>
</file>

<file path=xl/ctrlProps/ctrlProp33.xml><?xml version="1.0" encoding="utf-8"?>
<formControlPr xmlns="http://schemas.microsoft.com/office/spreadsheetml/2009/9/main" objectType="CheckBox" fmlaLink="DATA!B92" lockText="1" noThreeD="1"/>
</file>

<file path=xl/ctrlProps/ctrlProp330.xml><?xml version="1.0" encoding="utf-8"?>
<formControlPr xmlns="http://schemas.microsoft.com/office/spreadsheetml/2009/9/main" objectType="CheckBox" fmlaLink="DATA!B559" lockText="1" noThreeD="1"/>
</file>

<file path=xl/ctrlProps/ctrlProp331.xml><?xml version="1.0" encoding="utf-8"?>
<formControlPr xmlns="http://schemas.microsoft.com/office/spreadsheetml/2009/9/main" objectType="CheckBox" fmlaLink="DATA!B562" lockText="1" noThreeD="1"/>
</file>

<file path=xl/ctrlProps/ctrlProp332.xml><?xml version="1.0" encoding="utf-8"?>
<formControlPr xmlns="http://schemas.microsoft.com/office/spreadsheetml/2009/9/main" objectType="CheckBox" fmlaLink="DATA!B563" lockText="1" noThreeD="1"/>
</file>

<file path=xl/ctrlProps/ctrlProp333.xml><?xml version="1.0" encoding="utf-8"?>
<formControlPr xmlns="http://schemas.microsoft.com/office/spreadsheetml/2009/9/main" objectType="CheckBox" fmlaLink="DATA!B567" lockText="1" noThreeD="1"/>
</file>

<file path=xl/ctrlProps/ctrlProp334.xml><?xml version="1.0" encoding="utf-8"?>
<formControlPr xmlns="http://schemas.microsoft.com/office/spreadsheetml/2009/9/main" objectType="CheckBox" fmlaLink="DATA!B571" lockText="1" noThreeD="1"/>
</file>

<file path=xl/ctrlProps/ctrlProp335.xml><?xml version="1.0" encoding="utf-8"?>
<formControlPr xmlns="http://schemas.microsoft.com/office/spreadsheetml/2009/9/main" objectType="CheckBox" fmlaLink="DATA!B572" lockText="1" noThreeD="1"/>
</file>

<file path=xl/ctrlProps/ctrlProp336.xml><?xml version="1.0" encoding="utf-8"?>
<formControlPr xmlns="http://schemas.microsoft.com/office/spreadsheetml/2009/9/main" objectType="CheckBox" fmlaLink="DATA!B575" lockText="1" noThreeD="1"/>
</file>

<file path=xl/ctrlProps/ctrlProp337.xml><?xml version="1.0" encoding="utf-8"?>
<formControlPr xmlns="http://schemas.microsoft.com/office/spreadsheetml/2009/9/main" objectType="CheckBox" fmlaLink="DATA!B576" lockText="1" noThreeD="1"/>
</file>

<file path=xl/ctrlProps/ctrlProp338.xml><?xml version="1.0" encoding="utf-8"?>
<formControlPr xmlns="http://schemas.microsoft.com/office/spreadsheetml/2009/9/main" objectType="CheckBox" fmlaLink="DATA!B579" lockText="1" noThreeD="1"/>
</file>

<file path=xl/ctrlProps/ctrlProp339.xml><?xml version="1.0" encoding="utf-8"?>
<formControlPr xmlns="http://schemas.microsoft.com/office/spreadsheetml/2009/9/main" objectType="CheckBox" fmlaLink="DATA!B582" lockText="1" noThreeD="1"/>
</file>

<file path=xl/ctrlProps/ctrlProp34.xml><?xml version="1.0" encoding="utf-8"?>
<formControlPr xmlns="http://schemas.microsoft.com/office/spreadsheetml/2009/9/main" objectType="CheckBox" fmlaLink="DATA!B93" lockText="1" noThreeD="1"/>
</file>

<file path=xl/ctrlProps/ctrlProp340.xml><?xml version="1.0" encoding="utf-8"?>
<formControlPr xmlns="http://schemas.microsoft.com/office/spreadsheetml/2009/9/main" objectType="CheckBox" fmlaLink="DATA!B583" lockText="1" noThreeD="1"/>
</file>

<file path=xl/ctrlProps/ctrlProp341.xml><?xml version="1.0" encoding="utf-8"?>
<formControlPr xmlns="http://schemas.microsoft.com/office/spreadsheetml/2009/9/main" objectType="CheckBox" fmlaLink="definitions!B47" lockText="1" noThreeD="1"/>
</file>

<file path=xl/ctrlProps/ctrlProp342.xml><?xml version="1.0" encoding="utf-8"?>
<formControlPr xmlns="http://schemas.microsoft.com/office/spreadsheetml/2009/9/main" objectType="CheckBox" fmlaLink="definitions!B48" lockText="1" noThreeD="1"/>
</file>

<file path=xl/ctrlProps/ctrlProp343.xml><?xml version="1.0" encoding="utf-8"?>
<formControlPr xmlns="http://schemas.microsoft.com/office/spreadsheetml/2009/9/main" objectType="CheckBox" fmlaLink="definitions!B49" lockText="1" noThreeD="1"/>
</file>

<file path=xl/ctrlProps/ctrlProp344.xml><?xml version="1.0" encoding="utf-8"?>
<formControlPr xmlns="http://schemas.microsoft.com/office/spreadsheetml/2009/9/main" objectType="CheckBox" fmlaLink="definitions!B50" lockText="1" noThreeD="1"/>
</file>

<file path=xl/ctrlProps/ctrlProp345.xml><?xml version="1.0" encoding="utf-8"?>
<formControlPr xmlns="http://schemas.microsoft.com/office/spreadsheetml/2009/9/main" objectType="CheckBox" fmlaLink="definitions!B51" lockText="1" noThreeD="1"/>
</file>

<file path=xl/ctrlProps/ctrlProp346.xml><?xml version="1.0" encoding="utf-8"?>
<formControlPr xmlns="http://schemas.microsoft.com/office/spreadsheetml/2009/9/main" objectType="CheckBox" fmlaLink="definitions!B52" lockText="1" noThreeD="1"/>
</file>

<file path=xl/ctrlProps/ctrlProp347.xml><?xml version="1.0" encoding="utf-8"?>
<formControlPr xmlns="http://schemas.microsoft.com/office/spreadsheetml/2009/9/main" objectType="CheckBox" fmlaLink="DATA!B463" lockText="1" noThreeD="1"/>
</file>

<file path=xl/ctrlProps/ctrlProp348.xml><?xml version="1.0" encoding="utf-8"?>
<formControlPr xmlns="http://schemas.microsoft.com/office/spreadsheetml/2009/9/main" objectType="CheckBox" fmlaLink="DATA!B488" lockText="1" noThreeD="1"/>
</file>

<file path=xl/ctrlProps/ctrlProp349.xml><?xml version="1.0" encoding="utf-8"?>
<formControlPr xmlns="http://schemas.microsoft.com/office/spreadsheetml/2009/9/main" objectType="CheckBox" fmlaLink="DATA!B508" lockText="1" noThreeD="1"/>
</file>

<file path=xl/ctrlProps/ctrlProp35.xml><?xml version="1.0" encoding="utf-8"?>
<formControlPr xmlns="http://schemas.microsoft.com/office/spreadsheetml/2009/9/main" objectType="CheckBox" fmlaLink="DATA!B97" lockText="1" noThreeD="1"/>
</file>

<file path=xl/ctrlProps/ctrlProp350.xml><?xml version="1.0" encoding="utf-8"?>
<formControlPr xmlns="http://schemas.microsoft.com/office/spreadsheetml/2009/9/main" objectType="CheckBox" fmlaLink="DATA!B527" lockText="1" noThreeD="1"/>
</file>

<file path=xl/ctrlProps/ctrlProp351.xml><?xml version="1.0" encoding="utf-8"?>
<formControlPr xmlns="http://schemas.microsoft.com/office/spreadsheetml/2009/9/main" objectType="CheckBox" fmlaLink="DATA!B547" lockText="1" noThreeD="1"/>
</file>

<file path=xl/ctrlProps/ctrlProp352.xml><?xml version="1.0" encoding="utf-8"?>
<formControlPr xmlns="http://schemas.microsoft.com/office/spreadsheetml/2009/9/main" objectType="CheckBox" fmlaLink="DATA!B568"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fmlaLink="DATA!B98"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fmlaLink="DATA!B590" lockText="1" noThreeD="1"/>
</file>

<file path=xl/ctrlProps/ctrlProp365.xml><?xml version="1.0" encoding="utf-8"?>
<formControlPr xmlns="http://schemas.microsoft.com/office/spreadsheetml/2009/9/main" objectType="CheckBox" fmlaLink="DATA!B594" lockText="1" noThreeD="1"/>
</file>

<file path=xl/ctrlProps/ctrlProp366.xml><?xml version="1.0" encoding="utf-8"?>
<formControlPr xmlns="http://schemas.microsoft.com/office/spreadsheetml/2009/9/main" objectType="CheckBox" fmlaLink="DATA!B595" lockText="1" noThreeD="1"/>
</file>

<file path=xl/ctrlProps/ctrlProp367.xml><?xml version="1.0" encoding="utf-8"?>
<formControlPr xmlns="http://schemas.microsoft.com/office/spreadsheetml/2009/9/main" objectType="CheckBox" fmlaLink="DATA!B598" lockText="1" noThreeD="1"/>
</file>

<file path=xl/ctrlProps/ctrlProp368.xml><?xml version="1.0" encoding="utf-8"?>
<formControlPr xmlns="http://schemas.microsoft.com/office/spreadsheetml/2009/9/main" objectType="CheckBox" fmlaLink="DATA!B599" lockText="1" noThreeD="1"/>
</file>

<file path=xl/ctrlProps/ctrlProp369.xml><?xml version="1.0" encoding="utf-8"?>
<formControlPr xmlns="http://schemas.microsoft.com/office/spreadsheetml/2009/9/main" objectType="CheckBox" fmlaLink="DATA!B602" lockText="1" noThreeD="1"/>
</file>

<file path=xl/ctrlProps/ctrlProp37.xml><?xml version="1.0" encoding="utf-8"?>
<formControlPr xmlns="http://schemas.microsoft.com/office/spreadsheetml/2009/9/main" objectType="CheckBox" fmlaLink="DATA!B102" lockText="1" noThreeD="1"/>
</file>

<file path=xl/ctrlProps/ctrlProp370.xml><?xml version="1.0" encoding="utf-8"?>
<formControlPr xmlns="http://schemas.microsoft.com/office/spreadsheetml/2009/9/main" objectType="CheckBox" fmlaLink="DATA!B603" lockText="1" noThreeD="1"/>
</file>

<file path=xl/ctrlProps/ctrlProp371.xml><?xml version="1.0" encoding="utf-8"?>
<formControlPr xmlns="http://schemas.microsoft.com/office/spreadsheetml/2009/9/main" objectType="CheckBox" fmlaLink="DATA!B606" lockText="1" noThreeD="1"/>
</file>

<file path=xl/ctrlProps/ctrlProp372.xml><?xml version="1.0" encoding="utf-8"?>
<formControlPr xmlns="http://schemas.microsoft.com/office/spreadsheetml/2009/9/main" objectType="CheckBox" fmlaLink="DATA!B610" lockText="1" noThreeD="1"/>
</file>

<file path=xl/ctrlProps/ctrlProp373.xml><?xml version="1.0" encoding="utf-8"?>
<formControlPr xmlns="http://schemas.microsoft.com/office/spreadsheetml/2009/9/main" objectType="CheckBox" fmlaLink="DATA!B614" lockText="1" noThreeD="1"/>
</file>

<file path=xl/ctrlProps/ctrlProp374.xml><?xml version="1.0" encoding="utf-8"?>
<formControlPr xmlns="http://schemas.microsoft.com/office/spreadsheetml/2009/9/main" objectType="CheckBox" fmlaLink="DATA!B617" lockText="1" noThreeD="1"/>
</file>

<file path=xl/ctrlProps/ctrlProp375.xml><?xml version="1.0" encoding="utf-8"?>
<formControlPr xmlns="http://schemas.microsoft.com/office/spreadsheetml/2009/9/main" objectType="CheckBox" fmlaLink="DATA!B618" lockText="1" noThreeD="1"/>
</file>

<file path=xl/ctrlProps/ctrlProp376.xml><?xml version="1.0" encoding="utf-8"?>
<formControlPr xmlns="http://schemas.microsoft.com/office/spreadsheetml/2009/9/main" objectType="CheckBox" fmlaLink="DATA!B622" lockText="1" noThreeD="1"/>
</file>

<file path=xl/ctrlProps/ctrlProp377.xml><?xml version="1.0" encoding="utf-8"?>
<formControlPr xmlns="http://schemas.microsoft.com/office/spreadsheetml/2009/9/main" objectType="CheckBox" fmlaLink="DATA!B623" lockText="1" noThreeD="1"/>
</file>

<file path=xl/ctrlProps/ctrlProp378.xml><?xml version="1.0" encoding="utf-8"?>
<formControlPr xmlns="http://schemas.microsoft.com/office/spreadsheetml/2009/9/main" objectType="CheckBox" fmlaLink="DATA!B626" lockText="1" noThreeD="1"/>
</file>

<file path=xl/ctrlProps/ctrlProp379.xml><?xml version="1.0" encoding="utf-8"?>
<formControlPr xmlns="http://schemas.microsoft.com/office/spreadsheetml/2009/9/main" objectType="CheckBox" fmlaLink="DATA!B630" lockText="1" noThreeD="1"/>
</file>

<file path=xl/ctrlProps/ctrlProp38.xml><?xml version="1.0" encoding="utf-8"?>
<formControlPr xmlns="http://schemas.microsoft.com/office/spreadsheetml/2009/9/main" objectType="CheckBox" fmlaLink="DATA!B103" lockText="1" noThreeD="1"/>
</file>

<file path=xl/ctrlProps/ctrlProp380.xml><?xml version="1.0" encoding="utf-8"?>
<formControlPr xmlns="http://schemas.microsoft.com/office/spreadsheetml/2009/9/main" objectType="CheckBox" fmlaLink="DATA!B631" lockText="1" noThreeD="1"/>
</file>

<file path=xl/ctrlProps/ctrlProp381.xml><?xml version="1.0" encoding="utf-8"?>
<formControlPr xmlns="http://schemas.microsoft.com/office/spreadsheetml/2009/9/main" objectType="CheckBox" fmlaLink="DATA!B635" lockText="1" noThreeD="1"/>
</file>

<file path=xl/ctrlProps/ctrlProp382.xml><?xml version="1.0" encoding="utf-8"?>
<formControlPr xmlns="http://schemas.microsoft.com/office/spreadsheetml/2009/9/main" objectType="CheckBox" fmlaLink="DATA!B636" lockText="1" noThreeD="1"/>
</file>

<file path=xl/ctrlProps/ctrlProp383.xml><?xml version="1.0" encoding="utf-8"?>
<formControlPr xmlns="http://schemas.microsoft.com/office/spreadsheetml/2009/9/main" objectType="CheckBox" fmlaLink="DATA!B639" lockText="1" noThreeD="1"/>
</file>

<file path=xl/ctrlProps/ctrlProp384.xml><?xml version="1.0" encoding="utf-8"?>
<formControlPr xmlns="http://schemas.microsoft.com/office/spreadsheetml/2009/9/main" objectType="CheckBox" fmlaLink="DATA!B640" lockText="1" noThreeD="1"/>
</file>

<file path=xl/ctrlProps/ctrlProp385.xml><?xml version="1.0" encoding="utf-8"?>
<formControlPr xmlns="http://schemas.microsoft.com/office/spreadsheetml/2009/9/main" objectType="CheckBox" fmlaLink="DATA!B643" lockText="1" noThreeD="1"/>
</file>

<file path=xl/ctrlProps/ctrlProp386.xml><?xml version="1.0" encoding="utf-8"?>
<formControlPr xmlns="http://schemas.microsoft.com/office/spreadsheetml/2009/9/main" objectType="CheckBox" fmlaLink="DATA!B646" lockText="1" noThreeD="1"/>
</file>

<file path=xl/ctrlProps/ctrlProp387.xml><?xml version="1.0" encoding="utf-8"?>
<formControlPr xmlns="http://schemas.microsoft.com/office/spreadsheetml/2009/9/main" objectType="CheckBox" fmlaLink="definitions!B53" lockText="1" noThreeD="1"/>
</file>

<file path=xl/ctrlProps/ctrlProp388.xml><?xml version="1.0" encoding="utf-8"?>
<formControlPr xmlns="http://schemas.microsoft.com/office/spreadsheetml/2009/9/main" objectType="CheckBox" fmlaLink="definitions!B54" lockText="1" noThreeD="1"/>
</file>

<file path=xl/ctrlProps/ctrlProp389.xml><?xml version="1.0" encoding="utf-8"?>
<formControlPr xmlns="http://schemas.microsoft.com/office/spreadsheetml/2009/9/main" objectType="CheckBox" fmlaLink="definitions!B55" lockText="1" noThreeD="1"/>
</file>

<file path=xl/ctrlProps/ctrlProp39.xml><?xml version="1.0" encoding="utf-8"?>
<formControlPr xmlns="http://schemas.microsoft.com/office/spreadsheetml/2009/9/main" objectType="CheckBox" fmlaLink="DATA!B104" lockText="1" noThreeD="1"/>
</file>

<file path=xl/ctrlProps/ctrlProp390.xml><?xml version="1.0" encoding="utf-8"?>
<formControlPr xmlns="http://schemas.microsoft.com/office/spreadsheetml/2009/9/main" objectType="CheckBox" fmlaLink="DATA!B591" lockText="1" noThreeD="1"/>
</file>

<file path=xl/ctrlProps/ctrlProp391.xml><?xml version="1.0" encoding="utf-8"?>
<formControlPr xmlns="http://schemas.microsoft.com/office/spreadsheetml/2009/9/main" objectType="CheckBox" fmlaLink="DATA!B611" lockText="1" noThreeD="1"/>
</file>

<file path=xl/ctrlProps/ctrlProp392.xml><?xml version="1.0" encoding="utf-8"?>
<formControlPr xmlns="http://schemas.microsoft.com/office/spreadsheetml/2009/9/main" objectType="CheckBox" fmlaLink="DATA!B632" lockText="1" noThreeD="1"/>
</file>

<file path=xl/ctrlProps/ctrlProp393.xml><?xml version="1.0" encoding="utf-8"?>
<formControlPr xmlns="http://schemas.microsoft.com/office/spreadsheetml/2009/9/main" objectType="Radio" firstButton="1" fmlaLink="DATA!$D$654" lockText="1" noThreeD="1"/>
</file>

<file path=xl/ctrlProps/ctrlProp394.xml><?xml version="1.0" encoding="utf-8"?>
<formControlPr xmlns="http://schemas.microsoft.com/office/spreadsheetml/2009/9/main" objectType="Radio" lockText="1" noThreeD="1"/>
</file>

<file path=xl/ctrlProps/ctrlProp395.xml><?xml version="1.0" encoding="utf-8"?>
<formControlPr xmlns="http://schemas.microsoft.com/office/spreadsheetml/2009/9/main" objectType="Radio" lockText="1" noThreeD="1"/>
</file>

<file path=xl/ctrlProps/ctrlProp396.xml><?xml version="1.0" encoding="utf-8"?>
<formControlPr xmlns="http://schemas.microsoft.com/office/spreadsheetml/2009/9/main" objectType="Radio" firstButton="1" fmlaLink="DATA!$D$655" lockText="1" noThreeD="1"/>
</file>

<file path=xl/ctrlProps/ctrlProp397.xml><?xml version="1.0" encoding="utf-8"?>
<formControlPr xmlns="http://schemas.microsoft.com/office/spreadsheetml/2009/9/main" objectType="Radio" lockText="1" noThreeD="1"/>
</file>

<file path=xl/ctrlProps/ctrlProp398.xml><?xml version="1.0" encoding="utf-8"?>
<formControlPr xmlns="http://schemas.microsoft.com/office/spreadsheetml/2009/9/main" objectType="Radio" lockText="1" noThreeD="1"/>
</file>

<file path=xl/ctrlProps/ctrlProp399.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CheckBox" fmlaLink="definitions!$G$7" lockText="1" noThreeD="1"/>
</file>

<file path=xl/ctrlProps/ctrlProp40.xml><?xml version="1.0" encoding="utf-8"?>
<formControlPr xmlns="http://schemas.microsoft.com/office/spreadsheetml/2009/9/main" objectType="CheckBox" fmlaLink="DATA!B107" lockText="1" noThreeD="1"/>
</file>

<file path=xl/ctrlProps/ctrlProp400.xml><?xml version="1.0" encoding="utf-8"?>
<formControlPr xmlns="http://schemas.microsoft.com/office/spreadsheetml/2009/9/main" objectType="Radio" firstButton="1" fmlaLink="DATA!$D$656" lockText="1" noThreeD="1"/>
</file>

<file path=xl/ctrlProps/ctrlProp401.xml><?xml version="1.0" encoding="utf-8"?>
<formControlPr xmlns="http://schemas.microsoft.com/office/spreadsheetml/2009/9/main" objectType="Radio" lockText="1" noThreeD="1"/>
</file>

<file path=xl/ctrlProps/ctrlProp402.xml><?xml version="1.0" encoding="utf-8"?>
<formControlPr xmlns="http://schemas.microsoft.com/office/spreadsheetml/2009/9/main" objectType="Radio" lockText="1" noThreeD="1"/>
</file>

<file path=xl/ctrlProps/ctrlProp403.xml><?xml version="1.0" encoding="utf-8"?>
<formControlPr xmlns="http://schemas.microsoft.com/office/spreadsheetml/2009/9/main" objectType="Radio" lockText="1" noThreeD="1"/>
</file>

<file path=xl/ctrlProps/ctrlProp404.xml><?xml version="1.0" encoding="utf-8"?>
<formControlPr xmlns="http://schemas.microsoft.com/office/spreadsheetml/2009/9/main" objectType="Radio" firstButton="1" fmlaLink="DATA!$D$657" lockText="1" noThreeD="1"/>
</file>

<file path=xl/ctrlProps/ctrlProp405.xml><?xml version="1.0" encoding="utf-8"?>
<formControlPr xmlns="http://schemas.microsoft.com/office/spreadsheetml/2009/9/main" objectType="Radio" lockText="1" noThreeD="1"/>
</file>

<file path=xl/ctrlProps/ctrlProp406.xml><?xml version="1.0" encoding="utf-8"?>
<formControlPr xmlns="http://schemas.microsoft.com/office/spreadsheetml/2009/9/main" objectType="Radio" lockText="1" noThreeD="1"/>
</file>

<file path=xl/ctrlProps/ctrlProp407.xml><?xml version="1.0" encoding="utf-8"?>
<formControlPr xmlns="http://schemas.microsoft.com/office/spreadsheetml/2009/9/main" objectType="Radio" lockText="1" noThreeD="1"/>
</file>

<file path=xl/ctrlProps/ctrlProp408.xml><?xml version="1.0" encoding="utf-8"?>
<formControlPr xmlns="http://schemas.microsoft.com/office/spreadsheetml/2009/9/main" objectType="Radio" firstButton="1" fmlaLink="DATA!D658" lockText="1" noThreeD="1"/>
</file>

<file path=xl/ctrlProps/ctrlProp409.xml><?xml version="1.0" encoding="utf-8"?>
<formControlPr xmlns="http://schemas.microsoft.com/office/spreadsheetml/2009/9/main" objectType="Radio" lockText="1" noThreeD="1"/>
</file>

<file path=xl/ctrlProps/ctrlProp41.xml><?xml version="1.0" encoding="utf-8"?>
<formControlPr xmlns="http://schemas.microsoft.com/office/spreadsheetml/2009/9/main" objectType="CheckBox" fmlaLink="DATA!B108" lockText="1" noThreeD="1"/>
</file>

<file path=xl/ctrlProps/ctrlProp410.xml><?xml version="1.0" encoding="utf-8"?>
<formControlPr xmlns="http://schemas.microsoft.com/office/spreadsheetml/2009/9/main" objectType="Radio" lockText="1" noThreeD="1"/>
</file>

<file path=xl/ctrlProps/ctrlProp411.xml><?xml version="1.0" encoding="utf-8"?>
<formControlPr xmlns="http://schemas.microsoft.com/office/spreadsheetml/2009/9/main" objectType="Radio" lockText="1" noThreeD="1"/>
</file>

<file path=xl/ctrlProps/ctrlProp412.xml><?xml version="1.0" encoding="utf-8"?>
<formControlPr xmlns="http://schemas.microsoft.com/office/spreadsheetml/2009/9/main" objectType="Radio" firstButton="1" fmlaLink="DATA!D659" lockText="1" noThreeD="1"/>
</file>

<file path=xl/ctrlProps/ctrlProp413.xml><?xml version="1.0" encoding="utf-8"?>
<formControlPr xmlns="http://schemas.microsoft.com/office/spreadsheetml/2009/9/main" objectType="Radio" lockText="1" noThreeD="1"/>
</file>

<file path=xl/ctrlProps/ctrlProp414.xml><?xml version="1.0" encoding="utf-8"?>
<formControlPr xmlns="http://schemas.microsoft.com/office/spreadsheetml/2009/9/main" objectType="Radio" lockText="1" noThreeD="1"/>
</file>

<file path=xl/ctrlProps/ctrlProp415.xml><?xml version="1.0" encoding="utf-8"?>
<formControlPr xmlns="http://schemas.microsoft.com/office/spreadsheetml/2009/9/main" objectType="Radio" lockText="1" noThreeD="1"/>
</file>

<file path=xl/ctrlProps/ctrlProp416.xml><?xml version="1.0" encoding="utf-8"?>
<formControlPr xmlns="http://schemas.microsoft.com/office/spreadsheetml/2009/9/main" objectType="Radio" firstButton="1" fmlaLink="DATA!D660" lockText="1" noThreeD="1"/>
</file>

<file path=xl/ctrlProps/ctrlProp417.xml><?xml version="1.0" encoding="utf-8"?>
<formControlPr xmlns="http://schemas.microsoft.com/office/spreadsheetml/2009/9/main" objectType="Radio" lockText="1" noThreeD="1"/>
</file>

<file path=xl/ctrlProps/ctrlProp418.xml><?xml version="1.0" encoding="utf-8"?>
<formControlPr xmlns="http://schemas.microsoft.com/office/spreadsheetml/2009/9/main" objectType="Radio" lockText="1" noThreeD="1"/>
</file>

<file path=xl/ctrlProps/ctrlProp419.xml><?xml version="1.0" encoding="utf-8"?>
<formControlPr xmlns="http://schemas.microsoft.com/office/spreadsheetml/2009/9/main" objectType="Radio" lockText="1" noThreeD="1"/>
</file>

<file path=xl/ctrlProps/ctrlProp42.xml><?xml version="1.0" encoding="utf-8"?>
<formControlPr xmlns="http://schemas.microsoft.com/office/spreadsheetml/2009/9/main" objectType="CheckBox" fmlaLink="DATA!B111" lockText="1" noThreeD="1"/>
</file>

<file path=xl/ctrlProps/ctrlProp420.xml><?xml version="1.0" encoding="utf-8"?>
<formControlPr xmlns="http://schemas.microsoft.com/office/spreadsheetml/2009/9/main" objectType="GBox" noThreeD="1"/>
</file>

<file path=xl/ctrlProps/ctrlProp421.xml><?xml version="1.0" encoding="utf-8"?>
<formControlPr xmlns="http://schemas.microsoft.com/office/spreadsheetml/2009/9/main" objectType="GBox" noThreeD="1"/>
</file>

<file path=xl/ctrlProps/ctrlProp422.xml><?xml version="1.0" encoding="utf-8"?>
<formControlPr xmlns="http://schemas.microsoft.com/office/spreadsheetml/2009/9/main" objectType="GBox" noThreeD="1"/>
</file>

<file path=xl/ctrlProps/ctrlProp423.xml><?xml version="1.0" encoding="utf-8"?>
<formControlPr xmlns="http://schemas.microsoft.com/office/spreadsheetml/2009/9/main" objectType="GBox" noThreeD="1"/>
</file>

<file path=xl/ctrlProps/ctrlProp424.xml><?xml version="1.0" encoding="utf-8"?>
<formControlPr xmlns="http://schemas.microsoft.com/office/spreadsheetml/2009/9/main" objectType="GBox" noThreeD="1"/>
</file>

<file path=xl/ctrlProps/ctrlProp425.xml><?xml version="1.0" encoding="utf-8"?>
<formControlPr xmlns="http://schemas.microsoft.com/office/spreadsheetml/2009/9/main" objectType="GBox" noThreeD="1"/>
</file>

<file path=xl/ctrlProps/ctrlProp426.xml><?xml version="1.0" encoding="utf-8"?>
<formControlPr xmlns="http://schemas.microsoft.com/office/spreadsheetml/2009/9/main" objectType="Radio"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fmlaLink="DATA!B112"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fmlaLink="DATA!B115" lockText="1" noThreeD="1"/>
</file>

<file path=xl/ctrlProps/ctrlProp45.xml><?xml version="1.0" encoding="utf-8"?>
<formControlPr xmlns="http://schemas.microsoft.com/office/spreadsheetml/2009/9/main" objectType="CheckBox" fmlaLink="DATA!B116" lockText="1" noThreeD="1"/>
</file>

<file path=xl/ctrlProps/ctrlProp46.xml><?xml version="1.0" encoding="utf-8"?>
<formControlPr xmlns="http://schemas.microsoft.com/office/spreadsheetml/2009/9/main" objectType="CheckBox" fmlaLink="DATA!B120" lockText="1" noThreeD="1"/>
</file>

<file path=xl/ctrlProps/ctrlProp47.xml><?xml version="1.0" encoding="utf-8"?>
<formControlPr xmlns="http://schemas.microsoft.com/office/spreadsheetml/2009/9/main" objectType="CheckBox" fmlaLink="DATA!B122" lockText="1" noThreeD="1"/>
</file>

<file path=xl/ctrlProps/ctrlProp48.xml><?xml version="1.0" encoding="utf-8"?>
<formControlPr xmlns="http://schemas.microsoft.com/office/spreadsheetml/2009/9/main" objectType="CheckBox" fmlaLink="DATA!B123" lockText="1" noThreeD="1"/>
</file>

<file path=xl/ctrlProps/ctrlProp49.xml><?xml version="1.0" encoding="utf-8"?>
<formControlPr xmlns="http://schemas.microsoft.com/office/spreadsheetml/2009/9/main" objectType="CheckBox" fmlaLink="DATA!B127" lockText="1" noThreeD="1"/>
</file>

<file path=xl/ctrlProps/ctrlProp5.xml><?xml version="1.0" encoding="utf-8"?>
<formControlPr xmlns="http://schemas.microsoft.com/office/spreadsheetml/2009/9/main" objectType="CheckBox" fmlaLink="definitions!$G$8" lockText="1" noThreeD="1"/>
</file>

<file path=xl/ctrlProps/ctrlProp50.xml><?xml version="1.0" encoding="utf-8"?>
<formControlPr xmlns="http://schemas.microsoft.com/office/spreadsheetml/2009/9/main" objectType="CheckBox" fmlaLink="DATA!B128" lockText="1" noThreeD="1"/>
</file>

<file path=xl/ctrlProps/ctrlProp51.xml><?xml version="1.0" encoding="utf-8"?>
<formControlPr xmlns="http://schemas.microsoft.com/office/spreadsheetml/2009/9/main" objectType="CheckBox" fmlaLink="DATA!B131" lockText="1" noThreeD="1"/>
</file>

<file path=xl/ctrlProps/ctrlProp52.xml><?xml version="1.0" encoding="utf-8"?>
<formControlPr xmlns="http://schemas.microsoft.com/office/spreadsheetml/2009/9/main" objectType="CheckBox" fmlaLink="DATA!B132" lockText="1" noThreeD="1"/>
</file>

<file path=xl/ctrlProps/ctrlProp53.xml><?xml version="1.0" encoding="utf-8"?>
<formControlPr xmlns="http://schemas.microsoft.com/office/spreadsheetml/2009/9/main" objectType="CheckBox" fmlaLink="DATA!B135" lockText="1" noThreeD="1"/>
</file>

<file path=xl/ctrlProps/ctrlProp54.xml><?xml version="1.0" encoding="utf-8"?>
<formControlPr xmlns="http://schemas.microsoft.com/office/spreadsheetml/2009/9/main" objectType="CheckBox" fmlaLink="DATA!B136" lockText="1" noThreeD="1"/>
</file>

<file path=xl/ctrlProps/ctrlProp55.xml><?xml version="1.0" encoding="utf-8"?>
<formControlPr xmlns="http://schemas.microsoft.com/office/spreadsheetml/2009/9/main" objectType="CheckBox" fmlaLink="DATA!B137" lockText="1" noThreeD="1"/>
</file>

<file path=xl/ctrlProps/ctrlProp56.xml><?xml version="1.0" encoding="utf-8"?>
<formControlPr xmlns="http://schemas.microsoft.com/office/spreadsheetml/2009/9/main" objectType="CheckBox" fmlaLink="DATA!B140" lockText="1" noThreeD="1"/>
</file>

<file path=xl/ctrlProps/ctrlProp57.xml><?xml version="1.0" encoding="utf-8"?>
<formControlPr xmlns="http://schemas.microsoft.com/office/spreadsheetml/2009/9/main" objectType="CheckBox" fmlaLink="DATA!B141" lockText="1" noThreeD="1"/>
</file>

<file path=xl/ctrlProps/ctrlProp58.xml><?xml version="1.0" encoding="utf-8"?>
<formControlPr xmlns="http://schemas.microsoft.com/office/spreadsheetml/2009/9/main" objectType="CheckBox" fmlaLink="DATA!B145" lockText="1" noThreeD="1"/>
</file>

<file path=xl/ctrlProps/ctrlProp59.xml><?xml version="1.0" encoding="utf-8"?>
<formControlPr xmlns="http://schemas.microsoft.com/office/spreadsheetml/2009/9/main" objectType="CheckBox" fmlaLink="DATA!B149" lockText="1" noThreeD="1"/>
</file>

<file path=xl/ctrlProps/ctrlProp6.xml><?xml version="1.0" encoding="utf-8"?>
<formControlPr xmlns="http://schemas.microsoft.com/office/spreadsheetml/2009/9/main" objectType="CheckBox" fmlaLink="definitions!$G$9" lockText="1" noThreeD="1"/>
</file>

<file path=xl/ctrlProps/ctrlProp60.xml><?xml version="1.0" encoding="utf-8"?>
<formControlPr xmlns="http://schemas.microsoft.com/office/spreadsheetml/2009/9/main" objectType="CheckBox" fmlaLink="DATA!B150" lockText="1" noThreeD="1"/>
</file>

<file path=xl/ctrlProps/ctrlProp61.xml><?xml version="1.0" encoding="utf-8"?>
<formControlPr xmlns="http://schemas.microsoft.com/office/spreadsheetml/2009/9/main" objectType="CheckBox" fmlaLink="DATA!B153" lockText="1" noThreeD="1"/>
</file>

<file path=xl/ctrlProps/ctrlProp62.xml><?xml version="1.0" encoding="utf-8"?>
<formControlPr xmlns="http://schemas.microsoft.com/office/spreadsheetml/2009/9/main" objectType="CheckBox" fmlaLink="DATA!B156" lockText="1" noThreeD="1"/>
</file>

<file path=xl/ctrlProps/ctrlProp63.xml><?xml version="1.0" encoding="utf-8"?>
<formControlPr xmlns="http://schemas.microsoft.com/office/spreadsheetml/2009/9/main" objectType="CheckBox" fmlaLink="DATA!B157" lockText="1" noThreeD="1"/>
</file>

<file path=xl/ctrlProps/ctrlProp64.xml><?xml version="1.0" encoding="utf-8"?>
<formControlPr xmlns="http://schemas.microsoft.com/office/spreadsheetml/2009/9/main" objectType="CheckBox" fmlaLink="DATA!B160"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fmlaLink="DATA!B72" lockText="1" noThreeD="1"/>
</file>

<file path=xl/ctrlProps/ctrlProp69.xml><?xml version="1.0" encoding="utf-8"?>
<formControlPr xmlns="http://schemas.microsoft.com/office/spreadsheetml/2009/9/main" objectType="CheckBox" fmlaLink="definitions!B31" lockText="1" noThreeD="1"/>
</file>

<file path=xl/ctrlProps/ctrlProp7.xml><?xml version="1.0" encoding="utf-8"?>
<formControlPr xmlns="http://schemas.microsoft.com/office/spreadsheetml/2009/9/main" objectType="CheckBox" fmlaLink="definitions!$G$10" lockText="1" noThreeD="1"/>
</file>

<file path=xl/ctrlProps/ctrlProp70.xml><?xml version="1.0" encoding="utf-8"?>
<formControlPr xmlns="http://schemas.microsoft.com/office/spreadsheetml/2009/9/main" objectType="CheckBox" fmlaLink="definitions!B32" lockText="1" noThreeD="1"/>
</file>

<file path=xl/ctrlProps/ctrlProp71.xml><?xml version="1.0" encoding="utf-8"?>
<formControlPr xmlns="http://schemas.microsoft.com/office/spreadsheetml/2009/9/main" objectType="CheckBox" fmlaLink="definitions!B33" lockText="1" noThreeD="1"/>
</file>

<file path=xl/ctrlProps/ctrlProp72.xml><?xml version="1.0" encoding="utf-8"?>
<formControlPr xmlns="http://schemas.microsoft.com/office/spreadsheetml/2009/9/main" objectType="CheckBox" fmlaLink="definitions!B34" lockText="1" noThreeD="1"/>
</file>

<file path=xl/ctrlProps/ctrlProp73.xml><?xml version="1.0" encoding="utf-8"?>
<formControlPr xmlns="http://schemas.microsoft.com/office/spreadsheetml/2009/9/main" objectType="CheckBox" fmlaLink="DATA!B99" lockText="1" noThreeD="1"/>
</file>

<file path=xl/ctrlProps/ctrlProp74.xml><?xml version="1.0" encoding="utf-8"?>
<formControlPr xmlns="http://schemas.microsoft.com/office/spreadsheetml/2009/9/main" objectType="CheckBox" fmlaLink="DATA!B124" lockText="1" noThreeD="1"/>
</file>

<file path=xl/ctrlProps/ctrlProp75.xml><?xml version="1.0" encoding="utf-8"?>
<formControlPr xmlns="http://schemas.microsoft.com/office/spreadsheetml/2009/9/main" objectType="CheckBox" fmlaLink="DATA!B146"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fmlaLink="definitions!$G$11"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fmlaLink="DATA!$B$167" lockText="1" noThreeD="1"/>
</file>

<file path=xl/ctrlProps/ctrlProp89.xml><?xml version="1.0" encoding="utf-8"?>
<formControlPr xmlns="http://schemas.microsoft.com/office/spreadsheetml/2009/9/main" objectType="CheckBox" fmlaLink="DATA!$B$168"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fmlaLink="DATA!$B$169" lockText="1" noThreeD="1"/>
</file>

<file path=xl/ctrlProps/ctrlProp91.xml><?xml version="1.0" encoding="utf-8"?>
<formControlPr xmlns="http://schemas.microsoft.com/office/spreadsheetml/2009/9/main" objectType="CheckBox" fmlaLink="DATA!$B$170" lockText="1" noThreeD="1"/>
</file>

<file path=xl/ctrlProps/ctrlProp92.xml><?xml version="1.0" encoding="utf-8"?>
<formControlPr xmlns="http://schemas.microsoft.com/office/spreadsheetml/2009/9/main" objectType="CheckBox" fmlaLink="DATA!$B$171" lockText="1" noThreeD="1"/>
</file>

<file path=xl/ctrlProps/ctrlProp93.xml><?xml version="1.0" encoding="utf-8"?>
<formControlPr xmlns="http://schemas.microsoft.com/office/spreadsheetml/2009/9/main" objectType="CheckBox" fmlaLink="DATA!$B$175" lockText="1" noThreeD="1"/>
</file>

<file path=xl/ctrlProps/ctrlProp94.xml><?xml version="1.0" encoding="utf-8"?>
<formControlPr xmlns="http://schemas.microsoft.com/office/spreadsheetml/2009/9/main" objectType="CheckBox" fmlaLink="DATA!$B$176" lockText="1" noThreeD="1"/>
</file>

<file path=xl/ctrlProps/ctrlProp95.xml><?xml version="1.0" encoding="utf-8"?>
<formControlPr xmlns="http://schemas.microsoft.com/office/spreadsheetml/2009/9/main" objectType="CheckBox" fmlaLink="DATA!$B$177" lockText="1" noThreeD="1"/>
</file>

<file path=xl/ctrlProps/ctrlProp96.xml><?xml version="1.0" encoding="utf-8"?>
<formControlPr xmlns="http://schemas.microsoft.com/office/spreadsheetml/2009/9/main" objectType="CheckBox" fmlaLink="DATA!$B$178" lockText="1" noThreeD="1"/>
</file>

<file path=xl/ctrlProps/ctrlProp97.xml><?xml version="1.0" encoding="utf-8"?>
<formControlPr xmlns="http://schemas.microsoft.com/office/spreadsheetml/2009/9/main" objectType="CheckBox" fmlaLink="DATA!$B$181" lockText="1" noThreeD="1"/>
</file>

<file path=xl/ctrlProps/ctrlProp98.xml><?xml version="1.0" encoding="utf-8"?>
<formControlPr xmlns="http://schemas.microsoft.com/office/spreadsheetml/2009/9/main" objectType="CheckBox" fmlaLink="DATA!$B$182" lockText="1" noThreeD="1"/>
</file>

<file path=xl/ctrlProps/ctrlProp99.xml><?xml version="1.0" encoding="utf-8"?>
<formControlPr xmlns="http://schemas.microsoft.com/office/spreadsheetml/2009/9/main" objectType="CheckBox" fmlaLink="DATA!$B$183"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hyperlink" Target="#'Standard 7 Selecting'!A1"/><Relationship Id="rId3" Type="http://schemas.openxmlformats.org/officeDocument/2006/relationships/hyperlink" Target="#'Standard 3'!A1"/><Relationship Id="rId7" Type="http://schemas.openxmlformats.org/officeDocument/2006/relationships/hyperlink" Target="#'Standard 6'!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Report!A1"/><Relationship Id="rId5" Type="http://schemas.openxmlformats.org/officeDocument/2006/relationships/hyperlink" Target="#'Standard 5'!A1"/><Relationship Id="rId4" Type="http://schemas.openxmlformats.org/officeDocument/2006/relationships/hyperlink" Target="#'Standard 4'!A1"/></Relationships>
</file>

<file path=xl/drawings/_rels/drawing11.xml.rels><?xml version="1.0" encoding="UTF-8" standalone="yes"?>
<Relationships xmlns="http://schemas.openxmlformats.org/package/2006/relationships"><Relationship Id="rId8" Type="http://schemas.openxmlformats.org/officeDocument/2006/relationships/hyperlink" Target="#'Standard 7 Selecting'!A1"/><Relationship Id="rId3" Type="http://schemas.openxmlformats.org/officeDocument/2006/relationships/hyperlink" Target="#'Standard 3'!A1"/><Relationship Id="rId7" Type="http://schemas.openxmlformats.org/officeDocument/2006/relationships/hyperlink" Target="#'Standard 6'!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Report!A1"/><Relationship Id="rId5" Type="http://schemas.openxmlformats.org/officeDocument/2006/relationships/hyperlink" Target="#'Standard 5'!A1"/><Relationship Id="rId4" Type="http://schemas.openxmlformats.org/officeDocument/2006/relationships/hyperlink" Target="#'Standard 4'!A1"/></Relationships>
</file>

<file path=xl/drawings/_rels/drawing12.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3.xml.rels><?xml version="1.0" encoding="UTF-8" standalone="yes"?>
<Relationships xmlns="http://schemas.openxmlformats.org/package/2006/relationships"><Relationship Id="rId8" Type="http://schemas.openxmlformats.org/officeDocument/2006/relationships/hyperlink" Target="#'Standard 7 Selecting'!A1"/><Relationship Id="rId3" Type="http://schemas.openxmlformats.org/officeDocument/2006/relationships/hyperlink" Target="#'Standard 3'!A1"/><Relationship Id="rId7" Type="http://schemas.openxmlformats.org/officeDocument/2006/relationships/hyperlink" Target="#'Standard 6'!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Report!A1"/><Relationship Id="rId5" Type="http://schemas.openxmlformats.org/officeDocument/2006/relationships/hyperlink" Target="#'Standard 5'!A1"/><Relationship Id="rId4" Type="http://schemas.openxmlformats.org/officeDocument/2006/relationships/hyperlink" Target="#'Standard 4'!A1"/></Relationships>
</file>

<file path=xl/drawings/_rels/drawing14.xml.rels><?xml version="1.0" encoding="UTF-8" standalone="yes"?>
<Relationships xmlns="http://schemas.openxmlformats.org/package/2006/relationships"><Relationship Id="rId8" Type="http://schemas.openxmlformats.org/officeDocument/2006/relationships/hyperlink" Target="#'Standard 7 Selecting'!A1"/><Relationship Id="rId3" Type="http://schemas.openxmlformats.org/officeDocument/2006/relationships/hyperlink" Target="#'Standard 3'!A1"/><Relationship Id="rId7" Type="http://schemas.openxmlformats.org/officeDocument/2006/relationships/hyperlink" Target="#'Standard 6'!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Report!A1"/><Relationship Id="rId5" Type="http://schemas.openxmlformats.org/officeDocument/2006/relationships/hyperlink" Target="#'Standard 5'!A1"/><Relationship Id="rId4" Type="http://schemas.openxmlformats.org/officeDocument/2006/relationships/hyperlink" Target="#'Standard 4'!A1"/></Relationships>
</file>

<file path=xl/drawings/_rels/drawing15.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6.xml.rels><?xml version="1.0" encoding="UTF-8" standalone="yes"?>
<Relationships xmlns="http://schemas.openxmlformats.org/package/2006/relationships"><Relationship Id="rId8" Type="http://schemas.openxmlformats.org/officeDocument/2006/relationships/hyperlink" Target="#'Standard 7 Selecting'!A1"/><Relationship Id="rId3" Type="http://schemas.openxmlformats.org/officeDocument/2006/relationships/hyperlink" Target="#'Standard 3'!A1"/><Relationship Id="rId7" Type="http://schemas.openxmlformats.org/officeDocument/2006/relationships/hyperlink" Target="#'Standard 6'!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Report!A1"/><Relationship Id="rId5" Type="http://schemas.openxmlformats.org/officeDocument/2006/relationships/hyperlink" Target="#'Standard 5'!A1"/><Relationship Id="rId4" Type="http://schemas.openxmlformats.org/officeDocument/2006/relationships/hyperlink" Target="#'Standard 4'!A1"/></Relationships>
</file>

<file path=xl/drawings/_rels/drawing17.xml.rels><?xml version="1.0" encoding="UTF-8" standalone="yes"?>
<Relationships xmlns="http://schemas.openxmlformats.org/package/2006/relationships"><Relationship Id="rId8" Type="http://schemas.openxmlformats.org/officeDocument/2006/relationships/hyperlink" Target="#'Standard 7 Selecting'!A1"/><Relationship Id="rId3" Type="http://schemas.openxmlformats.org/officeDocument/2006/relationships/hyperlink" Target="#'Standard 3'!A1"/><Relationship Id="rId7" Type="http://schemas.openxmlformats.org/officeDocument/2006/relationships/hyperlink" Target="#'Standard 6'!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Report!A1"/><Relationship Id="rId5" Type="http://schemas.openxmlformats.org/officeDocument/2006/relationships/hyperlink" Target="#'Standard 5'!A1"/><Relationship Id="rId4" Type="http://schemas.openxmlformats.org/officeDocument/2006/relationships/hyperlink" Target="#'Standard 4'!A1"/></Relationships>
</file>

<file path=xl/drawings/_rels/drawing18.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9.xml.rels><?xml version="1.0" encoding="UTF-8" standalone="yes"?>
<Relationships xmlns="http://schemas.openxmlformats.org/package/2006/relationships"><Relationship Id="rId8" Type="http://schemas.openxmlformats.org/officeDocument/2006/relationships/hyperlink" Target="#'Standard 7 Selecting'!A1"/><Relationship Id="rId3" Type="http://schemas.openxmlformats.org/officeDocument/2006/relationships/hyperlink" Target="#'Standard 3'!A1"/><Relationship Id="rId7" Type="http://schemas.openxmlformats.org/officeDocument/2006/relationships/hyperlink" Target="#'Standard 6'!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Report!A1"/><Relationship Id="rId5" Type="http://schemas.openxmlformats.org/officeDocument/2006/relationships/hyperlink" Target="#'Standard 5'!A1"/><Relationship Id="rId4" Type="http://schemas.openxmlformats.org/officeDocument/2006/relationships/hyperlink" Target="#'Standard 4'!A1"/></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8" Type="http://schemas.openxmlformats.org/officeDocument/2006/relationships/hyperlink" Target="#'Standard 7 Selecting'!A1"/><Relationship Id="rId3" Type="http://schemas.openxmlformats.org/officeDocument/2006/relationships/hyperlink" Target="#'Standard 3'!A1"/><Relationship Id="rId7" Type="http://schemas.openxmlformats.org/officeDocument/2006/relationships/hyperlink" Target="#'Standard 6'!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Report!A1"/><Relationship Id="rId5" Type="http://schemas.openxmlformats.org/officeDocument/2006/relationships/hyperlink" Target="#'Standard 5'!A1"/><Relationship Id="rId4" Type="http://schemas.openxmlformats.org/officeDocument/2006/relationships/hyperlink" Target="#'Standard 4'!A1"/></Relationships>
</file>

<file path=xl/drawings/_rels/drawing21.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22.xml.rels><?xml version="1.0" encoding="UTF-8" standalone="yes"?>
<Relationships xmlns="http://schemas.openxmlformats.org/package/2006/relationships"><Relationship Id="rId8" Type="http://schemas.openxmlformats.org/officeDocument/2006/relationships/hyperlink" Target="#'Standard 7 Selecting'!A1"/><Relationship Id="rId3" Type="http://schemas.openxmlformats.org/officeDocument/2006/relationships/hyperlink" Target="#'Standard 3'!A1"/><Relationship Id="rId7" Type="http://schemas.openxmlformats.org/officeDocument/2006/relationships/hyperlink" Target="#'Standard 6'!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Report!A1"/><Relationship Id="rId5" Type="http://schemas.openxmlformats.org/officeDocument/2006/relationships/hyperlink" Target="#'Standard 5'!A1"/><Relationship Id="rId4" Type="http://schemas.openxmlformats.org/officeDocument/2006/relationships/hyperlink" Target="#'Standard 4'!A1"/></Relationships>
</file>

<file path=xl/drawings/_rels/drawing23.xml.rels><?xml version="1.0" encoding="UTF-8" standalone="yes"?>
<Relationships xmlns="http://schemas.openxmlformats.org/package/2006/relationships"><Relationship Id="rId8" Type="http://schemas.openxmlformats.org/officeDocument/2006/relationships/hyperlink" Target="#'Standard 7 Selecting'!A1"/><Relationship Id="rId3" Type="http://schemas.openxmlformats.org/officeDocument/2006/relationships/hyperlink" Target="#'Standard 3'!A1"/><Relationship Id="rId7" Type="http://schemas.openxmlformats.org/officeDocument/2006/relationships/hyperlink" Target="#'Standard 6'!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Report!A1"/><Relationship Id="rId5" Type="http://schemas.openxmlformats.org/officeDocument/2006/relationships/hyperlink" Target="#'Standard 5'!A1"/><Relationship Id="rId4" Type="http://schemas.openxmlformats.org/officeDocument/2006/relationships/hyperlink" Target="#'Standard 4'!A1"/></Relationships>
</file>

<file path=xl/drawings/_rels/drawing24.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25.xml.rels><?xml version="1.0" encoding="UTF-8" standalone="yes"?>
<Relationships xmlns="http://schemas.openxmlformats.org/package/2006/relationships"><Relationship Id="rId8" Type="http://schemas.openxmlformats.org/officeDocument/2006/relationships/hyperlink" Target="#'Standard 7 Selecting'!A1"/><Relationship Id="rId3" Type="http://schemas.openxmlformats.org/officeDocument/2006/relationships/hyperlink" Target="#'Standard 3'!A1"/><Relationship Id="rId7" Type="http://schemas.openxmlformats.org/officeDocument/2006/relationships/hyperlink" Target="#'Standard 6'!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Report!A1"/><Relationship Id="rId5" Type="http://schemas.openxmlformats.org/officeDocument/2006/relationships/hyperlink" Target="#'Standard 5'!A1"/><Relationship Id="rId4" Type="http://schemas.openxmlformats.org/officeDocument/2006/relationships/hyperlink" Target="#'Standard 4'!A1"/></Relationships>
</file>

<file path=xl/drawings/_rels/drawing26.xml.rels><?xml version="1.0" encoding="UTF-8" standalone="yes"?>
<Relationships xmlns="http://schemas.openxmlformats.org/package/2006/relationships"><Relationship Id="rId8" Type="http://schemas.openxmlformats.org/officeDocument/2006/relationships/hyperlink" Target="#'Standard 7 Selecting'!A1"/><Relationship Id="rId3" Type="http://schemas.openxmlformats.org/officeDocument/2006/relationships/hyperlink" Target="#'Standard 3'!A1"/><Relationship Id="rId7" Type="http://schemas.openxmlformats.org/officeDocument/2006/relationships/hyperlink" Target="#'Standard 6'!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Report!A1"/><Relationship Id="rId5" Type="http://schemas.openxmlformats.org/officeDocument/2006/relationships/hyperlink" Target="#'Standard 5'!A1"/><Relationship Id="rId4" Type="http://schemas.openxmlformats.org/officeDocument/2006/relationships/hyperlink" Target="#'Standard 4'!A1"/></Relationships>
</file>

<file path=xl/drawings/_rels/drawing27.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hyperlink" Target="http://www.cde.state.co.us/EducatorEffectiveness/downloads/rulemaking/1CCR301-87EvaluationofLicensedPersonnel11.9.11.pdf" TargetMode="External"/><Relationship Id="rId1" Type="http://schemas.openxmlformats.org/officeDocument/2006/relationships/chart" Target="../charts/chart19.xml"/></Relationships>
</file>

<file path=xl/drawings/_rels/drawing29.xml.rels><?xml version="1.0" encoding="UTF-8" standalone="yes"?>
<Relationships xmlns="http://schemas.openxmlformats.org/package/2006/relationships"><Relationship Id="rId8" Type="http://schemas.openxmlformats.org/officeDocument/2006/relationships/hyperlink" Target="#'Standard 7 Selecting'!A1"/><Relationship Id="rId3" Type="http://schemas.openxmlformats.org/officeDocument/2006/relationships/hyperlink" Target="#'Standard 3'!A1"/><Relationship Id="rId7" Type="http://schemas.openxmlformats.org/officeDocument/2006/relationships/hyperlink" Target="#'Standard 6'!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Report!A1"/><Relationship Id="rId5" Type="http://schemas.openxmlformats.org/officeDocument/2006/relationships/hyperlink" Target="#'Standard 5'!A1"/><Relationship Id="rId4" Type="http://schemas.openxmlformats.org/officeDocument/2006/relationships/hyperlink" Target="#'Standard 4'!A1"/></Relationships>
</file>

<file path=xl/drawings/_rels/drawing3.xml.rels><?xml version="1.0" encoding="UTF-8" standalone="yes"?>
<Relationships xmlns="http://schemas.openxmlformats.org/package/2006/relationships"><Relationship Id="rId8" Type="http://schemas.openxmlformats.org/officeDocument/2006/relationships/hyperlink" Target="#'Standard 7 Selecting'!A1"/><Relationship Id="rId3" Type="http://schemas.openxmlformats.org/officeDocument/2006/relationships/hyperlink" Target="#'Standard 3'!A1"/><Relationship Id="rId7" Type="http://schemas.openxmlformats.org/officeDocument/2006/relationships/hyperlink" Target="#'Standard 6'!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Report!A1"/><Relationship Id="rId5" Type="http://schemas.openxmlformats.org/officeDocument/2006/relationships/hyperlink" Target="#'Standard 5'!A1"/><Relationship Id="rId4" Type="http://schemas.openxmlformats.org/officeDocument/2006/relationships/hyperlink" Target="#'Standard 4'!A1"/></Relationships>
</file>

<file path=xl/drawings/_rels/drawing30.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s>
</file>

<file path=xl/drawings/_rels/drawing31.xml.rels><?xml version="1.0" encoding="UTF-8" standalone="yes"?>
<Relationships xmlns="http://schemas.openxmlformats.org/package/2006/relationships"><Relationship Id="rId8" Type="http://schemas.openxmlformats.org/officeDocument/2006/relationships/hyperlink" Target="#'Standard 7 Selecting'!A1"/><Relationship Id="rId3" Type="http://schemas.openxmlformats.org/officeDocument/2006/relationships/hyperlink" Target="#'Standard 3'!A1"/><Relationship Id="rId7" Type="http://schemas.openxmlformats.org/officeDocument/2006/relationships/hyperlink" Target="#'Standard 6'!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Report!A1"/><Relationship Id="rId5" Type="http://schemas.openxmlformats.org/officeDocument/2006/relationships/hyperlink" Target="#'Standard 5'!A1"/><Relationship Id="rId4" Type="http://schemas.openxmlformats.org/officeDocument/2006/relationships/hyperlink" Target="#'Standard 4'!A1"/></Relationships>
</file>

<file path=xl/drawings/_rels/drawing32.xml.rels><?xml version="1.0" encoding="UTF-8" standalone="yes"?>
<Relationships xmlns="http://schemas.openxmlformats.org/package/2006/relationships"><Relationship Id="rId8" Type="http://schemas.openxmlformats.org/officeDocument/2006/relationships/hyperlink" Target="#'Standard 7 Selecting'!A1"/><Relationship Id="rId3" Type="http://schemas.openxmlformats.org/officeDocument/2006/relationships/hyperlink" Target="#'Standard 3'!A1"/><Relationship Id="rId7" Type="http://schemas.openxmlformats.org/officeDocument/2006/relationships/hyperlink" Target="#'Standard 6'!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Report!A1"/><Relationship Id="rId5" Type="http://schemas.openxmlformats.org/officeDocument/2006/relationships/hyperlink" Target="#'Standard 5'!A1"/><Relationship Id="rId4" Type="http://schemas.openxmlformats.org/officeDocument/2006/relationships/hyperlink" Target="#'Standard 4'!A1"/></Relationships>
</file>

<file path=xl/drawings/_rels/drawing35.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4.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5" Type="http://schemas.openxmlformats.org/officeDocument/2006/relationships/chart" Target="../charts/chart6.xml"/><Relationship Id="rId4" Type="http://schemas.openxmlformats.org/officeDocument/2006/relationships/chart" Target="../charts/chart5.xml"/></Relationships>
</file>

<file path=xl/drawings/_rels/drawing5.xml.rels><?xml version="1.0" encoding="UTF-8" standalone="yes"?>
<Relationships xmlns="http://schemas.openxmlformats.org/package/2006/relationships"><Relationship Id="rId8" Type="http://schemas.openxmlformats.org/officeDocument/2006/relationships/hyperlink" Target="#'Standard 7 Selecting'!A1"/><Relationship Id="rId3" Type="http://schemas.openxmlformats.org/officeDocument/2006/relationships/hyperlink" Target="#'Standard 3'!A1"/><Relationship Id="rId7" Type="http://schemas.openxmlformats.org/officeDocument/2006/relationships/hyperlink" Target="#'Standard 6'!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Report!A1"/><Relationship Id="rId5" Type="http://schemas.openxmlformats.org/officeDocument/2006/relationships/hyperlink" Target="#'Standard 5'!A1"/><Relationship Id="rId4" Type="http://schemas.openxmlformats.org/officeDocument/2006/relationships/hyperlink" Target="#'Standard 4'!A1"/></Relationships>
</file>

<file path=xl/drawings/_rels/drawing7.xml.rels><?xml version="1.0" encoding="UTF-8" standalone="yes"?>
<Relationships xmlns="http://schemas.openxmlformats.org/package/2006/relationships"><Relationship Id="rId8" Type="http://schemas.openxmlformats.org/officeDocument/2006/relationships/hyperlink" Target="#'Standard 7 Selecting'!A1"/><Relationship Id="rId3" Type="http://schemas.openxmlformats.org/officeDocument/2006/relationships/hyperlink" Target="#'Standard 3'!A1"/><Relationship Id="rId7" Type="http://schemas.openxmlformats.org/officeDocument/2006/relationships/hyperlink" Target="#'Standard 6'!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Report!A1"/><Relationship Id="rId5" Type="http://schemas.openxmlformats.org/officeDocument/2006/relationships/hyperlink" Target="#'Standard 5'!A1"/><Relationship Id="rId4" Type="http://schemas.openxmlformats.org/officeDocument/2006/relationships/hyperlink" Target="#'Standard 4'!A1"/></Relationships>
</file>

<file path=xl/drawings/_rels/drawing8.xml.rels><?xml version="1.0" encoding="UTF-8" standalone="yes"?>
<Relationships xmlns="http://schemas.openxmlformats.org/package/2006/relationships"><Relationship Id="rId8" Type="http://schemas.openxmlformats.org/officeDocument/2006/relationships/hyperlink" Target="#'Standard 7 Selecting'!A1"/><Relationship Id="rId3" Type="http://schemas.openxmlformats.org/officeDocument/2006/relationships/hyperlink" Target="#'Standard 3'!A1"/><Relationship Id="rId7" Type="http://schemas.openxmlformats.org/officeDocument/2006/relationships/hyperlink" Target="#'Standard 6'!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Report!A1"/><Relationship Id="rId5" Type="http://schemas.openxmlformats.org/officeDocument/2006/relationships/hyperlink" Target="#'Standard 5'!A1"/><Relationship Id="rId4" Type="http://schemas.openxmlformats.org/officeDocument/2006/relationships/hyperlink" Target="#'Standard 4'!A1"/></Relationships>
</file>

<file path=xl/drawings/_rels/drawing9.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0</xdr:col>
      <xdr:colOff>516623</xdr:colOff>
      <xdr:row>4</xdr:row>
      <xdr:rowOff>199883</xdr:rowOff>
    </xdr:from>
    <xdr:to>
      <xdr:col>1</xdr:col>
      <xdr:colOff>545198</xdr:colOff>
      <xdr:row>12</xdr:row>
      <xdr:rowOff>173070</xdr:rowOff>
    </xdr:to>
    <xdr:sp macro="" textlink="">
      <xdr:nvSpPr>
        <xdr:cNvPr id="2" name="Down Arrow 1"/>
        <xdr:cNvSpPr/>
      </xdr:nvSpPr>
      <xdr:spPr>
        <a:xfrm rot="19325166">
          <a:off x="516623" y="1095233"/>
          <a:ext cx="1352550" cy="1582912"/>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100">
              <a:solidFill>
                <a:sysClr val="windowText" lastClr="000000"/>
              </a:solidFill>
            </a:rPr>
            <a:t>Select</a:t>
          </a:r>
          <a:r>
            <a:rPr lang="en-US" sz="1100" baseline="0">
              <a:solidFill>
                <a:sysClr val="windowText" lastClr="000000"/>
              </a:solidFill>
            </a:rPr>
            <a:t> and change weights here</a:t>
          </a:r>
          <a:endParaRPr lang="en-US" sz="1100">
            <a:solidFill>
              <a:sysClr val="windowText" lastClr="000000"/>
            </a:solidFill>
          </a:endParaRPr>
        </a:p>
      </xdr:txBody>
    </xdr:sp>
    <xdr:clientData/>
  </xdr:twoCellAnchor>
  <xdr:twoCellAnchor>
    <xdr:from>
      <xdr:col>0</xdr:col>
      <xdr:colOff>19050</xdr:colOff>
      <xdr:row>19</xdr:row>
      <xdr:rowOff>161925</xdr:rowOff>
    </xdr:from>
    <xdr:to>
      <xdr:col>9</xdr:col>
      <xdr:colOff>95250</xdr:colOff>
      <xdr:row>29</xdr:row>
      <xdr:rowOff>18495</xdr:rowOff>
    </xdr:to>
    <xdr:grpSp>
      <xdr:nvGrpSpPr>
        <xdr:cNvPr id="3" name="Group 2"/>
        <xdr:cNvGrpSpPr/>
      </xdr:nvGrpSpPr>
      <xdr:grpSpPr>
        <a:xfrm>
          <a:off x="19050" y="4076700"/>
          <a:ext cx="8181975" cy="1856820"/>
          <a:chOff x="1" y="4038988"/>
          <a:chExt cx="7696200" cy="1847295"/>
        </a:xfrm>
      </xdr:grpSpPr>
      <xdr:pic>
        <xdr:nvPicPr>
          <xdr:cNvPr id="4" name="Picture 3"/>
          <xdr:cNvPicPr>
            <a:picLocks noChangeAspect="1"/>
          </xdr:cNvPicPr>
        </xdr:nvPicPr>
        <xdr:blipFill>
          <a:blip xmlns:r="http://schemas.openxmlformats.org/officeDocument/2006/relationships" r:embed="rId1"/>
          <a:stretch>
            <a:fillRect/>
          </a:stretch>
        </xdr:blipFill>
        <xdr:spPr>
          <a:xfrm>
            <a:off x="1" y="4552950"/>
            <a:ext cx="7696200" cy="1333333"/>
          </a:xfrm>
          <a:prstGeom prst="rect">
            <a:avLst/>
          </a:prstGeom>
        </xdr:spPr>
      </xdr:pic>
      <xdr:sp macro="" textlink="">
        <xdr:nvSpPr>
          <xdr:cNvPr id="5" name="Down Arrow 4"/>
          <xdr:cNvSpPr/>
        </xdr:nvSpPr>
        <xdr:spPr>
          <a:xfrm rot="2162736">
            <a:off x="3257550" y="4181474"/>
            <a:ext cx="419100" cy="65722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sp macro="" textlink="">
        <xdr:nvSpPr>
          <xdr:cNvPr id="6" name="Down Arrow 5"/>
          <xdr:cNvSpPr/>
        </xdr:nvSpPr>
        <xdr:spPr>
          <a:xfrm rot="2162736">
            <a:off x="4739906" y="4038988"/>
            <a:ext cx="419100" cy="113079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10.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0.69104</cdr:y>
    </cdr:from>
    <cdr:to>
      <cdr:x>0.93467</cdr:x>
      <cdr:y>0.95029</cdr:y>
    </cdr:to>
    <cdr:sp macro="" textlink="">
      <cdr:nvSpPr>
        <cdr:cNvPr id="9" name="Right Arrow 8"/>
        <cdr:cNvSpPr/>
      </cdr:nvSpPr>
      <cdr:spPr>
        <a:xfrm xmlns:a="http://schemas.openxmlformats.org/drawingml/2006/main" rot="16200000">
          <a:off x="2708477" y="2922906"/>
          <a:ext cx="1047013" cy="782856"/>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0.67368</cdr:x>
      <cdr:y>0.60396</cdr:y>
    </cdr:from>
    <cdr:to>
      <cdr:x>0.92304</cdr:x>
      <cdr:y>0.65812</cdr:y>
    </cdr:to>
    <cdr:sp macro="" textlink="">
      <cdr:nvSpPr>
        <cdr:cNvPr id="5" name="TextBox 4">
          <a:hlinkClick xmlns:a="http://schemas.openxmlformats.org/drawingml/2006/main" xmlns:r="http://schemas.openxmlformats.org/officeDocument/2006/relationships" r:id="rId6"/>
        </cdr:cNvPr>
        <cdr:cNvSpPr txBox="1"/>
      </cdr:nvSpPr>
      <cdr:spPr>
        <a:xfrm xmlns:a="http://schemas.openxmlformats.org/drawingml/2006/main">
          <a:off x="2611623" y="2439138"/>
          <a:ext cx="966688" cy="2187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dr:relSizeAnchor xmlns:cdr="http://schemas.openxmlformats.org/drawingml/2006/chartDrawing">
    <cdr:from>
      <cdr:x>0.64455</cdr:x>
      <cdr:y>0.48428</cdr:y>
    </cdr:from>
    <cdr:to>
      <cdr:x>0.97034</cdr:x>
      <cdr:y>0.54095</cdr:y>
    </cdr:to>
    <cdr:sp macro="" textlink="">
      <cdr:nvSpPr>
        <cdr:cNvPr id="11" name="TextBox 1">
          <a:hlinkClick xmlns:a="http://schemas.openxmlformats.org/drawingml/2006/main" xmlns:r="http://schemas.openxmlformats.org/officeDocument/2006/relationships" r:id="rId7"/>
        </cdr:cNvPr>
        <cdr:cNvSpPr txBox="1"/>
      </cdr:nvSpPr>
      <cdr:spPr>
        <a:xfrm xmlns:a="http://schemas.openxmlformats.org/drawingml/2006/main">
          <a:off x="2498725" y="1955800"/>
          <a:ext cx="1262982" cy="228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0.64619</cdr:x>
      <cdr:y>0.55189</cdr:y>
    </cdr:from>
    <cdr:to>
      <cdr:x>0.97543</cdr:x>
      <cdr:y>0.60142</cdr:y>
    </cdr:to>
    <cdr:sp macro="" textlink="">
      <cdr:nvSpPr>
        <cdr:cNvPr id="8" name="TextBox 7">
          <a:hlinkClick xmlns:a="http://schemas.openxmlformats.org/drawingml/2006/main" xmlns:r="http://schemas.openxmlformats.org/officeDocument/2006/relationships" r:id="rId8"/>
        </cdr:cNvPr>
        <cdr:cNvSpPr txBox="1"/>
      </cdr:nvSpPr>
      <cdr:spPr>
        <a:xfrm xmlns:a="http://schemas.openxmlformats.org/drawingml/2006/main">
          <a:off x="2505075" y="2228850"/>
          <a:ext cx="12763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Standard 7 (MSL)</a:t>
          </a:r>
        </a:p>
      </cdr:txBody>
    </cdr:sp>
  </cdr:relSizeAnchor>
</c:userShapes>
</file>

<file path=xl/drawings/drawing11.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0.69104</cdr:y>
    </cdr:from>
    <cdr:to>
      <cdr:x>0.93467</cdr:x>
      <cdr:y>0.95029</cdr:y>
    </cdr:to>
    <cdr:sp macro="" textlink="">
      <cdr:nvSpPr>
        <cdr:cNvPr id="9" name="Right Arrow 8"/>
        <cdr:cNvSpPr/>
      </cdr:nvSpPr>
      <cdr:spPr>
        <a:xfrm xmlns:a="http://schemas.openxmlformats.org/drawingml/2006/main" rot="16200000">
          <a:off x="2708477" y="2922906"/>
          <a:ext cx="1047013" cy="782856"/>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0.67368</cdr:x>
      <cdr:y>0.60396</cdr:y>
    </cdr:from>
    <cdr:to>
      <cdr:x>0.92304</cdr:x>
      <cdr:y>0.65812</cdr:y>
    </cdr:to>
    <cdr:sp macro="" textlink="">
      <cdr:nvSpPr>
        <cdr:cNvPr id="5" name="TextBox 4">
          <a:hlinkClick xmlns:a="http://schemas.openxmlformats.org/drawingml/2006/main" xmlns:r="http://schemas.openxmlformats.org/officeDocument/2006/relationships" r:id="rId6"/>
        </cdr:cNvPr>
        <cdr:cNvSpPr txBox="1"/>
      </cdr:nvSpPr>
      <cdr:spPr>
        <a:xfrm xmlns:a="http://schemas.openxmlformats.org/drawingml/2006/main">
          <a:off x="2611623" y="2439138"/>
          <a:ext cx="966688" cy="2187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dr:relSizeAnchor xmlns:cdr="http://schemas.openxmlformats.org/drawingml/2006/chartDrawing">
    <cdr:from>
      <cdr:x>0.64455</cdr:x>
      <cdr:y>0.48428</cdr:y>
    </cdr:from>
    <cdr:to>
      <cdr:x>0.97034</cdr:x>
      <cdr:y>0.54095</cdr:y>
    </cdr:to>
    <cdr:sp macro="" textlink="">
      <cdr:nvSpPr>
        <cdr:cNvPr id="11" name="TextBox 1">
          <a:hlinkClick xmlns:a="http://schemas.openxmlformats.org/drawingml/2006/main" xmlns:r="http://schemas.openxmlformats.org/officeDocument/2006/relationships" r:id="rId7"/>
        </cdr:cNvPr>
        <cdr:cNvSpPr txBox="1"/>
      </cdr:nvSpPr>
      <cdr:spPr>
        <a:xfrm xmlns:a="http://schemas.openxmlformats.org/drawingml/2006/main">
          <a:off x="2498725" y="1955800"/>
          <a:ext cx="1262982" cy="228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0.64619</cdr:x>
      <cdr:y>0.55189</cdr:y>
    </cdr:from>
    <cdr:to>
      <cdr:x>0.97543</cdr:x>
      <cdr:y>0.60142</cdr:y>
    </cdr:to>
    <cdr:sp macro="" textlink="">
      <cdr:nvSpPr>
        <cdr:cNvPr id="8" name="TextBox 7">
          <a:hlinkClick xmlns:a="http://schemas.openxmlformats.org/drawingml/2006/main" xmlns:r="http://schemas.openxmlformats.org/officeDocument/2006/relationships" r:id="rId8"/>
        </cdr:cNvPr>
        <cdr:cNvSpPr txBox="1"/>
      </cdr:nvSpPr>
      <cdr:spPr>
        <a:xfrm xmlns:a="http://schemas.openxmlformats.org/drawingml/2006/main">
          <a:off x="2505075" y="2228850"/>
          <a:ext cx="12763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Standard 7 (MSL)</a:t>
          </a:r>
        </a:p>
      </cdr:txBody>
    </cdr:sp>
  </cdr:relSizeAnchor>
</c:userShapes>
</file>

<file path=xl/drawings/drawing12.xml><?xml version="1.0" encoding="utf-8"?>
<xdr:wsDr xmlns:xdr="http://schemas.openxmlformats.org/drawingml/2006/spreadsheetDrawing" xmlns:a="http://schemas.openxmlformats.org/drawingml/2006/main">
  <xdr:twoCellAnchor>
    <xdr:from>
      <xdr:col>5</xdr:col>
      <xdr:colOff>0</xdr:colOff>
      <xdr:row>92</xdr:row>
      <xdr:rowOff>76200</xdr:rowOff>
    </xdr:from>
    <xdr:to>
      <xdr:col>9</xdr:col>
      <xdr:colOff>1181099</xdr:colOff>
      <xdr:row>97</xdr:row>
      <xdr:rowOff>171448</xdr:rowOff>
    </xdr:to>
    <xdr:sp macro="" textlink="">
      <xdr:nvSpPr>
        <xdr:cNvPr id="122" name="TextBox 121"/>
        <xdr:cNvSpPr txBox="1"/>
      </xdr:nvSpPr>
      <xdr:spPr>
        <a:xfrm>
          <a:off x="3209925" y="34375725"/>
          <a:ext cx="4114799" cy="1666873"/>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i="0" u="none" strike="noStrike">
              <a:solidFill>
                <a:schemeClr val="dk1"/>
              </a:solidFill>
              <a:effectLst/>
              <a:latin typeface="+mn-lt"/>
              <a:ea typeface="+mn-ea"/>
              <a:cs typeface="+mn-cs"/>
            </a:rPr>
            <a:t>Basic</a:t>
          </a:r>
          <a:r>
            <a:rPr lang="en-US" b="1"/>
            <a:t> 		</a:t>
          </a:r>
          <a:r>
            <a:rPr lang="en-US" sz="1100" b="1" i="0" u="none" strike="noStrike">
              <a:solidFill>
                <a:schemeClr val="dk1"/>
              </a:solidFill>
              <a:effectLst/>
              <a:latin typeface="+mn-lt"/>
              <a:ea typeface="+mn-ea"/>
              <a:cs typeface="+mn-cs"/>
            </a:rPr>
            <a:t>0</a:t>
          </a:r>
          <a:r>
            <a:rPr lang="en-US" b="1"/>
            <a:t> </a:t>
          </a:r>
          <a:r>
            <a:rPr lang="en-US" sz="1100" b="1" i="0" u="none" strike="noStrike">
              <a:solidFill>
                <a:schemeClr val="dk1"/>
              </a:solidFill>
              <a:effectLst/>
              <a:latin typeface="+mn-lt"/>
              <a:ea typeface="+mn-ea"/>
              <a:cs typeface="+mn-cs"/>
            </a:rPr>
            <a:t>to</a:t>
          </a:r>
          <a:r>
            <a:rPr lang="en-US" b="1"/>
            <a:t> </a:t>
          </a:r>
          <a:r>
            <a:rPr lang="en-US" sz="1100" b="1" i="0" u="none" strike="noStrike">
              <a:solidFill>
                <a:schemeClr val="dk1"/>
              </a:solidFill>
              <a:effectLst/>
              <a:latin typeface="+mn-lt"/>
              <a:ea typeface="+mn-ea"/>
              <a:cs typeface="+mn-cs"/>
            </a:rPr>
            <a:t>2</a:t>
          </a:r>
          <a:r>
            <a:rPr lang="en-US" b="1"/>
            <a:t> </a:t>
          </a:r>
        </a:p>
        <a:p>
          <a:r>
            <a:rPr lang="en-US" sz="1100" b="1" i="0" u="none" strike="noStrike">
              <a:solidFill>
                <a:schemeClr val="dk1"/>
              </a:solidFill>
              <a:effectLst/>
              <a:latin typeface="+mn-lt"/>
              <a:ea typeface="+mn-ea"/>
              <a:cs typeface="+mn-cs"/>
            </a:rPr>
            <a:t>Partially Proficient</a:t>
          </a:r>
          <a:r>
            <a:rPr lang="en-US" b="1"/>
            <a:t> 	</a:t>
          </a:r>
          <a:r>
            <a:rPr lang="en-US" sz="1100" b="1" i="0" u="none" strike="noStrike">
              <a:solidFill>
                <a:schemeClr val="dk1"/>
              </a:solidFill>
              <a:effectLst/>
              <a:latin typeface="+mn-lt"/>
              <a:ea typeface="+mn-ea"/>
              <a:cs typeface="+mn-cs"/>
            </a:rPr>
            <a:t>3</a:t>
          </a:r>
          <a:r>
            <a:rPr lang="en-US" b="1"/>
            <a:t> </a:t>
          </a:r>
          <a:r>
            <a:rPr lang="en-US" sz="1100" b="1" i="0" u="none" strike="noStrike">
              <a:solidFill>
                <a:schemeClr val="dk1"/>
              </a:solidFill>
              <a:effectLst/>
              <a:latin typeface="+mn-lt"/>
              <a:ea typeface="+mn-ea"/>
              <a:cs typeface="+mn-cs"/>
            </a:rPr>
            <a:t>to</a:t>
          </a:r>
          <a:r>
            <a:rPr lang="en-US" b="1"/>
            <a:t> </a:t>
          </a:r>
          <a:r>
            <a:rPr lang="en-US" sz="1100" b="1" i="0" u="none" strike="noStrike">
              <a:solidFill>
                <a:schemeClr val="dk1"/>
              </a:solidFill>
              <a:effectLst/>
              <a:latin typeface="+mn-lt"/>
              <a:ea typeface="+mn-ea"/>
              <a:cs typeface="+mn-cs"/>
            </a:rPr>
            <a:t>7</a:t>
          </a:r>
          <a:r>
            <a:rPr lang="en-US" b="1"/>
            <a:t> </a:t>
          </a:r>
        </a:p>
        <a:p>
          <a:r>
            <a:rPr lang="en-US" sz="1100" b="1" i="0" u="none" strike="noStrike">
              <a:solidFill>
                <a:schemeClr val="dk1"/>
              </a:solidFill>
              <a:effectLst/>
              <a:latin typeface="+mn-lt"/>
              <a:ea typeface="+mn-ea"/>
              <a:cs typeface="+mn-cs"/>
            </a:rPr>
            <a:t>Proficient</a:t>
          </a:r>
          <a:r>
            <a:rPr lang="en-US" b="1"/>
            <a:t> 		</a:t>
          </a:r>
          <a:r>
            <a:rPr lang="en-US" sz="1100" b="1" i="0" u="none" strike="noStrike">
              <a:solidFill>
                <a:schemeClr val="dk1"/>
              </a:solidFill>
              <a:effectLst/>
              <a:latin typeface="+mn-lt"/>
              <a:ea typeface="+mn-ea"/>
              <a:cs typeface="+mn-cs"/>
            </a:rPr>
            <a:t>8</a:t>
          </a:r>
          <a:r>
            <a:rPr lang="en-US" b="1"/>
            <a:t> </a:t>
          </a:r>
          <a:r>
            <a:rPr lang="en-US" sz="1100" b="1" i="0" u="none" strike="noStrike">
              <a:solidFill>
                <a:schemeClr val="dk1"/>
              </a:solidFill>
              <a:effectLst/>
              <a:latin typeface="+mn-lt"/>
              <a:ea typeface="+mn-ea"/>
              <a:cs typeface="+mn-cs"/>
            </a:rPr>
            <a:t>to</a:t>
          </a:r>
          <a:r>
            <a:rPr lang="en-US" b="1"/>
            <a:t> </a:t>
          </a:r>
          <a:r>
            <a:rPr lang="en-US" sz="1100" b="1" i="0" u="none" strike="noStrike">
              <a:solidFill>
                <a:schemeClr val="dk1"/>
              </a:solidFill>
              <a:effectLst/>
              <a:latin typeface="+mn-lt"/>
              <a:ea typeface="+mn-ea"/>
              <a:cs typeface="+mn-cs"/>
            </a:rPr>
            <a:t>12</a:t>
          </a:r>
          <a:r>
            <a:rPr lang="en-US" b="1"/>
            <a:t> </a:t>
          </a:r>
        </a:p>
        <a:p>
          <a:r>
            <a:rPr lang="en-US" sz="1100" b="1" i="0" u="none" strike="noStrike">
              <a:solidFill>
                <a:schemeClr val="dk1"/>
              </a:solidFill>
              <a:effectLst/>
              <a:latin typeface="+mn-lt"/>
              <a:ea typeface="+mn-ea"/>
              <a:cs typeface="+mn-cs"/>
            </a:rPr>
            <a:t>Accomplished</a:t>
          </a:r>
          <a:r>
            <a:rPr lang="en-US" b="1"/>
            <a:t> 		</a:t>
          </a:r>
          <a:r>
            <a:rPr lang="en-US" sz="1100" b="1" i="0" u="none" strike="noStrike">
              <a:solidFill>
                <a:schemeClr val="dk1"/>
              </a:solidFill>
              <a:effectLst/>
              <a:latin typeface="+mn-lt"/>
              <a:ea typeface="+mn-ea"/>
              <a:cs typeface="+mn-cs"/>
            </a:rPr>
            <a:t>13</a:t>
          </a:r>
          <a:r>
            <a:rPr lang="en-US" b="1"/>
            <a:t> </a:t>
          </a:r>
          <a:r>
            <a:rPr lang="en-US" sz="1100" b="1" i="0" u="none" strike="noStrike">
              <a:solidFill>
                <a:schemeClr val="dk1"/>
              </a:solidFill>
              <a:effectLst/>
              <a:latin typeface="+mn-lt"/>
              <a:ea typeface="+mn-ea"/>
              <a:cs typeface="+mn-cs"/>
            </a:rPr>
            <a:t>to</a:t>
          </a:r>
          <a:r>
            <a:rPr lang="en-US" b="1"/>
            <a:t> </a:t>
          </a:r>
          <a:r>
            <a:rPr lang="en-US" sz="1100" b="1" i="0" u="none" strike="noStrike">
              <a:solidFill>
                <a:schemeClr val="dk1"/>
              </a:solidFill>
              <a:effectLst/>
              <a:latin typeface="+mn-lt"/>
              <a:ea typeface="+mn-ea"/>
              <a:cs typeface="+mn-cs"/>
            </a:rPr>
            <a:t>17</a:t>
          </a:r>
          <a:r>
            <a:rPr lang="en-US" b="1"/>
            <a:t> </a:t>
          </a:r>
        </a:p>
        <a:p>
          <a:r>
            <a:rPr lang="en-US" sz="1100" b="1" i="0" u="none" strike="noStrike">
              <a:solidFill>
                <a:schemeClr val="dk1"/>
              </a:solidFill>
              <a:effectLst/>
              <a:latin typeface="+mn-lt"/>
              <a:ea typeface="+mn-ea"/>
              <a:cs typeface="+mn-cs"/>
            </a:rPr>
            <a:t>Exemplary</a:t>
          </a:r>
          <a:r>
            <a:rPr lang="en-US" b="1"/>
            <a:t> 		</a:t>
          </a:r>
          <a:r>
            <a:rPr lang="en-US" sz="1100" b="1" i="0" u="none" strike="noStrike">
              <a:solidFill>
                <a:schemeClr val="dk1"/>
              </a:solidFill>
              <a:effectLst/>
              <a:latin typeface="+mn-lt"/>
              <a:ea typeface="+mn-ea"/>
              <a:cs typeface="+mn-cs"/>
            </a:rPr>
            <a:t>18</a:t>
          </a:r>
          <a:r>
            <a:rPr lang="en-US" b="1"/>
            <a:t> </a:t>
          </a:r>
          <a:r>
            <a:rPr lang="en-US" sz="1100" b="1" i="0" u="none" strike="noStrike">
              <a:solidFill>
                <a:schemeClr val="dk1"/>
              </a:solidFill>
              <a:effectLst/>
              <a:latin typeface="+mn-lt"/>
              <a:ea typeface="+mn-ea"/>
              <a:cs typeface="+mn-cs"/>
            </a:rPr>
            <a:t>to</a:t>
          </a:r>
          <a:r>
            <a:rPr lang="en-US" b="1"/>
            <a:t> </a:t>
          </a:r>
          <a:r>
            <a:rPr lang="en-US" sz="1100" b="1" i="0" u="none" strike="noStrike">
              <a:solidFill>
                <a:schemeClr val="dk1"/>
              </a:solidFill>
              <a:effectLst/>
              <a:latin typeface="+mn-lt"/>
              <a:ea typeface="+mn-ea"/>
              <a:cs typeface="+mn-cs"/>
            </a:rPr>
            <a:t>20</a:t>
          </a:r>
          <a:r>
            <a:rPr lang="en-US" b="1"/>
            <a:t> </a:t>
          </a:r>
        </a:p>
      </xdr:txBody>
    </xdr:sp>
    <xdr:clientData/>
  </xdr:twoCellAnchor>
  <mc:AlternateContent xmlns:mc="http://schemas.openxmlformats.org/markup-compatibility/2006">
    <mc:Choice xmlns:a14="http://schemas.microsoft.com/office/drawing/2010/main" Requires="a14">
      <xdr:twoCellAnchor editAs="oneCell">
        <xdr:from>
          <xdr:col>0</xdr:col>
          <xdr:colOff>9525</xdr:colOff>
          <xdr:row>79</xdr:row>
          <xdr:rowOff>0</xdr:rowOff>
        </xdr:from>
        <xdr:to>
          <xdr:col>2</xdr:col>
          <xdr:colOff>76200</xdr:colOff>
          <xdr:row>79</xdr:row>
          <xdr:rowOff>219075</xdr:rowOff>
        </xdr:to>
        <xdr:sp macro="" textlink="">
          <xdr:nvSpPr>
            <xdr:cNvPr id="18433" name="Check Box 1" hidden="1">
              <a:extLst>
                <a:ext uri="{63B3BB69-23CF-44E3-9099-C40C66FF867C}">
                  <a14:compatExt spid="_x0000_s184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80</xdr:row>
          <xdr:rowOff>9525</xdr:rowOff>
        </xdr:from>
        <xdr:to>
          <xdr:col>2</xdr:col>
          <xdr:colOff>152400</xdr:colOff>
          <xdr:row>80</xdr:row>
          <xdr:rowOff>228600</xdr:rowOff>
        </xdr:to>
        <xdr:sp macro="" textlink="">
          <xdr:nvSpPr>
            <xdr:cNvPr id="18434" name="Check Box 2" hidden="1">
              <a:extLst>
                <a:ext uri="{63B3BB69-23CF-44E3-9099-C40C66FF867C}">
                  <a14:compatExt spid="_x0000_s18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81</xdr:row>
          <xdr:rowOff>9525</xdr:rowOff>
        </xdr:from>
        <xdr:to>
          <xdr:col>2</xdr:col>
          <xdr:colOff>209550</xdr:colOff>
          <xdr:row>81</xdr:row>
          <xdr:rowOff>228600</xdr:rowOff>
        </xdr:to>
        <xdr:sp macro="" textlink="">
          <xdr:nvSpPr>
            <xdr:cNvPr id="18435" name="Check Box 3" hidden="1">
              <a:extLst>
                <a:ext uri="{63B3BB69-23CF-44E3-9099-C40C66FF867C}">
                  <a14:compatExt spid="_x0000_s184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82</xdr:row>
          <xdr:rowOff>19050</xdr:rowOff>
        </xdr:from>
        <xdr:to>
          <xdr:col>2</xdr:col>
          <xdr:colOff>190500</xdr:colOff>
          <xdr:row>82</xdr:row>
          <xdr:rowOff>228600</xdr:rowOff>
        </xdr:to>
        <xdr:sp macro="" textlink="">
          <xdr:nvSpPr>
            <xdr:cNvPr id="18436" name="Check Box 4" hidden="1">
              <a:extLst>
                <a:ext uri="{63B3BB69-23CF-44E3-9099-C40C66FF867C}">
                  <a14:compatExt spid="_x0000_s184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83</xdr:row>
          <xdr:rowOff>9525</xdr:rowOff>
        </xdr:from>
        <xdr:to>
          <xdr:col>2</xdr:col>
          <xdr:colOff>171450</xdr:colOff>
          <xdr:row>83</xdr:row>
          <xdr:rowOff>228600</xdr:rowOff>
        </xdr:to>
        <xdr:sp macro="" textlink="">
          <xdr:nvSpPr>
            <xdr:cNvPr id="18437" name="Check Box 5" hidden="1">
              <a:extLst>
                <a:ext uri="{63B3BB69-23CF-44E3-9099-C40C66FF867C}">
                  <a14:compatExt spid="_x0000_s18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84</xdr:row>
          <xdr:rowOff>9525</xdr:rowOff>
        </xdr:from>
        <xdr:to>
          <xdr:col>2</xdr:col>
          <xdr:colOff>171450</xdr:colOff>
          <xdr:row>84</xdr:row>
          <xdr:rowOff>228600</xdr:rowOff>
        </xdr:to>
        <xdr:sp macro="" textlink="">
          <xdr:nvSpPr>
            <xdr:cNvPr id="18438" name="Check Box 6" hidden="1">
              <a:extLst>
                <a:ext uri="{63B3BB69-23CF-44E3-9099-C40C66FF867C}">
                  <a14:compatExt spid="_x0000_s184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85</xdr:row>
          <xdr:rowOff>19050</xdr:rowOff>
        </xdr:from>
        <xdr:to>
          <xdr:col>2</xdr:col>
          <xdr:colOff>171450</xdr:colOff>
          <xdr:row>85</xdr:row>
          <xdr:rowOff>228600</xdr:rowOff>
        </xdr:to>
        <xdr:sp macro="" textlink="">
          <xdr:nvSpPr>
            <xdr:cNvPr id="18439" name="Check Box 7" hidden="1">
              <a:extLst>
                <a:ext uri="{63B3BB69-23CF-44E3-9099-C40C66FF867C}">
                  <a14:compatExt spid="_x0000_s184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86</xdr:row>
          <xdr:rowOff>9525</xdr:rowOff>
        </xdr:from>
        <xdr:to>
          <xdr:col>2</xdr:col>
          <xdr:colOff>152400</xdr:colOff>
          <xdr:row>86</xdr:row>
          <xdr:rowOff>228600</xdr:rowOff>
        </xdr:to>
        <xdr:sp macro="" textlink="">
          <xdr:nvSpPr>
            <xdr:cNvPr id="18440" name="Check Box 8" hidden="1">
              <a:extLst>
                <a:ext uri="{63B3BB69-23CF-44E3-9099-C40C66FF867C}">
                  <a14:compatExt spid="_x0000_s184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78</xdr:row>
          <xdr:rowOff>0</xdr:rowOff>
        </xdr:from>
        <xdr:to>
          <xdr:col>2</xdr:col>
          <xdr:colOff>142875</xdr:colOff>
          <xdr:row>78</xdr:row>
          <xdr:rowOff>219075</xdr:rowOff>
        </xdr:to>
        <xdr:sp macro="" textlink="">
          <xdr:nvSpPr>
            <xdr:cNvPr id="18450" name="Check Box 18" hidden="1">
              <a:extLst>
                <a:ext uri="{63B3BB69-23CF-44E3-9099-C40C66FF867C}">
                  <a14:compatExt spid="_x0000_s184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87</xdr:row>
          <xdr:rowOff>38100</xdr:rowOff>
        </xdr:from>
        <xdr:to>
          <xdr:col>1</xdr:col>
          <xdr:colOff>38100</xdr:colOff>
          <xdr:row>87</xdr:row>
          <xdr:rowOff>266700</xdr:rowOff>
        </xdr:to>
        <xdr:sp macro="" textlink="">
          <xdr:nvSpPr>
            <xdr:cNvPr id="18627" name="Check Box 195" hidden="1">
              <a:extLst>
                <a:ext uri="{63B3BB69-23CF-44E3-9099-C40C66FF867C}">
                  <a14:compatExt spid="_x0000_s186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88</xdr:row>
          <xdr:rowOff>19050</xdr:rowOff>
        </xdr:from>
        <xdr:to>
          <xdr:col>0</xdr:col>
          <xdr:colOff>228600</xdr:colOff>
          <xdr:row>89</xdr:row>
          <xdr:rowOff>0</xdr:rowOff>
        </xdr:to>
        <xdr:sp macro="" textlink="">
          <xdr:nvSpPr>
            <xdr:cNvPr id="18628" name="Check Box 196" hidden="1">
              <a:extLst>
                <a:ext uri="{63B3BB69-23CF-44E3-9099-C40C66FF867C}">
                  <a14:compatExt spid="_x0000_s186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89</xdr:row>
          <xdr:rowOff>19050</xdr:rowOff>
        </xdr:from>
        <xdr:to>
          <xdr:col>0</xdr:col>
          <xdr:colOff>219075</xdr:colOff>
          <xdr:row>89</xdr:row>
          <xdr:rowOff>219075</xdr:rowOff>
        </xdr:to>
        <xdr:sp macro="" textlink="">
          <xdr:nvSpPr>
            <xdr:cNvPr id="18629" name="Check Box 197" hidden="1">
              <a:extLst>
                <a:ext uri="{63B3BB69-23CF-44E3-9099-C40C66FF867C}">
                  <a14:compatExt spid="_x0000_s186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xdr:row>
          <xdr:rowOff>314325</xdr:rowOff>
        </xdr:from>
        <xdr:to>
          <xdr:col>1</xdr:col>
          <xdr:colOff>952500</xdr:colOff>
          <xdr:row>5</xdr:row>
          <xdr:rowOff>685800</xdr:rowOff>
        </xdr:to>
        <xdr:sp macro="" textlink="">
          <xdr:nvSpPr>
            <xdr:cNvPr id="18947" name="Check Box 515" hidden="1">
              <a:extLst>
                <a:ext uri="{63B3BB69-23CF-44E3-9099-C40C66FF867C}">
                  <a14:compatExt spid="_x0000_s189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6</xdr:row>
          <xdr:rowOff>180975</xdr:rowOff>
        </xdr:from>
        <xdr:to>
          <xdr:col>1</xdr:col>
          <xdr:colOff>952500</xdr:colOff>
          <xdr:row>6</xdr:row>
          <xdr:rowOff>561975</xdr:rowOff>
        </xdr:to>
        <xdr:sp macro="" textlink="">
          <xdr:nvSpPr>
            <xdr:cNvPr id="18948" name="Check Box 516" hidden="1">
              <a:extLst>
                <a:ext uri="{63B3BB69-23CF-44E3-9099-C40C66FF867C}">
                  <a14:compatExt spid="_x0000_s189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7</xdr:row>
          <xdr:rowOff>485775</xdr:rowOff>
        </xdr:from>
        <xdr:to>
          <xdr:col>1</xdr:col>
          <xdr:colOff>952500</xdr:colOff>
          <xdr:row>7</xdr:row>
          <xdr:rowOff>857250</xdr:rowOff>
        </xdr:to>
        <xdr:sp macro="" textlink="">
          <xdr:nvSpPr>
            <xdr:cNvPr id="18949" name="Check Box 517" hidden="1">
              <a:extLst>
                <a:ext uri="{63B3BB69-23CF-44E3-9099-C40C66FF867C}">
                  <a14:compatExt spid="_x0000_s189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8</xdr:row>
          <xdr:rowOff>28575</xdr:rowOff>
        </xdr:from>
        <xdr:to>
          <xdr:col>1</xdr:col>
          <xdr:colOff>942975</xdr:colOff>
          <xdr:row>9</xdr:row>
          <xdr:rowOff>9525</xdr:rowOff>
        </xdr:to>
        <xdr:sp macro="" textlink="">
          <xdr:nvSpPr>
            <xdr:cNvPr id="18951" name="Check Box 519" hidden="1">
              <a:extLst>
                <a:ext uri="{63B3BB69-23CF-44E3-9099-C40C66FF867C}">
                  <a14:compatExt spid="_x0000_s189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9</xdr:row>
          <xdr:rowOff>76200</xdr:rowOff>
        </xdr:from>
        <xdr:to>
          <xdr:col>1</xdr:col>
          <xdr:colOff>952500</xdr:colOff>
          <xdr:row>9</xdr:row>
          <xdr:rowOff>371475</xdr:rowOff>
        </xdr:to>
        <xdr:sp macro="" textlink="">
          <xdr:nvSpPr>
            <xdr:cNvPr id="18952" name="Check Box 520" hidden="1">
              <a:extLst>
                <a:ext uri="{63B3BB69-23CF-44E3-9099-C40C66FF867C}">
                  <a14:compatExt spid="_x0000_s189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xdr:row>
          <xdr:rowOff>314325</xdr:rowOff>
        </xdr:from>
        <xdr:to>
          <xdr:col>3</xdr:col>
          <xdr:colOff>952500</xdr:colOff>
          <xdr:row>5</xdr:row>
          <xdr:rowOff>666750</xdr:rowOff>
        </xdr:to>
        <xdr:sp macro="" textlink="">
          <xdr:nvSpPr>
            <xdr:cNvPr id="18953" name="Check Box 521" hidden="1">
              <a:extLst>
                <a:ext uri="{63B3BB69-23CF-44E3-9099-C40C66FF867C}">
                  <a14:compatExt spid="_x0000_s189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xdr:row>
          <xdr:rowOff>104775</xdr:rowOff>
        </xdr:from>
        <xdr:to>
          <xdr:col>3</xdr:col>
          <xdr:colOff>952500</xdr:colOff>
          <xdr:row>6</xdr:row>
          <xdr:rowOff>619125</xdr:rowOff>
        </xdr:to>
        <xdr:sp macro="" textlink="">
          <xdr:nvSpPr>
            <xdr:cNvPr id="18954" name="Check Box 522" hidden="1">
              <a:extLst>
                <a:ext uri="{63B3BB69-23CF-44E3-9099-C40C66FF867C}">
                  <a14:compatExt spid="_x0000_s189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7</xdr:row>
          <xdr:rowOff>285750</xdr:rowOff>
        </xdr:from>
        <xdr:to>
          <xdr:col>3</xdr:col>
          <xdr:colOff>952500</xdr:colOff>
          <xdr:row>7</xdr:row>
          <xdr:rowOff>990600</xdr:rowOff>
        </xdr:to>
        <xdr:sp macro="" textlink="">
          <xdr:nvSpPr>
            <xdr:cNvPr id="18955" name="Check Box 523" hidden="1">
              <a:extLst>
                <a:ext uri="{63B3BB69-23CF-44E3-9099-C40C66FF867C}">
                  <a14:compatExt spid="_x0000_s189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xdr:row>
          <xdr:rowOff>95250</xdr:rowOff>
        </xdr:from>
        <xdr:to>
          <xdr:col>3</xdr:col>
          <xdr:colOff>952500</xdr:colOff>
          <xdr:row>8</xdr:row>
          <xdr:rowOff>657225</xdr:rowOff>
        </xdr:to>
        <xdr:sp macro="" textlink="">
          <xdr:nvSpPr>
            <xdr:cNvPr id="18956" name="Check Box 524" hidden="1">
              <a:extLst>
                <a:ext uri="{63B3BB69-23CF-44E3-9099-C40C66FF867C}">
                  <a14:compatExt spid="_x0000_s189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xdr:row>
          <xdr:rowOff>333375</xdr:rowOff>
        </xdr:from>
        <xdr:to>
          <xdr:col>5</xdr:col>
          <xdr:colOff>952500</xdr:colOff>
          <xdr:row>5</xdr:row>
          <xdr:rowOff>628650</xdr:rowOff>
        </xdr:to>
        <xdr:sp macro="" textlink="">
          <xdr:nvSpPr>
            <xdr:cNvPr id="18957" name="Check Box 525" hidden="1">
              <a:extLst>
                <a:ext uri="{63B3BB69-23CF-44E3-9099-C40C66FF867C}">
                  <a14:compatExt spid="_x0000_s189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xdr:row>
          <xdr:rowOff>123825</xdr:rowOff>
        </xdr:from>
        <xdr:to>
          <xdr:col>5</xdr:col>
          <xdr:colOff>952500</xdr:colOff>
          <xdr:row>6</xdr:row>
          <xdr:rowOff>647700</xdr:rowOff>
        </xdr:to>
        <xdr:sp macro="" textlink="">
          <xdr:nvSpPr>
            <xdr:cNvPr id="18958" name="Check Box 526" hidden="1">
              <a:extLst>
                <a:ext uri="{63B3BB69-23CF-44E3-9099-C40C66FF867C}">
                  <a14:compatExt spid="_x0000_s189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7</xdr:row>
          <xdr:rowOff>428625</xdr:rowOff>
        </xdr:from>
        <xdr:to>
          <xdr:col>5</xdr:col>
          <xdr:colOff>952500</xdr:colOff>
          <xdr:row>7</xdr:row>
          <xdr:rowOff>781050</xdr:rowOff>
        </xdr:to>
        <xdr:sp macro="" textlink="">
          <xdr:nvSpPr>
            <xdr:cNvPr id="18959" name="Check Box 527" hidden="1">
              <a:extLst>
                <a:ext uri="{63B3BB69-23CF-44E3-9099-C40C66FF867C}">
                  <a14:compatExt spid="_x0000_s189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8</xdr:row>
          <xdr:rowOff>114300</xdr:rowOff>
        </xdr:from>
        <xdr:to>
          <xdr:col>5</xdr:col>
          <xdr:colOff>952500</xdr:colOff>
          <xdr:row>8</xdr:row>
          <xdr:rowOff>609600</xdr:rowOff>
        </xdr:to>
        <xdr:sp macro="" textlink="">
          <xdr:nvSpPr>
            <xdr:cNvPr id="18960" name="Check Box 528" hidden="1">
              <a:extLst>
                <a:ext uri="{63B3BB69-23CF-44E3-9099-C40C66FF867C}">
                  <a14:compatExt spid="_x0000_s189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5</xdr:row>
          <xdr:rowOff>114300</xdr:rowOff>
        </xdr:from>
        <xdr:to>
          <xdr:col>7</xdr:col>
          <xdr:colOff>952500</xdr:colOff>
          <xdr:row>5</xdr:row>
          <xdr:rowOff>819150</xdr:rowOff>
        </xdr:to>
        <xdr:sp macro="" textlink="">
          <xdr:nvSpPr>
            <xdr:cNvPr id="18961" name="Check Box 529" hidden="1">
              <a:extLst>
                <a:ext uri="{63B3BB69-23CF-44E3-9099-C40C66FF867C}">
                  <a14:compatExt spid="_x0000_s189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6</xdr:row>
          <xdr:rowOff>161925</xdr:rowOff>
        </xdr:from>
        <xdr:to>
          <xdr:col>7</xdr:col>
          <xdr:colOff>952500</xdr:colOff>
          <xdr:row>6</xdr:row>
          <xdr:rowOff>590550</xdr:rowOff>
        </xdr:to>
        <xdr:sp macro="" textlink="">
          <xdr:nvSpPr>
            <xdr:cNvPr id="18962" name="Check Box 530" hidden="1">
              <a:extLst>
                <a:ext uri="{63B3BB69-23CF-44E3-9099-C40C66FF867C}">
                  <a14:compatExt spid="_x0000_s189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7</xdr:row>
          <xdr:rowOff>47625</xdr:rowOff>
        </xdr:from>
        <xdr:to>
          <xdr:col>7</xdr:col>
          <xdr:colOff>952500</xdr:colOff>
          <xdr:row>7</xdr:row>
          <xdr:rowOff>1238250</xdr:rowOff>
        </xdr:to>
        <xdr:sp macro="" textlink="">
          <xdr:nvSpPr>
            <xdr:cNvPr id="18963" name="Check Box 531" hidden="1">
              <a:extLst>
                <a:ext uri="{63B3BB69-23CF-44E3-9099-C40C66FF867C}">
                  <a14:compatExt spid="_x0000_s189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5</xdr:row>
          <xdr:rowOff>47625</xdr:rowOff>
        </xdr:from>
        <xdr:to>
          <xdr:col>9</xdr:col>
          <xdr:colOff>952500</xdr:colOff>
          <xdr:row>5</xdr:row>
          <xdr:rowOff>914400</xdr:rowOff>
        </xdr:to>
        <xdr:sp macro="" textlink="">
          <xdr:nvSpPr>
            <xdr:cNvPr id="18964" name="Check Box 532" hidden="1">
              <a:extLst>
                <a:ext uri="{63B3BB69-23CF-44E3-9099-C40C66FF867C}">
                  <a14:compatExt spid="_x0000_s189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6</xdr:row>
          <xdr:rowOff>66675</xdr:rowOff>
        </xdr:from>
        <xdr:to>
          <xdr:col>9</xdr:col>
          <xdr:colOff>952500</xdr:colOff>
          <xdr:row>6</xdr:row>
          <xdr:rowOff>733425</xdr:rowOff>
        </xdr:to>
        <xdr:sp macro="" textlink="">
          <xdr:nvSpPr>
            <xdr:cNvPr id="18965" name="Check Box 533" hidden="1">
              <a:extLst>
                <a:ext uri="{63B3BB69-23CF-44E3-9099-C40C66FF867C}">
                  <a14:compatExt spid="_x0000_s189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7</xdr:row>
          <xdr:rowOff>295275</xdr:rowOff>
        </xdr:from>
        <xdr:to>
          <xdr:col>9</xdr:col>
          <xdr:colOff>952500</xdr:colOff>
          <xdr:row>7</xdr:row>
          <xdr:rowOff>981075</xdr:rowOff>
        </xdr:to>
        <xdr:sp macro="" textlink="">
          <xdr:nvSpPr>
            <xdr:cNvPr id="18966" name="Check Box 534" hidden="1">
              <a:extLst>
                <a:ext uri="{63B3BB69-23CF-44E3-9099-C40C66FF867C}">
                  <a14:compatExt spid="_x0000_s189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18</xdr:row>
          <xdr:rowOff>104775</xdr:rowOff>
        </xdr:from>
        <xdr:to>
          <xdr:col>1</xdr:col>
          <xdr:colOff>952500</xdr:colOff>
          <xdr:row>18</xdr:row>
          <xdr:rowOff>628650</xdr:rowOff>
        </xdr:to>
        <xdr:sp macro="" textlink="">
          <xdr:nvSpPr>
            <xdr:cNvPr id="18967" name="Check Box 535" hidden="1">
              <a:extLst>
                <a:ext uri="{63B3BB69-23CF-44E3-9099-C40C66FF867C}">
                  <a14:compatExt spid="_x0000_s189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xdr:row>
          <xdr:rowOff>28575</xdr:rowOff>
        </xdr:from>
        <xdr:to>
          <xdr:col>3</xdr:col>
          <xdr:colOff>952500</xdr:colOff>
          <xdr:row>19</xdr:row>
          <xdr:rowOff>9525</xdr:rowOff>
        </xdr:to>
        <xdr:sp macro="" textlink="">
          <xdr:nvSpPr>
            <xdr:cNvPr id="18968" name="Check Box 536" hidden="1">
              <a:extLst>
                <a:ext uri="{63B3BB69-23CF-44E3-9099-C40C66FF867C}">
                  <a14:compatExt spid="_x0000_s189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xdr:row>
          <xdr:rowOff>57150</xdr:rowOff>
        </xdr:from>
        <xdr:to>
          <xdr:col>3</xdr:col>
          <xdr:colOff>952500</xdr:colOff>
          <xdr:row>19</xdr:row>
          <xdr:rowOff>876300</xdr:rowOff>
        </xdr:to>
        <xdr:sp macro="" textlink="">
          <xdr:nvSpPr>
            <xdr:cNvPr id="18969" name="Check Box 537" hidden="1">
              <a:extLst>
                <a:ext uri="{63B3BB69-23CF-44E3-9099-C40C66FF867C}">
                  <a14:compatExt spid="_x0000_s189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18</xdr:row>
          <xdr:rowOff>9525</xdr:rowOff>
        </xdr:from>
        <xdr:to>
          <xdr:col>5</xdr:col>
          <xdr:colOff>952500</xdr:colOff>
          <xdr:row>19</xdr:row>
          <xdr:rowOff>28575</xdr:rowOff>
        </xdr:to>
        <xdr:sp macro="" textlink="">
          <xdr:nvSpPr>
            <xdr:cNvPr id="18970" name="Check Box 538" hidden="1">
              <a:extLst>
                <a:ext uri="{63B3BB69-23CF-44E3-9099-C40C66FF867C}">
                  <a14:compatExt spid="_x0000_s189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18</xdr:row>
          <xdr:rowOff>152400</xdr:rowOff>
        </xdr:from>
        <xdr:to>
          <xdr:col>7</xdr:col>
          <xdr:colOff>952500</xdr:colOff>
          <xdr:row>18</xdr:row>
          <xdr:rowOff>504825</xdr:rowOff>
        </xdr:to>
        <xdr:sp macro="" textlink="">
          <xdr:nvSpPr>
            <xdr:cNvPr id="18971" name="Check Box 539" hidden="1">
              <a:extLst>
                <a:ext uri="{63B3BB69-23CF-44E3-9099-C40C66FF867C}">
                  <a14:compatExt spid="_x0000_s189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19</xdr:row>
          <xdr:rowOff>238125</xdr:rowOff>
        </xdr:from>
        <xdr:to>
          <xdr:col>7</xdr:col>
          <xdr:colOff>952500</xdr:colOff>
          <xdr:row>19</xdr:row>
          <xdr:rowOff>723900</xdr:rowOff>
        </xdr:to>
        <xdr:sp macro="" textlink="">
          <xdr:nvSpPr>
            <xdr:cNvPr id="18972" name="Check Box 540" hidden="1">
              <a:extLst>
                <a:ext uri="{63B3BB69-23CF-44E3-9099-C40C66FF867C}">
                  <a14:compatExt spid="_x0000_s189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17</xdr:row>
          <xdr:rowOff>342900</xdr:rowOff>
        </xdr:from>
        <xdr:to>
          <xdr:col>9</xdr:col>
          <xdr:colOff>952500</xdr:colOff>
          <xdr:row>19</xdr:row>
          <xdr:rowOff>38100</xdr:rowOff>
        </xdr:to>
        <xdr:sp macro="" textlink="">
          <xdr:nvSpPr>
            <xdr:cNvPr id="18973" name="Check Box 541" hidden="1">
              <a:extLst>
                <a:ext uri="{63B3BB69-23CF-44E3-9099-C40C66FF867C}">
                  <a14:compatExt spid="_x0000_s189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19</xdr:row>
          <xdr:rowOff>209550</xdr:rowOff>
        </xdr:from>
        <xdr:to>
          <xdr:col>9</xdr:col>
          <xdr:colOff>952500</xdr:colOff>
          <xdr:row>19</xdr:row>
          <xdr:rowOff>704850</xdr:rowOff>
        </xdr:to>
        <xdr:sp macro="" textlink="">
          <xdr:nvSpPr>
            <xdr:cNvPr id="18974" name="Check Box 542" hidden="1">
              <a:extLst>
                <a:ext uri="{63B3BB69-23CF-44E3-9099-C40C66FF867C}">
                  <a14:compatExt spid="_x0000_s189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28</xdr:row>
          <xdr:rowOff>238125</xdr:rowOff>
        </xdr:from>
        <xdr:to>
          <xdr:col>1</xdr:col>
          <xdr:colOff>952500</xdr:colOff>
          <xdr:row>28</xdr:row>
          <xdr:rowOff>752475</xdr:rowOff>
        </xdr:to>
        <xdr:sp macro="" textlink="">
          <xdr:nvSpPr>
            <xdr:cNvPr id="18975" name="Check Box 543" hidden="1">
              <a:extLst>
                <a:ext uri="{63B3BB69-23CF-44E3-9099-C40C66FF867C}">
                  <a14:compatExt spid="_x0000_s189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29</xdr:row>
          <xdr:rowOff>85725</xdr:rowOff>
        </xdr:from>
        <xdr:to>
          <xdr:col>1</xdr:col>
          <xdr:colOff>952500</xdr:colOff>
          <xdr:row>29</xdr:row>
          <xdr:rowOff>828675</xdr:rowOff>
        </xdr:to>
        <xdr:sp macro="" textlink="">
          <xdr:nvSpPr>
            <xdr:cNvPr id="18976" name="Check Box 544" hidden="1">
              <a:extLst>
                <a:ext uri="{63B3BB69-23CF-44E3-9099-C40C66FF867C}">
                  <a14:compatExt spid="_x0000_s189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xdr:row>
          <xdr:rowOff>66675</xdr:rowOff>
        </xdr:from>
        <xdr:to>
          <xdr:col>3</xdr:col>
          <xdr:colOff>952500</xdr:colOff>
          <xdr:row>28</xdr:row>
          <xdr:rowOff>895350</xdr:rowOff>
        </xdr:to>
        <xdr:sp macro="" textlink="">
          <xdr:nvSpPr>
            <xdr:cNvPr id="18977" name="Check Box 545" hidden="1">
              <a:extLst>
                <a:ext uri="{63B3BB69-23CF-44E3-9099-C40C66FF867C}">
                  <a14:compatExt spid="_x0000_s189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xdr:row>
          <xdr:rowOff>9525</xdr:rowOff>
        </xdr:from>
        <xdr:to>
          <xdr:col>3</xdr:col>
          <xdr:colOff>952500</xdr:colOff>
          <xdr:row>30</xdr:row>
          <xdr:rowOff>0</xdr:rowOff>
        </xdr:to>
        <xdr:sp macro="" textlink="">
          <xdr:nvSpPr>
            <xdr:cNvPr id="18978" name="Check Box 546" hidden="1">
              <a:extLst>
                <a:ext uri="{63B3BB69-23CF-44E3-9099-C40C66FF867C}">
                  <a14:compatExt spid="_x0000_s189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31</xdr:row>
          <xdr:rowOff>209550</xdr:rowOff>
        </xdr:from>
        <xdr:to>
          <xdr:col>3</xdr:col>
          <xdr:colOff>952500</xdr:colOff>
          <xdr:row>31</xdr:row>
          <xdr:rowOff>504825</xdr:rowOff>
        </xdr:to>
        <xdr:sp macro="" textlink="">
          <xdr:nvSpPr>
            <xdr:cNvPr id="18980" name="Check Box 548" hidden="1">
              <a:extLst>
                <a:ext uri="{63B3BB69-23CF-44E3-9099-C40C66FF867C}">
                  <a14:compatExt spid="_x0000_s189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32</xdr:row>
          <xdr:rowOff>114300</xdr:rowOff>
        </xdr:from>
        <xdr:to>
          <xdr:col>3</xdr:col>
          <xdr:colOff>942975</xdr:colOff>
          <xdr:row>32</xdr:row>
          <xdr:rowOff>323850</xdr:rowOff>
        </xdr:to>
        <xdr:sp macro="" textlink="">
          <xdr:nvSpPr>
            <xdr:cNvPr id="18981" name="Check Box 549" hidden="1">
              <a:extLst>
                <a:ext uri="{63B3BB69-23CF-44E3-9099-C40C66FF867C}">
                  <a14:compatExt spid="_x0000_s189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28</xdr:row>
          <xdr:rowOff>190500</xdr:rowOff>
        </xdr:from>
        <xdr:to>
          <xdr:col>5</xdr:col>
          <xdr:colOff>952500</xdr:colOff>
          <xdr:row>28</xdr:row>
          <xdr:rowOff>781050</xdr:rowOff>
        </xdr:to>
        <xdr:sp macro="" textlink="">
          <xdr:nvSpPr>
            <xdr:cNvPr id="18982" name="Check Box 550" hidden="1">
              <a:extLst>
                <a:ext uri="{63B3BB69-23CF-44E3-9099-C40C66FF867C}">
                  <a14:compatExt spid="_x0000_s189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29</xdr:row>
          <xdr:rowOff>133350</xdr:rowOff>
        </xdr:from>
        <xdr:to>
          <xdr:col>5</xdr:col>
          <xdr:colOff>952500</xdr:colOff>
          <xdr:row>29</xdr:row>
          <xdr:rowOff>733425</xdr:rowOff>
        </xdr:to>
        <xdr:sp macro="" textlink="">
          <xdr:nvSpPr>
            <xdr:cNvPr id="18983" name="Check Box 551" hidden="1">
              <a:extLst>
                <a:ext uri="{63B3BB69-23CF-44E3-9099-C40C66FF867C}">
                  <a14:compatExt spid="_x0000_s189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30</xdr:row>
          <xdr:rowOff>152400</xdr:rowOff>
        </xdr:from>
        <xdr:to>
          <xdr:col>5</xdr:col>
          <xdr:colOff>952500</xdr:colOff>
          <xdr:row>30</xdr:row>
          <xdr:rowOff>390525</xdr:rowOff>
        </xdr:to>
        <xdr:sp macro="" textlink="">
          <xdr:nvSpPr>
            <xdr:cNvPr id="18984" name="Check Box 552" hidden="1">
              <a:extLst>
                <a:ext uri="{63B3BB69-23CF-44E3-9099-C40C66FF867C}">
                  <a14:compatExt spid="_x0000_s189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31</xdr:row>
          <xdr:rowOff>238125</xdr:rowOff>
        </xdr:from>
        <xdr:to>
          <xdr:col>5</xdr:col>
          <xdr:colOff>952500</xdr:colOff>
          <xdr:row>31</xdr:row>
          <xdr:rowOff>533400</xdr:rowOff>
        </xdr:to>
        <xdr:sp macro="" textlink="">
          <xdr:nvSpPr>
            <xdr:cNvPr id="18985" name="Check Box 553" hidden="1">
              <a:extLst>
                <a:ext uri="{63B3BB69-23CF-44E3-9099-C40C66FF867C}">
                  <a14:compatExt spid="_x0000_s189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27</xdr:row>
          <xdr:rowOff>476250</xdr:rowOff>
        </xdr:from>
        <xdr:to>
          <xdr:col>7</xdr:col>
          <xdr:colOff>952500</xdr:colOff>
          <xdr:row>29</xdr:row>
          <xdr:rowOff>95250</xdr:rowOff>
        </xdr:to>
        <xdr:sp macro="" textlink="">
          <xdr:nvSpPr>
            <xdr:cNvPr id="18986" name="Check Box 554" hidden="1">
              <a:extLst>
                <a:ext uri="{63B3BB69-23CF-44E3-9099-C40C66FF867C}">
                  <a14:compatExt spid="_x0000_s189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28</xdr:row>
          <xdr:rowOff>209550</xdr:rowOff>
        </xdr:from>
        <xdr:to>
          <xdr:col>9</xdr:col>
          <xdr:colOff>952500</xdr:colOff>
          <xdr:row>28</xdr:row>
          <xdr:rowOff>752475</xdr:rowOff>
        </xdr:to>
        <xdr:sp macro="" textlink="">
          <xdr:nvSpPr>
            <xdr:cNvPr id="18987" name="Check Box 555" hidden="1">
              <a:extLst>
                <a:ext uri="{63B3BB69-23CF-44E3-9099-C40C66FF867C}">
                  <a14:compatExt spid="_x0000_s189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29</xdr:row>
          <xdr:rowOff>76200</xdr:rowOff>
        </xdr:from>
        <xdr:to>
          <xdr:col>9</xdr:col>
          <xdr:colOff>952500</xdr:colOff>
          <xdr:row>29</xdr:row>
          <xdr:rowOff>828675</xdr:rowOff>
        </xdr:to>
        <xdr:sp macro="" textlink="">
          <xdr:nvSpPr>
            <xdr:cNvPr id="18988" name="Check Box 556" hidden="1">
              <a:extLst>
                <a:ext uri="{63B3BB69-23CF-44E3-9099-C40C66FF867C}">
                  <a14:compatExt spid="_x0000_s189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39</xdr:row>
          <xdr:rowOff>266700</xdr:rowOff>
        </xdr:from>
        <xdr:to>
          <xdr:col>1</xdr:col>
          <xdr:colOff>952500</xdr:colOff>
          <xdr:row>41</xdr:row>
          <xdr:rowOff>38100</xdr:rowOff>
        </xdr:to>
        <xdr:sp macro="" textlink="">
          <xdr:nvSpPr>
            <xdr:cNvPr id="18989" name="Check Box 557" hidden="1">
              <a:extLst>
                <a:ext uri="{63B3BB69-23CF-44E3-9099-C40C66FF867C}">
                  <a14:compatExt spid="_x0000_s189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39</xdr:row>
          <xdr:rowOff>276225</xdr:rowOff>
        </xdr:from>
        <xdr:to>
          <xdr:col>3</xdr:col>
          <xdr:colOff>952500</xdr:colOff>
          <xdr:row>41</xdr:row>
          <xdr:rowOff>85725</xdr:rowOff>
        </xdr:to>
        <xdr:sp macro="" textlink="">
          <xdr:nvSpPr>
            <xdr:cNvPr id="18990" name="Check Box 558" hidden="1">
              <a:extLst>
                <a:ext uri="{63B3BB69-23CF-44E3-9099-C40C66FF867C}">
                  <a14:compatExt spid="_x0000_s189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41</xdr:row>
          <xdr:rowOff>66675</xdr:rowOff>
        </xdr:from>
        <xdr:to>
          <xdr:col>5</xdr:col>
          <xdr:colOff>952500</xdr:colOff>
          <xdr:row>41</xdr:row>
          <xdr:rowOff>295275</xdr:rowOff>
        </xdr:to>
        <xdr:sp macro="" textlink="">
          <xdr:nvSpPr>
            <xdr:cNvPr id="18991" name="Check Box 559" hidden="1">
              <a:extLst>
                <a:ext uri="{63B3BB69-23CF-44E3-9099-C40C66FF867C}">
                  <a14:compatExt spid="_x0000_s189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42</xdr:row>
          <xdr:rowOff>38100</xdr:rowOff>
        </xdr:from>
        <xdr:to>
          <xdr:col>5</xdr:col>
          <xdr:colOff>952500</xdr:colOff>
          <xdr:row>42</xdr:row>
          <xdr:rowOff>333375</xdr:rowOff>
        </xdr:to>
        <xdr:sp macro="" textlink="">
          <xdr:nvSpPr>
            <xdr:cNvPr id="18992" name="Check Box 560" hidden="1">
              <a:extLst>
                <a:ext uri="{63B3BB69-23CF-44E3-9099-C40C66FF867C}">
                  <a14:compatExt spid="_x0000_s189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43</xdr:row>
          <xdr:rowOff>28575</xdr:rowOff>
        </xdr:from>
        <xdr:to>
          <xdr:col>5</xdr:col>
          <xdr:colOff>952500</xdr:colOff>
          <xdr:row>43</xdr:row>
          <xdr:rowOff>323850</xdr:rowOff>
        </xdr:to>
        <xdr:sp macro="" textlink="">
          <xdr:nvSpPr>
            <xdr:cNvPr id="18993" name="Check Box 561" hidden="1">
              <a:extLst>
                <a:ext uri="{63B3BB69-23CF-44E3-9099-C40C66FF867C}">
                  <a14:compatExt spid="_x0000_s189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44</xdr:row>
          <xdr:rowOff>66675</xdr:rowOff>
        </xdr:from>
        <xdr:to>
          <xdr:col>5</xdr:col>
          <xdr:colOff>952500</xdr:colOff>
          <xdr:row>44</xdr:row>
          <xdr:rowOff>361950</xdr:rowOff>
        </xdr:to>
        <xdr:sp macro="" textlink="">
          <xdr:nvSpPr>
            <xdr:cNvPr id="18994" name="Check Box 562" hidden="1">
              <a:extLst>
                <a:ext uri="{63B3BB69-23CF-44E3-9099-C40C66FF867C}">
                  <a14:compatExt spid="_x0000_s189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45</xdr:row>
          <xdr:rowOff>66675</xdr:rowOff>
        </xdr:from>
        <xdr:to>
          <xdr:col>5</xdr:col>
          <xdr:colOff>952500</xdr:colOff>
          <xdr:row>45</xdr:row>
          <xdr:rowOff>361950</xdr:rowOff>
        </xdr:to>
        <xdr:sp macro="" textlink="">
          <xdr:nvSpPr>
            <xdr:cNvPr id="18995" name="Check Box 563" hidden="1">
              <a:extLst>
                <a:ext uri="{63B3BB69-23CF-44E3-9099-C40C66FF867C}">
                  <a14:compatExt spid="_x0000_s189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47</xdr:row>
          <xdr:rowOff>38100</xdr:rowOff>
        </xdr:from>
        <xdr:to>
          <xdr:col>5</xdr:col>
          <xdr:colOff>952500</xdr:colOff>
          <xdr:row>48</xdr:row>
          <xdr:rowOff>19050</xdr:rowOff>
        </xdr:to>
        <xdr:sp macro="" textlink="">
          <xdr:nvSpPr>
            <xdr:cNvPr id="18996" name="Check Box 564" hidden="1">
              <a:extLst>
                <a:ext uri="{63B3BB69-23CF-44E3-9099-C40C66FF867C}">
                  <a14:compatExt spid="_x0000_s189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40</xdr:row>
          <xdr:rowOff>9525</xdr:rowOff>
        </xdr:from>
        <xdr:to>
          <xdr:col>7</xdr:col>
          <xdr:colOff>952500</xdr:colOff>
          <xdr:row>41</xdr:row>
          <xdr:rowOff>38100</xdr:rowOff>
        </xdr:to>
        <xdr:sp macro="" textlink="">
          <xdr:nvSpPr>
            <xdr:cNvPr id="18997" name="Check Box 565" hidden="1">
              <a:extLst>
                <a:ext uri="{63B3BB69-23CF-44E3-9099-C40C66FF867C}">
                  <a14:compatExt spid="_x0000_s189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42</xdr:row>
          <xdr:rowOff>152400</xdr:rowOff>
        </xdr:from>
        <xdr:to>
          <xdr:col>7</xdr:col>
          <xdr:colOff>952500</xdr:colOff>
          <xdr:row>44</xdr:row>
          <xdr:rowOff>381000</xdr:rowOff>
        </xdr:to>
        <xdr:sp macro="" textlink="">
          <xdr:nvSpPr>
            <xdr:cNvPr id="18998" name="Check Box 566" hidden="1">
              <a:extLst>
                <a:ext uri="{63B3BB69-23CF-44E3-9099-C40C66FF867C}">
                  <a14:compatExt spid="_x0000_s189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39</xdr:row>
          <xdr:rowOff>276225</xdr:rowOff>
        </xdr:from>
        <xdr:to>
          <xdr:col>9</xdr:col>
          <xdr:colOff>952500</xdr:colOff>
          <xdr:row>41</xdr:row>
          <xdr:rowOff>38100</xdr:rowOff>
        </xdr:to>
        <xdr:sp macro="" textlink="">
          <xdr:nvSpPr>
            <xdr:cNvPr id="18999" name="Check Box 567" hidden="1">
              <a:extLst>
                <a:ext uri="{63B3BB69-23CF-44E3-9099-C40C66FF867C}">
                  <a14:compatExt spid="_x0000_s189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55</xdr:row>
          <xdr:rowOff>485775</xdr:rowOff>
        </xdr:from>
        <xdr:to>
          <xdr:col>1</xdr:col>
          <xdr:colOff>952500</xdr:colOff>
          <xdr:row>55</xdr:row>
          <xdr:rowOff>904875</xdr:rowOff>
        </xdr:to>
        <xdr:sp macro="" textlink="">
          <xdr:nvSpPr>
            <xdr:cNvPr id="19000" name="Check Box 568" hidden="1">
              <a:extLst>
                <a:ext uri="{63B3BB69-23CF-44E3-9099-C40C66FF867C}">
                  <a14:compatExt spid="_x0000_s190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55</xdr:row>
          <xdr:rowOff>1314450</xdr:rowOff>
        </xdr:from>
        <xdr:to>
          <xdr:col>1</xdr:col>
          <xdr:colOff>952500</xdr:colOff>
          <xdr:row>57</xdr:row>
          <xdr:rowOff>57150</xdr:rowOff>
        </xdr:to>
        <xdr:sp macro="" textlink="">
          <xdr:nvSpPr>
            <xdr:cNvPr id="19001" name="Check Box 569" hidden="1">
              <a:extLst>
                <a:ext uri="{63B3BB69-23CF-44E3-9099-C40C66FF867C}">
                  <a14:compatExt spid="_x0000_s190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55</xdr:row>
          <xdr:rowOff>19050</xdr:rowOff>
        </xdr:from>
        <xdr:to>
          <xdr:col>3</xdr:col>
          <xdr:colOff>952500</xdr:colOff>
          <xdr:row>55</xdr:row>
          <xdr:rowOff>1276350</xdr:rowOff>
        </xdr:to>
        <xdr:sp macro="" textlink="">
          <xdr:nvSpPr>
            <xdr:cNvPr id="19002" name="Check Box 570" hidden="1">
              <a:extLst>
                <a:ext uri="{63B3BB69-23CF-44E3-9099-C40C66FF867C}">
                  <a14:compatExt spid="_x0000_s190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56</xdr:row>
          <xdr:rowOff>57150</xdr:rowOff>
        </xdr:from>
        <xdr:to>
          <xdr:col>3</xdr:col>
          <xdr:colOff>952500</xdr:colOff>
          <xdr:row>56</xdr:row>
          <xdr:rowOff>800100</xdr:rowOff>
        </xdr:to>
        <xdr:sp macro="" textlink="">
          <xdr:nvSpPr>
            <xdr:cNvPr id="19003" name="Check Box 571" hidden="1">
              <a:extLst>
                <a:ext uri="{63B3BB69-23CF-44E3-9099-C40C66FF867C}">
                  <a14:compatExt spid="_x0000_s190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55</xdr:row>
          <xdr:rowOff>114300</xdr:rowOff>
        </xdr:from>
        <xdr:to>
          <xdr:col>5</xdr:col>
          <xdr:colOff>952500</xdr:colOff>
          <xdr:row>55</xdr:row>
          <xdr:rowOff>1295400</xdr:rowOff>
        </xdr:to>
        <xdr:sp macro="" textlink="">
          <xdr:nvSpPr>
            <xdr:cNvPr id="19004" name="Check Box 572" hidden="1">
              <a:extLst>
                <a:ext uri="{63B3BB69-23CF-44E3-9099-C40C66FF867C}">
                  <a14:compatExt spid="_x0000_s190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56</xdr:row>
          <xdr:rowOff>95250</xdr:rowOff>
        </xdr:from>
        <xdr:to>
          <xdr:col>5</xdr:col>
          <xdr:colOff>952500</xdr:colOff>
          <xdr:row>56</xdr:row>
          <xdr:rowOff>752475</xdr:rowOff>
        </xdr:to>
        <xdr:sp macro="" textlink="">
          <xdr:nvSpPr>
            <xdr:cNvPr id="19005" name="Check Box 573" hidden="1">
              <a:extLst>
                <a:ext uri="{63B3BB69-23CF-44E3-9099-C40C66FF867C}">
                  <a14:compatExt spid="_x0000_s190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55</xdr:row>
          <xdr:rowOff>428625</xdr:rowOff>
        </xdr:from>
        <xdr:to>
          <xdr:col>7</xdr:col>
          <xdr:colOff>952500</xdr:colOff>
          <xdr:row>55</xdr:row>
          <xdr:rowOff>962025</xdr:rowOff>
        </xdr:to>
        <xdr:sp macro="" textlink="">
          <xdr:nvSpPr>
            <xdr:cNvPr id="19006" name="Check Box 574" hidden="1">
              <a:extLst>
                <a:ext uri="{63B3BB69-23CF-44E3-9099-C40C66FF867C}">
                  <a14:compatExt spid="_x0000_s190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55</xdr:row>
          <xdr:rowOff>1323975</xdr:rowOff>
        </xdr:from>
        <xdr:to>
          <xdr:col>7</xdr:col>
          <xdr:colOff>952500</xdr:colOff>
          <xdr:row>57</xdr:row>
          <xdr:rowOff>9525</xdr:rowOff>
        </xdr:to>
        <xdr:sp macro="" textlink="">
          <xdr:nvSpPr>
            <xdr:cNvPr id="19007" name="Check Box 575" hidden="1">
              <a:extLst>
                <a:ext uri="{63B3BB69-23CF-44E3-9099-C40C66FF867C}">
                  <a14:compatExt spid="_x0000_s190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55</xdr:row>
          <xdr:rowOff>190500</xdr:rowOff>
        </xdr:from>
        <xdr:to>
          <xdr:col>9</xdr:col>
          <xdr:colOff>952500</xdr:colOff>
          <xdr:row>55</xdr:row>
          <xdr:rowOff>1219200</xdr:rowOff>
        </xdr:to>
        <xdr:sp macro="" textlink="">
          <xdr:nvSpPr>
            <xdr:cNvPr id="19008" name="Check Box 576" hidden="1">
              <a:extLst>
                <a:ext uri="{63B3BB69-23CF-44E3-9099-C40C66FF867C}">
                  <a14:compatExt spid="_x0000_s190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9</xdr:row>
          <xdr:rowOff>0</xdr:rowOff>
        </xdr:from>
        <xdr:to>
          <xdr:col>9</xdr:col>
          <xdr:colOff>971550</xdr:colOff>
          <xdr:row>9</xdr:row>
          <xdr:rowOff>400050</xdr:rowOff>
        </xdr:to>
        <xdr:sp macro="" textlink="">
          <xdr:nvSpPr>
            <xdr:cNvPr id="19009" name="Check Box 577" hidden="1">
              <a:extLst>
                <a:ext uri="{63B3BB69-23CF-44E3-9099-C40C66FF867C}">
                  <a14:compatExt spid="_x0000_s190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20</xdr:row>
          <xdr:rowOff>0</xdr:rowOff>
        </xdr:from>
        <xdr:to>
          <xdr:col>9</xdr:col>
          <xdr:colOff>971550</xdr:colOff>
          <xdr:row>21</xdr:row>
          <xdr:rowOff>9525</xdr:rowOff>
        </xdr:to>
        <xdr:sp macro="" textlink="">
          <xdr:nvSpPr>
            <xdr:cNvPr id="19010" name="Check Box 578" hidden="1">
              <a:extLst>
                <a:ext uri="{63B3BB69-23CF-44E3-9099-C40C66FF867C}">
                  <a14:compatExt spid="_x0000_s190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32</xdr:row>
          <xdr:rowOff>0</xdr:rowOff>
        </xdr:from>
        <xdr:to>
          <xdr:col>9</xdr:col>
          <xdr:colOff>971550</xdr:colOff>
          <xdr:row>32</xdr:row>
          <xdr:rowOff>400050</xdr:rowOff>
        </xdr:to>
        <xdr:sp macro="" textlink="">
          <xdr:nvSpPr>
            <xdr:cNvPr id="19011" name="Check Box 579" hidden="1">
              <a:extLst>
                <a:ext uri="{63B3BB69-23CF-44E3-9099-C40C66FF867C}">
                  <a14:compatExt spid="_x0000_s190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47</xdr:row>
          <xdr:rowOff>0</xdr:rowOff>
        </xdr:from>
        <xdr:to>
          <xdr:col>9</xdr:col>
          <xdr:colOff>971550</xdr:colOff>
          <xdr:row>47</xdr:row>
          <xdr:rowOff>409575</xdr:rowOff>
        </xdr:to>
        <xdr:sp macro="" textlink="">
          <xdr:nvSpPr>
            <xdr:cNvPr id="19012" name="Check Box 580" hidden="1">
              <a:extLst>
                <a:ext uri="{63B3BB69-23CF-44E3-9099-C40C66FF867C}">
                  <a14:compatExt spid="_x0000_s190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57</xdr:row>
          <xdr:rowOff>0</xdr:rowOff>
        </xdr:from>
        <xdr:to>
          <xdr:col>9</xdr:col>
          <xdr:colOff>971550</xdr:colOff>
          <xdr:row>57</xdr:row>
          <xdr:rowOff>409575</xdr:rowOff>
        </xdr:to>
        <xdr:sp macro="" textlink="">
          <xdr:nvSpPr>
            <xdr:cNvPr id="19013" name="Check Box 581" hidden="1">
              <a:extLst>
                <a:ext uri="{63B3BB69-23CF-44E3-9099-C40C66FF867C}">
                  <a14:compatExt spid="_x0000_s190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9</xdr:row>
          <xdr:rowOff>400050</xdr:rowOff>
        </xdr:from>
        <xdr:to>
          <xdr:col>1</xdr:col>
          <xdr:colOff>971550</xdr:colOff>
          <xdr:row>11</xdr:row>
          <xdr:rowOff>161925</xdr:rowOff>
        </xdr:to>
        <xdr:sp macro="" textlink="">
          <xdr:nvSpPr>
            <xdr:cNvPr id="19014" name="Check Box 582" hidden="1">
              <a:extLst>
                <a:ext uri="{63B3BB69-23CF-44E3-9099-C40C66FF867C}">
                  <a14:compatExt spid="_x0000_s190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20</xdr:row>
          <xdr:rowOff>400050</xdr:rowOff>
        </xdr:from>
        <xdr:to>
          <xdr:col>1</xdr:col>
          <xdr:colOff>971550</xdr:colOff>
          <xdr:row>22</xdr:row>
          <xdr:rowOff>161925</xdr:rowOff>
        </xdr:to>
        <xdr:sp macro="" textlink="">
          <xdr:nvSpPr>
            <xdr:cNvPr id="19015" name="Check Box 583" hidden="1">
              <a:extLst>
                <a:ext uri="{63B3BB69-23CF-44E3-9099-C40C66FF867C}">
                  <a14:compatExt spid="_x0000_s190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32</xdr:row>
          <xdr:rowOff>400050</xdr:rowOff>
        </xdr:from>
        <xdr:to>
          <xdr:col>1</xdr:col>
          <xdr:colOff>971550</xdr:colOff>
          <xdr:row>34</xdr:row>
          <xdr:rowOff>161925</xdr:rowOff>
        </xdr:to>
        <xdr:sp macro="" textlink="">
          <xdr:nvSpPr>
            <xdr:cNvPr id="19016" name="Check Box 584" hidden="1">
              <a:extLst>
                <a:ext uri="{63B3BB69-23CF-44E3-9099-C40C66FF867C}">
                  <a14:compatExt spid="_x0000_s190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47</xdr:row>
          <xdr:rowOff>400050</xdr:rowOff>
        </xdr:from>
        <xdr:to>
          <xdr:col>1</xdr:col>
          <xdr:colOff>971550</xdr:colOff>
          <xdr:row>48</xdr:row>
          <xdr:rowOff>66675</xdr:rowOff>
        </xdr:to>
        <xdr:sp macro="" textlink="">
          <xdr:nvSpPr>
            <xdr:cNvPr id="19017" name="Check Box 585" hidden="1">
              <a:extLst>
                <a:ext uri="{63B3BB69-23CF-44E3-9099-C40C66FF867C}">
                  <a14:compatExt spid="_x0000_s190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57</xdr:row>
          <xdr:rowOff>400050</xdr:rowOff>
        </xdr:from>
        <xdr:to>
          <xdr:col>1</xdr:col>
          <xdr:colOff>971550</xdr:colOff>
          <xdr:row>59</xdr:row>
          <xdr:rowOff>161925</xdr:rowOff>
        </xdr:to>
        <xdr:sp macro="" textlink="">
          <xdr:nvSpPr>
            <xdr:cNvPr id="19018" name="Check Box 586" hidden="1">
              <a:extLst>
                <a:ext uri="{63B3BB69-23CF-44E3-9099-C40C66FF867C}">
                  <a14:compatExt spid="_x0000_s19018"/>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7</xdr:row>
      <xdr:rowOff>104774</xdr:rowOff>
    </xdr:to>
    <xdr:graphicFrame macro="">
      <xdr:nvGraphicFramePr>
        <xdr:cNvPr id="85" name="Chart 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78</xdr:row>
      <xdr:rowOff>0</xdr:rowOff>
    </xdr:from>
    <xdr:to>
      <xdr:col>15</xdr:col>
      <xdr:colOff>523875</xdr:colOff>
      <xdr:row>93</xdr:row>
      <xdr:rowOff>19049</xdr:rowOff>
    </xdr:to>
    <xdr:graphicFrame macro="">
      <xdr:nvGraphicFramePr>
        <xdr:cNvPr id="86" name="Chart 8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xdr:wsDr>
</file>

<file path=xl/drawings/drawing13.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0.69104</cdr:y>
    </cdr:from>
    <cdr:to>
      <cdr:x>0.93467</cdr:x>
      <cdr:y>0.95029</cdr:y>
    </cdr:to>
    <cdr:sp macro="" textlink="">
      <cdr:nvSpPr>
        <cdr:cNvPr id="9" name="Right Arrow 8"/>
        <cdr:cNvSpPr/>
      </cdr:nvSpPr>
      <cdr:spPr>
        <a:xfrm xmlns:a="http://schemas.openxmlformats.org/drawingml/2006/main" rot="16200000">
          <a:off x="2708477" y="2922906"/>
          <a:ext cx="1047013" cy="782856"/>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0.67368</cdr:x>
      <cdr:y>0.60396</cdr:y>
    </cdr:from>
    <cdr:to>
      <cdr:x>0.92304</cdr:x>
      <cdr:y>0.65812</cdr:y>
    </cdr:to>
    <cdr:sp macro="" textlink="">
      <cdr:nvSpPr>
        <cdr:cNvPr id="5" name="TextBox 4">
          <a:hlinkClick xmlns:a="http://schemas.openxmlformats.org/drawingml/2006/main" xmlns:r="http://schemas.openxmlformats.org/officeDocument/2006/relationships" r:id="rId6"/>
        </cdr:cNvPr>
        <cdr:cNvSpPr txBox="1"/>
      </cdr:nvSpPr>
      <cdr:spPr>
        <a:xfrm xmlns:a="http://schemas.openxmlformats.org/drawingml/2006/main">
          <a:off x="2611623" y="2439138"/>
          <a:ext cx="966688" cy="2187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dr:relSizeAnchor xmlns:cdr="http://schemas.openxmlformats.org/drawingml/2006/chartDrawing">
    <cdr:from>
      <cdr:x>0.64455</cdr:x>
      <cdr:y>0.48428</cdr:y>
    </cdr:from>
    <cdr:to>
      <cdr:x>0.97034</cdr:x>
      <cdr:y>0.54095</cdr:y>
    </cdr:to>
    <cdr:sp macro="" textlink="">
      <cdr:nvSpPr>
        <cdr:cNvPr id="11" name="TextBox 1">
          <a:hlinkClick xmlns:a="http://schemas.openxmlformats.org/drawingml/2006/main" xmlns:r="http://schemas.openxmlformats.org/officeDocument/2006/relationships" r:id="rId7"/>
        </cdr:cNvPr>
        <cdr:cNvSpPr txBox="1"/>
      </cdr:nvSpPr>
      <cdr:spPr>
        <a:xfrm xmlns:a="http://schemas.openxmlformats.org/drawingml/2006/main">
          <a:off x="2498725" y="1955800"/>
          <a:ext cx="1262982" cy="228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0.64619</cdr:x>
      <cdr:y>0.55189</cdr:y>
    </cdr:from>
    <cdr:to>
      <cdr:x>0.97543</cdr:x>
      <cdr:y>0.60142</cdr:y>
    </cdr:to>
    <cdr:sp macro="" textlink="">
      <cdr:nvSpPr>
        <cdr:cNvPr id="8" name="TextBox 7">
          <a:hlinkClick xmlns:a="http://schemas.openxmlformats.org/drawingml/2006/main" xmlns:r="http://schemas.openxmlformats.org/officeDocument/2006/relationships" r:id="rId8"/>
        </cdr:cNvPr>
        <cdr:cNvSpPr txBox="1"/>
      </cdr:nvSpPr>
      <cdr:spPr>
        <a:xfrm xmlns:a="http://schemas.openxmlformats.org/drawingml/2006/main">
          <a:off x="2505075" y="2228850"/>
          <a:ext cx="12763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Standard 7 (MSL)</a:t>
          </a:r>
        </a:p>
      </cdr:txBody>
    </cdr:sp>
  </cdr:relSizeAnchor>
</c:userShapes>
</file>

<file path=xl/drawings/drawing14.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0.69104</cdr:y>
    </cdr:from>
    <cdr:to>
      <cdr:x>0.93467</cdr:x>
      <cdr:y>0.95029</cdr:y>
    </cdr:to>
    <cdr:sp macro="" textlink="">
      <cdr:nvSpPr>
        <cdr:cNvPr id="9" name="Right Arrow 8"/>
        <cdr:cNvSpPr/>
      </cdr:nvSpPr>
      <cdr:spPr>
        <a:xfrm xmlns:a="http://schemas.openxmlformats.org/drawingml/2006/main" rot="16200000">
          <a:off x="2708477" y="2922906"/>
          <a:ext cx="1047013" cy="782856"/>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0.67368</cdr:x>
      <cdr:y>0.60396</cdr:y>
    </cdr:from>
    <cdr:to>
      <cdr:x>0.92304</cdr:x>
      <cdr:y>0.65812</cdr:y>
    </cdr:to>
    <cdr:sp macro="" textlink="">
      <cdr:nvSpPr>
        <cdr:cNvPr id="5" name="TextBox 4">
          <a:hlinkClick xmlns:a="http://schemas.openxmlformats.org/drawingml/2006/main" xmlns:r="http://schemas.openxmlformats.org/officeDocument/2006/relationships" r:id="rId6"/>
        </cdr:cNvPr>
        <cdr:cNvSpPr txBox="1"/>
      </cdr:nvSpPr>
      <cdr:spPr>
        <a:xfrm xmlns:a="http://schemas.openxmlformats.org/drawingml/2006/main">
          <a:off x="2611623" y="2439138"/>
          <a:ext cx="966688" cy="2187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dr:relSizeAnchor xmlns:cdr="http://schemas.openxmlformats.org/drawingml/2006/chartDrawing">
    <cdr:from>
      <cdr:x>0.64455</cdr:x>
      <cdr:y>0.48428</cdr:y>
    </cdr:from>
    <cdr:to>
      <cdr:x>0.97034</cdr:x>
      <cdr:y>0.54095</cdr:y>
    </cdr:to>
    <cdr:sp macro="" textlink="">
      <cdr:nvSpPr>
        <cdr:cNvPr id="11" name="TextBox 1">
          <a:hlinkClick xmlns:a="http://schemas.openxmlformats.org/drawingml/2006/main" xmlns:r="http://schemas.openxmlformats.org/officeDocument/2006/relationships" r:id="rId7"/>
        </cdr:cNvPr>
        <cdr:cNvSpPr txBox="1"/>
      </cdr:nvSpPr>
      <cdr:spPr>
        <a:xfrm xmlns:a="http://schemas.openxmlformats.org/drawingml/2006/main">
          <a:off x="2498725" y="1955800"/>
          <a:ext cx="1262982" cy="228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0.64619</cdr:x>
      <cdr:y>0.55189</cdr:y>
    </cdr:from>
    <cdr:to>
      <cdr:x>0.97543</cdr:x>
      <cdr:y>0.60142</cdr:y>
    </cdr:to>
    <cdr:sp macro="" textlink="">
      <cdr:nvSpPr>
        <cdr:cNvPr id="8" name="TextBox 7">
          <a:hlinkClick xmlns:a="http://schemas.openxmlformats.org/drawingml/2006/main" xmlns:r="http://schemas.openxmlformats.org/officeDocument/2006/relationships" r:id="rId8"/>
        </cdr:cNvPr>
        <cdr:cNvSpPr txBox="1"/>
      </cdr:nvSpPr>
      <cdr:spPr>
        <a:xfrm xmlns:a="http://schemas.openxmlformats.org/drawingml/2006/main">
          <a:off x="2505075" y="2228850"/>
          <a:ext cx="12763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Standard 7 (MSL)</a:t>
          </a:r>
        </a:p>
      </cdr:txBody>
    </cdr:sp>
  </cdr:relSizeAnchor>
</c:userShapes>
</file>

<file path=xl/drawings/drawing15.xml><?xml version="1.0" encoding="utf-8"?>
<xdr:wsDr xmlns:xdr="http://schemas.openxmlformats.org/drawingml/2006/spreadsheetDrawing" xmlns:a="http://schemas.openxmlformats.org/drawingml/2006/main">
  <xdr:twoCellAnchor>
    <xdr:from>
      <xdr:col>5</xdr:col>
      <xdr:colOff>19050</xdr:colOff>
      <xdr:row>76</xdr:row>
      <xdr:rowOff>228600</xdr:rowOff>
    </xdr:from>
    <xdr:to>
      <xdr:col>9</xdr:col>
      <xdr:colOff>1162050</xdr:colOff>
      <xdr:row>81</xdr:row>
      <xdr:rowOff>19050</xdr:rowOff>
    </xdr:to>
    <xdr:sp macro="" textlink="">
      <xdr:nvSpPr>
        <xdr:cNvPr id="2" name="TextBox 1"/>
        <xdr:cNvSpPr txBox="1"/>
      </xdr:nvSpPr>
      <xdr:spPr>
        <a:xfrm>
          <a:off x="3228975" y="30308550"/>
          <a:ext cx="4076700" cy="1352550"/>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a:solidFill>
                <a:schemeClr val="dk1"/>
              </a:solidFill>
              <a:effectLst/>
              <a:latin typeface="+mn-lt"/>
              <a:ea typeface="+mn-ea"/>
              <a:cs typeface="+mn-cs"/>
            </a:rPr>
            <a:t>Basic</a:t>
          </a:r>
          <a:r>
            <a:rPr lang="en-US" sz="1100" b="1"/>
            <a:t> 		</a:t>
          </a:r>
          <a:r>
            <a:rPr lang="en-US" sz="1100" b="1" i="0" u="none" strike="noStrike">
              <a:solidFill>
                <a:schemeClr val="dk1"/>
              </a:solidFill>
              <a:effectLst/>
              <a:latin typeface="+mn-lt"/>
              <a:ea typeface="+mn-ea"/>
              <a:cs typeface="+mn-cs"/>
            </a:rPr>
            <a:t>0</a:t>
          </a:r>
          <a:r>
            <a:rPr lang="en-US" sz="1100" b="1"/>
            <a:t> </a:t>
          </a:r>
          <a:r>
            <a:rPr lang="en-US" sz="1100" b="1" i="0" u="none" strike="noStrike">
              <a:solidFill>
                <a:schemeClr val="dk1"/>
              </a:solidFill>
              <a:effectLst/>
              <a:latin typeface="+mn-lt"/>
              <a:ea typeface="+mn-ea"/>
              <a:cs typeface="+mn-cs"/>
            </a:rPr>
            <a:t>to</a:t>
          </a:r>
          <a:r>
            <a:rPr lang="en-US" sz="1100" b="1"/>
            <a:t> </a:t>
          </a:r>
          <a:r>
            <a:rPr lang="en-US" sz="1100" b="1" i="0" u="none" strike="noStrike">
              <a:solidFill>
                <a:schemeClr val="dk1"/>
              </a:solidFill>
              <a:effectLst/>
              <a:latin typeface="+mn-lt"/>
              <a:ea typeface="+mn-ea"/>
              <a:cs typeface="+mn-cs"/>
            </a:rPr>
            <a:t>1</a:t>
          </a:r>
          <a:r>
            <a:rPr lang="en-US" sz="1100" b="1"/>
            <a:t> </a:t>
          </a:r>
        </a:p>
        <a:p>
          <a:pPr algn="l" rtl="0">
            <a:defRPr sz="1000"/>
          </a:pPr>
          <a:r>
            <a:rPr lang="en-US" sz="1100" b="1" i="0" u="none" strike="noStrike">
              <a:solidFill>
                <a:schemeClr val="dk1"/>
              </a:solidFill>
              <a:effectLst/>
              <a:latin typeface="+mn-lt"/>
              <a:ea typeface="+mn-ea"/>
              <a:cs typeface="+mn-cs"/>
            </a:rPr>
            <a:t>Partially Proficient</a:t>
          </a:r>
          <a:r>
            <a:rPr lang="en-US" sz="1100" b="1"/>
            <a:t> 	</a:t>
          </a:r>
          <a:r>
            <a:rPr lang="en-US" sz="1100" b="1" i="0" u="none" strike="noStrike">
              <a:solidFill>
                <a:schemeClr val="dk1"/>
              </a:solidFill>
              <a:effectLst/>
              <a:latin typeface="+mn-lt"/>
              <a:ea typeface="+mn-ea"/>
              <a:cs typeface="+mn-cs"/>
            </a:rPr>
            <a:t>2</a:t>
          </a:r>
          <a:r>
            <a:rPr lang="en-US" sz="1100" b="1"/>
            <a:t> </a:t>
          </a:r>
          <a:r>
            <a:rPr lang="en-US" sz="1100" b="1" i="0" u="none" strike="noStrike">
              <a:solidFill>
                <a:schemeClr val="dk1"/>
              </a:solidFill>
              <a:effectLst/>
              <a:latin typeface="+mn-lt"/>
              <a:ea typeface="+mn-ea"/>
              <a:cs typeface="+mn-cs"/>
            </a:rPr>
            <a:t>to</a:t>
          </a:r>
          <a:r>
            <a:rPr lang="en-US" sz="1100" b="1"/>
            <a:t> </a:t>
          </a:r>
          <a:r>
            <a:rPr lang="en-US" sz="1100" b="1" i="0" u="none" strike="noStrike">
              <a:solidFill>
                <a:schemeClr val="dk1"/>
              </a:solidFill>
              <a:effectLst/>
              <a:latin typeface="+mn-lt"/>
              <a:ea typeface="+mn-ea"/>
              <a:cs typeface="+mn-cs"/>
            </a:rPr>
            <a:t>5</a:t>
          </a:r>
          <a:r>
            <a:rPr lang="en-US" sz="1100" b="1"/>
            <a:t> </a:t>
          </a:r>
        </a:p>
        <a:p>
          <a:pPr algn="l" rtl="0">
            <a:defRPr sz="1000"/>
          </a:pPr>
          <a:r>
            <a:rPr lang="en-US" sz="1100" b="1" i="0" u="none" strike="noStrike">
              <a:solidFill>
                <a:schemeClr val="dk1"/>
              </a:solidFill>
              <a:effectLst/>
              <a:latin typeface="+mn-lt"/>
              <a:ea typeface="+mn-ea"/>
              <a:cs typeface="+mn-cs"/>
            </a:rPr>
            <a:t>Proficient</a:t>
          </a:r>
          <a:r>
            <a:rPr lang="en-US" sz="1100" b="1"/>
            <a:t> 		</a:t>
          </a:r>
          <a:r>
            <a:rPr lang="en-US" sz="1100" b="1" i="0" u="none" strike="noStrike">
              <a:solidFill>
                <a:schemeClr val="dk1"/>
              </a:solidFill>
              <a:effectLst/>
              <a:latin typeface="+mn-lt"/>
              <a:ea typeface="+mn-ea"/>
              <a:cs typeface="+mn-cs"/>
            </a:rPr>
            <a:t>6</a:t>
          </a:r>
          <a:r>
            <a:rPr lang="en-US" sz="1100" b="1"/>
            <a:t> </a:t>
          </a:r>
          <a:r>
            <a:rPr lang="en-US" sz="1100" b="1" i="0" u="none" strike="noStrike">
              <a:solidFill>
                <a:schemeClr val="dk1"/>
              </a:solidFill>
              <a:effectLst/>
              <a:latin typeface="+mn-lt"/>
              <a:ea typeface="+mn-ea"/>
              <a:cs typeface="+mn-cs"/>
            </a:rPr>
            <a:t>to</a:t>
          </a:r>
          <a:r>
            <a:rPr lang="en-US" sz="1100" b="1"/>
            <a:t> </a:t>
          </a:r>
          <a:r>
            <a:rPr lang="en-US" sz="1100" b="1" i="0" u="none" strike="noStrike">
              <a:solidFill>
                <a:schemeClr val="dk1"/>
              </a:solidFill>
              <a:effectLst/>
              <a:latin typeface="+mn-lt"/>
              <a:ea typeface="+mn-ea"/>
              <a:cs typeface="+mn-cs"/>
            </a:rPr>
            <a:t>9</a:t>
          </a:r>
          <a:r>
            <a:rPr lang="en-US" sz="1100" b="1"/>
            <a:t> </a:t>
          </a:r>
        </a:p>
        <a:p>
          <a:pPr algn="l" rtl="0">
            <a:defRPr sz="1000"/>
          </a:pPr>
          <a:r>
            <a:rPr lang="en-US" sz="1100" b="1" i="0" u="none" strike="noStrike">
              <a:solidFill>
                <a:schemeClr val="dk1"/>
              </a:solidFill>
              <a:effectLst/>
              <a:latin typeface="+mn-lt"/>
              <a:ea typeface="+mn-ea"/>
              <a:cs typeface="+mn-cs"/>
            </a:rPr>
            <a:t>Accomplished</a:t>
          </a:r>
          <a:r>
            <a:rPr lang="en-US" sz="1100" b="1"/>
            <a:t> 		</a:t>
          </a:r>
          <a:r>
            <a:rPr lang="en-US" sz="1100" b="1" i="0" u="none" strike="noStrike">
              <a:solidFill>
                <a:schemeClr val="dk1"/>
              </a:solidFill>
              <a:effectLst/>
              <a:latin typeface="+mn-lt"/>
              <a:ea typeface="+mn-ea"/>
              <a:cs typeface="+mn-cs"/>
            </a:rPr>
            <a:t>10</a:t>
          </a:r>
          <a:r>
            <a:rPr lang="en-US" sz="1100" b="1"/>
            <a:t> </a:t>
          </a:r>
          <a:r>
            <a:rPr lang="en-US" sz="1100" b="1" i="0" u="none" strike="noStrike">
              <a:solidFill>
                <a:schemeClr val="dk1"/>
              </a:solidFill>
              <a:effectLst/>
              <a:latin typeface="+mn-lt"/>
              <a:ea typeface="+mn-ea"/>
              <a:cs typeface="+mn-cs"/>
            </a:rPr>
            <a:t>to</a:t>
          </a:r>
          <a:r>
            <a:rPr lang="en-US" sz="1100" b="1"/>
            <a:t> </a:t>
          </a:r>
          <a:r>
            <a:rPr lang="en-US" sz="1100" b="1" i="0" u="none" strike="noStrike">
              <a:solidFill>
                <a:schemeClr val="dk1"/>
              </a:solidFill>
              <a:effectLst/>
              <a:latin typeface="+mn-lt"/>
              <a:ea typeface="+mn-ea"/>
              <a:cs typeface="+mn-cs"/>
            </a:rPr>
            <a:t>13</a:t>
          </a:r>
        </a:p>
        <a:p>
          <a:pPr algn="l" rtl="0">
            <a:defRPr sz="1000"/>
          </a:pPr>
          <a:r>
            <a:rPr lang="en-US" sz="1100" b="1"/>
            <a:t> </a:t>
          </a:r>
          <a:r>
            <a:rPr lang="en-US" sz="1100" b="1" i="0" u="none" strike="noStrike">
              <a:solidFill>
                <a:schemeClr val="dk1"/>
              </a:solidFill>
              <a:effectLst/>
              <a:latin typeface="+mn-lt"/>
              <a:ea typeface="+mn-ea"/>
              <a:cs typeface="+mn-cs"/>
            </a:rPr>
            <a:t>Exemplary</a:t>
          </a:r>
          <a:r>
            <a:rPr lang="en-US" sz="1100" b="1"/>
            <a:t> 		</a:t>
          </a:r>
          <a:r>
            <a:rPr lang="en-US" sz="1100" b="1" i="0" u="none" strike="noStrike">
              <a:solidFill>
                <a:schemeClr val="dk1"/>
              </a:solidFill>
              <a:effectLst/>
              <a:latin typeface="+mn-lt"/>
              <a:ea typeface="+mn-ea"/>
              <a:cs typeface="+mn-cs"/>
            </a:rPr>
            <a:t>14</a:t>
          </a:r>
          <a:r>
            <a:rPr lang="en-US" sz="1100" b="1"/>
            <a:t> </a:t>
          </a:r>
          <a:r>
            <a:rPr lang="en-US" sz="1100" b="1" i="0" u="none" strike="noStrike">
              <a:solidFill>
                <a:schemeClr val="dk1"/>
              </a:solidFill>
              <a:effectLst/>
              <a:latin typeface="+mn-lt"/>
              <a:ea typeface="+mn-ea"/>
              <a:cs typeface="+mn-cs"/>
            </a:rPr>
            <a:t>to</a:t>
          </a:r>
          <a:r>
            <a:rPr lang="en-US" sz="1100" b="1"/>
            <a:t> </a:t>
          </a:r>
          <a:r>
            <a:rPr lang="en-US" sz="1100" b="1" i="0" u="none" strike="noStrike">
              <a:solidFill>
                <a:schemeClr val="dk1"/>
              </a:solidFill>
              <a:effectLst/>
              <a:latin typeface="+mn-lt"/>
              <a:ea typeface="+mn-ea"/>
              <a:cs typeface="+mn-cs"/>
            </a:rPr>
            <a:t>16</a:t>
          </a:r>
          <a:r>
            <a:rPr lang="en-US" sz="1100" b="1"/>
            <a:t> </a:t>
          </a:r>
        </a:p>
      </xdr:txBody>
    </xdr:sp>
    <xdr:clientData/>
  </xdr:twoCellAnchor>
  <mc:AlternateContent xmlns:mc="http://schemas.openxmlformats.org/markup-compatibility/2006">
    <mc:Choice xmlns:a14="http://schemas.microsoft.com/office/drawing/2010/main" Requires="a14">
      <xdr:twoCellAnchor editAs="oneCell">
        <xdr:from>
          <xdr:col>0</xdr:col>
          <xdr:colOff>9525</xdr:colOff>
          <xdr:row>63</xdr:row>
          <xdr:rowOff>9525</xdr:rowOff>
        </xdr:from>
        <xdr:to>
          <xdr:col>3</xdr:col>
          <xdr:colOff>180975</xdr:colOff>
          <xdr:row>63</xdr:row>
          <xdr:rowOff>247650</xdr:rowOff>
        </xdr:to>
        <xdr:sp macro="" textlink="">
          <xdr:nvSpPr>
            <xdr:cNvPr id="28673" name="Check Box 1" hidden="1">
              <a:extLst>
                <a:ext uri="{63B3BB69-23CF-44E3-9099-C40C66FF867C}">
                  <a14:compatExt spid="_x0000_s286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64</xdr:row>
          <xdr:rowOff>19050</xdr:rowOff>
        </xdr:from>
        <xdr:to>
          <xdr:col>2</xdr:col>
          <xdr:colOff>142875</xdr:colOff>
          <xdr:row>64</xdr:row>
          <xdr:rowOff>257175</xdr:rowOff>
        </xdr:to>
        <xdr:sp macro="" textlink="">
          <xdr:nvSpPr>
            <xdr:cNvPr id="28674" name="Check Box 2" hidden="1">
              <a:extLst>
                <a:ext uri="{63B3BB69-23CF-44E3-9099-C40C66FF867C}">
                  <a14:compatExt spid="_x0000_s286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65</xdr:row>
          <xdr:rowOff>28575</xdr:rowOff>
        </xdr:from>
        <xdr:to>
          <xdr:col>2</xdr:col>
          <xdr:colOff>200025</xdr:colOff>
          <xdr:row>65</xdr:row>
          <xdr:rowOff>266700</xdr:rowOff>
        </xdr:to>
        <xdr:sp macro="" textlink="">
          <xdr:nvSpPr>
            <xdr:cNvPr id="28675" name="Check Box 3" hidden="1">
              <a:extLst>
                <a:ext uri="{63B3BB69-23CF-44E3-9099-C40C66FF867C}">
                  <a14:compatExt spid="_x0000_s286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66</xdr:row>
          <xdr:rowOff>38100</xdr:rowOff>
        </xdr:from>
        <xdr:to>
          <xdr:col>2</xdr:col>
          <xdr:colOff>180975</xdr:colOff>
          <xdr:row>66</xdr:row>
          <xdr:rowOff>266700</xdr:rowOff>
        </xdr:to>
        <xdr:sp macro="" textlink="">
          <xdr:nvSpPr>
            <xdr:cNvPr id="28676" name="Check Box 4" hidden="1">
              <a:extLst>
                <a:ext uri="{63B3BB69-23CF-44E3-9099-C40C66FF867C}">
                  <a14:compatExt spid="_x0000_s286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67</xdr:row>
          <xdr:rowOff>38100</xdr:rowOff>
        </xdr:from>
        <xdr:to>
          <xdr:col>2</xdr:col>
          <xdr:colOff>161925</xdr:colOff>
          <xdr:row>68</xdr:row>
          <xdr:rowOff>9525</xdr:rowOff>
        </xdr:to>
        <xdr:sp macro="" textlink="">
          <xdr:nvSpPr>
            <xdr:cNvPr id="28677" name="Check Box 5" hidden="1">
              <a:extLst>
                <a:ext uri="{63B3BB69-23CF-44E3-9099-C40C66FF867C}">
                  <a14:compatExt spid="_x0000_s286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68</xdr:row>
          <xdr:rowOff>57150</xdr:rowOff>
        </xdr:from>
        <xdr:to>
          <xdr:col>2</xdr:col>
          <xdr:colOff>161925</xdr:colOff>
          <xdr:row>68</xdr:row>
          <xdr:rowOff>295275</xdr:rowOff>
        </xdr:to>
        <xdr:sp macro="" textlink="">
          <xdr:nvSpPr>
            <xdr:cNvPr id="28678" name="Check Box 6" hidden="1">
              <a:extLst>
                <a:ext uri="{63B3BB69-23CF-44E3-9099-C40C66FF867C}">
                  <a14:compatExt spid="_x0000_s286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68</xdr:row>
          <xdr:rowOff>342900</xdr:rowOff>
        </xdr:from>
        <xdr:to>
          <xdr:col>1</xdr:col>
          <xdr:colOff>123825</xdr:colOff>
          <xdr:row>69</xdr:row>
          <xdr:rowOff>209550</xdr:rowOff>
        </xdr:to>
        <xdr:sp macro="" textlink="">
          <xdr:nvSpPr>
            <xdr:cNvPr id="28679" name="Check Box 7" hidden="1">
              <a:extLst>
                <a:ext uri="{63B3BB69-23CF-44E3-9099-C40C66FF867C}">
                  <a14:compatExt spid="_x0000_s286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69</xdr:row>
          <xdr:rowOff>257175</xdr:rowOff>
        </xdr:from>
        <xdr:to>
          <xdr:col>1</xdr:col>
          <xdr:colOff>104775</xdr:colOff>
          <xdr:row>70</xdr:row>
          <xdr:rowOff>209550</xdr:rowOff>
        </xdr:to>
        <xdr:sp macro="" textlink="">
          <xdr:nvSpPr>
            <xdr:cNvPr id="28680" name="Check Box 8" hidden="1">
              <a:extLst>
                <a:ext uri="{63B3BB69-23CF-44E3-9099-C40C66FF867C}">
                  <a14:compatExt spid="_x0000_s286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62</xdr:row>
          <xdr:rowOff>0</xdr:rowOff>
        </xdr:from>
        <xdr:to>
          <xdr:col>2</xdr:col>
          <xdr:colOff>133350</xdr:colOff>
          <xdr:row>62</xdr:row>
          <xdr:rowOff>238125</xdr:rowOff>
        </xdr:to>
        <xdr:sp macro="" textlink="">
          <xdr:nvSpPr>
            <xdr:cNvPr id="28681" name="Check Box 9" hidden="1">
              <a:extLst>
                <a:ext uri="{63B3BB69-23CF-44E3-9099-C40C66FF867C}">
                  <a14:compatExt spid="_x0000_s286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70</xdr:row>
          <xdr:rowOff>266700</xdr:rowOff>
        </xdr:from>
        <xdr:to>
          <xdr:col>1</xdr:col>
          <xdr:colOff>104775</xdr:colOff>
          <xdr:row>71</xdr:row>
          <xdr:rowOff>219075</xdr:rowOff>
        </xdr:to>
        <xdr:sp macro="" textlink="">
          <xdr:nvSpPr>
            <xdr:cNvPr id="28682" name="Check Box 10" hidden="1">
              <a:extLst>
                <a:ext uri="{63B3BB69-23CF-44E3-9099-C40C66FF867C}">
                  <a14:compatExt spid="_x0000_s286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71</xdr:row>
          <xdr:rowOff>266700</xdr:rowOff>
        </xdr:from>
        <xdr:to>
          <xdr:col>0</xdr:col>
          <xdr:colOff>228600</xdr:colOff>
          <xdr:row>72</xdr:row>
          <xdr:rowOff>209550</xdr:rowOff>
        </xdr:to>
        <xdr:sp macro="" textlink="">
          <xdr:nvSpPr>
            <xdr:cNvPr id="28683" name="Check Box 11" hidden="1">
              <a:extLst>
                <a:ext uri="{63B3BB69-23CF-44E3-9099-C40C66FF867C}">
                  <a14:compatExt spid="_x0000_s286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73</xdr:row>
          <xdr:rowOff>19050</xdr:rowOff>
        </xdr:from>
        <xdr:to>
          <xdr:col>0</xdr:col>
          <xdr:colOff>219075</xdr:colOff>
          <xdr:row>73</xdr:row>
          <xdr:rowOff>219075</xdr:rowOff>
        </xdr:to>
        <xdr:sp macro="" textlink="">
          <xdr:nvSpPr>
            <xdr:cNvPr id="28684" name="Check Box 12" hidden="1">
              <a:extLst>
                <a:ext uri="{63B3BB69-23CF-44E3-9099-C40C66FF867C}">
                  <a14:compatExt spid="_x0000_s286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xdr:row>
          <xdr:rowOff>247650</xdr:rowOff>
        </xdr:from>
        <xdr:to>
          <xdr:col>1</xdr:col>
          <xdr:colOff>952500</xdr:colOff>
          <xdr:row>5</xdr:row>
          <xdr:rowOff>1123950</xdr:rowOff>
        </xdr:to>
        <xdr:sp macro="" textlink="">
          <xdr:nvSpPr>
            <xdr:cNvPr id="28685" name="Check Box 13" hidden="1">
              <a:extLst>
                <a:ext uri="{63B3BB69-23CF-44E3-9099-C40C66FF867C}">
                  <a14:compatExt spid="_x0000_s286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7</xdr:row>
          <xdr:rowOff>323850</xdr:rowOff>
        </xdr:from>
        <xdr:to>
          <xdr:col>1</xdr:col>
          <xdr:colOff>952500</xdr:colOff>
          <xdr:row>7</xdr:row>
          <xdr:rowOff>619125</xdr:rowOff>
        </xdr:to>
        <xdr:sp macro="" textlink="">
          <xdr:nvSpPr>
            <xdr:cNvPr id="28686" name="Check Box 14" hidden="1">
              <a:extLst>
                <a:ext uri="{63B3BB69-23CF-44E3-9099-C40C66FF867C}">
                  <a14:compatExt spid="_x0000_s286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8</xdr:row>
          <xdr:rowOff>57150</xdr:rowOff>
        </xdr:from>
        <xdr:to>
          <xdr:col>1</xdr:col>
          <xdr:colOff>952500</xdr:colOff>
          <xdr:row>9</xdr:row>
          <xdr:rowOff>19050</xdr:rowOff>
        </xdr:to>
        <xdr:sp macro="" textlink="">
          <xdr:nvSpPr>
            <xdr:cNvPr id="28687" name="Check Box 15" hidden="1">
              <a:extLst>
                <a:ext uri="{63B3BB69-23CF-44E3-9099-C40C66FF867C}">
                  <a14:compatExt spid="_x0000_s286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9</xdr:row>
          <xdr:rowOff>57150</xdr:rowOff>
        </xdr:from>
        <xdr:to>
          <xdr:col>1</xdr:col>
          <xdr:colOff>952500</xdr:colOff>
          <xdr:row>9</xdr:row>
          <xdr:rowOff>400050</xdr:rowOff>
        </xdr:to>
        <xdr:sp macro="" textlink="">
          <xdr:nvSpPr>
            <xdr:cNvPr id="28688" name="Check Box 16" hidden="1">
              <a:extLst>
                <a:ext uri="{63B3BB69-23CF-44E3-9099-C40C66FF867C}">
                  <a14:compatExt spid="_x0000_s286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xdr:row>
          <xdr:rowOff>571500</xdr:rowOff>
        </xdr:from>
        <xdr:to>
          <xdr:col>3</xdr:col>
          <xdr:colOff>952500</xdr:colOff>
          <xdr:row>5</xdr:row>
          <xdr:rowOff>866775</xdr:rowOff>
        </xdr:to>
        <xdr:sp macro="" textlink="">
          <xdr:nvSpPr>
            <xdr:cNvPr id="28690" name="Check Box 18" hidden="1">
              <a:extLst>
                <a:ext uri="{63B3BB69-23CF-44E3-9099-C40C66FF867C}">
                  <a14:compatExt spid="_x0000_s286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xdr:row>
          <xdr:rowOff>228600</xdr:rowOff>
        </xdr:from>
        <xdr:to>
          <xdr:col>3</xdr:col>
          <xdr:colOff>952500</xdr:colOff>
          <xdr:row>6</xdr:row>
          <xdr:rowOff>523875</xdr:rowOff>
        </xdr:to>
        <xdr:sp macro="" textlink="">
          <xdr:nvSpPr>
            <xdr:cNvPr id="28691" name="Check Box 19" hidden="1">
              <a:extLst>
                <a:ext uri="{63B3BB69-23CF-44E3-9099-C40C66FF867C}">
                  <a14:compatExt spid="_x0000_s286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7</xdr:row>
          <xdr:rowOff>190500</xdr:rowOff>
        </xdr:from>
        <xdr:to>
          <xdr:col>3</xdr:col>
          <xdr:colOff>952500</xdr:colOff>
          <xdr:row>7</xdr:row>
          <xdr:rowOff>742950</xdr:rowOff>
        </xdr:to>
        <xdr:sp macro="" textlink="">
          <xdr:nvSpPr>
            <xdr:cNvPr id="28692" name="Check Box 20" hidden="1">
              <a:extLst>
                <a:ext uri="{63B3BB69-23CF-44E3-9099-C40C66FF867C}">
                  <a14:compatExt spid="_x0000_s286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xdr:row>
          <xdr:rowOff>38100</xdr:rowOff>
        </xdr:from>
        <xdr:to>
          <xdr:col>5</xdr:col>
          <xdr:colOff>952500</xdr:colOff>
          <xdr:row>6</xdr:row>
          <xdr:rowOff>19050</xdr:rowOff>
        </xdr:to>
        <xdr:sp macro="" textlink="">
          <xdr:nvSpPr>
            <xdr:cNvPr id="28693" name="Check Box 21" hidden="1">
              <a:extLst>
                <a:ext uri="{63B3BB69-23CF-44E3-9099-C40C66FF867C}">
                  <a14:compatExt spid="_x0000_s286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7</xdr:row>
          <xdr:rowOff>57150</xdr:rowOff>
        </xdr:from>
        <xdr:to>
          <xdr:col>5</xdr:col>
          <xdr:colOff>952500</xdr:colOff>
          <xdr:row>7</xdr:row>
          <xdr:rowOff>904875</xdr:rowOff>
        </xdr:to>
        <xdr:sp macro="" textlink="">
          <xdr:nvSpPr>
            <xdr:cNvPr id="28694" name="Check Box 22" hidden="1">
              <a:extLst>
                <a:ext uri="{63B3BB69-23CF-44E3-9099-C40C66FF867C}">
                  <a14:compatExt spid="_x0000_s286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5</xdr:row>
          <xdr:rowOff>447675</xdr:rowOff>
        </xdr:from>
        <xdr:to>
          <xdr:col>7</xdr:col>
          <xdr:colOff>952500</xdr:colOff>
          <xdr:row>5</xdr:row>
          <xdr:rowOff>1028700</xdr:rowOff>
        </xdr:to>
        <xdr:sp macro="" textlink="">
          <xdr:nvSpPr>
            <xdr:cNvPr id="28695" name="Check Box 23" hidden="1">
              <a:extLst>
                <a:ext uri="{63B3BB69-23CF-44E3-9099-C40C66FF867C}">
                  <a14:compatExt spid="_x0000_s286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5</xdr:row>
          <xdr:rowOff>1381125</xdr:rowOff>
        </xdr:from>
        <xdr:to>
          <xdr:col>7</xdr:col>
          <xdr:colOff>952500</xdr:colOff>
          <xdr:row>7</xdr:row>
          <xdr:rowOff>47625</xdr:rowOff>
        </xdr:to>
        <xdr:sp macro="" textlink="">
          <xdr:nvSpPr>
            <xdr:cNvPr id="28696" name="Check Box 24" hidden="1">
              <a:extLst>
                <a:ext uri="{63B3BB69-23CF-44E3-9099-C40C66FF867C}">
                  <a14:compatExt spid="_x0000_s286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5</xdr:row>
          <xdr:rowOff>428625</xdr:rowOff>
        </xdr:from>
        <xdr:to>
          <xdr:col>9</xdr:col>
          <xdr:colOff>952500</xdr:colOff>
          <xdr:row>5</xdr:row>
          <xdr:rowOff>1000125</xdr:rowOff>
        </xdr:to>
        <xdr:sp macro="" textlink="">
          <xdr:nvSpPr>
            <xdr:cNvPr id="28697" name="Check Box 25" hidden="1">
              <a:extLst>
                <a:ext uri="{63B3BB69-23CF-44E3-9099-C40C66FF867C}">
                  <a14:compatExt spid="_x0000_s286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17</xdr:row>
          <xdr:rowOff>314325</xdr:rowOff>
        </xdr:from>
        <xdr:to>
          <xdr:col>1</xdr:col>
          <xdr:colOff>952500</xdr:colOff>
          <xdr:row>17</xdr:row>
          <xdr:rowOff>1352550</xdr:rowOff>
        </xdr:to>
        <xdr:sp macro="" textlink="">
          <xdr:nvSpPr>
            <xdr:cNvPr id="28698" name="Check Box 26" hidden="1">
              <a:extLst>
                <a:ext uri="{63B3BB69-23CF-44E3-9099-C40C66FF867C}">
                  <a14:compatExt spid="_x0000_s286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xdr:row>
          <xdr:rowOff>57150</xdr:rowOff>
        </xdr:from>
        <xdr:to>
          <xdr:col>3</xdr:col>
          <xdr:colOff>952500</xdr:colOff>
          <xdr:row>17</xdr:row>
          <xdr:rowOff>1562100</xdr:rowOff>
        </xdr:to>
        <xdr:sp macro="" textlink="">
          <xdr:nvSpPr>
            <xdr:cNvPr id="28699" name="Check Box 27" hidden="1">
              <a:extLst>
                <a:ext uri="{63B3BB69-23CF-44E3-9099-C40C66FF867C}">
                  <a14:compatExt spid="_x0000_s286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17</xdr:row>
          <xdr:rowOff>295275</xdr:rowOff>
        </xdr:from>
        <xdr:to>
          <xdr:col>5</xdr:col>
          <xdr:colOff>952500</xdr:colOff>
          <xdr:row>17</xdr:row>
          <xdr:rowOff>1333500</xdr:rowOff>
        </xdr:to>
        <xdr:sp macro="" textlink="">
          <xdr:nvSpPr>
            <xdr:cNvPr id="28700" name="Check Box 28" hidden="1">
              <a:extLst>
                <a:ext uri="{63B3BB69-23CF-44E3-9099-C40C66FF867C}">
                  <a14:compatExt spid="_x0000_s287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17</xdr:row>
          <xdr:rowOff>552450</xdr:rowOff>
        </xdr:from>
        <xdr:to>
          <xdr:col>7</xdr:col>
          <xdr:colOff>952500</xdr:colOff>
          <xdr:row>17</xdr:row>
          <xdr:rowOff>1114425</xdr:rowOff>
        </xdr:to>
        <xdr:sp macro="" textlink="">
          <xdr:nvSpPr>
            <xdr:cNvPr id="28701" name="Check Box 29" hidden="1">
              <a:extLst>
                <a:ext uri="{63B3BB69-23CF-44E3-9099-C40C66FF867C}">
                  <a14:compatExt spid="_x0000_s287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18</xdr:row>
          <xdr:rowOff>28575</xdr:rowOff>
        </xdr:from>
        <xdr:to>
          <xdr:col>7</xdr:col>
          <xdr:colOff>952500</xdr:colOff>
          <xdr:row>19</xdr:row>
          <xdr:rowOff>0</xdr:rowOff>
        </xdr:to>
        <xdr:sp macro="" textlink="">
          <xdr:nvSpPr>
            <xdr:cNvPr id="28702" name="Check Box 30" hidden="1">
              <a:extLst>
                <a:ext uri="{63B3BB69-23CF-44E3-9099-C40C66FF867C}">
                  <a14:compatExt spid="_x0000_s287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17</xdr:row>
          <xdr:rowOff>342900</xdr:rowOff>
        </xdr:from>
        <xdr:to>
          <xdr:col>9</xdr:col>
          <xdr:colOff>952500</xdr:colOff>
          <xdr:row>17</xdr:row>
          <xdr:rowOff>1314450</xdr:rowOff>
        </xdr:to>
        <xdr:sp macro="" textlink="">
          <xdr:nvSpPr>
            <xdr:cNvPr id="28703" name="Check Box 31" hidden="1">
              <a:extLst>
                <a:ext uri="{63B3BB69-23CF-44E3-9099-C40C66FF867C}">
                  <a14:compatExt spid="_x0000_s287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27</xdr:row>
          <xdr:rowOff>295275</xdr:rowOff>
        </xdr:from>
        <xdr:to>
          <xdr:col>1</xdr:col>
          <xdr:colOff>952500</xdr:colOff>
          <xdr:row>27</xdr:row>
          <xdr:rowOff>857250</xdr:rowOff>
        </xdr:to>
        <xdr:sp macro="" textlink="">
          <xdr:nvSpPr>
            <xdr:cNvPr id="28704" name="Check Box 32" hidden="1">
              <a:extLst>
                <a:ext uri="{63B3BB69-23CF-44E3-9099-C40C66FF867C}">
                  <a14:compatExt spid="_x0000_s287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28</xdr:row>
          <xdr:rowOff>161925</xdr:rowOff>
        </xdr:from>
        <xdr:to>
          <xdr:col>1</xdr:col>
          <xdr:colOff>952500</xdr:colOff>
          <xdr:row>28</xdr:row>
          <xdr:rowOff>771525</xdr:rowOff>
        </xdr:to>
        <xdr:sp macro="" textlink="">
          <xdr:nvSpPr>
            <xdr:cNvPr id="28705" name="Check Box 33" hidden="1">
              <a:extLst>
                <a:ext uri="{63B3BB69-23CF-44E3-9099-C40C66FF867C}">
                  <a14:compatExt spid="_x0000_s287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xdr:row>
          <xdr:rowOff>447675</xdr:rowOff>
        </xdr:from>
        <xdr:to>
          <xdr:col>3</xdr:col>
          <xdr:colOff>952500</xdr:colOff>
          <xdr:row>28</xdr:row>
          <xdr:rowOff>19050</xdr:rowOff>
        </xdr:to>
        <xdr:sp macro="" textlink="">
          <xdr:nvSpPr>
            <xdr:cNvPr id="28706" name="Check Box 34" hidden="1">
              <a:extLst>
                <a:ext uri="{63B3BB69-23CF-44E3-9099-C40C66FF867C}">
                  <a14:compatExt spid="_x0000_s287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xdr:row>
          <xdr:rowOff>38100</xdr:rowOff>
        </xdr:from>
        <xdr:to>
          <xdr:col>3</xdr:col>
          <xdr:colOff>952500</xdr:colOff>
          <xdr:row>28</xdr:row>
          <xdr:rowOff>923925</xdr:rowOff>
        </xdr:to>
        <xdr:sp macro="" textlink="">
          <xdr:nvSpPr>
            <xdr:cNvPr id="28707" name="Check Box 35" hidden="1">
              <a:extLst>
                <a:ext uri="{63B3BB69-23CF-44E3-9099-C40C66FF867C}">
                  <a14:compatExt spid="_x0000_s287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xdr:row>
          <xdr:rowOff>57150</xdr:rowOff>
        </xdr:from>
        <xdr:to>
          <xdr:col>3</xdr:col>
          <xdr:colOff>952500</xdr:colOff>
          <xdr:row>29</xdr:row>
          <xdr:rowOff>923925</xdr:rowOff>
        </xdr:to>
        <xdr:sp macro="" textlink="">
          <xdr:nvSpPr>
            <xdr:cNvPr id="28708" name="Check Box 36" hidden="1">
              <a:extLst>
                <a:ext uri="{63B3BB69-23CF-44E3-9099-C40C66FF867C}">
                  <a14:compatExt spid="_x0000_s287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27</xdr:row>
          <xdr:rowOff>304800</xdr:rowOff>
        </xdr:from>
        <xdr:to>
          <xdr:col>5</xdr:col>
          <xdr:colOff>952500</xdr:colOff>
          <xdr:row>27</xdr:row>
          <xdr:rowOff>923925</xdr:rowOff>
        </xdr:to>
        <xdr:sp macro="" textlink="">
          <xdr:nvSpPr>
            <xdr:cNvPr id="28709" name="Check Box 37" hidden="1">
              <a:extLst>
                <a:ext uri="{63B3BB69-23CF-44E3-9099-C40C66FF867C}">
                  <a14:compatExt spid="_x0000_s287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28</xdr:row>
          <xdr:rowOff>285750</xdr:rowOff>
        </xdr:from>
        <xdr:to>
          <xdr:col>5</xdr:col>
          <xdr:colOff>952500</xdr:colOff>
          <xdr:row>28</xdr:row>
          <xdr:rowOff>695325</xdr:rowOff>
        </xdr:to>
        <xdr:sp macro="" textlink="">
          <xdr:nvSpPr>
            <xdr:cNvPr id="28710" name="Check Box 38" hidden="1">
              <a:extLst>
                <a:ext uri="{63B3BB69-23CF-44E3-9099-C40C66FF867C}">
                  <a14:compatExt spid="_x0000_s287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29</xdr:row>
          <xdr:rowOff>133350</xdr:rowOff>
        </xdr:from>
        <xdr:to>
          <xdr:col>5</xdr:col>
          <xdr:colOff>952500</xdr:colOff>
          <xdr:row>29</xdr:row>
          <xdr:rowOff>828675</xdr:rowOff>
        </xdr:to>
        <xdr:sp macro="" textlink="">
          <xdr:nvSpPr>
            <xdr:cNvPr id="28711" name="Check Box 39" hidden="1">
              <a:extLst>
                <a:ext uri="{63B3BB69-23CF-44E3-9099-C40C66FF867C}">
                  <a14:compatExt spid="_x0000_s287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30</xdr:row>
          <xdr:rowOff>0</xdr:rowOff>
        </xdr:from>
        <xdr:to>
          <xdr:col>5</xdr:col>
          <xdr:colOff>952500</xdr:colOff>
          <xdr:row>31</xdr:row>
          <xdr:rowOff>38100</xdr:rowOff>
        </xdr:to>
        <xdr:sp macro="" textlink="">
          <xdr:nvSpPr>
            <xdr:cNvPr id="28712" name="Check Box 40" hidden="1">
              <a:extLst>
                <a:ext uri="{63B3BB69-23CF-44E3-9099-C40C66FF867C}">
                  <a14:compatExt spid="_x0000_s287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27</xdr:row>
          <xdr:rowOff>238125</xdr:rowOff>
        </xdr:from>
        <xdr:to>
          <xdr:col>7</xdr:col>
          <xdr:colOff>952500</xdr:colOff>
          <xdr:row>27</xdr:row>
          <xdr:rowOff>933450</xdr:rowOff>
        </xdr:to>
        <xdr:sp macro="" textlink="">
          <xdr:nvSpPr>
            <xdr:cNvPr id="28714" name="Check Box 42" hidden="1">
              <a:extLst>
                <a:ext uri="{63B3BB69-23CF-44E3-9099-C40C66FF867C}">
                  <a14:compatExt spid="_x0000_s287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28</xdr:row>
          <xdr:rowOff>228600</xdr:rowOff>
        </xdr:from>
        <xdr:to>
          <xdr:col>7</xdr:col>
          <xdr:colOff>952500</xdr:colOff>
          <xdr:row>28</xdr:row>
          <xdr:rowOff>790575</xdr:rowOff>
        </xdr:to>
        <xdr:sp macro="" textlink="">
          <xdr:nvSpPr>
            <xdr:cNvPr id="28715" name="Check Box 43" hidden="1">
              <a:extLst>
                <a:ext uri="{63B3BB69-23CF-44E3-9099-C40C66FF867C}">
                  <a14:compatExt spid="_x0000_s287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27</xdr:row>
          <xdr:rowOff>152400</xdr:rowOff>
        </xdr:from>
        <xdr:to>
          <xdr:col>9</xdr:col>
          <xdr:colOff>952500</xdr:colOff>
          <xdr:row>27</xdr:row>
          <xdr:rowOff>1038225</xdr:rowOff>
        </xdr:to>
        <xdr:sp macro="" textlink="">
          <xdr:nvSpPr>
            <xdr:cNvPr id="28716" name="Check Box 44" hidden="1">
              <a:extLst>
                <a:ext uri="{63B3BB69-23CF-44E3-9099-C40C66FF867C}">
                  <a14:compatExt spid="_x0000_s287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29</xdr:row>
          <xdr:rowOff>219075</xdr:rowOff>
        </xdr:from>
        <xdr:to>
          <xdr:col>9</xdr:col>
          <xdr:colOff>952500</xdr:colOff>
          <xdr:row>29</xdr:row>
          <xdr:rowOff>800100</xdr:rowOff>
        </xdr:to>
        <xdr:sp macro="" textlink="">
          <xdr:nvSpPr>
            <xdr:cNvPr id="28717" name="Check Box 45" hidden="1">
              <a:extLst>
                <a:ext uri="{63B3BB69-23CF-44E3-9099-C40C66FF867C}">
                  <a14:compatExt spid="_x0000_s287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39</xdr:row>
          <xdr:rowOff>304800</xdr:rowOff>
        </xdr:from>
        <xdr:to>
          <xdr:col>1</xdr:col>
          <xdr:colOff>952500</xdr:colOff>
          <xdr:row>39</xdr:row>
          <xdr:rowOff>723900</xdr:rowOff>
        </xdr:to>
        <xdr:sp macro="" textlink="">
          <xdr:nvSpPr>
            <xdr:cNvPr id="28718" name="Check Box 46" hidden="1">
              <a:extLst>
                <a:ext uri="{63B3BB69-23CF-44E3-9099-C40C66FF867C}">
                  <a14:compatExt spid="_x0000_s287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40</xdr:row>
          <xdr:rowOff>47625</xdr:rowOff>
        </xdr:from>
        <xdr:to>
          <xdr:col>1</xdr:col>
          <xdr:colOff>952500</xdr:colOff>
          <xdr:row>40</xdr:row>
          <xdr:rowOff>923925</xdr:rowOff>
        </xdr:to>
        <xdr:sp macro="" textlink="">
          <xdr:nvSpPr>
            <xdr:cNvPr id="28719" name="Check Box 47" hidden="1">
              <a:extLst>
                <a:ext uri="{63B3BB69-23CF-44E3-9099-C40C66FF867C}">
                  <a14:compatExt spid="_x0000_s287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39</xdr:row>
          <xdr:rowOff>28575</xdr:rowOff>
        </xdr:from>
        <xdr:to>
          <xdr:col>3</xdr:col>
          <xdr:colOff>952500</xdr:colOff>
          <xdr:row>39</xdr:row>
          <xdr:rowOff>962025</xdr:rowOff>
        </xdr:to>
        <xdr:sp macro="" textlink="">
          <xdr:nvSpPr>
            <xdr:cNvPr id="28720" name="Check Box 48" hidden="1">
              <a:extLst>
                <a:ext uri="{63B3BB69-23CF-44E3-9099-C40C66FF867C}">
                  <a14:compatExt spid="_x0000_s287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39</xdr:row>
          <xdr:rowOff>85725</xdr:rowOff>
        </xdr:from>
        <xdr:to>
          <xdr:col>5</xdr:col>
          <xdr:colOff>952500</xdr:colOff>
          <xdr:row>39</xdr:row>
          <xdr:rowOff>962025</xdr:rowOff>
        </xdr:to>
        <xdr:sp macro="" textlink="">
          <xdr:nvSpPr>
            <xdr:cNvPr id="28721" name="Check Box 49" hidden="1">
              <a:extLst>
                <a:ext uri="{63B3BB69-23CF-44E3-9099-C40C66FF867C}">
                  <a14:compatExt spid="_x0000_s287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40</xdr:row>
          <xdr:rowOff>161925</xdr:rowOff>
        </xdr:from>
        <xdr:to>
          <xdr:col>5</xdr:col>
          <xdr:colOff>952500</xdr:colOff>
          <xdr:row>40</xdr:row>
          <xdr:rowOff>790575</xdr:rowOff>
        </xdr:to>
        <xdr:sp macro="" textlink="">
          <xdr:nvSpPr>
            <xdr:cNvPr id="28722" name="Check Box 50" hidden="1">
              <a:extLst>
                <a:ext uri="{63B3BB69-23CF-44E3-9099-C40C66FF867C}">
                  <a14:compatExt spid="_x0000_s287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39</xdr:row>
          <xdr:rowOff>342900</xdr:rowOff>
        </xdr:from>
        <xdr:to>
          <xdr:col>7</xdr:col>
          <xdr:colOff>952500</xdr:colOff>
          <xdr:row>39</xdr:row>
          <xdr:rowOff>695325</xdr:rowOff>
        </xdr:to>
        <xdr:sp macro="" textlink="">
          <xdr:nvSpPr>
            <xdr:cNvPr id="28723" name="Check Box 51" hidden="1">
              <a:extLst>
                <a:ext uri="{63B3BB69-23CF-44E3-9099-C40C66FF867C}">
                  <a14:compatExt spid="_x0000_s287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40</xdr:row>
          <xdr:rowOff>171450</xdr:rowOff>
        </xdr:from>
        <xdr:to>
          <xdr:col>7</xdr:col>
          <xdr:colOff>952500</xdr:colOff>
          <xdr:row>40</xdr:row>
          <xdr:rowOff>742950</xdr:rowOff>
        </xdr:to>
        <xdr:sp macro="" textlink="">
          <xdr:nvSpPr>
            <xdr:cNvPr id="28724" name="Check Box 52" hidden="1">
              <a:extLst>
                <a:ext uri="{63B3BB69-23CF-44E3-9099-C40C66FF867C}">
                  <a14:compatExt spid="_x0000_s287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39</xdr:row>
          <xdr:rowOff>123825</xdr:rowOff>
        </xdr:from>
        <xdr:to>
          <xdr:col>9</xdr:col>
          <xdr:colOff>952500</xdr:colOff>
          <xdr:row>39</xdr:row>
          <xdr:rowOff>847725</xdr:rowOff>
        </xdr:to>
        <xdr:sp macro="" textlink="">
          <xdr:nvSpPr>
            <xdr:cNvPr id="28725" name="Check Box 53" hidden="1">
              <a:extLst>
                <a:ext uri="{63B3BB69-23CF-44E3-9099-C40C66FF867C}">
                  <a14:compatExt spid="_x0000_s287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40</xdr:row>
          <xdr:rowOff>38100</xdr:rowOff>
        </xdr:from>
        <xdr:to>
          <xdr:col>9</xdr:col>
          <xdr:colOff>952500</xdr:colOff>
          <xdr:row>41</xdr:row>
          <xdr:rowOff>9525</xdr:rowOff>
        </xdr:to>
        <xdr:sp macro="" textlink="">
          <xdr:nvSpPr>
            <xdr:cNvPr id="28726" name="Check Box 54" hidden="1">
              <a:extLst>
                <a:ext uri="{63B3BB69-23CF-44E3-9099-C40C66FF867C}">
                  <a14:compatExt spid="_x0000_s287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9</xdr:row>
          <xdr:rowOff>0</xdr:rowOff>
        </xdr:from>
        <xdr:to>
          <xdr:col>9</xdr:col>
          <xdr:colOff>971550</xdr:colOff>
          <xdr:row>9</xdr:row>
          <xdr:rowOff>400050</xdr:rowOff>
        </xdr:to>
        <xdr:sp macro="" textlink="">
          <xdr:nvSpPr>
            <xdr:cNvPr id="28727" name="Check Box 55" hidden="1">
              <a:extLst>
                <a:ext uri="{63B3BB69-23CF-44E3-9099-C40C66FF867C}">
                  <a14:compatExt spid="_x0000_s287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19</xdr:row>
          <xdr:rowOff>0</xdr:rowOff>
        </xdr:from>
        <xdr:to>
          <xdr:col>9</xdr:col>
          <xdr:colOff>971550</xdr:colOff>
          <xdr:row>19</xdr:row>
          <xdr:rowOff>409575</xdr:rowOff>
        </xdr:to>
        <xdr:sp macro="" textlink="">
          <xdr:nvSpPr>
            <xdr:cNvPr id="28728" name="Check Box 56" hidden="1">
              <a:extLst>
                <a:ext uri="{63B3BB69-23CF-44E3-9099-C40C66FF867C}">
                  <a14:compatExt spid="_x0000_s287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31</xdr:row>
          <xdr:rowOff>0</xdr:rowOff>
        </xdr:from>
        <xdr:to>
          <xdr:col>9</xdr:col>
          <xdr:colOff>971550</xdr:colOff>
          <xdr:row>31</xdr:row>
          <xdr:rowOff>400050</xdr:rowOff>
        </xdr:to>
        <xdr:sp macro="" textlink="">
          <xdr:nvSpPr>
            <xdr:cNvPr id="28729" name="Check Box 57" hidden="1">
              <a:extLst>
                <a:ext uri="{63B3BB69-23CF-44E3-9099-C40C66FF867C}">
                  <a14:compatExt spid="_x0000_s287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41</xdr:row>
          <xdr:rowOff>0</xdr:rowOff>
        </xdr:from>
        <xdr:to>
          <xdr:col>9</xdr:col>
          <xdr:colOff>971550</xdr:colOff>
          <xdr:row>41</xdr:row>
          <xdr:rowOff>400050</xdr:rowOff>
        </xdr:to>
        <xdr:sp macro="" textlink="">
          <xdr:nvSpPr>
            <xdr:cNvPr id="28730" name="Check Box 58" hidden="1">
              <a:extLst>
                <a:ext uri="{63B3BB69-23CF-44E3-9099-C40C66FF867C}">
                  <a14:compatExt spid="_x0000_s287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9</xdr:row>
          <xdr:rowOff>400050</xdr:rowOff>
        </xdr:from>
        <xdr:to>
          <xdr:col>1</xdr:col>
          <xdr:colOff>971550</xdr:colOff>
          <xdr:row>11</xdr:row>
          <xdr:rowOff>161925</xdr:rowOff>
        </xdr:to>
        <xdr:sp macro="" textlink="">
          <xdr:nvSpPr>
            <xdr:cNvPr id="28731" name="Check Box 59" hidden="1">
              <a:extLst>
                <a:ext uri="{63B3BB69-23CF-44E3-9099-C40C66FF867C}">
                  <a14:compatExt spid="_x0000_s287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19</xdr:row>
          <xdr:rowOff>400050</xdr:rowOff>
        </xdr:from>
        <xdr:to>
          <xdr:col>1</xdr:col>
          <xdr:colOff>971550</xdr:colOff>
          <xdr:row>21</xdr:row>
          <xdr:rowOff>161925</xdr:rowOff>
        </xdr:to>
        <xdr:sp macro="" textlink="">
          <xdr:nvSpPr>
            <xdr:cNvPr id="28732" name="Check Box 60" hidden="1">
              <a:extLst>
                <a:ext uri="{63B3BB69-23CF-44E3-9099-C40C66FF867C}">
                  <a14:compatExt spid="_x0000_s287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31</xdr:row>
          <xdr:rowOff>400050</xdr:rowOff>
        </xdr:from>
        <xdr:to>
          <xdr:col>1</xdr:col>
          <xdr:colOff>971550</xdr:colOff>
          <xdr:row>33</xdr:row>
          <xdr:rowOff>161925</xdr:rowOff>
        </xdr:to>
        <xdr:sp macro="" textlink="">
          <xdr:nvSpPr>
            <xdr:cNvPr id="28733" name="Check Box 61" hidden="1">
              <a:extLst>
                <a:ext uri="{63B3BB69-23CF-44E3-9099-C40C66FF867C}">
                  <a14:compatExt spid="_x0000_s287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41</xdr:row>
          <xdr:rowOff>400050</xdr:rowOff>
        </xdr:from>
        <xdr:to>
          <xdr:col>1</xdr:col>
          <xdr:colOff>971550</xdr:colOff>
          <xdr:row>43</xdr:row>
          <xdr:rowOff>161925</xdr:rowOff>
        </xdr:to>
        <xdr:sp macro="" textlink="">
          <xdr:nvSpPr>
            <xdr:cNvPr id="28734" name="Check Box 62" hidden="1">
              <a:extLst>
                <a:ext uri="{63B3BB69-23CF-44E3-9099-C40C66FF867C}">
                  <a14:compatExt spid="_x0000_s28734"/>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6</xdr:row>
      <xdr:rowOff>180974</xdr:rowOff>
    </xdr:to>
    <xdr:graphicFrame macro="">
      <xdr:nvGraphicFramePr>
        <xdr:cNvPr id="63"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62</xdr:row>
      <xdr:rowOff>0</xdr:rowOff>
    </xdr:from>
    <xdr:to>
      <xdr:col>15</xdr:col>
      <xdr:colOff>523875</xdr:colOff>
      <xdr:row>78</xdr:row>
      <xdr:rowOff>28574</xdr:rowOff>
    </xdr:to>
    <xdr:graphicFrame macro="">
      <xdr:nvGraphicFramePr>
        <xdr:cNvPr id="64" name="Chart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xdr:wsDr>
</file>

<file path=xl/drawings/drawing16.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0.69104</cdr:y>
    </cdr:from>
    <cdr:to>
      <cdr:x>0.93467</cdr:x>
      <cdr:y>0.95029</cdr:y>
    </cdr:to>
    <cdr:sp macro="" textlink="">
      <cdr:nvSpPr>
        <cdr:cNvPr id="9" name="Right Arrow 8"/>
        <cdr:cNvSpPr/>
      </cdr:nvSpPr>
      <cdr:spPr>
        <a:xfrm xmlns:a="http://schemas.openxmlformats.org/drawingml/2006/main" rot="16200000">
          <a:off x="2708477" y="2922906"/>
          <a:ext cx="1047013" cy="782856"/>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0.67368</cdr:x>
      <cdr:y>0.60396</cdr:y>
    </cdr:from>
    <cdr:to>
      <cdr:x>0.92304</cdr:x>
      <cdr:y>0.65812</cdr:y>
    </cdr:to>
    <cdr:sp macro="" textlink="">
      <cdr:nvSpPr>
        <cdr:cNvPr id="5" name="TextBox 4">
          <a:hlinkClick xmlns:a="http://schemas.openxmlformats.org/drawingml/2006/main" xmlns:r="http://schemas.openxmlformats.org/officeDocument/2006/relationships" r:id="rId6"/>
        </cdr:cNvPr>
        <cdr:cNvSpPr txBox="1"/>
      </cdr:nvSpPr>
      <cdr:spPr>
        <a:xfrm xmlns:a="http://schemas.openxmlformats.org/drawingml/2006/main">
          <a:off x="2611623" y="2439138"/>
          <a:ext cx="966688" cy="2187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dr:relSizeAnchor xmlns:cdr="http://schemas.openxmlformats.org/drawingml/2006/chartDrawing">
    <cdr:from>
      <cdr:x>0.64455</cdr:x>
      <cdr:y>0.48428</cdr:y>
    </cdr:from>
    <cdr:to>
      <cdr:x>0.97034</cdr:x>
      <cdr:y>0.54095</cdr:y>
    </cdr:to>
    <cdr:sp macro="" textlink="">
      <cdr:nvSpPr>
        <cdr:cNvPr id="11" name="TextBox 1">
          <a:hlinkClick xmlns:a="http://schemas.openxmlformats.org/drawingml/2006/main" xmlns:r="http://schemas.openxmlformats.org/officeDocument/2006/relationships" r:id="rId7"/>
        </cdr:cNvPr>
        <cdr:cNvSpPr txBox="1"/>
      </cdr:nvSpPr>
      <cdr:spPr>
        <a:xfrm xmlns:a="http://schemas.openxmlformats.org/drawingml/2006/main">
          <a:off x="2498725" y="1955800"/>
          <a:ext cx="1262982" cy="228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0.64619</cdr:x>
      <cdr:y>0.55189</cdr:y>
    </cdr:from>
    <cdr:to>
      <cdr:x>0.97543</cdr:x>
      <cdr:y>0.60142</cdr:y>
    </cdr:to>
    <cdr:sp macro="" textlink="">
      <cdr:nvSpPr>
        <cdr:cNvPr id="8" name="TextBox 7">
          <a:hlinkClick xmlns:a="http://schemas.openxmlformats.org/drawingml/2006/main" xmlns:r="http://schemas.openxmlformats.org/officeDocument/2006/relationships" r:id="rId8"/>
        </cdr:cNvPr>
        <cdr:cNvSpPr txBox="1"/>
      </cdr:nvSpPr>
      <cdr:spPr>
        <a:xfrm xmlns:a="http://schemas.openxmlformats.org/drawingml/2006/main">
          <a:off x="2505075" y="2228850"/>
          <a:ext cx="12763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Standard 7 (MSL)</a:t>
          </a:r>
        </a:p>
      </cdr:txBody>
    </cdr:sp>
  </cdr:relSizeAnchor>
</c:userShapes>
</file>

<file path=xl/drawings/drawing17.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0.69104</cdr:y>
    </cdr:from>
    <cdr:to>
      <cdr:x>0.93467</cdr:x>
      <cdr:y>0.95029</cdr:y>
    </cdr:to>
    <cdr:sp macro="" textlink="">
      <cdr:nvSpPr>
        <cdr:cNvPr id="9" name="Right Arrow 8"/>
        <cdr:cNvSpPr/>
      </cdr:nvSpPr>
      <cdr:spPr>
        <a:xfrm xmlns:a="http://schemas.openxmlformats.org/drawingml/2006/main" rot="16200000">
          <a:off x="2708477" y="2922906"/>
          <a:ext cx="1047013" cy="782856"/>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0.67368</cdr:x>
      <cdr:y>0.60396</cdr:y>
    </cdr:from>
    <cdr:to>
      <cdr:x>0.92304</cdr:x>
      <cdr:y>0.65812</cdr:y>
    </cdr:to>
    <cdr:sp macro="" textlink="">
      <cdr:nvSpPr>
        <cdr:cNvPr id="5" name="TextBox 4">
          <a:hlinkClick xmlns:a="http://schemas.openxmlformats.org/drawingml/2006/main" xmlns:r="http://schemas.openxmlformats.org/officeDocument/2006/relationships" r:id="rId6"/>
        </cdr:cNvPr>
        <cdr:cNvSpPr txBox="1"/>
      </cdr:nvSpPr>
      <cdr:spPr>
        <a:xfrm xmlns:a="http://schemas.openxmlformats.org/drawingml/2006/main">
          <a:off x="2611623" y="2439138"/>
          <a:ext cx="966688" cy="2187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dr:relSizeAnchor xmlns:cdr="http://schemas.openxmlformats.org/drawingml/2006/chartDrawing">
    <cdr:from>
      <cdr:x>0.64455</cdr:x>
      <cdr:y>0.48428</cdr:y>
    </cdr:from>
    <cdr:to>
      <cdr:x>0.97034</cdr:x>
      <cdr:y>0.54095</cdr:y>
    </cdr:to>
    <cdr:sp macro="" textlink="">
      <cdr:nvSpPr>
        <cdr:cNvPr id="11" name="TextBox 1">
          <a:hlinkClick xmlns:a="http://schemas.openxmlformats.org/drawingml/2006/main" xmlns:r="http://schemas.openxmlformats.org/officeDocument/2006/relationships" r:id="rId7"/>
        </cdr:cNvPr>
        <cdr:cNvSpPr txBox="1"/>
      </cdr:nvSpPr>
      <cdr:spPr>
        <a:xfrm xmlns:a="http://schemas.openxmlformats.org/drawingml/2006/main">
          <a:off x="2498725" y="1955800"/>
          <a:ext cx="1262982" cy="228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0.64619</cdr:x>
      <cdr:y>0.55189</cdr:y>
    </cdr:from>
    <cdr:to>
      <cdr:x>0.97543</cdr:x>
      <cdr:y>0.60142</cdr:y>
    </cdr:to>
    <cdr:sp macro="" textlink="">
      <cdr:nvSpPr>
        <cdr:cNvPr id="8" name="TextBox 7">
          <a:hlinkClick xmlns:a="http://schemas.openxmlformats.org/drawingml/2006/main" xmlns:r="http://schemas.openxmlformats.org/officeDocument/2006/relationships" r:id="rId8"/>
        </cdr:cNvPr>
        <cdr:cNvSpPr txBox="1"/>
      </cdr:nvSpPr>
      <cdr:spPr>
        <a:xfrm xmlns:a="http://schemas.openxmlformats.org/drawingml/2006/main">
          <a:off x="2505075" y="2228850"/>
          <a:ext cx="12763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Standard 7 (MSL)</a:t>
          </a:r>
        </a:p>
      </cdr:txBody>
    </cdr:sp>
  </cdr:relSizeAnchor>
</c:userShapes>
</file>

<file path=xl/drawings/drawing18.xml><?xml version="1.0" encoding="utf-8"?>
<xdr:wsDr xmlns:xdr="http://schemas.openxmlformats.org/drawingml/2006/spreadsheetDrawing" xmlns:a="http://schemas.openxmlformats.org/drawingml/2006/main">
  <xdr:twoCellAnchor>
    <xdr:from>
      <xdr:col>5</xdr:col>
      <xdr:colOff>19050</xdr:colOff>
      <xdr:row>75</xdr:row>
      <xdr:rowOff>161926</xdr:rowOff>
    </xdr:from>
    <xdr:to>
      <xdr:col>11</xdr:col>
      <xdr:colOff>0</xdr:colOff>
      <xdr:row>79</xdr:row>
      <xdr:rowOff>180975</xdr:rowOff>
    </xdr:to>
    <xdr:sp macro="" textlink="">
      <xdr:nvSpPr>
        <xdr:cNvPr id="2" name="TextBox 1"/>
        <xdr:cNvSpPr txBox="1"/>
      </xdr:nvSpPr>
      <xdr:spPr>
        <a:xfrm>
          <a:off x="3228975" y="26879551"/>
          <a:ext cx="4114800" cy="1266824"/>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000" b="1" i="0" u="none" strike="noStrike">
              <a:solidFill>
                <a:schemeClr val="dk1"/>
              </a:solidFill>
              <a:effectLst/>
              <a:latin typeface="+mn-lt"/>
              <a:ea typeface="+mn-ea"/>
              <a:cs typeface="+mn-cs"/>
            </a:rPr>
            <a:t>Basic</a:t>
          </a:r>
          <a:r>
            <a:rPr lang="en-US" b="1"/>
            <a:t> 		</a:t>
          </a:r>
          <a:r>
            <a:rPr lang="en-US" sz="1000" b="1" i="0" u="none" strike="noStrike">
              <a:solidFill>
                <a:schemeClr val="dk1"/>
              </a:solidFill>
              <a:effectLst/>
              <a:latin typeface="+mn-lt"/>
              <a:ea typeface="+mn-ea"/>
              <a:cs typeface="+mn-cs"/>
            </a:rPr>
            <a:t>0</a:t>
          </a:r>
          <a:r>
            <a:rPr lang="en-US" b="1"/>
            <a:t> </a:t>
          </a:r>
          <a:r>
            <a:rPr lang="en-US" sz="1000" b="1" i="0" u="none" strike="noStrike">
              <a:solidFill>
                <a:schemeClr val="dk1"/>
              </a:solidFill>
              <a:effectLst/>
              <a:latin typeface="+mn-lt"/>
              <a:ea typeface="+mn-ea"/>
              <a:cs typeface="+mn-cs"/>
            </a:rPr>
            <a:t>to</a:t>
          </a:r>
          <a:r>
            <a:rPr lang="en-US" b="1"/>
            <a:t> </a:t>
          </a:r>
          <a:r>
            <a:rPr lang="en-US" sz="1000" b="1" i="0" u="none" strike="noStrike">
              <a:solidFill>
                <a:schemeClr val="dk1"/>
              </a:solidFill>
              <a:effectLst/>
              <a:latin typeface="+mn-lt"/>
              <a:ea typeface="+mn-ea"/>
              <a:cs typeface="+mn-cs"/>
            </a:rPr>
            <a:t>1</a:t>
          </a:r>
          <a:r>
            <a:rPr lang="en-US" b="1"/>
            <a:t> </a:t>
          </a:r>
        </a:p>
        <a:p>
          <a:pPr algn="l" rtl="0">
            <a:defRPr sz="1000"/>
          </a:pPr>
          <a:r>
            <a:rPr lang="en-US" sz="1000" b="1" i="0" u="none" strike="noStrike">
              <a:solidFill>
                <a:schemeClr val="dk1"/>
              </a:solidFill>
              <a:effectLst/>
              <a:latin typeface="+mn-lt"/>
              <a:ea typeface="+mn-ea"/>
              <a:cs typeface="+mn-cs"/>
            </a:rPr>
            <a:t>Partially Proficient</a:t>
          </a:r>
          <a:r>
            <a:rPr lang="en-US" b="1"/>
            <a:t> 	</a:t>
          </a:r>
          <a:r>
            <a:rPr lang="en-US" sz="1000" b="1" i="0" u="none" strike="noStrike">
              <a:solidFill>
                <a:schemeClr val="dk1"/>
              </a:solidFill>
              <a:effectLst/>
              <a:latin typeface="+mn-lt"/>
              <a:ea typeface="+mn-ea"/>
              <a:cs typeface="+mn-cs"/>
            </a:rPr>
            <a:t>2</a:t>
          </a:r>
          <a:r>
            <a:rPr lang="en-US" b="1"/>
            <a:t> </a:t>
          </a:r>
          <a:r>
            <a:rPr lang="en-US" sz="1000" b="1" i="0" u="none" strike="noStrike">
              <a:solidFill>
                <a:schemeClr val="dk1"/>
              </a:solidFill>
              <a:effectLst/>
              <a:latin typeface="+mn-lt"/>
              <a:ea typeface="+mn-ea"/>
              <a:cs typeface="+mn-cs"/>
            </a:rPr>
            <a:t>to</a:t>
          </a:r>
          <a:r>
            <a:rPr lang="en-US" b="1"/>
            <a:t> </a:t>
          </a:r>
          <a:r>
            <a:rPr lang="en-US" sz="1000" b="1" i="0" u="none" strike="noStrike">
              <a:solidFill>
                <a:schemeClr val="dk1"/>
              </a:solidFill>
              <a:effectLst/>
              <a:latin typeface="+mn-lt"/>
              <a:ea typeface="+mn-ea"/>
              <a:cs typeface="+mn-cs"/>
            </a:rPr>
            <a:t>4</a:t>
          </a:r>
          <a:r>
            <a:rPr lang="en-US" b="1"/>
            <a:t> </a:t>
          </a:r>
        </a:p>
        <a:p>
          <a:pPr algn="l" rtl="0">
            <a:defRPr sz="1000"/>
          </a:pPr>
          <a:r>
            <a:rPr lang="en-US" sz="1000" b="1" i="0" u="none" strike="noStrike">
              <a:solidFill>
                <a:schemeClr val="dk1"/>
              </a:solidFill>
              <a:effectLst/>
              <a:latin typeface="+mn-lt"/>
              <a:ea typeface="+mn-ea"/>
              <a:cs typeface="+mn-cs"/>
            </a:rPr>
            <a:t>Proficient</a:t>
          </a:r>
          <a:r>
            <a:rPr lang="en-US" b="1"/>
            <a:t> 		</a:t>
          </a:r>
          <a:r>
            <a:rPr lang="en-US" sz="1000" b="1" i="0" u="none" strike="noStrike">
              <a:solidFill>
                <a:schemeClr val="dk1"/>
              </a:solidFill>
              <a:effectLst/>
              <a:latin typeface="+mn-lt"/>
              <a:ea typeface="+mn-ea"/>
              <a:cs typeface="+mn-cs"/>
            </a:rPr>
            <a:t>5</a:t>
          </a:r>
          <a:r>
            <a:rPr lang="en-US" b="1"/>
            <a:t> </a:t>
          </a:r>
          <a:r>
            <a:rPr lang="en-US" sz="1000" b="1" i="0" u="none" strike="noStrike">
              <a:solidFill>
                <a:schemeClr val="dk1"/>
              </a:solidFill>
              <a:effectLst/>
              <a:latin typeface="+mn-lt"/>
              <a:ea typeface="+mn-ea"/>
              <a:cs typeface="+mn-cs"/>
            </a:rPr>
            <a:t>to</a:t>
          </a:r>
          <a:r>
            <a:rPr lang="en-US" b="1"/>
            <a:t> </a:t>
          </a:r>
          <a:r>
            <a:rPr lang="en-US" sz="1000" b="1" i="0" u="none" strike="noStrike">
              <a:solidFill>
                <a:schemeClr val="dk1"/>
              </a:solidFill>
              <a:effectLst/>
              <a:latin typeface="+mn-lt"/>
              <a:ea typeface="+mn-ea"/>
              <a:cs typeface="+mn-cs"/>
            </a:rPr>
            <a:t>7</a:t>
          </a:r>
          <a:r>
            <a:rPr lang="en-US" b="1"/>
            <a:t> </a:t>
          </a:r>
        </a:p>
        <a:p>
          <a:pPr algn="l" rtl="0">
            <a:defRPr sz="1000"/>
          </a:pPr>
          <a:r>
            <a:rPr lang="en-US" sz="1000" b="1" i="0" u="none" strike="noStrike">
              <a:solidFill>
                <a:schemeClr val="dk1"/>
              </a:solidFill>
              <a:effectLst/>
              <a:latin typeface="+mn-lt"/>
              <a:ea typeface="+mn-ea"/>
              <a:cs typeface="+mn-cs"/>
            </a:rPr>
            <a:t>Accomplished</a:t>
          </a:r>
          <a:r>
            <a:rPr lang="en-US" b="1"/>
            <a:t> 		</a:t>
          </a:r>
          <a:r>
            <a:rPr lang="en-US" sz="1000" b="1" i="0" u="none" strike="noStrike">
              <a:solidFill>
                <a:schemeClr val="dk1"/>
              </a:solidFill>
              <a:effectLst/>
              <a:latin typeface="+mn-lt"/>
              <a:ea typeface="+mn-ea"/>
              <a:cs typeface="+mn-cs"/>
            </a:rPr>
            <a:t>8</a:t>
          </a:r>
          <a:r>
            <a:rPr lang="en-US" b="1"/>
            <a:t> </a:t>
          </a:r>
          <a:r>
            <a:rPr lang="en-US" sz="1000" b="1" i="0" u="none" strike="noStrike">
              <a:solidFill>
                <a:schemeClr val="dk1"/>
              </a:solidFill>
              <a:effectLst/>
              <a:latin typeface="+mn-lt"/>
              <a:ea typeface="+mn-ea"/>
              <a:cs typeface="+mn-cs"/>
            </a:rPr>
            <a:t>to</a:t>
          </a:r>
          <a:r>
            <a:rPr lang="en-US" b="1"/>
            <a:t> </a:t>
          </a:r>
          <a:r>
            <a:rPr lang="en-US" sz="1000" b="1" i="0" u="none" strike="noStrike">
              <a:solidFill>
                <a:schemeClr val="dk1"/>
              </a:solidFill>
              <a:effectLst/>
              <a:latin typeface="+mn-lt"/>
              <a:ea typeface="+mn-ea"/>
              <a:cs typeface="+mn-cs"/>
            </a:rPr>
            <a:t>10</a:t>
          </a:r>
          <a:r>
            <a:rPr lang="en-US" b="1"/>
            <a:t> </a:t>
          </a:r>
        </a:p>
        <a:p>
          <a:pPr algn="l" rtl="0">
            <a:defRPr sz="1000"/>
          </a:pPr>
          <a:r>
            <a:rPr lang="en-US" sz="1000" b="1" i="0" u="none" strike="noStrike">
              <a:solidFill>
                <a:schemeClr val="dk1"/>
              </a:solidFill>
              <a:effectLst/>
              <a:latin typeface="+mn-lt"/>
              <a:ea typeface="+mn-ea"/>
              <a:cs typeface="+mn-cs"/>
            </a:rPr>
            <a:t>Exemplary</a:t>
          </a:r>
          <a:r>
            <a:rPr lang="en-US" b="1"/>
            <a:t> 		</a:t>
          </a:r>
          <a:r>
            <a:rPr lang="en-US" sz="1000" b="1" i="0" u="none" strike="noStrike">
              <a:solidFill>
                <a:schemeClr val="dk1"/>
              </a:solidFill>
              <a:effectLst/>
              <a:latin typeface="+mn-lt"/>
              <a:ea typeface="+mn-ea"/>
              <a:cs typeface="+mn-cs"/>
            </a:rPr>
            <a:t>11</a:t>
          </a:r>
          <a:r>
            <a:rPr lang="en-US" b="1"/>
            <a:t> </a:t>
          </a:r>
          <a:r>
            <a:rPr lang="en-US" sz="1000" b="1" i="0" u="none" strike="noStrike">
              <a:solidFill>
                <a:schemeClr val="dk1"/>
              </a:solidFill>
              <a:effectLst/>
              <a:latin typeface="+mn-lt"/>
              <a:ea typeface="+mn-ea"/>
              <a:cs typeface="+mn-cs"/>
            </a:rPr>
            <a:t>to</a:t>
          </a:r>
          <a:r>
            <a:rPr lang="en-US" b="1"/>
            <a:t> </a:t>
          </a:r>
          <a:r>
            <a:rPr lang="en-US" sz="1000" b="1" i="0" u="none" strike="noStrike">
              <a:solidFill>
                <a:schemeClr val="dk1"/>
              </a:solidFill>
              <a:effectLst/>
              <a:latin typeface="+mn-lt"/>
              <a:ea typeface="+mn-ea"/>
              <a:cs typeface="+mn-cs"/>
            </a:rPr>
            <a:t>12</a:t>
          </a:r>
          <a:r>
            <a:rPr lang="en-US" b="1"/>
            <a:t> </a:t>
          </a:r>
        </a:p>
      </xdr:txBody>
    </xdr:sp>
    <xdr:clientData/>
  </xdr:twoCellAnchor>
  <mc:AlternateContent xmlns:mc="http://schemas.openxmlformats.org/markup-compatibility/2006">
    <mc:Choice xmlns:a14="http://schemas.microsoft.com/office/drawing/2010/main" Requires="a14">
      <xdr:twoCellAnchor editAs="oneCell">
        <xdr:from>
          <xdr:col>0</xdr:col>
          <xdr:colOff>9525</xdr:colOff>
          <xdr:row>60</xdr:row>
          <xdr:rowOff>28575</xdr:rowOff>
        </xdr:from>
        <xdr:to>
          <xdr:col>5</xdr:col>
          <xdr:colOff>361950</xdr:colOff>
          <xdr:row>60</xdr:row>
          <xdr:rowOff>276225</xdr:rowOff>
        </xdr:to>
        <xdr:sp macro="" textlink="">
          <xdr:nvSpPr>
            <xdr:cNvPr id="29697" name="Check Box 1" hidden="1">
              <a:extLst>
                <a:ext uri="{63B3BB69-23CF-44E3-9099-C40C66FF867C}">
                  <a14:compatExt spid="_x0000_s296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61</xdr:row>
          <xdr:rowOff>9525</xdr:rowOff>
        </xdr:from>
        <xdr:to>
          <xdr:col>2</xdr:col>
          <xdr:colOff>152400</xdr:colOff>
          <xdr:row>61</xdr:row>
          <xdr:rowOff>228600</xdr:rowOff>
        </xdr:to>
        <xdr:sp macro="" textlink="">
          <xdr:nvSpPr>
            <xdr:cNvPr id="29698" name="Check Box 2" hidden="1">
              <a:extLst>
                <a:ext uri="{63B3BB69-23CF-44E3-9099-C40C66FF867C}">
                  <a14:compatExt spid="_x0000_s296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62</xdr:row>
          <xdr:rowOff>0</xdr:rowOff>
        </xdr:from>
        <xdr:to>
          <xdr:col>2</xdr:col>
          <xdr:colOff>209550</xdr:colOff>
          <xdr:row>62</xdr:row>
          <xdr:rowOff>219075</xdr:rowOff>
        </xdr:to>
        <xdr:sp macro="" textlink="">
          <xdr:nvSpPr>
            <xdr:cNvPr id="29699" name="Check Box 3" hidden="1">
              <a:extLst>
                <a:ext uri="{63B3BB69-23CF-44E3-9099-C40C66FF867C}">
                  <a14:compatExt spid="_x0000_s296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63</xdr:row>
          <xdr:rowOff>28575</xdr:rowOff>
        </xdr:from>
        <xdr:to>
          <xdr:col>2</xdr:col>
          <xdr:colOff>190500</xdr:colOff>
          <xdr:row>63</xdr:row>
          <xdr:rowOff>238125</xdr:rowOff>
        </xdr:to>
        <xdr:sp macro="" textlink="">
          <xdr:nvSpPr>
            <xdr:cNvPr id="29700" name="Check Box 4" hidden="1">
              <a:extLst>
                <a:ext uri="{63B3BB69-23CF-44E3-9099-C40C66FF867C}">
                  <a14:compatExt spid="_x0000_s297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64</xdr:row>
          <xdr:rowOff>0</xdr:rowOff>
        </xdr:from>
        <xdr:to>
          <xdr:col>2</xdr:col>
          <xdr:colOff>171450</xdr:colOff>
          <xdr:row>64</xdr:row>
          <xdr:rowOff>219075</xdr:rowOff>
        </xdr:to>
        <xdr:sp macro="" textlink="">
          <xdr:nvSpPr>
            <xdr:cNvPr id="29701" name="Check Box 5" hidden="1">
              <a:extLst>
                <a:ext uri="{63B3BB69-23CF-44E3-9099-C40C66FF867C}">
                  <a14:compatExt spid="_x0000_s297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65</xdr:row>
          <xdr:rowOff>9525</xdr:rowOff>
        </xdr:from>
        <xdr:to>
          <xdr:col>2</xdr:col>
          <xdr:colOff>171450</xdr:colOff>
          <xdr:row>65</xdr:row>
          <xdr:rowOff>228600</xdr:rowOff>
        </xdr:to>
        <xdr:sp macro="" textlink="">
          <xdr:nvSpPr>
            <xdr:cNvPr id="29702" name="Check Box 6" hidden="1">
              <a:extLst>
                <a:ext uri="{63B3BB69-23CF-44E3-9099-C40C66FF867C}">
                  <a14:compatExt spid="_x0000_s297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66</xdr:row>
          <xdr:rowOff>28575</xdr:rowOff>
        </xdr:from>
        <xdr:to>
          <xdr:col>2</xdr:col>
          <xdr:colOff>171450</xdr:colOff>
          <xdr:row>66</xdr:row>
          <xdr:rowOff>238125</xdr:rowOff>
        </xdr:to>
        <xdr:sp macro="" textlink="">
          <xdr:nvSpPr>
            <xdr:cNvPr id="29703" name="Check Box 7" hidden="1">
              <a:extLst>
                <a:ext uri="{63B3BB69-23CF-44E3-9099-C40C66FF867C}">
                  <a14:compatExt spid="_x0000_s297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67</xdr:row>
          <xdr:rowOff>9525</xdr:rowOff>
        </xdr:from>
        <xdr:to>
          <xdr:col>2</xdr:col>
          <xdr:colOff>152400</xdr:colOff>
          <xdr:row>67</xdr:row>
          <xdr:rowOff>228600</xdr:rowOff>
        </xdr:to>
        <xdr:sp macro="" textlink="">
          <xdr:nvSpPr>
            <xdr:cNvPr id="29704" name="Check Box 8" hidden="1">
              <a:extLst>
                <a:ext uri="{63B3BB69-23CF-44E3-9099-C40C66FF867C}">
                  <a14:compatExt spid="_x0000_s297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59</xdr:row>
          <xdr:rowOff>0</xdr:rowOff>
        </xdr:from>
        <xdr:to>
          <xdr:col>2</xdr:col>
          <xdr:colOff>142875</xdr:colOff>
          <xdr:row>59</xdr:row>
          <xdr:rowOff>219075</xdr:rowOff>
        </xdr:to>
        <xdr:sp macro="" textlink="">
          <xdr:nvSpPr>
            <xdr:cNvPr id="29705" name="Check Box 9" hidden="1">
              <a:extLst>
                <a:ext uri="{63B3BB69-23CF-44E3-9099-C40C66FF867C}">
                  <a14:compatExt spid="_x0000_s297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68</xdr:row>
          <xdr:rowOff>38100</xdr:rowOff>
        </xdr:from>
        <xdr:to>
          <xdr:col>2</xdr:col>
          <xdr:colOff>142875</xdr:colOff>
          <xdr:row>68</xdr:row>
          <xdr:rowOff>257175</xdr:rowOff>
        </xdr:to>
        <xdr:sp macro="" textlink="">
          <xdr:nvSpPr>
            <xdr:cNvPr id="29706" name="Check Box 10" hidden="1">
              <a:extLst>
                <a:ext uri="{63B3BB69-23CF-44E3-9099-C40C66FF867C}">
                  <a14:compatExt spid="_x0000_s297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69</xdr:row>
          <xdr:rowOff>9525</xdr:rowOff>
        </xdr:from>
        <xdr:to>
          <xdr:col>0</xdr:col>
          <xdr:colOff>228600</xdr:colOff>
          <xdr:row>69</xdr:row>
          <xdr:rowOff>228600</xdr:rowOff>
        </xdr:to>
        <xdr:sp macro="" textlink="">
          <xdr:nvSpPr>
            <xdr:cNvPr id="29707" name="Check Box 11" hidden="1">
              <a:extLst>
                <a:ext uri="{63B3BB69-23CF-44E3-9099-C40C66FF867C}">
                  <a14:compatExt spid="_x0000_s297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70</xdr:row>
          <xdr:rowOff>9525</xdr:rowOff>
        </xdr:from>
        <xdr:to>
          <xdr:col>0</xdr:col>
          <xdr:colOff>228600</xdr:colOff>
          <xdr:row>70</xdr:row>
          <xdr:rowOff>228600</xdr:rowOff>
        </xdr:to>
        <xdr:sp macro="" textlink="">
          <xdr:nvSpPr>
            <xdr:cNvPr id="29709" name="Check Box 13" hidden="1">
              <a:extLst>
                <a:ext uri="{63B3BB69-23CF-44E3-9099-C40C66FF867C}">
                  <a14:compatExt spid="_x0000_s297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71</xdr:row>
          <xdr:rowOff>9525</xdr:rowOff>
        </xdr:from>
        <xdr:to>
          <xdr:col>0</xdr:col>
          <xdr:colOff>228600</xdr:colOff>
          <xdr:row>71</xdr:row>
          <xdr:rowOff>228600</xdr:rowOff>
        </xdr:to>
        <xdr:sp macro="" textlink="">
          <xdr:nvSpPr>
            <xdr:cNvPr id="29710" name="Check Box 14" hidden="1">
              <a:extLst>
                <a:ext uri="{63B3BB69-23CF-44E3-9099-C40C66FF867C}">
                  <a14:compatExt spid="_x0000_s297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72</xdr:row>
          <xdr:rowOff>9525</xdr:rowOff>
        </xdr:from>
        <xdr:to>
          <xdr:col>0</xdr:col>
          <xdr:colOff>228600</xdr:colOff>
          <xdr:row>72</xdr:row>
          <xdr:rowOff>228600</xdr:rowOff>
        </xdr:to>
        <xdr:sp macro="" textlink="">
          <xdr:nvSpPr>
            <xdr:cNvPr id="29711" name="Check Box 15" hidden="1">
              <a:extLst>
                <a:ext uri="{63B3BB69-23CF-44E3-9099-C40C66FF867C}">
                  <a14:compatExt spid="_x0000_s297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xdr:row>
          <xdr:rowOff>180975</xdr:rowOff>
        </xdr:from>
        <xdr:to>
          <xdr:col>1</xdr:col>
          <xdr:colOff>952500</xdr:colOff>
          <xdr:row>5</xdr:row>
          <xdr:rowOff>752475</xdr:rowOff>
        </xdr:to>
        <xdr:sp macro="" textlink="">
          <xdr:nvSpPr>
            <xdr:cNvPr id="29712" name="Check Box 16" hidden="1">
              <a:extLst>
                <a:ext uri="{63B3BB69-23CF-44E3-9099-C40C66FF867C}">
                  <a14:compatExt spid="_x0000_s297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xdr:row>
          <xdr:rowOff>381000</xdr:rowOff>
        </xdr:from>
        <xdr:to>
          <xdr:col>3</xdr:col>
          <xdr:colOff>952500</xdr:colOff>
          <xdr:row>5</xdr:row>
          <xdr:rowOff>609600</xdr:rowOff>
        </xdr:to>
        <xdr:sp macro="" textlink="">
          <xdr:nvSpPr>
            <xdr:cNvPr id="29713" name="Check Box 17" hidden="1">
              <a:extLst>
                <a:ext uri="{63B3BB69-23CF-44E3-9099-C40C66FF867C}">
                  <a14:compatExt spid="_x0000_s297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xdr:row>
          <xdr:rowOff>9525</xdr:rowOff>
        </xdr:from>
        <xdr:to>
          <xdr:col>3</xdr:col>
          <xdr:colOff>933450</xdr:colOff>
          <xdr:row>6</xdr:row>
          <xdr:rowOff>342900</xdr:rowOff>
        </xdr:to>
        <xdr:sp macro="" textlink="">
          <xdr:nvSpPr>
            <xdr:cNvPr id="29714" name="Check Box 18" hidden="1">
              <a:extLst>
                <a:ext uri="{63B3BB69-23CF-44E3-9099-C40C66FF867C}">
                  <a14:compatExt spid="_x0000_s297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xdr:row>
          <xdr:rowOff>57150</xdr:rowOff>
        </xdr:from>
        <xdr:to>
          <xdr:col>3</xdr:col>
          <xdr:colOff>933450</xdr:colOff>
          <xdr:row>7</xdr:row>
          <xdr:rowOff>381000</xdr:rowOff>
        </xdr:to>
        <xdr:sp macro="" textlink="">
          <xdr:nvSpPr>
            <xdr:cNvPr id="29715" name="Check Box 19" hidden="1">
              <a:extLst>
                <a:ext uri="{63B3BB69-23CF-44E3-9099-C40C66FF867C}">
                  <a14:compatExt spid="_x0000_s297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xdr:row>
          <xdr:rowOff>95250</xdr:rowOff>
        </xdr:from>
        <xdr:to>
          <xdr:col>3</xdr:col>
          <xdr:colOff>952500</xdr:colOff>
          <xdr:row>8</xdr:row>
          <xdr:rowOff>342900</xdr:rowOff>
        </xdr:to>
        <xdr:sp macro="" textlink="">
          <xdr:nvSpPr>
            <xdr:cNvPr id="29716" name="Check Box 20" hidden="1">
              <a:extLst>
                <a:ext uri="{63B3BB69-23CF-44E3-9099-C40C66FF867C}">
                  <a14:compatExt spid="_x0000_s297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9</xdr:row>
          <xdr:rowOff>9525</xdr:rowOff>
        </xdr:from>
        <xdr:to>
          <xdr:col>3</xdr:col>
          <xdr:colOff>952500</xdr:colOff>
          <xdr:row>9</xdr:row>
          <xdr:rowOff>247650</xdr:rowOff>
        </xdr:to>
        <xdr:sp macro="" textlink="">
          <xdr:nvSpPr>
            <xdr:cNvPr id="29717" name="Check Box 21" hidden="1">
              <a:extLst>
                <a:ext uri="{63B3BB69-23CF-44E3-9099-C40C66FF867C}">
                  <a14:compatExt spid="_x0000_s297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10</xdr:row>
          <xdr:rowOff>9525</xdr:rowOff>
        </xdr:from>
        <xdr:to>
          <xdr:col>3</xdr:col>
          <xdr:colOff>952500</xdr:colOff>
          <xdr:row>10</xdr:row>
          <xdr:rowOff>485775</xdr:rowOff>
        </xdr:to>
        <xdr:sp macro="" textlink="">
          <xdr:nvSpPr>
            <xdr:cNvPr id="29718" name="Check Box 22" hidden="1">
              <a:extLst>
                <a:ext uri="{63B3BB69-23CF-44E3-9099-C40C66FF867C}">
                  <a14:compatExt spid="_x0000_s297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11</xdr:row>
          <xdr:rowOff>9525</xdr:rowOff>
        </xdr:from>
        <xdr:to>
          <xdr:col>3</xdr:col>
          <xdr:colOff>952500</xdr:colOff>
          <xdr:row>12</xdr:row>
          <xdr:rowOff>9525</xdr:rowOff>
        </xdr:to>
        <xdr:sp macro="" textlink="">
          <xdr:nvSpPr>
            <xdr:cNvPr id="29719" name="Check Box 23" hidden="1">
              <a:extLst>
                <a:ext uri="{63B3BB69-23CF-44E3-9099-C40C66FF867C}">
                  <a14:compatExt spid="_x0000_s297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xdr:row>
          <xdr:rowOff>76200</xdr:rowOff>
        </xdr:from>
        <xdr:to>
          <xdr:col>5</xdr:col>
          <xdr:colOff>952500</xdr:colOff>
          <xdr:row>5</xdr:row>
          <xdr:rowOff>942975</xdr:rowOff>
        </xdr:to>
        <xdr:sp macro="" textlink="">
          <xdr:nvSpPr>
            <xdr:cNvPr id="29720" name="Check Box 24" hidden="1">
              <a:extLst>
                <a:ext uri="{63B3BB69-23CF-44E3-9099-C40C66FF867C}">
                  <a14:compatExt spid="_x0000_s297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5</xdr:row>
          <xdr:rowOff>66675</xdr:rowOff>
        </xdr:from>
        <xdr:to>
          <xdr:col>7</xdr:col>
          <xdr:colOff>952500</xdr:colOff>
          <xdr:row>6</xdr:row>
          <xdr:rowOff>66675</xdr:rowOff>
        </xdr:to>
        <xdr:sp macro="" textlink="">
          <xdr:nvSpPr>
            <xdr:cNvPr id="29721" name="Check Box 25" hidden="1">
              <a:extLst>
                <a:ext uri="{63B3BB69-23CF-44E3-9099-C40C66FF867C}">
                  <a14:compatExt spid="_x0000_s297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5</xdr:row>
          <xdr:rowOff>114300</xdr:rowOff>
        </xdr:from>
        <xdr:to>
          <xdr:col>9</xdr:col>
          <xdr:colOff>952500</xdr:colOff>
          <xdr:row>5</xdr:row>
          <xdr:rowOff>857250</xdr:rowOff>
        </xdr:to>
        <xdr:sp macro="" textlink="">
          <xdr:nvSpPr>
            <xdr:cNvPr id="29722" name="Check Box 26" hidden="1">
              <a:extLst>
                <a:ext uri="{63B3BB69-23CF-44E3-9099-C40C66FF867C}">
                  <a14:compatExt spid="_x0000_s297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19</xdr:row>
          <xdr:rowOff>161925</xdr:rowOff>
        </xdr:from>
        <xdr:to>
          <xdr:col>1</xdr:col>
          <xdr:colOff>952500</xdr:colOff>
          <xdr:row>19</xdr:row>
          <xdr:rowOff>838200</xdr:rowOff>
        </xdr:to>
        <xdr:sp macro="" textlink="">
          <xdr:nvSpPr>
            <xdr:cNvPr id="29723" name="Check Box 27" hidden="1">
              <a:extLst>
                <a:ext uri="{63B3BB69-23CF-44E3-9099-C40C66FF867C}">
                  <a14:compatExt spid="_x0000_s297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20</xdr:row>
          <xdr:rowOff>123825</xdr:rowOff>
        </xdr:from>
        <xdr:to>
          <xdr:col>1</xdr:col>
          <xdr:colOff>933450</xdr:colOff>
          <xdr:row>20</xdr:row>
          <xdr:rowOff>809625</xdr:rowOff>
        </xdr:to>
        <xdr:sp macro="" textlink="">
          <xdr:nvSpPr>
            <xdr:cNvPr id="29724" name="Check Box 28" hidden="1">
              <a:extLst>
                <a:ext uri="{63B3BB69-23CF-44E3-9099-C40C66FF867C}">
                  <a14:compatExt spid="_x0000_s297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xdr:row>
          <xdr:rowOff>333375</xdr:rowOff>
        </xdr:from>
        <xdr:to>
          <xdr:col>3</xdr:col>
          <xdr:colOff>952500</xdr:colOff>
          <xdr:row>19</xdr:row>
          <xdr:rowOff>628650</xdr:rowOff>
        </xdr:to>
        <xdr:sp macro="" textlink="">
          <xdr:nvSpPr>
            <xdr:cNvPr id="29725" name="Check Box 29" hidden="1">
              <a:extLst>
                <a:ext uri="{63B3BB69-23CF-44E3-9099-C40C66FF867C}">
                  <a14:compatExt spid="_x0000_s297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xdr:row>
          <xdr:rowOff>342900</xdr:rowOff>
        </xdr:from>
        <xdr:to>
          <xdr:col>3</xdr:col>
          <xdr:colOff>923925</xdr:colOff>
          <xdr:row>20</xdr:row>
          <xdr:rowOff>638175</xdr:rowOff>
        </xdr:to>
        <xdr:sp macro="" textlink="">
          <xdr:nvSpPr>
            <xdr:cNvPr id="29726" name="Check Box 30" hidden="1">
              <a:extLst>
                <a:ext uri="{63B3BB69-23CF-44E3-9099-C40C66FF867C}">
                  <a14:compatExt spid="_x0000_s297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21</xdr:row>
          <xdr:rowOff>238125</xdr:rowOff>
        </xdr:from>
        <xdr:to>
          <xdr:col>3</xdr:col>
          <xdr:colOff>942975</xdr:colOff>
          <xdr:row>21</xdr:row>
          <xdr:rowOff>533400</xdr:rowOff>
        </xdr:to>
        <xdr:sp macro="" textlink="">
          <xdr:nvSpPr>
            <xdr:cNvPr id="29727" name="Check Box 31" hidden="1">
              <a:extLst>
                <a:ext uri="{63B3BB69-23CF-44E3-9099-C40C66FF867C}">
                  <a14:compatExt spid="_x0000_s297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22</xdr:row>
          <xdr:rowOff>28575</xdr:rowOff>
        </xdr:from>
        <xdr:to>
          <xdr:col>3</xdr:col>
          <xdr:colOff>942975</xdr:colOff>
          <xdr:row>23</xdr:row>
          <xdr:rowOff>47625</xdr:rowOff>
        </xdr:to>
        <xdr:sp macro="" textlink="">
          <xdr:nvSpPr>
            <xdr:cNvPr id="29728" name="Check Box 32" hidden="1">
              <a:extLst>
                <a:ext uri="{63B3BB69-23CF-44E3-9099-C40C66FF867C}">
                  <a14:compatExt spid="_x0000_s297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23</xdr:row>
          <xdr:rowOff>28575</xdr:rowOff>
        </xdr:from>
        <xdr:to>
          <xdr:col>3</xdr:col>
          <xdr:colOff>942975</xdr:colOff>
          <xdr:row>23</xdr:row>
          <xdr:rowOff>323850</xdr:rowOff>
        </xdr:to>
        <xdr:sp macro="" textlink="">
          <xdr:nvSpPr>
            <xdr:cNvPr id="29729" name="Check Box 33" hidden="1">
              <a:extLst>
                <a:ext uri="{63B3BB69-23CF-44E3-9099-C40C66FF867C}">
                  <a14:compatExt spid="_x0000_s297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25</xdr:row>
          <xdr:rowOff>9525</xdr:rowOff>
        </xdr:from>
        <xdr:to>
          <xdr:col>3</xdr:col>
          <xdr:colOff>942975</xdr:colOff>
          <xdr:row>25</xdr:row>
          <xdr:rowOff>742950</xdr:rowOff>
        </xdr:to>
        <xdr:sp macro="" textlink="">
          <xdr:nvSpPr>
            <xdr:cNvPr id="29730" name="Check Box 34" hidden="1">
              <a:extLst>
                <a:ext uri="{63B3BB69-23CF-44E3-9099-C40C66FF867C}">
                  <a14:compatExt spid="_x0000_s297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19</xdr:row>
          <xdr:rowOff>133350</xdr:rowOff>
        </xdr:from>
        <xdr:to>
          <xdr:col>5</xdr:col>
          <xdr:colOff>952500</xdr:colOff>
          <xdr:row>19</xdr:row>
          <xdr:rowOff>847725</xdr:rowOff>
        </xdr:to>
        <xdr:sp macro="" textlink="">
          <xdr:nvSpPr>
            <xdr:cNvPr id="29731" name="Check Box 35" hidden="1">
              <a:extLst>
                <a:ext uri="{63B3BB69-23CF-44E3-9099-C40C66FF867C}">
                  <a14:compatExt spid="_x0000_s297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20</xdr:row>
          <xdr:rowOff>19050</xdr:rowOff>
        </xdr:from>
        <xdr:to>
          <xdr:col>5</xdr:col>
          <xdr:colOff>952500</xdr:colOff>
          <xdr:row>20</xdr:row>
          <xdr:rowOff>895350</xdr:rowOff>
        </xdr:to>
        <xdr:sp macro="" textlink="">
          <xdr:nvSpPr>
            <xdr:cNvPr id="29732" name="Check Box 36" hidden="1">
              <a:extLst>
                <a:ext uri="{63B3BB69-23CF-44E3-9099-C40C66FF867C}">
                  <a14:compatExt spid="_x0000_s297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21</xdr:row>
          <xdr:rowOff>123825</xdr:rowOff>
        </xdr:from>
        <xdr:to>
          <xdr:col>5</xdr:col>
          <xdr:colOff>952500</xdr:colOff>
          <xdr:row>21</xdr:row>
          <xdr:rowOff>600075</xdr:rowOff>
        </xdr:to>
        <xdr:sp macro="" textlink="">
          <xdr:nvSpPr>
            <xdr:cNvPr id="29733" name="Check Box 37" hidden="1">
              <a:extLst>
                <a:ext uri="{63B3BB69-23CF-44E3-9099-C40C66FF867C}">
                  <a14:compatExt spid="_x0000_s297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19</xdr:row>
          <xdr:rowOff>9525</xdr:rowOff>
        </xdr:from>
        <xdr:to>
          <xdr:col>7</xdr:col>
          <xdr:colOff>952500</xdr:colOff>
          <xdr:row>20</xdr:row>
          <xdr:rowOff>47625</xdr:rowOff>
        </xdr:to>
        <xdr:sp macro="" textlink="">
          <xdr:nvSpPr>
            <xdr:cNvPr id="29734" name="Check Box 38" hidden="1">
              <a:extLst>
                <a:ext uri="{63B3BB69-23CF-44E3-9099-C40C66FF867C}">
                  <a14:compatExt spid="_x0000_s297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18</xdr:row>
          <xdr:rowOff>942975</xdr:rowOff>
        </xdr:from>
        <xdr:to>
          <xdr:col>9</xdr:col>
          <xdr:colOff>952500</xdr:colOff>
          <xdr:row>20</xdr:row>
          <xdr:rowOff>47625</xdr:rowOff>
        </xdr:to>
        <xdr:sp macro="" textlink="">
          <xdr:nvSpPr>
            <xdr:cNvPr id="29735" name="Check Box 39" hidden="1">
              <a:extLst>
                <a:ext uri="{63B3BB69-23CF-44E3-9099-C40C66FF867C}">
                  <a14:compatExt spid="_x0000_s297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33</xdr:row>
          <xdr:rowOff>57150</xdr:rowOff>
        </xdr:from>
        <xdr:to>
          <xdr:col>1</xdr:col>
          <xdr:colOff>952500</xdr:colOff>
          <xdr:row>33</xdr:row>
          <xdr:rowOff>1066800</xdr:rowOff>
        </xdr:to>
        <xdr:sp macro="" textlink="">
          <xdr:nvSpPr>
            <xdr:cNvPr id="29736" name="Check Box 40" hidden="1">
              <a:extLst>
                <a:ext uri="{63B3BB69-23CF-44E3-9099-C40C66FF867C}">
                  <a14:compatExt spid="_x0000_s297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34</xdr:row>
          <xdr:rowOff>257175</xdr:rowOff>
        </xdr:from>
        <xdr:to>
          <xdr:col>3</xdr:col>
          <xdr:colOff>952500</xdr:colOff>
          <xdr:row>34</xdr:row>
          <xdr:rowOff>552450</xdr:rowOff>
        </xdr:to>
        <xdr:sp macro="" textlink="">
          <xdr:nvSpPr>
            <xdr:cNvPr id="29737" name="Check Box 41" hidden="1">
              <a:extLst>
                <a:ext uri="{63B3BB69-23CF-44E3-9099-C40C66FF867C}">
                  <a14:compatExt spid="_x0000_s297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35</xdr:row>
          <xdr:rowOff>28575</xdr:rowOff>
        </xdr:from>
        <xdr:to>
          <xdr:col>3</xdr:col>
          <xdr:colOff>952500</xdr:colOff>
          <xdr:row>36</xdr:row>
          <xdr:rowOff>0</xdr:rowOff>
        </xdr:to>
        <xdr:sp macro="" textlink="">
          <xdr:nvSpPr>
            <xdr:cNvPr id="29738" name="Check Box 42" hidden="1">
              <a:extLst>
                <a:ext uri="{63B3BB69-23CF-44E3-9099-C40C66FF867C}">
                  <a14:compatExt spid="_x0000_s297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36</xdr:row>
          <xdr:rowOff>38100</xdr:rowOff>
        </xdr:from>
        <xdr:to>
          <xdr:col>3</xdr:col>
          <xdr:colOff>952500</xdr:colOff>
          <xdr:row>36</xdr:row>
          <xdr:rowOff>342900</xdr:rowOff>
        </xdr:to>
        <xdr:sp macro="" textlink="">
          <xdr:nvSpPr>
            <xdr:cNvPr id="29739" name="Check Box 43" hidden="1">
              <a:extLst>
                <a:ext uri="{63B3BB69-23CF-44E3-9099-C40C66FF867C}">
                  <a14:compatExt spid="_x0000_s297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37</xdr:row>
          <xdr:rowOff>38100</xdr:rowOff>
        </xdr:from>
        <xdr:to>
          <xdr:col>3</xdr:col>
          <xdr:colOff>952500</xdr:colOff>
          <xdr:row>38</xdr:row>
          <xdr:rowOff>47625</xdr:rowOff>
        </xdr:to>
        <xdr:sp macro="" textlink="">
          <xdr:nvSpPr>
            <xdr:cNvPr id="29740" name="Check Box 44" hidden="1">
              <a:extLst>
                <a:ext uri="{63B3BB69-23CF-44E3-9099-C40C66FF867C}">
                  <a14:compatExt spid="_x0000_s297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33</xdr:row>
          <xdr:rowOff>76200</xdr:rowOff>
        </xdr:from>
        <xdr:to>
          <xdr:col>5</xdr:col>
          <xdr:colOff>952500</xdr:colOff>
          <xdr:row>33</xdr:row>
          <xdr:rowOff>1000125</xdr:rowOff>
        </xdr:to>
        <xdr:sp macro="" textlink="">
          <xdr:nvSpPr>
            <xdr:cNvPr id="29741" name="Check Box 45" hidden="1">
              <a:extLst>
                <a:ext uri="{63B3BB69-23CF-44E3-9099-C40C66FF867C}">
                  <a14:compatExt spid="_x0000_s297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33</xdr:row>
          <xdr:rowOff>47625</xdr:rowOff>
        </xdr:from>
        <xdr:to>
          <xdr:col>7</xdr:col>
          <xdr:colOff>952500</xdr:colOff>
          <xdr:row>34</xdr:row>
          <xdr:rowOff>9525</xdr:rowOff>
        </xdr:to>
        <xdr:sp macro="" textlink="">
          <xdr:nvSpPr>
            <xdr:cNvPr id="29742" name="Check Box 46" hidden="1">
              <a:extLst>
                <a:ext uri="{63B3BB69-23CF-44E3-9099-C40C66FF867C}">
                  <a14:compatExt spid="_x0000_s297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33</xdr:row>
          <xdr:rowOff>247650</xdr:rowOff>
        </xdr:from>
        <xdr:to>
          <xdr:col>9</xdr:col>
          <xdr:colOff>952500</xdr:colOff>
          <xdr:row>33</xdr:row>
          <xdr:rowOff>866775</xdr:rowOff>
        </xdr:to>
        <xdr:sp macro="" textlink="">
          <xdr:nvSpPr>
            <xdr:cNvPr id="29743" name="Check Box 47" hidden="1">
              <a:extLst>
                <a:ext uri="{63B3BB69-23CF-44E3-9099-C40C66FF867C}">
                  <a14:compatExt spid="_x0000_s297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33</xdr:row>
          <xdr:rowOff>1066800</xdr:rowOff>
        </xdr:from>
        <xdr:to>
          <xdr:col>9</xdr:col>
          <xdr:colOff>952500</xdr:colOff>
          <xdr:row>35</xdr:row>
          <xdr:rowOff>28575</xdr:rowOff>
        </xdr:to>
        <xdr:sp macro="" textlink="">
          <xdr:nvSpPr>
            <xdr:cNvPr id="29744" name="Check Box 48" hidden="1">
              <a:extLst>
                <a:ext uri="{63B3BB69-23CF-44E3-9099-C40C66FF867C}">
                  <a14:compatExt spid="_x0000_s297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11</xdr:row>
          <xdr:rowOff>0</xdr:rowOff>
        </xdr:from>
        <xdr:to>
          <xdr:col>9</xdr:col>
          <xdr:colOff>971550</xdr:colOff>
          <xdr:row>12</xdr:row>
          <xdr:rowOff>28575</xdr:rowOff>
        </xdr:to>
        <xdr:sp macro="" textlink="">
          <xdr:nvSpPr>
            <xdr:cNvPr id="29745" name="Check Box 49" hidden="1">
              <a:extLst>
                <a:ext uri="{63B3BB69-23CF-44E3-9099-C40C66FF867C}">
                  <a14:compatExt spid="_x0000_s297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25</xdr:row>
          <xdr:rowOff>0</xdr:rowOff>
        </xdr:from>
        <xdr:to>
          <xdr:col>9</xdr:col>
          <xdr:colOff>971550</xdr:colOff>
          <xdr:row>25</xdr:row>
          <xdr:rowOff>409575</xdr:rowOff>
        </xdr:to>
        <xdr:sp macro="" textlink="">
          <xdr:nvSpPr>
            <xdr:cNvPr id="29746" name="Check Box 50" hidden="1">
              <a:extLst>
                <a:ext uri="{63B3BB69-23CF-44E3-9099-C40C66FF867C}">
                  <a14:compatExt spid="_x0000_s297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38</xdr:row>
          <xdr:rowOff>0</xdr:rowOff>
        </xdr:from>
        <xdr:to>
          <xdr:col>9</xdr:col>
          <xdr:colOff>971550</xdr:colOff>
          <xdr:row>39</xdr:row>
          <xdr:rowOff>0</xdr:rowOff>
        </xdr:to>
        <xdr:sp macro="" textlink="">
          <xdr:nvSpPr>
            <xdr:cNvPr id="29747" name="Check Box 51" hidden="1">
              <a:extLst>
                <a:ext uri="{63B3BB69-23CF-44E3-9099-C40C66FF867C}">
                  <a14:compatExt spid="_x0000_s297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12</xdr:row>
          <xdr:rowOff>0</xdr:rowOff>
        </xdr:from>
        <xdr:to>
          <xdr:col>1</xdr:col>
          <xdr:colOff>971550</xdr:colOff>
          <xdr:row>13</xdr:row>
          <xdr:rowOff>180975</xdr:rowOff>
        </xdr:to>
        <xdr:sp macro="" textlink="">
          <xdr:nvSpPr>
            <xdr:cNvPr id="29748" name="Check Box 52" hidden="1">
              <a:extLst>
                <a:ext uri="{63B3BB69-23CF-44E3-9099-C40C66FF867C}">
                  <a14:compatExt spid="_x0000_s297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26</xdr:row>
          <xdr:rowOff>0</xdr:rowOff>
        </xdr:from>
        <xdr:to>
          <xdr:col>1</xdr:col>
          <xdr:colOff>971550</xdr:colOff>
          <xdr:row>27</xdr:row>
          <xdr:rowOff>180975</xdr:rowOff>
        </xdr:to>
        <xdr:sp macro="" textlink="">
          <xdr:nvSpPr>
            <xdr:cNvPr id="29749" name="Check Box 53" hidden="1">
              <a:extLst>
                <a:ext uri="{63B3BB69-23CF-44E3-9099-C40C66FF867C}">
                  <a14:compatExt spid="_x0000_s297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38</xdr:row>
          <xdr:rowOff>400050</xdr:rowOff>
        </xdr:from>
        <xdr:to>
          <xdr:col>1</xdr:col>
          <xdr:colOff>971550</xdr:colOff>
          <xdr:row>40</xdr:row>
          <xdr:rowOff>161925</xdr:rowOff>
        </xdr:to>
        <xdr:sp macro="" textlink="">
          <xdr:nvSpPr>
            <xdr:cNvPr id="29750" name="Check Box 54" hidden="1">
              <a:extLst>
                <a:ext uri="{63B3BB69-23CF-44E3-9099-C40C66FF867C}">
                  <a14:compatExt spid="_x0000_s29750"/>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8</xdr:row>
      <xdr:rowOff>66674</xdr:rowOff>
    </xdr:to>
    <xdr:graphicFrame macro="">
      <xdr:nvGraphicFramePr>
        <xdr:cNvPr id="56" name="Chart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59</xdr:row>
      <xdr:rowOff>0</xdr:rowOff>
    </xdr:from>
    <xdr:to>
      <xdr:col>15</xdr:col>
      <xdr:colOff>523875</xdr:colOff>
      <xdr:row>74</xdr:row>
      <xdr:rowOff>76199</xdr:rowOff>
    </xdr:to>
    <xdr:graphicFrame macro="">
      <xdr:nvGraphicFramePr>
        <xdr:cNvPr id="57" name="Chart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xdr:wsDr>
</file>

<file path=xl/drawings/drawing19.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0.69104</cdr:y>
    </cdr:from>
    <cdr:to>
      <cdr:x>0.93467</cdr:x>
      <cdr:y>0.95029</cdr:y>
    </cdr:to>
    <cdr:sp macro="" textlink="">
      <cdr:nvSpPr>
        <cdr:cNvPr id="9" name="Right Arrow 8"/>
        <cdr:cNvSpPr/>
      </cdr:nvSpPr>
      <cdr:spPr>
        <a:xfrm xmlns:a="http://schemas.openxmlformats.org/drawingml/2006/main" rot="16200000">
          <a:off x="2708477" y="2922906"/>
          <a:ext cx="1047013" cy="782856"/>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0.67368</cdr:x>
      <cdr:y>0.60396</cdr:y>
    </cdr:from>
    <cdr:to>
      <cdr:x>0.92304</cdr:x>
      <cdr:y>0.65812</cdr:y>
    </cdr:to>
    <cdr:sp macro="" textlink="">
      <cdr:nvSpPr>
        <cdr:cNvPr id="5" name="TextBox 4">
          <a:hlinkClick xmlns:a="http://schemas.openxmlformats.org/drawingml/2006/main" xmlns:r="http://schemas.openxmlformats.org/officeDocument/2006/relationships" r:id="rId6"/>
        </cdr:cNvPr>
        <cdr:cNvSpPr txBox="1"/>
      </cdr:nvSpPr>
      <cdr:spPr>
        <a:xfrm xmlns:a="http://schemas.openxmlformats.org/drawingml/2006/main">
          <a:off x="2611623" y="2439138"/>
          <a:ext cx="966688" cy="2187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dr:relSizeAnchor xmlns:cdr="http://schemas.openxmlformats.org/drawingml/2006/chartDrawing">
    <cdr:from>
      <cdr:x>0.64455</cdr:x>
      <cdr:y>0.48428</cdr:y>
    </cdr:from>
    <cdr:to>
      <cdr:x>0.97034</cdr:x>
      <cdr:y>0.54095</cdr:y>
    </cdr:to>
    <cdr:sp macro="" textlink="">
      <cdr:nvSpPr>
        <cdr:cNvPr id="11" name="TextBox 1">
          <a:hlinkClick xmlns:a="http://schemas.openxmlformats.org/drawingml/2006/main" xmlns:r="http://schemas.openxmlformats.org/officeDocument/2006/relationships" r:id="rId7"/>
        </cdr:cNvPr>
        <cdr:cNvSpPr txBox="1"/>
      </cdr:nvSpPr>
      <cdr:spPr>
        <a:xfrm xmlns:a="http://schemas.openxmlformats.org/drawingml/2006/main">
          <a:off x="2498725" y="1955800"/>
          <a:ext cx="1262982" cy="228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0.64619</cdr:x>
      <cdr:y>0.55189</cdr:y>
    </cdr:from>
    <cdr:to>
      <cdr:x>0.97543</cdr:x>
      <cdr:y>0.60142</cdr:y>
    </cdr:to>
    <cdr:sp macro="" textlink="">
      <cdr:nvSpPr>
        <cdr:cNvPr id="8" name="TextBox 7">
          <a:hlinkClick xmlns:a="http://schemas.openxmlformats.org/drawingml/2006/main" xmlns:r="http://schemas.openxmlformats.org/officeDocument/2006/relationships" r:id="rId8"/>
        </cdr:cNvPr>
        <cdr:cNvSpPr txBox="1"/>
      </cdr:nvSpPr>
      <cdr:spPr>
        <a:xfrm xmlns:a="http://schemas.openxmlformats.org/drawingml/2006/main">
          <a:off x="2505075" y="2228850"/>
          <a:ext cx="12763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Standard 7 (MSL)</a:t>
          </a:r>
        </a:p>
      </cdr:txBody>
    </cdr:sp>
  </cdr:relSizeAnchor>
</c:userShapes>
</file>

<file path=xl/drawings/drawing2.xml><?xml version="1.0" encoding="utf-8"?>
<xdr:wsDr xmlns:xdr="http://schemas.openxmlformats.org/drawingml/2006/spreadsheetDrawing" xmlns:a="http://schemas.openxmlformats.org/drawingml/2006/main">
  <xdr:twoCellAnchor>
    <xdr:from>
      <xdr:col>12</xdr:col>
      <xdr:colOff>0</xdr:colOff>
      <xdr:row>0</xdr:row>
      <xdr:rowOff>0</xdr:rowOff>
    </xdr:from>
    <xdr:to>
      <xdr:col>17</xdr:col>
      <xdr:colOff>495300</xdr:colOff>
      <xdr:row>9</xdr:row>
      <xdr:rowOff>95249</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editAs="oneCell">
    <xdr:from>
      <xdr:col>5</xdr:col>
      <xdr:colOff>28575</xdr:colOff>
      <xdr:row>9</xdr:row>
      <xdr:rowOff>1362075</xdr:rowOff>
    </xdr:from>
    <xdr:to>
      <xdr:col>7</xdr:col>
      <xdr:colOff>190311</xdr:colOff>
      <xdr:row>10</xdr:row>
      <xdr:rowOff>314276</xdr:rowOff>
    </xdr:to>
    <xdr:pic>
      <xdr:nvPicPr>
        <xdr:cNvPr id="5" name="Picture 4"/>
        <xdr:cNvPicPr>
          <a:picLocks noChangeAspect="1"/>
        </xdr:cNvPicPr>
      </xdr:nvPicPr>
      <xdr:blipFill>
        <a:blip xmlns:r="http://schemas.openxmlformats.org/officeDocument/2006/relationships" r:embed="rId2"/>
        <a:stretch>
          <a:fillRect/>
        </a:stretch>
      </xdr:blipFill>
      <xdr:spPr>
        <a:xfrm>
          <a:off x="3409950" y="5305425"/>
          <a:ext cx="1514286" cy="390476"/>
        </a:xfrm>
        <a:prstGeom prst="rect">
          <a:avLst/>
        </a:prstGeom>
      </xdr:spPr>
    </xdr:pic>
    <xdr:clientData/>
  </xdr:twoCellAnchor>
  <xdr:twoCellAnchor editAs="oneCell">
    <xdr:from>
      <xdr:col>5</xdr:col>
      <xdr:colOff>57150</xdr:colOff>
      <xdr:row>11</xdr:row>
      <xdr:rowOff>609600</xdr:rowOff>
    </xdr:from>
    <xdr:to>
      <xdr:col>7</xdr:col>
      <xdr:colOff>228410</xdr:colOff>
      <xdr:row>12</xdr:row>
      <xdr:rowOff>399992</xdr:rowOff>
    </xdr:to>
    <xdr:pic>
      <xdr:nvPicPr>
        <xdr:cNvPr id="2" name="Picture 1"/>
        <xdr:cNvPicPr>
          <a:picLocks noChangeAspect="1"/>
        </xdr:cNvPicPr>
      </xdr:nvPicPr>
      <xdr:blipFill>
        <a:blip xmlns:r="http://schemas.openxmlformats.org/officeDocument/2006/relationships" r:embed="rId3"/>
        <a:stretch>
          <a:fillRect/>
        </a:stretch>
      </xdr:blipFill>
      <xdr:spPr>
        <a:xfrm>
          <a:off x="3438525" y="6429375"/>
          <a:ext cx="1523810" cy="466667"/>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0.69104</cdr:y>
    </cdr:from>
    <cdr:to>
      <cdr:x>0.93467</cdr:x>
      <cdr:y>0.95029</cdr:y>
    </cdr:to>
    <cdr:sp macro="" textlink="">
      <cdr:nvSpPr>
        <cdr:cNvPr id="9" name="Right Arrow 8"/>
        <cdr:cNvSpPr/>
      </cdr:nvSpPr>
      <cdr:spPr>
        <a:xfrm xmlns:a="http://schemas.openxmlformats.org/drawingml/2006/main" rot="16200000">
          <a:off x="2708477" y="2922906"/>
          <a:ext cx="1047013" cy="782856"/>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0.67368</cdr:x>
      <cdr:y>0.60396</cdr:y>
    </cdr:from>
    <cdr:to>
      <cdr:x>0.92304</cdr:x>
      <cdr:y>0.65812</cdr:y>
    </cdr:to>
    <cdr:sp macro="" textlink="">
      <cdr:nvSpPr>
        <cdr:cNvPr id="5" name="TextBox 4">
          <a:hlinkClick xmlns:a="http://schemas.openxmlformats.org/drawingml/2006/main" xmlns:r="http://schemas.openxmlformats.org/officeDocument/2006/relationships" r:id="rId6"/>
        </cdr:cNvPr>
        <cdr:cNvSpPr txBox="1"/>
      </cdr:nvSpPr>
      <cdr:spPr>
        <a:xfrm xmlns:a="http://schemas.openxmlformats.org/drawingml/2006/main">
          <a:off x="2611623" y="2439138"/>
          <a:ext cx="966688" cy="2187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dr:relSizeAnchor xmlns:cdr="http://schemas.openxmlformats.org/drawingml/2006/chartDrawing">
    <cdr:from>
      <cdr:x>0.64455</cdr:x>
      <cdr:y>0.48428</cdr:y>
    </cdr:from>
    <cdr:to>
      <cdr:x>0.97034</cdr:x>
      <cdr:y>0.54095</cdr:y>
    </cdr:to>
    <cdr:sp macro="" textlink="">
      <cdr:nvSpPr>
        <cdr:cNvPr id="11" name="TextBox 1">
          <a:hlinkClick xmlns:a="http://schemas.openxmlformats.org/drawingml/2006/main" xmlns:r="http://schemas.openxmlformats.org/officeDocument/2006/relationships" r:id="rId7"/>
        </cdr:cNvPr>
        <cdr:cNvSpPr txBox="1"/>
      </cdr:nvSpPr>
      <cdr:spPr>
        <a:xfrm xmlns:a="http://schemas.openxmlformats.org/drawingml/2006/main">
          <a:off x="2498725" y="1955800"/>
          <a:ext cx="1262982" cy="228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0.64619</cdr:x>
      <cdr:y>0.55189</cdr:y>
    </cdr:from>
    <cdr:to>
      <cdr:x>0.97543</cdr:x>
      <cdr:y>0.60142</cdr:y>
    </cdr:to>
    <cdr:sp macro="" textlink="">
      <cdr:nvSpPr>
        <cdr:cNvPr id="8" name="TextBox 7">
          <a:hlinkClick xmlns:a="http://schemas.openxmlformats.org/drawingml/2006/main" xmlns:r="http://schemas.openxmlformats.org/officeDocument/2006/relationships" r:id="rId8"/>
        </cdr:cNvPr>
        <cdr:cNvSpPr txBox="1"/>
      </cdr:nvSpPr>
      <cdr:spPr>
        <a:xfrm xmlns:a="http://schemas.openxmlformats.org/drawingml/2006/main">
          <a:off x="2505075" y="2228850"/>
          <a:ext cx="12763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Standard 7 (MSL)</a:t>
          </a:r>
        </a:p>
      </cdr:txBody>
    </cdr:sp>
  </cdr:relSizeAnchor>
</c:userShapes>
</file>

<file path=xl/drawings/drawing21.xml><?xml version="1.0" encoding="utf-8"?>
<xdr:wsDr xmlns:xdr="http://schemas.openxmlformats.org/drawingml/2006/spreadsheetDrawing" xmlns:a="http://schemas.openxmlformats.org/drawingml/2006/main">
  <xdr:twoCellAnchor>
    <xdr:from>
      <xdr:col>4</xdr:col>
      <xdr:colOff>295275</xdr:colOff>
      <xdr:row>101</xdr:row>
      <xdr:rowOff>76200</xdr:rowOff>
    </xdr:from>
    <xdr:to>
      <xdr:col>9</xdr:col>
      <xdr:colOff>1162049</xdr:colOff>
      <xdr:row>106</xdr:row>
      <xdr:rowOff>47625</xdr:rowOff>
    </xdr:to>
    <xdr:sp macro="" textlink="">
      <xdr:nvSpPr>
        <xdr:cNvPr id="2" name="TextBox 1"/>
        <xdr:cNvSpPr txBox="1"/>
      </xdr:nvSpPr>
      <xdr:spPr>
        <a:xfrm>
          <a:off x="3228975" y="38985825"/>
          <a:ext cx="4114799" cy="1543050"/>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000" b="1" i="0" u="none" strike="noStrike">
              <a:solidFill>
                <a:schemeClr val="dk1"/>
              </a:solidFill>
              <a:effectLst/>
              <a:latin typeface="+mn-lt"/>
              <a:ea typeface="+mn-ea"/>
              <a:cs typeface="+mn-cs"/>
            </a:rPr>
            <a:t>Basic</a:t>
          </a:r>
          <a:r>
            <a:rPr lang="en-US" b="1"/>
            <a:t> 		</a:t>
          </a:r>
          <a:r>
            <a:rPr lang="en-US" sz="1000" b="1" i="0" u="none" strike="noStrike">
              <a:solidFill>
                <a:schemeClr val="dk1"/>
              </a:solidFill>
              <a:effectLst/>
              <a:latin typeface="+mn-lt"/>
              <a:ea typeface="+mn-ea"/>
              <a:cs typeface="+mn-cs"/>
            </a:rPr>
            <a:t>0</a:t>
          </a:r>
          <a:r>
            <a:rPr lang="en-US" b="1"/>
            <a:t> </a:t>
          </a:r>
          <a:r>
            <a:rPr lang="en-US" sz="1000" b="1" i="0" u="none" strike="noStrike">
              <a:solidFill>
                <a:schemeClr val="dk1"/>
              </a:solidFill>
              <a:effectLst/>
              <a:latin typeface="+mn-lt"/>
              <a:ea typeface="+mn-ea"/>
              <a:cs typeface="+mn-cs"/>
            </a:rPr>
            <a:t>to</a:t>
          </a:r>
          <a:r>
            <a:rPr lang="en-US" b="1"/>
            <a:t> </a:t>
          </a:r>
          <a:r>
            <a:rPr lang="en-US" sz="1000" b="1" i="0" u="none" strike="noStrike">
              <a:solidFill>
                <a:schemeClr val="dk1"/>
              </a:solidFill>
              <a:effectLst/>
              <a:latin typeface="+mn-lt"/>
              <a:ea typeface="+mn-ea"/>
              <a:cs typeface="+mn-cs"/>
            </a:rPr>
            <a:t>2</a:t>
          </a:r>
          <a:r>
            <a:rPr lang="en-US" b="1"/>
            <a:t> </a:t>
          </a:r>
        </a:p>
        <a:p>
          <a:pPr algn="l" rtl="0">
            <a:defRPr sz="1000"/>
          </a:pPr>
          <a:r>
            <a:rPr lang="en-US" sz="1000" b="1" i="0" u="none" strike="noStrike">
              <a:solidFill>
                <a:schemeClr val="dk1"/>
              </a:solidFill>
              <a:effectLst/>
              <a:latin typeface="+mn-lt"/>
              <a:ea typeface="+mn-ea"/>
              <a:cs typeface="+mn-cs"/>
            </a:rPr>
            <a:t>Partially Proficient</a:t>
          </a:r>
          <a:r>
            <a:rPr lang="en-US" b="1"/>
            <a:t> 	</a:t>
          </a:r>
          <a:r>
            <a:rPr lang="en-US" sz="1000" b="1" i="0" u="none" strike="noStrike">
              <a:solidFill>
                <a:schemeClr val="dk1"/>
              </a:solidFill>
              <a:effectLst/>
              <a:latin typeface="+mn-lt"/>
              <a:ea typeface="+mn-ea"/>
              <a:cs typeface="+mn-cs"/>
            </a:rPr>
            <a:t>3</a:t>
          </a:r>
          <a:r>
            <a:rPr lang="en-US" b="1"/>
            <a:t> </a:t>
          </a:r>
          <a:r>
            <a:rPr lang="en-US" sz="1000" b="1" i="0" u="none" strike="noStrike">
              <a:solidFill>
                <a:schemeClr val="dk1"/>
              </a:solidFill>
              <a:effectLst/>
              <a:latin typeface="+mn-lt"/>
              <a:ea typeface="+mn-ea"/>
              <a:cs typeface="+mn-cs"/>
            </a:rPr>
            <a:t>to</a:t>
          </a:r>
          <a:r>
            <a:rPr lang="en-US" b="1"/>
            <a:t> </a:t>
          </a:r>
          <a:r>
            <a:rPr lang="en-US" sz="1000" b="1" i="0" u="none" strike="noStrike">
              <a:solidFill>
                <a:schemeClr val="dk1"/>
              </a:solidFill>
              <a:effectLst/>
              <a:latin typeface="+mn-lt"/>
              <a:ea typeface="+mn-ea"/>
              <a:cs typeface="+mn-cs"/>
            </a:rPr>
            <a:t>8</a:t>
          </a:r>
          <a:r>
            <a:rPr lang="en-US" b="1"/>
            <a:t> </a:t>
          </a:r>
        </a:p>
        <a:p>
          <a:pPr algn="l" rtl="0">
            <a:defRPr sz="1000"/>
          </a:pPr>
          <a:r>
            <a:rPr lang="en-US" sz="1000" b="1" i="0" u="none" strike="noStrike">
              <a:solidFill>
                <a:schemeClr val="dk1"/>
              </a:solidFill>
              <a:effectLst/>
              <a:latin typeface="+mn-lt"/>
              <a:ea typeface="+mn-ea"/>
              <a:cs typeface="+mn-cs"/>
            </a:rPr>
            <a:t>Proficient</a:t>
          </a:r>
          <a:r>
            <a:rPr lang="en-US" b="1"/>
            <a:t> 		</a:t>
          </a:r>
          <a:r>
            <a:rPr lang="en-US" sz="1000" b="1" i="0" u="none" strike="noStrike">
              <a:solidFill>
                <a:schemeClr val="dk1"/>
              </a:solidFill>
              <a:effectLst/>
              <a:latin typeface="+mn-lt"/>
              <a:ea typeface="+mn-ea"/>
              <a:cs typeface="+mn-cs"/>
            </a:rPr>
            <a:t>9</a:t>
          </a:r>
          <a:r>
            <a:rPr lang="en-US" b="1"/>
            <a:t> </a:t>
          </a:r>
          <a:r>
            <a:rPr lang="en-US" sz="1000" b="1" i="0" u="none" strike="noStrike">
              <a:solidFill>
                <a:schemeClr val="dk1"/>
              </a:solidFill>
              <a:effectLst/>
              <a:latin typeface="+mn-lt"/>
              <a:ea typeface="+mn-ea"/>
              <a:cs typeface="+mn-cs"/>
            </a:rPr>
            <a:t>to</a:t>
          </a:r>
          <a:r>
            <a:rPr lang="en-US" b="1"/>
            <a:t> </a:t>
          </a:r>
          <a:r>
            <a:rPr lang="en-US" sz="1000" b="1" i="0" u="none" strike="noStrike">
              <a:solidFill>
                <a:schemeClr val="dk1"/>
              </a:solidFill>
              <a:effectLst/>
              <a:latin typeface="+mn-lt"/>
              <a:ea typeface="+mn-ea"/>
              <a:cs typeface="+mn-cs"/>
            </a:rPr>
            <a:t>14</a:t>
          </a:r>
          <a:r>
            <a:rPr lang="en-US" b="1"/>
            <a:t> </a:t>
          </a:r>
        </a:p>
        <a:p>
          <a:pPr algn="l" rtl="0">
            <a:defRPr sz="1000"/>
          </a:pPr>
          <a:r>
            <a:rPr lang="en-US" sz="1000" b="1" i="0" u="none" strike="noStrike">
              <a:solidFill>
                <a:schemeClr val="dk1"/>
              </a:solidFill>
              <a:effectLst/>
              <a:latin typeface="+mn-lt"/>
              <a:ea typeface="+mn-ea"/>
              <a:cs typeface="+mn-cs"/>
            </a:rPr>
            <a:t>Accomplished</a:t>
          </a:r>
          <a:r>
            <a:rPr lang="en-US" b="1"/>
            <a:t> 		</a:t>
          </a:r>
          <a:r>
            <a:rPr lang="en-US" sz="1000" b="1" i="0" u="none" strike="noStrike">
              <a:solidFill>
                <a:schemeClr val="dk1"/>
              </a:solidFill>
              <a:effectLst/>
              <a:latin typeface="+mn-lt"/>
              <a:ea typeface="+mn-ea"/>
              <a:cs typeface="+mn-cs"/>
            </a:rPr>
            <a:t>15</a:t>
          </a:r>
          <a:r>
            <a:rPr lang="en-US" b="1"/>
            <a:t> </a:t>
          </a:r>
          <a:r>
            <a:rPr lang="en-US" sz="1000" b="1" i="0" u="none" strike="noStrike">
              <a:solidFill>
                <a:schemeClr val="dk1"/>
              </a:solidFill>
              <a:effectLst/>
              <a:latin typeface="+mn-lt"/>
              <a:ea typeface="+mn-ea"/>
              <a:cs typeface="+mn-cs"/>
            </a:rPr>
            <a:t>to</a:t>
          </a:r>
          <a:r>
            <a:rPr lang="en-US" b="1"/>
            <a:t> </a:t>
          </a:r>
          <a:r>
            <a:rPr lang="en-US" sz="1000" b="1" i="0" u="none" strike="noStrike">
              <a:solidFill>
                <a:schemeClr val="dk1"/>
              </a:solidFill>
              <a:effectLst/>
              <a:latin typeface="+mn-lt"/>
              <a:ea typeface="+mn-ea"/>
              <a:cs typeface="+mn-cs"/>
            </a:rPr>
            <a:t>20</a:t>
          </a:r>
          <a:r>
            <a:rPr lang="en-US" b="1"/>
            <a:t> </a:t>
          </a:r>
        </a:p>
        <a:p>
          <a:pPr algn="l" rtl="0">
            <a:defRPr sz="1000"/>
          </a:pPr>
          <a:r>
            <a:rPr lang="en-US" sz="1000" b="1" i="0" u="none" strike="noStrike">
              <a:solidFill>
                <a:schemeClr val="dk1"/>
              </a:solidFill>
              <a:effectLst/>
              <a:latin typeface="+mn-lt"/>
              <a:ea typeface="+mn-ea"/>
              <a:cs typeface="+mn-cs"/>
            </a:rPr>
            <a:t>Exemplary</a:t>
          </a:r>
          <a:r>
            <a:rPr lang="en-US" b="1"/>
            <a:t> 		</a:t>
          </a:r>
          <a:r>
            <a:rPr lang="en-US" sz="1000" b="1" i="0" u="none" strike="noStrike">
              <a:solidFill>
                <a:schemeClr val="dk1"/>
              </a:solidFill>
              <a:effectLst/>
              <a:latin typeface="+mn-lt"/>
              <a:ea typeface="+mn-ea"/>
              <a:cs typeface="+mn-cs"/>
            </a:rPr>
            <a:t>21</a:t>
          </a:r>
          <a:r>
            <a:rPr lang="en-US" b="1"/>
            <a:t> </a:t>
          </a:r>
          <a:r>
            <a:rPr lang="en-US" sz="1000" b="1" i="0" u="none" strike="noStrike">
              <a:solidFill>
                <a:schemeClr val="dk1"/>
              </a:solidFill>
              <a:effectLst/>
              <a:latin typeface="+mn-lt"/>
              <a:ea typeface="+mn-ea"/>
              <a:cs typeface="+mn-cs"/>
            </a:rPr>
            <a:t>to</a:t>
          </a:r>
          <a:r>
            <a:rPr lang="en-US" b="1"/>
            <a:t> </a:t>
          </a:r>
          <a:r>
            <a:rPr lang="en-US" sz="1000" b="1" i="0" u="none" strike="noStrike">
              <a:solidFill>
                <a:schemeClr val="dk1"/>
              </a:solidFill>
              <a:effectLst/>
              <a:latin typeface="+mn-lt"/>
              <a:ea typeface="+mn-ea"/>
              <a:cs typeface="+mn-cs"/>
            </a:rPr>
            <a:t>24</a:t>
          </a:r>
          <a:r>
            <a:rPr lang="en-US" b="1"/>
            <a:t> </a:t>
          </a:r>
        </a:p>
      </xdr:txBody>
    </xdr:sp>
    <xdr:clientData/>
  </xdr:twoCellAnchor>
  <mc:AlternateContent xmlns:mc="http://schemas.openxmlformats.org/markup-compatibility/2006">
    <mc:Choice xmlns:a14="http://schemas.microsoft.com/office/drawing/2010/main" Requires="a14">
      <xdr:twoCellAnchor editAs="oneCell">
        <xdr:from>
          <xdr:col>0</xdr:col>
          <xdr:colOff>9525</xdr:colOff>
          <xdr:row>82</xdr:row>
          <xdr:rowOff>276225</xdr:rowOff>
        </xdr:from>
        <xdr:to>
          <xdr:col>5</xdr:col>
          <xdr:colOff>304800</xdr:colOff>
          <xdr:row>83</xdr:row>
          <xdr:rowOff>247650</xdr:rowOff>
        </xdr:to>
        <xdr:sp macro="" textlink="">
          <xdr:nvSpPr>
            <xdr:cNvPr id="31745" name="Check Box 1" hidden="1">
              <a:extLst>
                <a:ext uri="{63B3BB69-23CF-44E3-9099-C40C66FF867C}">
                  <a14:compatExt spid="_x0000_s317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83</xdr:row>
          <xdr:rowOff>266700</xdr:rowOff>
        </xdr:from>
        <xdr:to>
          <xdr:col>2</xdr:col>
          <xdr:colOff>152400</xdr:colOff>
          <xdr:row>84</xdr:row>
          <xdr:rowOff>209550</xdr:rowOff>
        </xdr:to>
        <xdr:sp macro="" textlink="">
          <xdr:nvSpPr>
            <xdr:cNvPr id="31746" name="Check Box 2" hidden="1">
              <a:extLst>
                <a:ext uri="{63B3BB69-23CF-44E3-9099-C40C66FF867C}">
                  <a14:compatExt spid="_x0000_s317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84</xdr:row>
          <xdr:rowOff>266700</xdr:rowOff>
        </xdr:from>
        <xdr:to>
          <xdr:col>2</xdr:col>
          <xdr:colOff>209550</xdr:colOff>
          <xdr:row>85</xdr:row>
          <xdr:rowOff>209550</xdr:rowOff>
        </xdr:to>
        <xdr:sp macro="" textlink="">
          <xdr:nvSpPr>
            <xdr:cNvPr id="31747" name="Check Box 3" hidden="1">
              <a:extLst>
                <a:ext uri="{63B3BB69-23CF-44E3-9099-C40C66FF867C}">
                  <a14:compatExt spid="_x0000_s317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85</xdr:row>
          <xdr:rowOff>266700</xdr:rowOff>
        </xdr:from>
        <xdr:to>
          <xdr:col>2</xdr:col>
          <xdr:colOff>190500</xdr:colOff>
          <xdr:row>86</xdr:row>
          <xdr:rowOff>200025</xdr:rowOff>
        </xdr:to>
        <xdr:sp macro="" textlink="">
          <xdr:nvSpPr>
            <xdr:cNvPr id="31748" name="Check Box 4" hidden="1">
              <a:extLst>
                <a:ext uri="{63B3BB69-23CF-44E3-9099-C40C66FF867C}">
                  <a14:compatExt spid="_x0000_s317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86</xdr:row>
          <xdr:rowOff>257175</xdr:rowOff>
        </xdr:from>
        <xdr:to>
          <xdr:col>2</xdr:col>
          <xdr:colOff>171450</xdr:colOff>
          <xdr:row>87</xdr:row>
          <xdr:rowOff>200025</xdr:rowOff>
        </xdr:to>
        <xdr:sp macro="" textlink="">
          <xdr:nvSpPr>
            <xdr:cNvPr id="31749" name="Check Box 5" hidden="1">
              <a:extLst>
                <a:ext uri="{63B3BB69-23CF-44E3-9099-C40C66FF867C}">
                  <a14:compatExt spid="_x0000_s317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87</xdr:row>
          <xdr:rowOff>257175</xdr:rowOff>
        </xdr:from>
        <xdr:to>
          <xdr:col>2</xdr:col>
          <xdr:colOff>171450</xdr:colOff>
          <xdr:row>88</xdr:row>
          <xdr:rowOff>200025</xdr:rowOff>
        </xdr:to>
        <xdr:sp macro="" textlink="">
          <xdr:nvSpPr>
            <xdr:cNvPr id="31750" name="Check Box 6" hidden="1">
              <a:extLst>
                <a:ext uri="{63B3BB69-23CF-44E3-9099-C40C66FF867C}">
                  <a14:compatExt spid="_x0000_s317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88</xdr:row>
          <xdr:rowOff>257175</xdr:rowOff>
        </xdr:from>
        <xdr:to>
          <xdr:col>2</xdr:col>
          <xdr:colOff>171450</xdr:colOff>
          <xdr:row>89</xdr:row>
          <xdr:rowOff>190500</xdr:rowOff>
        </xdr:to>
        <xdr:sp macro="" textlink="">
          <xdr:nvSpPr>
            <xdr:cNvPr id="31751" name="Check Box 7" hidden="1">
              <a:extLst>
                <a:ext uri="{63B3BB69-23CF-44E3-9099-C40C66FF867C}">
                  <a14:compatExt spid="_x0000_s317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89</xdr:row>
          <xdr:rowOff>238125</xdr:rowOff>
        </xdr:from>
        <xdr:to>
          <xdr:col>2</xdr:col>
          <xdr:colOff>152400</xdr:colOff>
          <xdr:row>90</xdr:row>
          <xdr:rowOff>180975</xdr:rowOff>
        </xdr:to>
        <xdr:sp macro="" textlink="">
          <xdr:nvSpPr>
            <xdr:cNvPr id="31752" name="Check Box 8" hidden="1">
              <a:extLst>
                <a:ext uri="{63B3BB69-23CF-44E3-9099-C40C66FF867C}">
                  <a14:compatExt spid="_x0000_s317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82</xdr:row>
          <xdr:rowOff>0</xdr:rowOff>
        </xdr:from>
        <xdr:to>
          <xdr:col>2</xdr:col>
          <xdr:colOff>142875</xdr:colOff>
          <xdr:row>82</xdr:row>
          <xdr:rowOff>219075</xdr:rowOff>
        </xdr:to>
        <xdr:sp macro="" textlink="">
          <xdr:nvSpPr>
            <xdr:cNvPr id="31753" name="Check Box 9" hidden="1">
              <a:extLst>
                <a:ext uri="{63B3BB69-23CF-44E3-9099-C40C66FF867C}">
                  <a14:compatExt spid="_x0000_s317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90</xdr:row>
          <xdr:rowOff>238125</xdr:rowOff>
        </xdr:from>
        <xdr:to>
          <xdr:col>2</xdr:col>
          <xdr:colOff>142875</xdr:colOff>
          <xdr:row>91</xdr:row>
          <xdr:rowOff>180975</xdr:rowOff>
        </xdr:to>
        <xdr:sp macro="" textlink="">
          <xdr:nvSpPr>
            <xdr:cNvPr id="31754" name="Check Box 10" hidden="1">
              <a:extLst>
                <a:ext uri="{63B3BB69-23CF-44E3-9099-C40C66FF867C}">
                  <a14:compatExt spid="_x0000_s317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91</xdr:row>
          <xdr:rowOff>238125</xdr:rowOff>
        </xdr:from>
        <xdr:to>
          <xdr:col>2</xdr:col>
          <xdr:colOff>142875</xdr:colOff>
          <xdr:row>92</xdr:row>
          <xdr:rowOff>180975</xdr:rowOff>
        </xdr:to>
        <xdr:sp macro="" textlink="">
          <xdr:nvSpPr>
            <xdr:cNvPr id="31760" name="Check Box 16" hidden="1">
              <a:extLst>
                <a:ext uri="{63B3BB69-23CF-44E3-9099-C40C66FF867C}">
                  <a14:compatExt spid="_x0000_s317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92</xdr:row>
          <xdr:rowOff>238125</xdr:rowOff>
        </xdr:from>
        <xdr:to>
          <xdr:col>2</xdr:col>
          <xdr:colOff>142875</xdr:colOff>
          <xdr:row>93</xdr:row>
          <xdr:rowOff>180975</xdr:rowOff>
        </xdr:to>
        <xdr:sp macro="" textlink="">
          <xdr:nvSpPr>
            <xdr:cNvPr id="31761" name="Check Box 17" hidden="1">
              <a:extLst>
                <a:ext uri="{63B3BB69-23CF-44E3-9099-C40C66FF867C}">
                  <a14:compatExt spid="_x0000_s317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93</xdr:row>
          <xdr:rowOff>238125</xdr:rowOff>
        </xdr:from>
        <xdr:to>
          <xdr:col>2</xdr:col>
          <xdr:colOff>142875</xdr:colOff>
          <xdr:row>94</xdr:row>
          <xdr:rowOff>180975</xdr:rowOff>
        </xdr:to>
        <xdr:sp macro="" textlink="">
          <xdr:nvSpPr>
            <xdr:cNvPr id="31762" name="Check Box 18" hidden="1">
              <a:extLst>
                <a:ext uri="{63B3BB69-23CF-44E3-9099-C40C66FF867C}">
                  <a14:compatExt spid="_x0000_s317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94</xdr:row>
          <xdr:rowOff>238125</xdr:rowOff>
        </xdr:from>
        <xdr:to>
          <xdr:col>2</xdr:col>
          <xdr:colOff>142875</xdr:colOff>
          <xdr:row>95</xdr:row>
          <xdr:rowOff>180975</xdr:rowOff>
        </xdr:to>
        <xdr:sp macro="" textlink="">
          <xdr:nvSpPr>
            <xdr:cNvPr id="31763" name="Check Box 19" hidden="1">
              <a:extLst>
                <a:ext uri="{63B3BB69-23CF-44E3-9099-C40C66FF867C}">
                  <a14:compatExt spid="_x0000_s317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96</xdr:row>
          <xdr:rowOff>0</xdr:rowOff>
        </xdr:from>
        <xdr:to>
          <xdr:col>2</xdr:col>
          <xdr:colOff>142875</xdr:colOff>
          <xdr:row>96</xdr:row>
          <xdr:rowOff>219075</xdr:rowOff>
        </xdr:to>
        <xdr:sp macro="" textlink="">
          <xdr:nvSpPr>
            <xdr:cNvPr id="31764" name="Check Box 20" hidden="1">
              <a:extLst>
                <a:ext uri="{63B3BB69-23CF-44E3-9099-C40C66FF867C}">
                  <a14:compatExt spid="_x0000_s317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97</xdr:row>
          <xdr:rowOff>38100</xdr:rowOff>
        </xdr:from>
        <xdr:to>
          <xdr:col>0</xdr:col>
          <xdr:colOff>190500</xdr:colOff>
          <xdr:row>98</xdr:row>
          <xdr:rowOff>0</xdr:rowOff>
        </xdr:to>
        <xdr:sp macro="" textlink="">
          <xdr:nvSpPr>
            <xdr:cNvPr id="31765" name="Check Box 21" hidden="1">
              <a:extLst>
                <a:ext uri="{63B3BB69-23CF-44E3-9099-C40C66FF867C}">
                  <a14:compatExt spid="_x0000_s317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xdr:row>
          <xdr:rowOff>371475</xdr:rowOff>
        </xdr:from>
        <xdr:to>
          <xdr:col>1</xdr:col>
          <xdr:colOff>952500</xdr:colOff>
          <xdr:row>5</xdr:row>
          <xdr:rowOff>666750</xdr:rowOff>
        </xdr:to>
        <xdr:sp macro="" textlink="">
          <xdr:nvSpPr>
            <xdr:cNvPr id="31767" name="Check Box 23" hidden="1">
              <a:extLst>
                <a:ext uri="{63B3BB69-23CF-44E3-9099-C40C66FF867C}">
                  <a14:compatExt spid="_x0000_s317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6</xdr:row>
          <xdr:rowOff>371475</xdr:rowOff>
        </xdr:from>
        <xdr:to>
          <xdr:col>1</xdr:col>
          <xdr:colOff>952500</xdr:colOff>
          <xdr:row>6</xdr:row>
          <xdr:rowOff>742950</xdr:rowOff>
        </xdr:to>
        <xdr:sp macro="" textlink="">
          <xdr:nvSpPr>
            <xdr:cNvPr id="31768" name="Check Box 24" hidden="1">
              <a:extLst>
                <a:ext uri="{63B3BB69-23CF-44E3-9099-C40C66FF867C}">
                  <a14:compatExt spid="_x0000_s317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7</xdr:row>
          <xdr:rowOff>238125</xdr:rowOff>
        </xdr:from>
        <xdr:to>
          <xdr:col>1</xdr:col>
          <xdr:colOff>952500</xdr:colOff>
          <xdr:row>7</xdr:row>
          <xdr:rowOff>581025</xdr:rowOff>
        </xdr:to>
        <xdr:sp macro="" textlink="">
          <xdr:nvSpPr>
            <xdr:cNvPr id="31769" name="Check Box 25" hidden="1">
              <a:extLst>
                <a:ext uri="{63B3BB69-23CF-44E3-9099-C40C66FF867C}">
                  <a14:compatExt spid="_x0000_s317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xdr:row>
          <xdr:rowOff>276225</xdr:rowOff>
        </xdr:from>
        <xdr:to>
          <xdr:col>3</xdr:col>
          <xdr:colOff>952500</xdr:colOff>
          <xdr:row>5</xdr:row>
          <xdr:rowOff>828675</xdr:rowOff>
        </xdr:to>
        <xdr:sp macro="" textlink="">
          <xdr:nvSpPr>
            <xdr:cNvPr id="31771" name="Check Box 27" hidden="1">
              <a:extLst>
                <a:ext uri="{63B3BB69-23CF-44E3-9099-C40C66FF867C}">
                  <a14:compatExt spid="_x0000_s317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7</xdr:row>
          <xdr:rowOff>228600</xdr:rowOff>
        </xdr:from>
        <xdr:to>
          <xdr:col>3</xdr:col>
          <xdr:colOff>952500</xdr:colOff>
          <xdr:row>7</xdr:row>
          <xdr:rowOff>609600</xdr:rowOff>
        </xdr:to>
        <xdr:sp macro="" textlink="">
          <xdr:nvSpPr>
            <xdr:cNvPr id="31772" name="Check Box 28" hidden="1">
              <a:extLst>
                <a:ext uri="{63B3BB69-23CF-44E3-9099-C40C66FF867C}">
                  <a14:compatExt spid="_x0000_s317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xdr:row>
          <xdr:rowOff>57150</xdr:rowOff>
        </xdr:from>
        <xdr:to>
          <xdr:col>3</xdr:col>
          <xdr:colOff>952500</xdr:colOff>
          <xdr:row>8</xdr:row>
          <xdr:rowOff>733425</xdr:rowOff>
        </xdr:to>
        <xdr:sp macro="" textlink="">
          <xdr:nvSpPr>
            <xdr:cNvPr id="31773" name="Check Box 29" hidden="1">
              <a:extLst>
                <a:ext uri="{63B3BB69-23CF-44E3-9099-C40C66FF867C}">
                  <a14:compatExt spid="_x0000_s317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9</xdr:row>
          <xdr:rowOff>66675</xdr:rowOff>
        </xdr:from>
        <xdr:to>
          <xdr:col>3</xdr:col>
          <xdr:colOff>952500</xdr:colOff>
          <xdr:row>9</xdr:row>
          <xdr:rowOff>409575</xdr:rowOff>
        </xdr:to>
        <xdr:sp macro="" textlink="">
          <xdr:nvSpPr>
            <xdr:cNvPr id="31774" name="Check Box 30" hidden="1">
              <a:extLst>
                <a:ext uri="{63B3BB69-23CF-44E3-9099-C40C66FF867C}">
                  <a14:compatExt spid="_x0000_s317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10</xdr:row>
          <xdr:rowOff>28575</xdr:rowOff>
        </xdr:from>
        <xdr:to>
          <xdr:col>3</xdr:col>
          <xdr:colOff>952500</xdr:colOff>
          <xdr:row>10</xdr:row>
          <xdr:rowOff>390525</xdr:rowOff>
        </xdr:to>
        <xdr:sp macro="" textlink="">
          <xdr:nvSpPr>
            <xdr:cNvPr id="31775" name="Check Box 31" hidden="1">
              <a:extLst>
                <a:ext uri="{63B3BB69-23CF-44E3-9099-C40C66FF867C}">
                  <a14:compatExt spid="_x0000_s317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xdr:row>
          <xdr:rowOff>0</xdr:rowOff>
        </xdr:from>
        <xdr:to>
          <xdr:col>5</xdr:col>
          <xdr:colOff>914400</xdr:colOff>
          <xdr:row>6</xdr:row>
          <xdr:rowOff>19050</xdr:rowOff>
        </xdr:to>
        <xdr:sp macro="" textlink="">
          <xdr:nvSpPr>
            <xdr:cNvPr id="31776" name="Check Box 32" hidden="1">
              <a:extLst>
                <a:ext uri="{63B3BB69-23CF-44E3-9099-C40C66FF867C}">
                  <a14:compatExt spid="_x0000_s317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xdr:row>
          <xdr:rowOff>0</xdr:rowOff>
        </xdr:from>
        <xdr:to>
          <xdr:col>5</xdr:col>
          <xdr:colOff>914400</xdr:colOff>
          <xdr:row>7</xdr:row>
          <xdr:rowOff>0</xdr:rowOff>
        </xdr:to>
        <xdr:sp macro="" textlink="">
          <xdr:nvSpPr>
            <xdr:cNvPr id="31777" name="Check Box 33" hidden="1">
              <a:extLst>
                <a:ext uri="{63B3BB69-23CF-44E3-9099-C40C66FF867C}">
                  <a14:compatExt spid="_x0000_s317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5</xdr:row>
          <xdr:rowOff>66675</xdr:rowOff>
        </xdr:from>
        <xdr:to>
          <xdr:col>7</xdr:col>
          <xdr:colOff>952500</xdr:colOff>
          <xdr:row>5</xdr:row>
          <xdr:rowOff>933450</xdr:rowOff>
        </xdr:to>
        <xdr:sp macro="" textlink="">
          <xdr:nvSpPr>
            <xdr:cNvPr id="31778" name="Check Box 34" hidden="1">
              <a:extLst>
                <a:ext uri="{63B3BB69-23CF-44E3-9099-C40C66FF867C}">
                  <a14:compatExt spid="_x0000_s317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5</xdr:row>
          <xdr:rowOff>228600</xdr:rowOff>
        </xdr:from>
        <xdr:to>
          <xdr:col>9</xdr:col>
          <xdr:colOff>952500</xdr:colOff>
          <xdr:row>5</xdr:row>
          <xdr:rowOff>857250</xdr:rowOff>
        </xdr:to>
        <xdr:sp macro="" textlink="">
          <xdr:nvSpPr>
            <xdr:cNvPr id="31779" name="Check Box 35" hidden="1">
              <a:extLst>
                <a:ext uri="{63B3BB69-23CF-44E3-9099-C40C66FF867C}">
                  <a14:compatExt spid="_x0000_s317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6</xdr:row>
          <xdr:rowOff>114300</xdr:rowOff>
        </xdr:from>
        <xdr:to>
          <xdr:col>9</xdr:col>
          <xdr:colOff>952500</xdr:colOff>
          <xdr:row>6</xdr:row>
          <xdr:rowOff>981075</xdr:rowOff>
        </xdr:to>
        <xdr:sp macro="" textlink="">
          <xdr:nvSpPr>
            <xdr:cNvPr id="31780" name="Check Box 36" hidden="1">
              <a:extLst>
                <a:ext uri="{63B3BB69-23CF-44E3-9099-C40C66FF867C}">
                  <a14:compatExt spid="_x0000_s317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7</xdr:row>
          <xdr:rowOff>76200</xdr:rowOff>
        </xdr:from>
        <xdr:to>
          <xdr:col>9</xdr:col>
          <xdr:colOff>952500</xdr:colOff>
          <xdr:row>7</xdr:row>
          <xdr:rowOff>781050</xdr:rowOff>
        </xdr:to>
        <xdr:sp macro="" textlink="">
          <xdr:nvSpPr>
            <xdr:cNvPr id="31781" name="Check Box 37" hidden="1">
              <a:extLst>
                <a:ext uri="{63B3BB69-23CF-44E3-9099-C40C66FF867C}">
                  <a14:compatExt spid="_x0000_s317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18</xdr:row>
          <xdr:rowOff>104775</xdr:rowOff>
        </xdr:from>
        <xdr:to>
          <xdr:col>1</xdr:col>
          <xdr:colOff>952500</xdr:colOff>
          <xdr:row>18</xdr:row>
          <xdr:rowOff>981075</xdr:rowOff>
        </xdr:to>
        <xdr:sp macro="" textlink="">
          <xdr:nvSpPr>
            <xdr:cNvPr id="31782" name="Check Box 38" hidden="1">
              <a:extLst>
                <a:ext uri="{63B3BB69-23CF-44E3-9099-C40C66FF867C}">
                  <a14:compatExt spid="_x0000_s317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xdr:row>
          <xdr:rowOff>47625</xdr:rowOff>
        </xdr:from>
        <xdr:to>
          <xdr:col>3</xdr:col>
          <xdr:colOff>952500</xdr:colOff>
          <xdr:row>18</xdr:row>
          <xdr:rowOff>1057275</xdr:rowOff>
        </xdr:to>
        <xdr:sp macro="" textlink="">
          <xdr:nvSpPr>
            <xdr:cNvPr id="31783" name="Check Box 39" hidden="1">
              <a:extLst>
                <a:ext uri="{63B3BB69-23CF-44E3-9099-C40C66FF867C}">
                  <a14:compatExt spid="_x0000_s317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18</xdr:row>
          <xdr:rowOff>285750</xdr:rowOff>
        </xdr:from>
        <xdr:to>
          <xdr:col>5</xdr:col>
          <xdr:colOff>914400</xdr:colOff>
          <xdr:row>18</xdr:row>
          <xdr:rowOff>800100</xdr:rowOff>
        </xdr:to>
        <xdr:sp macro="" textlink="">
          <xdr:nvSpPr>
            <xdr:cNvPr id="31784" name="Check Box 40" hidden="1">
              <a:extLst>
                <a:ext uri="{63B3BB69-23CF-44E3-9099-C40C66FF867C}">
                  <a14:compatExt spid="_x0000_s317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18</xdr:row>
          <xdr:rowOff>1047750</xdr:rowOff>
        </xdr:from>
        <xdr:to>
          <xdr:col>5</xdr:col>
          <xdr:colOff>914400</xdr:colOff>
          <xdr:row>20</xdr:row>
          <xdr:rowOff>95250</xdr:rowOff>
        </xdr:to>
        <xdr:sp macro="" textlink="">
          <xdr:nvSpPr>
            <xdr:cNvPr id="31785" name="Check Box 41" hidden="1">
              <a:extLst>
                <a:ext uri="{63B3BB69-23CF-44E3-9099-C40C66FF867C}">
                  <a14:compatExt spid="_x0000_s317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18</xdr:row>
          <xdr:rowOff>266700</xdr:rowOff>
        </xdr:from>
        <xdr:to>
          <xdr:col>7</xdr:col>
          <xdr:colOff>952500</xdr:colOff>
          <xdr:row>18</xdr:row>
          <xdr:rowOff>828675</xdr:rowOff>
        </xdr:to>
        <xdr:sp macro="" textlink="">
          <xdr:nvSpPr>
            <xdr:cNvPr id="31786" name="Check Box 42" hidden="1">
              <a:extLst>
                <a:ext uri="{63B3BB69-23CF-44E3-9099-C40C66FF867C}">
                  <a14:compatExt spid="_x0000_s317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19</xdr:row>
          <xdr:rowOff>19050</xdr:rowOff>
        </xdr:from>
        <xdr:to>
          <xdr:col>7</xdr:col>
          <xdr:colOff>952500</xdr:colOff>
          <xdr:row>19</xdr:row>
          <xdr:rowOff>828675</xdr:rowOff>
        </xdr:to>
        <xdr:sp macro="" textlink="">
          <xdr:nvSpPr>
            <xdr:cNvPr id="31787" name="Check Box 43" hidden="1">
              <a:extLst>
                <a:ext uri="{63B3BB69-23CF-44E3-9099-C40C66FF867C}">
                  <a14:compatExt spid="_x0000_s317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18</xdr:row>
          <xdr:rowOff>314325</xdr:rowOff>
        </xdr:from>
        <xdr:to>
          <xdr:col>9</xdr:col>
          <xdr:colOff>952500</xdr:colOff>
          <xdr:row>18</xdr:row>
          <xdr:rowOff>828675</xdr:rowOff>
        </xdr:to>
        <xdr:sp macro="" textlink="">
          <xdr:nvSpPr>
            <xdr:cNvPr id="31788" name="Check Box 44" hidden="1">
              <a:extLst>
                <a:ext uri="{63B3BB69-23CF-44E3-9099-C40C66FF867C}">
                  <a14:compatExt spid="_x0000_s317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28</xdr:row>
          <xdr:rowOff>476250</xdr:rowOff>
        </xdr:from>
        <xdr:to>
          <xdr:col>1</xdr:col>
          <xdr:colOff>952500</xdr:colOff>
          <xdr:row>28</xdr:row>
          <xdr:rowOff>1190625</xdr:rowOff>
        </xdr:to>
        <xdr:sp macro="" textlink="">
          <xdr:nvSpPr>
            <xdr:cNvPr id="31789" name="Check Box 45" hidden="1">
              <a:extLst>
                <a:ext uri="{63B3BB69-23CF-44E3-9099-C40C66FF867C}">
                  <a14:compatExt spid="_x0000_s317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29</xdr:row>
          <xdr:rowOff>57150</xdr:rowOff>
        </xdr:from>
        <xdr:to>
          <xdr:col>1</xdr:col>
          <xdr:colOff>952500</xdr:colOff>
          <xdr:row>29</xdr:row>
          <xdr:rowOff>923925</xdr:rowOff>
        </xdr:to>
        <xdr:sp macro="" textlink="">
          <xdr:nvSpPr>
            <xdr:cNvPr id="31790" name="Check Box 46" hidden="1">
              <a:extLst>
                <a:ext uri="{63B3BB69-23CF-44E3-9099-C40C66FF867C}">
                  <a14:compatExt spid="_x0000_s317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xdr:row>
          <xdr:rowOff>466725</xdr:rowOff>
        </xdr:from>
        <xdr:to>
          <xdr:col>3</xdr:col>
          <xdr:colOff>952500</xdr:colOff>
          <xdr:row>28</xdr:row>
          <xdr:rowOff>1209675</xdr:rowOff>
        </xdr:to>
        <xdr:sp macro="" textlink="">
          <xdr:nvSpPr>
            <xdr:cNvPr id="31791" name="Check Box 47" hidden="1">
              <a:extLst>
                <a:ext uri="{63B3BB69-23CF-44E3-9099-C40C66FF867C}">
                  <a14:compatExt spid="_x0000_s317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xdr:row>
          <xdr:rowOff>114300</xdr:rowOff>
        </xdr:from>
        <xdr:to>
          <xdr:col>3</xdr:col>
          <xdr:colOff>952500</xdr:colOff>
          <xdr:row>29</xdr:row>
          <xdr:rowOff>866775</xdr:rowOff>
        </xdr:to>
        <xdr:sp macro="" textlink="">
          <xdr:nvSpPr>
            <xdr:cNvPr id="31792" name="Check Box 48" hidden="1">
              <a:extLst>
                <a:ext uri="{63B3BB69-23CF-44E3-9099-C40C66FF867C}">
                  <a14:compatExt spid="_x0000_s317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28</xdr:row>
          <xdr:rowOff>152400</xdr:rowOff>
        </xdr:from>
        <xdr:to>
          <xdr:col>5</xdr:col>
          <xdr:colOff>914400</xdr:colOff>
          <xdr:row>28</xdr:row>
          <xdr:rowOff>1466850</xdr:rowOff>
        </xdr:to>
        <xdr:sp macro="" textlink="">
          <xdr:nvSpPr>
            <xdr:cNvPr id="31793" name="Check Box 49" hidden="1">
              <a:extLst>
                <a:ext uri="{63B3BB69-23CF-44E3-9099-C40C66FF867C}">
                  <a14:compatExt spid="_x0000_s317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28</xdr:row>
          <xdr:rowOff>19050</xdr:rowOff>
        </xdr:from>
        <xdr:to>
          <xdr:col>7</xdr:col>
          <xdr:colOff>952500</xdr:colOff>
          <xdr:row>29</xdr:row>
          <xdr:rowOff>28575</xdr:rowOff>
        </xdr:to>
        <xdr:sp macro="" textlink="">
          <xdr:nvSpPr>
            <xdr:cNvPr id="31794" name="Check Box 50" hidden="1">
              <a:extLst>
                <a:ext uri="{63B3BB69-23CF-44E3-9099-C40C66FF867C}">
                  <a14:compatExt spid="_x0000_s317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28</xdr:row>
          <xdr:rowOff>209550</xdr:rowOff>
        </xdr:from>
        <xdr:to>
          <xdr:col>9</xdr:col>
          <xdr:colOff>952500</xdr:colOff>
          <xdr:row>28</xdr:row>
          <xdr:rowOff>1438275</xdr:rowOff>
        </xdr:to>
        <xdr:sp macro="" textlink="">
          <xdr:nvSpPr>
            <xdr:cNvPr id="31795" name="Check Box 51" hidden="1">
              <a:extLst>
                <a:ext uri="{63B3BB69-23CF-44E3-9099-C40C66FF867C}">
                  <a14:compatExt spid="_x0000_s317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38</xdr:row>
          <xdr:rowOff>152400</xdr:rowOff>
        </xdr:from>
        <xdr:to>
          <xdr:col>1</xdr:col>
          <xdr:colOff>952500</xdr:colOff>
          <xdr:row>38</xdr:row>
          <xdr:rowOff>819150</xdr:rowOff>
        </xdr:to>
        <xdr:sp macro="" textlink="">
          <xdr:nvSpPr>
            <xdr:cNvPr id="31796" name="Check Box 52" hidden="1">
              <a:extLst>
                <a:ext uri="{63B3BB69-23CF-44E3-9099-C40C66FF867C}">
                  <a14:compatExt spid="_x0000_s317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39</xdr:row>
          <xdr:rowOff>257175</xdr:rowOff>
        </xdr:from>
        <xdr:to>
          <xdr:col>1</xdr:col>
          <xdr:colOff>952500</xdr:colOff>
          <xdr:row>39</xdr:row>
          <xdr:rowOff>666750</xdr:rowOff>
        </xdr:to>
        <xdr:sp macro="" textlink="">
          <xdr:nvSpPr>
            <xdr:cNvPr id="31797" name="Check Box 53" hidden="1">
              <a:extLst>
                <a:ext uri="{63B3BB69-23CF-44E3-9099-C40C66FF867C}">
                  <a14:compatExt spid="_x0000_s317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38</xdr:row>
          <xdr:rowOff>66675</xdr:rowOff>
        </xdr:from>
        <xdr:to>
          <xdr:col>3</xdr:col>
          <xdr:colOff>952500</xdr:colOff>
          <xdr:row>38</xdr:row>
          <xdr:rowOff>904875</xdr:rowOff>
        </xdr:to>
        <xdr:sp macro="" textlink="">
          <xdr:nvSpPr>
            <xdr:cNvPr id="31798" name="Check Box 54" hidden="1">
              <a:extLst>
                <a:ext uri="{63B3BB69-23CF-44E3-9099-C40C66FF867C}">
                  <a14:compatExt spid="_x0000_s317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39</xdr:row>
          <xdr:rowOff>47625</xdr:rowOff>
        </xdr:from>
        <xdr:to>
          <xdr:col>3</xdr:col>
          <xdr:colOff>952500</xdr:colOff>
          <xdr:row>39</xdr:row>
          <xdr:rowOff>904875</xdr:rowOff>
        </xdr:to>
        <xdr:sp macro="" textlink="">
          <xdr:nvSpPr>
            <xdr:cNvPr id="31799" name="Check Box 55" hidden="1">
              <a:extLst>
                <a:ext uri="{63B3BB69-23CF-44E3-9099-C40C66FF867C}">
                  <a14:compatExt spid="_x0000_s317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38</xdr:row>
          <xdr:rowOff>142875</xdr:rowOff>
        </xdr:from>
        <xdr:to>
          <xdr:col>5</xdr:col>
          <xdr:colOff>914400</xdr:colOff>
          <xdr:row>38</xdr:row>
          <xdr:rowOff>857250</xdr:rowOff>
        </xdr:to>
        <xdr:sp macro="" textlink="">
          <xdr:nvSpPr>
            <xdr:cNvPr id="31800" name="Check Box 56" hidden="1">
              <a:extLst>
                <a:ext uri="{63B3BB69-23CF-44E3-9099-C40C66FF867C}">
                  <a14:compatExt spid="_x0000_s318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39</xdr:row>
          <xdr:rowOff>57150</xdr:rowOff>
        </xdr:from>
        <xdr:to>
          <xdr:col>5</xdr:col>
          <xdr:colOff>914400</xdr:colOff>
          <xdr:row>39</xdr:row>
          <xdr:rowOff>923925</xdr:rowOff>
        </xdr:to>
        <xdr:sp macro="" textlink="">
          <xdr:nvSpPr>
            <xdr:cNvPr id="31801" name="Check Box 57" hidden="1">
              <a:extLst>
                <a:ext uri="{63B3BB69-23CF-44E3-9099-C40C66FF867C}">
                  <a14:compatExt spid="_x0000_s318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38</xdr:row>
          <xdr:rowOff>219075</xdr:rowOff>
        </xdr:from>
        <xdr:to>
          <xdr:col>7</xdr:col>
          <xdr:colOff>952500</xdr:colOff>
          <xdr:row>38</xdr:row>
          <xdr:rowOff>704850</xdr:rowOff>
        </xdr:to>
        <xdr:sp macro="" textlink="">
          <xdr:nvSpPr>
            <xdr:cNvPr id="31802" name="Check Box 58" hidden="1">
              <a:extLst>
                <a:ext uri="{63B3BB69-23CF-44E3-9099-C40C66FF867C}">
                  <a14:compatExt spid="_x0000_s318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38</xdr:row>
          <xdr:rowOff>133350</xdr:rowOff>
        </xdr:from>
        <xdr:to>
          <xdr:col>9</xdr:col>
          <xdr:colOff>952500</xdr:colOff>
          <xdr:row>38</xdr:row>
          <xdr:rowOff>876300</xdr:rowOff>
        </xdr:to>
        <xdr:sp macro="" textlink="">
          <xdr:nvSpPr>
            <xdr:cNvPr id="31803" name="Check Box 59" hidden="1">
              <a:extLst>
                <a:ext uri="{63B3BB69-23CF-44E3-9099-C40C66FF867C}">
                  <a14:compatExt spid="_x0000_s318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48</xdr:row>
          <xdr:rowOff>85725</xdr:rowOff>
        </xdr:from>
        <xdr:to>
          <xdr:col>1</xdr:col>
          <xdr:colOff>952500</xdr:colOff>
          <xdr:row>48</xdr:row>
          <xdr:rowOff>800100</xdr:rowOff>
        </xdr:to>
        <xdr:sp macro="" textlink="">
          <xdr:nvSpPr>
            <xdr:cNvPr id="31804" name="Check Box 60" hidden="1">
              <a:extLst>
                <a:ext uri="{63B3BB69-23CF-44E3-9099-C40C66FF867C}">
                  <a14:compatExt spid="_x0000_s318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49</xdr:row>
          <xdr:rowOff>114300</xdr:rowOff>
        </xdr:from>
        <xdr:to>
          <xdr:col>1</xdr:col>
          <xdr:colOff>952500</xdr:colOff>
          <xdr:row>49</xdr:row>
          <xdr:rowOff>857250</xdr:rowOff>
        </xdr:to>
        <xdr:sp macro="" textlink="">
          <xdr:nvSpPr>
            <xdr:cNvPr id="31805" name="Check Box 61" hidden="1">
              <a:extLst>
                <a:ext uri="{63B3BB69-23CF-44E3-9099-C40C66FF867C}">
                  <a14:compatExt spid="_x0000_s318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48</xdr:row>
          <xdr:rowOff>190500</xdr:rowOff>
        </xdr:from>
        <xdr:to>
          <xdr:col>3</xdr:col>
          <xdr:colOff>952500</xdr:colOff>
          <xdr:row>48</xdr:row>
          <xdr:rowOff>733425</xdr:rowOff>
        </xdr:to>
        <xdr:sp macro="" textlink="">
          <xdr:nvSpPr>
            <xdr:cNvPr id="31806" name="Check Box 62" hidden="1">
              <a:extLst>
                <a:ext uri="{63B3BB69-23CF-44E3-9099-C40C66FF867C}">
                  <a14:compatExt spid="_x0000_s318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49</xdr:row>
          <xdr:rowOff>66675</xdr:rowOff>
        </xdr:from>
        <xdr:to>
          <xdr:col>3</xdr:col>
          <xdr:colOff>952500</xdr:colOff>
          <xdr:row>49</xdr:row>
          <xdr:rowOff>952500</xdr:rowOff>
        </xdr:to>
        <xdr:sp macro="" textlink="">
          <xdr:nvSpPr>
            <xdr:cNvPr id="31807" name="Check Box 63" hidden="1">
              <a:extLst>
                <a:ext uri="{63B3BB69-23CF-44E3-9099-C40C66FF867C}">
                  <a14:compatExt spid="_x0000_s318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50</xdr:row>
          <xdr:rowOff>28575</xdr:rowOff>
        </xdr:from>
        <xdr:to>
          <xdr:col>3</xdr:col>
          <xdr:colOff>952500</xdr:colOff>
          <xdr:row>50</xdr:row>
          <xdr:rowOff>742950</xdr:rowOff>
        </xdr:to>
        <xdr:sp macro="" textlink="">
          <xdr:nvSpPr>
            <xdr:cNvPr id="31808" name="Check Box 64" hidden="1">
              <a:extLst>
                <a:ext uri="{63B3BB69-23CF-44E3-9099-C40C66FF867C}">
                  <a14:compatExt spid="_x0000_s318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48</xdr:row>
          <xdr:rowOff>19050</xdr:rowOff>
        </xdr:from>
        <xdr:to>
          <xdr:col>5</xdr:col>
          <xdr:colOff>914400</xdr:colOff>
          <xdr:row>48</xdr:row>
          <xdr:rowOff>857250</xdr:rowOff>
        </xdr:to>
        <xdr:sp macro="" textlink="">
          <xdr:nvSpPr>
            <xdr:cNvPr id="31809" name="Check Box 65" hidden="1">
              <a:extLst>
                <a:ext uri="{63B3BB69-23CF-44E3-9099-C40C66FF867C}">
                  <a14:compatExt spid="_x0000_s318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49</xdr:row>
          <xdr:rowOff>95250</xdr:rowOff>
        </xdr:from>
        <xdr:to>
          <xdr:col>5</xdr:col>
          <xdr:colOff>914400</xdr:colOff>
          <xdr:row>49</xdr:row>
          <xdr:rowOff>971550</xdr:rowOff>
        </xdr:to>
        <xdr:sp macro="" textlink="">
          <xdr:nvSpPr>
            <xdr:cNvPr id="31810" name="Check Box 66" hidden="1">
              <a:extLst>
                <a:ext uri="{63B3BB69-23CF-44E3-9099-C40C66FF867C}">
                  <a14:compatExt spid="_x0000_s318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48</xdr:row>
          <xdr:rowOff>171450</xdr:rowOff>
        </xdr:from>
        <xdr:to>
          <xdr:col>7</xdr:col>
          <xdr:colOff>952500</xdr:colOff>
          <xdr:row>48</xdr:row>
          <xdr:rowOff>733425</xdr:rowOff>
        </xdr:to>
        <xdr:sp macro="" textlink="">
          <xdr:nvSpPr>
            <xdr:cNvPr id="31811" name="Check Box 67" hidden="1">
              <a:extLst>
                <a:ext uri="{63B3BB69-23CF-44E3-9099-C40C66FF867C}">
                  <a14:compatExt spid="_x0000_s318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48</xdr:row>
          <xdr:rowOff>38100</xdr:rowOff>
        </xdr:from>
        <xdr:to>
          <xdr:col>9</xdr:col>
          <xdr:colOff>942975</xdr:colOff>
          <xdr:row>49</xdr:row>
          <xdr:rowOff>19050</xdr:rowOff>
        </xdr:to>
        <xdr:sp macro="" textlink="">
          <xdr:nvSpPr>
            <xdr:cNvPr id="31812" name="Check Box 68" hidden="1">
              <a:extLst>
                <a:ext uri="{63B3BB69-23CF-44E3-9099-C40C66FF867C}">
                  <a14:compatExt spid="_x0000_s318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49</xdr:row>
          <xdr:rowOff>76200</xdr:rowOff>
        </xdr:from>
        <xdr:to>
          <xdr:col>9</xdr:col>
          <xdr:colOff>952500</xdr:colOff>
          <xdr:row>49</xdr:row>
          <xdr:rowOff>952500</xdr:rowOff>
        </xdr:to>
        <xdr:sp macro="" textlink="">
          <xdr:nvSpPr>
            <xdr:cNvPr id="31813" name="Check Box 69" hidden="1">
              <a:extLst>
                <a:ext uri="{63B3BB69-23CF-44E3-9099-C40C66FF867C}">
                  <a14:compatExt spid="_x0000_s318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59</xdr:row>
          <xdr:rowOff>28575</xdr:rowOff>
        </xdr:from>
        <xdr:to>
          <xdr:col>1</xdr:col>
          <xdr:colOff>952500</xdr:colOff>
          <xdr:row>59</xdr:row>
          <xdr:rowOff>1038225</xdr:rowOff>
        </xdr:to>
        <xdr:sp macro="" textlink="">
          <xdr:nvSpPr>
            <xdr:cNvPr id="31814" name="Check Box 70" hidden="1">
              <a:extLst>
                <a:ext uri="{63B3BB69-23CF-44E3-9099-C40C66FF867C}">
                  <a14:compatExt spid="_x0000_s318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59</xdr:row>
          <xdr:rowOff>104775</xdr:rowOff>
        </xdr:from>
        <xdr:to>
          <xdr:col>3</xdr:col>
          <xdr:colOff>952500</xdr:colOff>
          <xdr:row>59</xdr:row>
          <xdr:rowOff>1009650</xdr:rowOff>
        </xdr:to>
        <xdr:sp macro="" textlink="">
          <xdr:nvSpPr>
            <xdr:cNvPr id="31815" name="Check Box 71" hidden="1">
              <a:extLst>
                <a:ext uri="{63B3BB69-23CF-44E3-9099-C40C66FF867C}">
                  <a14:compatExt spid="_x0000_s318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60</xdr:row>
          <xdr:rowOff>180975</xdr:rowOff>
        </xdr:from>
        <xdr:to>
          <xdr:col>3</xdr:col>
          <xdr:colOff>952500</xdr:colOff>
          <xdr:row>60</xdr:row>
          <xdr:rowOff>704850</xdr:rowOff>
        </xdr:to>
        <xdr:sp macro="" textlink="">
          <xdr:nvSpPr>
            <xdr:cNvPr id="31816" name="Check Box 72" hidden="1">
              <a:extLst>
                <a:ext uri="{63B3BB69-23CF-44E3-9099-C40C66FF867C}">
                  <a14:compatExt spid="_x0000_s318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59</xdr:row>
          <xdr:rowOff>209550</xdr:rowOff>
        </xdr:from>
        <xdr:to>
          <xdr:col>5</xdr:col>
          <xdr:colOff>914400</xdr:colOff>
          <xdr:row>59</xdr:row>
          <xdr:rowOff>895350</xdr:rowOff>
        </xdr:to>
        <xdr:sp macro="" textlink="">
          <xdr:nvSpPr>
            <xdr:cNvPr id="31817" name="Check Box 73" hidden="1">
              <a:extLst>
                <a:ext uri="{63B3BB69-23CF-44E3-9099-C40C66FF867C}">
                  <a14:compatExt spid="_x0000_s318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60</xdr:row>
          <xdr:rowOff>95250</xdr:rowOff>
        </xdr:from>
        <xdr:to>
          <xdr:col>5</xdr:col>
          <xdr:colOff>914400</xdr:colOff>
          <xdr:row>60</xdr:row>
          <xdr:rowOff>781050</xdr:rowOff>
        </xdr:to>
        <xdr:sp macro="" textlink="">
          <xdr:nvSpPr>
            <xdr:cNvPr id="31818" name="Check Box 74" hidden="1">
              <a:extLst>
                <a:ext uri="{63B3BB69-23CF-44E3-9099-C40C66FF867C}">
                  <a14:compatExt spid="_x0000_s318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59</xdr:row>
          <xdr:rowOff>133350</xdr:rowOff>
        </xdr:from>
        <xdr:to>
          <xdr:col>7</xdr:col>
          <xdr:colOff>952500</xdr:colOff>
          <xdr:row>59</xdr:row>
          <xdr:rowOff>990600</xdr:rowOff>
        </xdr:to>
        <xdr:sp macro="" textlink="">
          <xdr:nvSpPr>
            <xdr:cNvPr id="31819" name="Check Box 75" hidden="1">
              <a:extLst>
                <a:ext uri="{63B3BB69-23CF-44E3-9099-C40C66FF867C}">
                  <a14:compatExt spid="_x0000_s318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59</xdr:row>
          <xdr:rowOff>390525</xdr:rowOff>
        </xdr:from>
        <xdr:to>
          <xdr:col>9</xdr:col>
          <xdr:colOff>952500</xdr:colOff>
          <xdr:row>59</xdr:row>
          <xdr:rowOff>685800</xdr:rowOff>
        </xdr:to>
        <xdr:sp macro="" textlink="">
          <xdr:nvSpPr>
            <xdr:cNvPr id="31820" name="Check Box 76" hidden="1">
              <a:extLst>
                <a:ext uri="{63B3BB69-23CF-44E3-9099-C40C66FF867C}">
                  <a14:compatExt spid="_x0000_s318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60</xdr:row>
          <xdr:rowOff>104775</xdr:rowOff>
        </xdr:from>
        <xdr:to>
          <xdr:col>9</xdr:col>
          <xdr:colOff>952500</xdr:colOff>
          <xdr:row>60</xdr:row>
          <xdr:rowOff>752475</xdr:rowOff>
        </xdr:to>
        <xdr:sp macro="" textlink="">
          <xdr:nvSpPr>
            <xdr:cNvPr id="31821" name="Check Box 77" hidden="1">
              <a:extLst>
                <a:ext uri="{63B3BB69-23CF-44E3-9099-C40C66FF867C}">
                  <a14:compatExt spid="_x0000_s318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10</xdr:row>
          <xdr:rowOff>0</xdr:rowOff>
        </xdr:from>
        <xdr:to>
          <xdr:col>9</xdr:col>
          <xdr:colOff>971550</xdr:colOff>
          <xdr:row>11</xdr:row>
          <xdr:rowOff>0</xdr:rowOff>
        </xdr:to>
        <xdr:sp macro="" textlink="">
          <xdr:nvSpPr>
            <xdr:cNvPr id="31822" name="Check Box 78" hidden="1">
              <a:extLst>
                <a:ext uri="{63B3BB69-23CF-44E3-9099-C40C66FF867C}">
                  <a14:compatExt spid="_x0000_s318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20</xdr:row>
          <xdr:rowOff>0</xdr:rowOff>
        </xdr:from>
        <xdr:to>
          <xdr:col>9</xdr:col>
          <xdr:colOff>971550</xdr:colOff>
          <xdr:row>21</xdr:row>
          <xdr:rowOff>0</xdr:rowOff>
        </xdr:to>
        <xdr:sp macro="" textlink="">
          <xdr:nvSpPr>
            <xdr:cNvPr id="31823" name="Check Box 79" hidden="1">
              <a:extLst>
                <a:ext uri="{63B3BB69-23CF-44E3-9099-C40C66FF867C}">
                  <a14:compatExt spid="_x0000_s318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30</xdr:row>
          <xdr:rowOff>0</xdr:rowOff>
        </xdr:from>
        <xdr:to>
          <xdr:col>9</xdr:col>
          <xdr:colOff>971550</xdr:colOff>
          <xdr:row>31</xdr:row>
          <xdr:rowOff>0</xdr:rowOff>
        </xdr:to>
        <xdr:sp macro="" textlink="">
          <xdr:nvSpPr>
            <xdr:cNvPr id="31824" name="Check Box 80" hidden="1">
              <a:extLst>
                <a:ext uri="{63B3BB69-23CF-44E3-9099-C40C66FF867C}">
                  <a14:compatExt spid="_x0000_s318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40</xdr:row>
          <xdr:rowOff>0</xdr:rowOff>
        </xdr:from>
        <xdr:to>
          <xdr:col>9</xdr:col>
          <xdr:colOff>971550</xdr:colOff>
          <xdr:row>41</xdr:row>
          <xdr:rowOff>0</xdr:rowOff>
        </xdr:to>
        <xdr:sp macro="" textlink="">
          <xdr:nvSpPr>
            <xdr:cNvPr id="31825" name="Check Box 81" hidden="1">
              <a:extLst>
                <a:ext uri="{63B3BB69-23CF-44E3-9099-C40C66FF867C}">
                  <a14:compatExt spid="_x0000_s318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51</xdr:row>
          <xdr:rowOff>0</xdr:rowOff>
        </xdr:from>
        <xdr:to>
          <xdr:col>9</xdr:col>
          <xdr:colOff>971550</xdr:colOff>
          <xdr:row>52</xdr:row>
          <xdr:rowOff>0</xdr:rowOff>
        </xdr:to>
        <xdr:sp macro="" textlink="">
          <xdr:nvSpPr>
            <xdr:cNvPr id="31826" name="Check Box 82" hidden="1">
              <a:extLst>
                <a:ext uri="{63B3BB69-23CF-44E3-9099-C40C66FF867C}">
                  <a14:compatExt spid="_x0000_s318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61</xdr:row>
          <xdr:rowOff>0</xdr:rowOff>
        </xdr:from>
        <xdr:to>
          <xdr:col>9</xdr:col>
          <xdr:colOff>971550</xdr:colOff>
          <xdr:row>62</xdr:row>
          <xdr:rowOff>0</xdr:rowOff>
        </xdr:to>
        <xdr:sp macro="" textlink="">
          <xdr:nvSpPr>
            <xdr:cNvPr id="31827" name="Check Box 83" hidden="1">
              <a:extLst>
                <a:ext uri="{63B3BB69-23CF-44E3-9099-C40C66FF867C}">
                  <a14:compatExt spid="_x0000_s318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10</xdr:row>
          <xdr:rowOff>400050</xdr:rowOff>
        </xdr:from>
        <xdr:to>
          <xdr:col>1</xdr:col>
          <xdr:colOff>971550</xdr:colOff>
          <xdr:row>12</xdr:row>
          <xdr:rowOff>161925</xdr:rowOff>
        </xdr:to>
        <xdr:sp macro="" textlink="">
          <xdr:nvSpPr>
            <xdr:cNvPr id="31828" name="Check Box 84" hidden="1">
              <a:extLst>
                <a:ext uri="{63B3BB69-23CF-44E3-9099-C40C66FF867C}">
                  <a14:compatExt spid="_x0000_s318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20</xdr:row>
          <xdr:rowOff>400050</xdr:rowOff>
        </xdr:from>
        <xdr:to>
          <xdr:col>1</xdr:col>
          <xdr:colOff>971550</xdr:colOff>
          <xdr:row>22</xdr:row>
          <xdr:rowOff>161925</xdr:rowOff>
        </xdr:to>
        <xdr:sp macro="" textlink="">
          <xdr:nvSpPr>
            <xdr:cNvPr id="31829" name="Check Box 85" hidden="1">
              <a:extLst>
                <a:ext uri="{63B3BB69-23CF-44E3-9099-C40C66FF867C}">
                  <a14:compatExt spid="_x0000_s318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30</xdr:row>
          <xdr:rowOff>400050</xdr:rowOff>
        </xdr:from>
        <xdr:to>
          <xdr:col>1</xdr:col>
          <xdr:colOff>971550</xdr:colOff>
          <xdr:row>32</xdr:row>
          <xdr:rowOff>161925</xdr:rowOff>
        </xdr:to>
        <xdr:sp macro="" textlink="">
          <xdr:nvSpPr>
            <xdr:cNvPr id="31830" name="Check Box 86" hidden="1">
              <a:extLst>
                <a:ext uri="{63B3BB69-23CF-44E3-9099-C40C66FF867C}">
                  <a14:compatExt spid="_x0000_s318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40</xdr:row>
          <xdr:rowOff>400050</xdr:rowOff>
        </xdr:from>
        <xdr:to>
          <xdr:col>1</xdr:col>
          <xdr:colOff>971550</xdr:colOff>
          <xdr:row>42</xdr:row>
          <xdr:rowOff>161925</xdr:rowOff>
        </xdr:to>
        <xdr:sp macro="" textlink="">
          <xdr:nvSpPr>
            <xdr:cNvPr id="31831" name="Check Box 87" hidden="1">
              <a:extLst>
                <a:ext uri="{63B3BB69-23CF-44E3-9099-C40C66FF867C}">
                  <a14:compatExt spid="_x0000_s318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51</xdr:row>
          <xdr:rowOff>400050</xdr:rowOff>
        </xdr:from>
        <xdr:to>
          <xdr:col>1</xdr:col>
          <xdr:colOff>971550</xdr:colOff>
          <xdr:row>53</xdr:row>
          <xdr:rowOff>161925</xdr:rowOff>
        </xdr:to>
        <xdr:sp macro="" textlink="">
          <xdr:nvSpPr>
            <xdr:cNvPr id="31832" name="Check Box 88" hidden="1">
              <a:extLst>
                <a:ext uri="{63B3BB69-23CF-44E3-9099-C40C66FF867C}">
                  <a14:compatExt spid="_x0000_s318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61</xdr:row>
          <xdr:rowOff>400050</xdr:rowOff>
        </xdr:from>
        <xdr:to>
          <xdr:col>1</xdr:col>
          <xdr:colOff>971550</xdr:colOff>
          <xdr:row>63</xdr:row>
          <xdr:rowOff>161925</xdr:rowOff>
        </xdr:to>
        <xdr:sp macro="" textlink="">
          <xdr:nvSpPr>
            <xdr:cNvPr id="31833" name="Check Box 89" hidden="1">
              <a:extLst>
                <a:ext uri="{63B3BB69-23CF-44E3-9099-C40C66FF867C}">
                  <a14:compatExt spid="_x0000_s31833"/>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6</xdr:row>
      <xdr:rowOff>819149</xdr:rowOff>
    </xdr:to>
    <xdr:graphicFrame macro="">
      <xdr:nvGraphicFramePr>
        <xdr:cNvPr id="85" name="Chart 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82</xdr:row>
      <xdr:rowOff>0</xdr:rowOff>
    </xdr:from>
    <xdr:to>
      <xdr:col>15</xdr:col>
      <xdr:colOff>523875</xdr:colOff>
      <xdr:row>96</xdr:row>
      <xdr:rowOff>209549</xdr:rowOff>
    </xdr:to>
    <xdr:graphicFrame macro="">
      <xdr:nvGraphicFramePr>
        <xdr:cNvPr id="86" name="Chart 8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xdr:wsDr>
</file>

<file path=xl/drawings/drawing22.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0.69104</cdr:y>
    </cdr:from>
    <cdr:to>
      <cdr:x>0.93467</cdr:x>
      <cdr:y>0.95029</cdr:y>
    </cdr:to>
    <cdr:sp macro="" textlink="">
      <cdr:nvSpPr>
        <cdr:cNvPr id="9" name="Right Arrow 8"/>
        <cdr:cNvSpPr/>
      </cdr:nvSpPr>
      <cdr:spPr>
        <a:xfrm xmlns:a="http://schemas.openxmlformats.org/drawingml/2006/main" rot="16200000">
          <a:off x="2708477" y="2922906"/>
          <a:ext cx="1047013" cy="782856"/>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0.67368</cdr:x>
      <cdr:y>0.60396</cdr:y>
    </cdr:from>
    <cdr:to>
      <cdr:x>0.92304</cdr:x>
      <cdr:y>0.65812</cdr:y>
    </cdr:to>
    <cdr:sp macro="" textlink="">
      <cdr:nvSpPr>
        <cdr:cNvPr id="5" name="TextBox 4">
          <a:hlinkClick xmlns:a="http://schemas.openxmlformats.org/drawingml/2006/main" xmlns:r="http://schemas.openxmlformats.org/officeDocument/2006/relationships" r:id="rId6"/>
        </cdr:cNvPr>
        <cdr:cNvSpPr txBox="1"/>
      </cdr:nvSpPr>
      <cdr:spPr>
        <a:xfrm xmlns:a="http://schemas.openxmlformats.org/drawingml/2006/main">
          <a:off x="2611623" y="2439138"/>
          <a:ext cx="966688" cy="2187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dr:relSizeAnchor xmlns:cdr="http://schemas.openxmlformats.org/drawingml/2006/chartDrawing">
    <cdr:from>
      <cdr:x>0.64455</cdr:x>
      <cdr:y>0.48428</cdr:y>
    </cdr:from>
    <cdr:to>
      <cdr:x>0.97034</cdr:x>
      <cdr:y>0.54095</cdr:y>
    </cdr:to>
    <cdr:sp macro="" textlink="">
      <cdr:nvSpPr>
        <cdr:cNvPr id="11" name="TextBox 1">
          <a:hlinkClick xmlns:a="http://schemas.openxmlformats.org/drawingml/2006/main" xmlns:r="http://schemas.openxmlformats.org/officeDocument/2006/relationships" r:id="rId7"/>
        </cdr:cNvPr>
        <cdr:cNvSpPr txBox="1"/>
      </cdr:nvSpPr>
      <cdr:spPr>
        <a:xfrm xmlns:a="http://schemas.openxmlformats.org/drawingml/2006/main">
          <a:off x="2498725" y="1955800"/>
          <a:ext cx="1262982" cy="228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0.64619</cdr:x>
      <cdr:y>0.55189</cdr:y>
    </cdr:from>
    <cdr:to>
      <cdr:x>0.97543</cdr:x>
      <cdr:y>0.60142</cdr:y>
    </cdr:to>
    <cdr:sp macro="" textlink="">
      <cdr:nvSpPr>
        <cdr:cNvPr id="8" name="TextBox 7">
          <a:hlinkClick xmlns:a="http://schemas.openxmlformats.org/drawingml/2006/main" xmlns:r="http://schemas.openxmlformats.org/officeDocument/2006/relationships" r:id="rId8"/>
        </cdr:cNvPr>
        <cdr:cNvSpPr txBox="1"/>
      </cdr:nvSpPr>
      <cdr:spPr>
        <a:xfrm xmlns:a="http://schemas.openxmlformats.org/drawingml/2006/main">
          <a:off x="2505075" y="2228850"/>
          <a:ext cx="12763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Standard 7 (MSL)</a:t>
          </a:r>
        </a:p>
      </cdr:txBody>
    </cdr:sp>
  </cdr:relSizeAnchor>
</c:userShapes>
</file>

<file path=xl/drawings/drawing23.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0.69104</cdr:y>
    </cdr:from>
    <cdr:to>
      <cdr:x>0.93467</cdr:x>
      <cdr:y>0.95029</cdr:y>
    </cdr:to>
    <cdr:sp macro="" textlink="">
      <cdr:nvSpPr>
        <cdr:cNvPr id="9" name="Right Arrow 8"/>
        <cdr:cNvSpPr/>
      </cdr:nvSpPr>
      <cdr:spPr>
        <a:xfrm xmlns:a="http://schemas.openxmlformats.org/drawingml/2006/main" rot="16200000">
          <a:off x="2708477" y="2922906"/>
          <a:ext cx="1047013" cy="782856"/>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0.67368</cdr:x>
      <cdr:y>0.60396</cdr:y>
    </cdr:from>
    <cdr:to>
      <cdr:x>0.92304</cdr:x>
      <cdr:y>0.65812</cdr:y>
    </cdr:to>
    <cdr:sp macro="" textlink="">
      <cdr:nvSpPr>
        <cdr:cNvPr id="5" name="TextBox 4">
          <a:hlinkClick xmlns:a="http://schemas.openxmlformats.org/drawingml/2006/main" xmlns:r="http://schemas.openxmlformats.org/officeDocument/2006/relationships" r:id="rId6"/>
        </cdr:cNvPr>
        <cdr:cNvSpPr txBox="1"/>
      </cdr:nvSpPr>
      <cdr:spPr>
        <a:xfrm xmlns:a="http://schemas.openxmlformats.org/drawingml/2006/main">
          <a:off x="2611623" y="2439138"/>
          <a:ext cx="966688" cy="2187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dr:relSizeAnchor xmlns:cdr="http://schemas.openxmlformats.org/drawingml/2006/chartDrawing">
    <cdr:from>
      <cdr:x>0.64455</cdr:x>
      <cdr:y>0.48428</cdr:y>
    </cdr:from>
    <cdr:to>
      <cdr:x>0.97034</cdr:x>
      <cdr:y>0.54095</cdr:y>
    </cdr:to>
    <cdr:sp macro="" textlink="">
      <cdr:nvSpPr>
        <cdr:cNvPr id="11" name="TextBox 1">
          <a:hlinkClick xmlns:a="http://schemas.openxmlformats.org/drawingml/2006/main" xmlns:r="http://schemas.openxmlformats.org/officeDocument/2006/relationships" r:id="rId7"/>
        </cdr:cNvPr>
        <cdr:cNvSpPr txBox="1"/>
      </cdr:nvSpPr>
      <cdr:spPr>
        <a:xfrm xmlns:a="http://schemas.openxmlformats.org/drawingml/2006/main">
          <a:off x="2498725" y="1955800"/>
          <a:ext cx="1262982" cy="228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0.64619</cdr:x>
      <cdr:y>0.55189</cdr:y>
    </cdr:from>
    <cdr:to>
      <cdr:x>0.97543</cdr:x>
      <cdr:y>0.60142</cdr:y>
    </cdr:to>
    <cdr:sp macro="" textlink="">
      <cdr:nvSpPr>
        <cdr:cNvPr id="8" name="TextBox 7">
          <a:hlinkClick xmlns:a="http://schemas.openxmlformats.org/drawingml/2006/main" xmlns:r="http://schemas.openxmlformats.org/officeDocument/2006/relationships" r:id="rId8"/>
        </cdr:cNvPr>
        <cdr:cNvSpPr txBox="1"/>
      </cdr:nvSpPr>
      <cdr:spPr>
        <a:xfrm xmlns:a="http://schemas.openxmlformats.org/drawingml/2006/main">
          <a:off x="2505075" y="2228850"/>
          <a:ext cx="12763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Standard 7 (MSL)</a:t>
          </a:r>
        </a:p>
      </cdr:txBody>
    </cdr:sp>
  </cdr:relSizeAnchor>
</c:userShapes>
</file>

<file path=xl/drawings/drawing24.xml><?xml version="1.0" encoding="utf-8"?>
<xdr:wsDr xmlns:xdr="http://schemas.openxmlformats.org/drawingml/2006/spreadsheetDrawing" xmlns:a="http://schemas.openxmlformats.org/drawingml/2006/main">
  <xdr:twoCellAnchor>
    <xdr:from>
      <xdr:col>5</xdr:col>
      <xdr:colOff>0</xdr:colOff>
      <xdr:row>62</xdr:row>
      <xdr:rowOff>104775</xdr:rowOff>
    </xdr:from>
    <xdr:to>
      <xdr:col>9</xdr:col>
      <xdr:colOff>1181099</xdr:colOff>
      <xdr:row>66</xdr:row>
      <xdr:rowOff>19050</xdr:rowOff>
    </xdr:to>
    <xdr:sp macro="" textlink="">
      <xdr:nvSpPr>
        <xdr:cNvPr id="2" name="TextBox 1"/>
        <xdr:cNvSpPr txBox="1"/>
      </xdr:nvSpPr>
      <xdr:spPr>
        <a:xfrm>
          <a:off x="3209925" y="22336125"/>
          <a:ext cx="4114799" cy="1085850"/>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000" b="1" i="0" u="none" strike="noStrike">
              <a:solidFill>
                <a:schemeClr val="dk1"/>
              </a:solidFill>
              <a:effectLst/>
              <a:latin typeface="+mn-lt"/>
              <a:ea typeface="+mn-ea"/>
              <a:cs typeface="+mn-cs"/>
            </a:rPr>
            <a:t>Basic</a:t>
          </a:r>
          <a:r>
            <a:rPr lang="en-US" b="1"/>
            <a:t> 		</a:t>
          </a:r>
          <a:r>
            <a:rPr lang="en-US" sz="1000" b="1" i="0" u="none" strike="noStrike">
              <a:solidFill>
                <a:schemeClr val="dk1"/>
              </a:solidFill>
              <a:effectLst/>
              <a:latin typeface="+mn-lt"/>
              <a:ea typeface="+mn-ea"/>
              <a:cs typeface="+mn-cs"/>
            </a:rPr>
            <a:t>0</a:t>
          </a:r>
          <a:r>
            <a:rPr lang="en-US" b="1"/>
            <a:t> </a:t>
          </a:r>
          <a:r>
            <a:rPr lang="en-US" sz="1000" b="1" i="0" u="none" strike="noStrike">
              <a:solidFill>
                <a:schemeClr val="dk1"/>
              </a:solidFill>
              <a:effectLst/>
              <a:latin typeface="+mn-lt"/>
              <a:ea typeface="+mn-ea"/>
              <a:cs typeface="+mn-cs"/>
            </a:rPr>
            <a:t>to</a:t>
          </a:r>
          <a:r>
            <a:rPr lang="en-US" b="1"/>
            <a:t> </a:t>
          </a:r>
          <a:r>
            <a:rPr lang="en-US" sz="1000" b="1" i="0" u="none" strike="noStrike">
              <a:solidFill>
                <a:schemeClr val="dk1"/>
              </a:solidFill>
              <a:effectLst/>
              <a:latin typeface="+mn-lt"/>
              <a:ea typeface="+mn-ea"/>
              <a:cs typeface="+mn-cs"/>
            </a:rPr>
            <a:t>1</a:t>
          </a:r>
          <a:r>
            <a:rPr lang="en-US" b="1"/>
            <a:t> </a:t>
          </a:r>
        </a:p>
        <a:p>
          <a:pPr algn="l" rtl="0">
            <a:defRPr sz="1000"/>
          </a:pPr>
          <a:r>
            <a:rPr lang="en-US" sz="1000" b="1" i="0" u="none" strike="noStrike">
              <a:solidFill>
                <a:schemeClr val="dk1"/>
              </a:solidFill>
              <a:effectLst/>
              <a:latin typeface="+mn-lt"/>
              <a:ea typeface="+mn-ea"/>
              <a:cs typeface="+mn-cs"/>
            </a:rPr>
            <a:t>Partially Proficient</a:t>
          </a:r>
          <a:r>
            <a:rPr lang="en-US" b="1"/>
            <a:t> 	</a:t>
          </a:r>
          <a:r>
            <a:rPr lang="en-US" sz="1000" b="1" i="0" u="none" strike="noStrike">
              <a:solidFill>
                <a:schemeClr val="dk1"/>
              </a:solidFill>
              <a:effectLst/>
              <a:latin typeface="+mn-lt"/>
              <a:ea typeface="+mn-ea"/>
              <a:cs typeface="+mn-cs"/>
            </a:rPr>
            <a:t>2</a:t>
          </a:r>
          <a:r>
            <a:rPr lang="en-US" b="1"/>
            <a:t> </a:t>
          </a:r>
          <a:r>
            <a:rPr lang="en-US" sz="1000" b="1" i="0" u="none" strike="noStrike">
              <a:solidFill>
                <a:schemeClr val="dk1"/>
              </a:solidFill>
              <a:effectLst/>
              <a:latin typeface="+mn-lt"/>
              <a:ea typeface="+mn-ea"/>
              <a:cs typeface="+mn-cs"/>
            </a:rPr>
            <a:t>to</a:t>
          </a:r>
          <a:r>
            <a:rPr lang="en-US" b="1"/>
            <a:t> </a:t>
          </a:r>
          <a:r>
            <a:rPr lang="en-US" sz="1000" b="1" i="0" u="none" strike="noStrike">
              <a:solidFill>
                <a:schemeClr val="dk1"/>
              </a:solidFill>
              <a:effectLst/>
              <a:latin typeface="+mn-lt"/>
              <a:ea typeface="+mn-ea"/>
              <a:cs typeface="+mn-cs"/>
            </a:rPr>
            <a:t>4</a:t>
          </a:r>
          <a:r>
            <a:rPr lang="en-US" b="1"/>
            <a:t> </a:t>
          </a:r>
        </a:p>
        <a:p>
          <a:pPr algn="l" rtl="0">
            <a:defRPr sz="1000"/>
          </a:pPr>
          <a:r>
            <a:rPr lang="en-US" sz="1000" b="1" i="0" u="none" strike="noStrike">
              <a:solidFill>
                <a:schemeClr val="dk1"/>
              </a:solidFill>
              <a:effectLst/>
              <a:latin typeface="+mn-lt"/>
              <a:ea typeface="+mn-ea"/>
              <a:cs typeface="+mn-cs"/>
            </a:rPr>
            <a:t>Proficient</a:t>
          </a:r>
          <a:r>
            <a:rPr lang="en-US" b="1"/>
            <a:t> 		</a:t>
          </a:r>
          <a:r>
            <a:rPr lang="en-US" sz="1000" b="1" i="0" u="none" strike="noStrike">
              <a:solidFill>
                <a:schemeClr val="dk1"/>
              </a:solidFill>
              <a:effectLst/>
              <a:latin typeface="+mn-lt"/>
              <a:ea typeface="+mn-ea"/>
              <a:cs typeface="+mn-cs"/>
            </a:rPr>
            <a:t>5</a:t>
          </a:r>
          <a:r>
            <a:rPr lang="en-US" b="1"/>
            <a:t> </a:t>
          </a:r>
          <a:r>
            <a:rPr lang="en-US" sz="1000" b="1" i="0" u="none" strike="noStrike">
              <a:solidFill>
                <a:schemeClr val="dk1"/>
              </a:solidFill>
              <a:effectLst/>
              <a:latin typeface="+mn-lt"/>
              <a:ea typeface="+mn-ea"/>
              <a:cs typeface="+mn-cs"/>
            </a:rPr>
            <a:t>to</a:t>
          </a:r>
          <a:r>
            <a:rPr lang="en-US" b="1"/>
            <a:t> </a:t>
          </a:r>
          <a:r>
            <a:rPr lang="en-US" sz="1000" b="1" i="0" u="none" strike="noStrike">
              <a:solidFill>
                <a:schemeClr val="dk1"/>
              </a:solidFill>
              <a:effectLst/>
              <a:latin typeface="+mn-lt"/>
              <a:ea typeface="+mn-ea"/>
              <a:cs typeface="+mn-cs"/>
            </a:rPr>
            <a:t>7</a:t>
          </a:r>
          <a:r>
            <a:rPr lang="en-US" b="1"/>
            <a:t> </a:t>
          </a:r>
        </a:p>
        <a:p>
          <a:pPr algn="l" rtl="0">
            <a:defRPr sz="1000"/>
          </a:pPr>
          <a:r>
            <a:rPr lang="en-US" sz="1000" b="1" i="0" u="none" strike="noStrike">
              <a:solidFill>
                <a:schemeClr val="dk1"/>
              </a:solidFill>
              <a:effectLst/>
              <a:latin typeface="+mn-lt"/>
              <a:ea typeface="+mn-ea"/>
              <a:cs typeface="+mn-cs"/>
            </a:rPr>
            <a:t>Accomplished</a:t>
          </a:r>
          <a:r>
            <a:rPr lang="en-US" b="1"/>
            <a:t> 		</a:t>
          </a:r>
          <a:r>
            <a:rPr lang="en-US" sz="1000" b="1" i="0" u="none" strike="noStrike">
              <a:solidFill>
                <a:schemeClr val="dk1"/>
              </a:solidFill>
              <a:effectLst/>
              <a:latin typeface="+mn-lt"/>
              <a:ea typeface="+mn-ea"/>
              <a:cs typeface="+mn-cs"/>
            </a:rPr>
            <a:t>8</a:t>
          </a:r>
          <a:r>
            <a:rPr lang="en-US" b="1"/>
            <a:t> </a:t>
          </a:r>
          <a:r>
            <a:rPr lang="en-US" sz="1000" b="1" i="0" u="none" strike="noStrike">
              <a:solidFill>
                <a:schemeClr val="dk1"/>
              </a:solidFill>
              <a:effectLst/>
              <a:latin typeface="+mn-lt"/>
              <a:ea typeface="+mn-ea"/>
              <a:cs typeface="+mn-cs"/>
            </a:rPr>
            <a:t>to</a:t>
          </a:r>
          <a:r>
            <a:rPr lang="en-US" b="1"/>
            <a:t> </a:t>
          </a:r>
          <a:r>
            <a:rPr lang="en-US" sz="1000" b="1" i="0" u="none" strike="noStrike">
              <a:solidFill>
                <a:schemeClr val="dk1"/>
              </a:solidFill>
              <a:effectLst/>
              <a:latin typeface="+mn-lt"/>
              <a:ea typeface="+mn-ea"/>
              <a:cs typeface="+mn-cs"/>
            </a:rPr>
            <a:t>10</a:t>
          </a:r>
          <a:r>
            <a:rPr lang="en-US" b="1"/>
            <a:t> </a:t>
          </a:r>
        </a:p>
        <a:p>
          <a:pPr algn="l" rtl="0">
            <a:defRPr sz="1000"/>
          </a:pPr>
          <a:r>
            <a:rPr lang="en-US" sz="1000" b="1" i="0" u="none" strike="noStrike">
              <a:solidFill>
                <a:schemeClr val="dk1"/>
              </a:solidFill>
              <a:effectLst/>
              <a:latin typeface="+mn-lt"/>
              <a:ea typeface="+mn-ea"/>
              <a:cs typeface="+mn-cs"/>
            </a:rPr>
            <a:t>Exemplary</a:t>
          </a:r>
          <a:r>
            <a:rPr lang="en-US" b="1"/>
            <a:t> 		</a:t>
          </a:r>
          <a:r>
            <a:rPr lang="en-US" sz="1000" b="1" i="0" u="none" strike="noStrike">
              <a:solidFill>
                <a:schemeClr val="dk1"/>
              </a:solidFill>
              <a:effectLst/>
              <a:latin typeface="+mn-lt"/>
              <a:ea typeface="+mn-ea"/>
              <a:cs typeface="+mn-cs"/>
            </a:rPr>
            <a:t>11</a:t>
          </a:r>
          <a:r>
            <a:rPr lang="en-US" b="1"/>
            <a:t> </a:t>
          </a:r>
          <a:r>
            <a:rPr lang="en-US" sz="1000" b="1" i="0" u="none" strike="noStrike">
              <a:solidFill>
                <a:schemeClr val="dk1"/>
              </a:solidFill>
              <a:effectLst/>
              <a:latin typeface="+mn-lt"/>
              <a:ea typeface="+mn-ea"/>
              <a:cs typeface="+mn-cs"/>
            </a:rPr>
            <a:t>to</a:t>
          </a:r>
          <a:r>
            <a:rPr lang="en-US" b="1"/>
            <a:t> </a:t>
          </a:r>
          <a:r>
            <a:rPr lang="en-US" sz="1000" b="1" i="0" u="none" strike="noStrike">
              <a:solidFill>
                <a:schemeClr val="dk1"/>
              </a:solidFill>
              <a:effectLst/>
              <a:latin typeface="+mn-lt"/>
              <a:ea typeface="+mn-ea"/>
              <a:cs typeface="+mn-cs"/>
            </a:rPr>
            <a:t>12</a:t>
          </a:r>
          <a:r>
            <a:rPr lang="en-US" b="1"/>
            <a:t> </a:t>
          </a:r>
        </a:p>
      </xdr:txBody>
    </xdr:sp>
    <xdr:clientData/>
  </xdr:twoCellAnchor>
  <mc:AlternateContent xmlns:mc="http://schemas.openxmlformats.org/markup-compatibility/2006">
    <mc:Choice xmlns:a14="http://schemas.microsoft.com/office/drawing/2010/main" Requires="a14">
      <xdr:twoCellAnchor editAs="oneCell">
        <xdr:from>
          <xdr:col>0</xdr:col>
          <xdr:colOff>9525</xdr:colOff>
          <xdr:row>50</xdr:row>
          <xdr:rowOff>0</xdr:rowOff>
        </xdr:from>
        <xdr:to>
          <xdr:col>5</xdr:col>
          <xdr:colOff>1085850</xdr:colOff>
          <xdr:row>51</xdr:row>
          <xdr:rowOff>28575</xdr:rowOff>
        </xdr:to>
        <xdr:sp macro="" textlink="">
          <xdr:nvSpPr>
            <xdr:cNvPr id="32769" name="Check Box 1" hidden="1">
              <a:extLst>
                <a:ext uri="{63B3BB69-23CF-44E3-9099-C40C66FF867C}">
                  <a14:compatExt spid="_x0000_s327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51</xdr:row>
          <xdr:rowOff>0</xdr:rowOff>
        </xdr:from>
        <xdr:to>
          <xdr:col>2</xdr:col>
          <xdr:colOff>152400</xdr:colOff>
          <xdr:row>51</xdr:row>
          <xdr:rowOff>219075</xdr:rowOff>
        </xdr:to>
        <xdr:sp macro="" textlink="">
          <xdr:nvSpPr>
            <xdr:cNvPr id="32770" name="Check Box 2" hidden="1">
              <a:extLst>
                <a:ext uri="{63B3BB69-23CF-44E3-9099-C40C66FF867C}">
                  <a14:compatExt spid="_x0000_s327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52</xdr:row>
          <xdr:rowOff>0</xdr:rowOff>
        </xdr:from>
        <xdr:to>
          <xdr:col>2</xdr:col>
          <xdr:colOff>209550</xdr:colOff>
          <xdr:row>52</xdr:row>
          <xdr:rowOff>219075</xdr:rowOff>
        </xdr:to>
        <xdr:sp macro="" textlink="">
          <xdr:nvSpPr>
            <xdr:cNvPr id="32771" name="Check Box 3" hidden="1">
              <a:extLst>
                <a:ext uri="{63B3BB69-23CF-44E3-9099-C40C66FF867C}">
                  <a14:compatExt spid="_x0000_s327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53</xdr:row>
          <xdr:rowOff>0</xdr:rowOff>
        </xdr:from>
        <xdr:to>
          <xdr:col>2</xdr:col>
          <xdr:colOff>190500</xdr:colOff>
          <xdr:row>53</xdr:row>
          <xdr:rowOff>209550</xdr:rowOff>
        </xdr:to>
        <xdr:sp macro="" textlink="">
          <xdr:nvSpPr>
            <xdr:cNvPr id="32772" name="Check Box 4" hidden="1">
              <a:extLst>
                <a:ext uri="{63B3BB69-23CF-44E3-9099-C40C66FF867C}">
                  <a14:compatExt spid="_x0000_s327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53</xdr:row>
          <xdr:rowOff>266700</xdr:rowOff>
        </xdr:from>
        <xdr:to>
          <xdr:col>2</xdr:col>
          <xdr:colOff>171450</xdr:colOff>
          <xdr:row>54</xdr:row>
          <xdr:rowOff>209550</xdr:rowOff>
        </xdr:to>
        <xdr:sp macro="" textlink="">
          <xdr:nvSpPr>
            <xdr:cNvPr id="32773" name="Check Box 5" hidden="1">
              <a:extLst>
                <a:ext uri="{63B3BB69-23CF-44E3-9099-C40C66FF867C}">
                  <a14:compatExt spid="_x0000_s327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55</xdr:row>
          <xdr:rowOff>0</xdr:rowOff>
        </xdr:from>
        <xdr:to>
          <xdr:col>2</xdr:col>
          <xdr:colOff>171450</xdr:colOff>
          <xdr:row>55</xdr:row>
          <xdr:rowOff>219075</xdr:rowOff>
        </xdr:to>
        <xdr:sp macro="" textlink="">
          <xdr:nvSpPr>
            <xdr:cNvPr id="32774" name="Check Box 6" hidden="1">
              <a:extLst>
                <a:ext uri="{63B3BB69-23CF-44E3-9099-C40C66FF867C}">
                  <a14:compatExt spid="_x0000_s327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56</xdr:row>
          <xdr:rowOff>0</xdr:rowOff>
        </xdr:from>
        <xdr:to>
          <xdr:col>2</xdr:col>
          <xdr:colOff>171450</xdr:colOff>
          <xdr:row>56</xdr:row>
          <xdr:rowOff>209550</xdr:rowOff>
        </xdr:to>
        <xdr:sp macro="" textlink="">
          <xdr:nvSpPr>
            <xdr:cNvPr id="32775" name="Check Box 7" hidden="1">
              <a:extLst>
                <a:ext uri="{63B3BB69-23CF-44E3-9099-C40C66FF867C}">
                  <a14:compatExt spid="_x0000_s327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56</xdr:row>
          <xdr:rowOff>266700</xdr:rowOff>
        </xdr:from>
        <xdr:to>
          <xdr:col>2</xdr:col>
          <xdr:colOff>152400</xdr:colOff>
          <xdr:row>57</xdr:row>
          <xdr:rowOff>209550</xdr:rowOff>
        </xdr:to>
        <xdr:sp macro="" textlink="">
          <xdr:nvSpPr>
            <xdr:cNvPr id="32776" name="Check Box 8" hidden="1">
              <a:extLst>
                <a:ext uri="{63B3BB69-23CF-44E3-9099-C40C66FF867C}">
                  <a14:compatExt spid="_x0000_s327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49</xdr:row>
          <xdr:rowOff>0</xdr:rowOff>
        </xdr:from>
        <xdr:to>
          <xdr:col>2</xdr:col>
          <xdr:colOff>142875</xdr:colOff>
          <xdr:row>49</xdr:row>
          <xdr:rowOff>219075</xdr:rowOff>
        </xdr:to>
        <xdr:sp macro="" textlink="">
          <xdr:nvSpPr>
            <xdr:cNvPr id="32777" name="Check Box 9" hidden="1">
              <a:extLst>
                <a:ext uri="{63B3BB69-23CF-44E3-9099-C40C66FF867C}">
                  <a14:compatExt spid="_x0000_s327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58</xdr:row>
          <xdr:rowOff>0</xdr:rowOff>
        </xdr:from>
        <xdr:to>
          <xdr:col>2</xdr:col>
          <xdr:colOff>142875</xdr:colOff>
          <xdr:row>58</xdr:row>
          <xdr:rowOff>219075</xdr:rowOff>
        </xdr:to>
        <xdr:sp macro="" textlink="">
          <xdr:nvSpPr>
            <xdr:cNvPr id="32778" name="Check Box 10" hidden="1">
              <a:extLst>
                <a:ext uri="{63B3BB69-23CF-44E3-9099-C40C66FF867C}">
                  <a14:compatExt spid="_x0000_s327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59</xdr:row>
          <xdr:rowOff>0</xdr:rowOff>
        </xdr:from>
        <xdr:to>
          <xdr:col>0</xdr:col>
          <xdr:colOff>228600</xdr:colOff>
          <xdr:row>59</xdr:row>
          <xdr:rowOff>219075</xdr:rowOff>
        </xdr:to>
        <xdr:sp macro="" textlink="">
          <xdr:nvSpPr>
            <xdr:cNvPr id="32779" name="Check Box 11" hidden="1">
              <a:extLst>
                <a:ext uri="{63B3BB69-23CF-44E3-9099-C40C66FF867C}">
                  <a14:compatExt spid="_x0000_s327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xdr:row>
          <xdr:rowOff>0</xdr:rowOff>
        </xdr:from>
        <xdr:to>
          <xdr:col>1</xdr:col>
          <xdr:colOff>952500</xdr:colOff>
          <xdr:row>5</xdr:row>
          <xdr:rowOff>1362075</xdr:rowOff>
        </xdr:to>
        <xdr:sp macro="" textlink="">
          <xdr:nvSpPr>
            <xdr:cNvPr id="32781" name="Check Box 13" hidden="1">
              <a:extLst>
                <a:ext uri="{63B3BB69-23CF-44E3-9099-C40C66FF867C}">
                  <a14:compatExt spid="_x0000_s327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xdr:row>
          <xdr:rowOff>552450</xdr:rowOff>
        </xdr:from>
        <xdr:to>
          <xdr:col>3</xdr:col>
          <xdr:colOff>952500</xdr:colOff>
          <xdr:row>5</xdr:row>
          <xdr:rowOff>847725</xdr:rowOff>
        </xdr:to>
        <xdr:sp macro="" textlink="">
          <xdr:nvSpPr>
            <xdr:cNvPr id="32782" name="Check Box 14" hidden="1">
              <a:extLst>
                <a:ext uri="{63B3BB69-23CF-44E3-9099-C40C66FF867C}">
                  <a14:compatExt spid="_x0000_s327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xdr:row>
          <xdr:rowOff>66675</xdr:rowOff>
        </xdr:from>
        <xdr:to>
          <xdr:col>3</xdr:col>
          <xdr:colOff>952500</xdr:colOff>
          <xdr:row>6</xdr:row>
          <xdr:rowOff>781050</xdr:rowOff>
        </xdr:to>
        <xdr:sp macro="" textlink="">
          <xdr:nvSpPr>
            <xdr:cNvPr id="32783" name="Check Box 15" hidden="1">
              <a:extLst>
                <a:ext uri="{63B3BB69-23CF-44E3-9099-C40C66FF867C}">
                  <a14:compatExt spid="_x0000_s327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xdr:row>
          <xdr:rowOff>542925</xdr:rowOff>
        </xdr:from>
        <xdr:to>
          <xdr:col>5</xdr:col>
          <xdr:colOff>952500</xdr:colOff>
          <xdr:row>5</xdr:row>
          <xdr:rowOff>904875</xdr:rowOff>
        </xdr:to>
        <xdr:sp macro="" textlink="">
          <xdr:nvSpPr>
            <xdr:cNvPr id="32784" name="Check Box 16" hidden="1">
              <a:extLst>
                <a:ext uri="{63B3BB69-23CF-44E3-9099-C40C66FF867C}">
                  <a14:compatExt spid="_x0000_s327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xdr:row>
          <xdr:rowOff>190500</xdr:rowOff>
        </xdr:from>
        <xdr:to>
          <xdr:col>5</xdr:col>
          <xdr:colOff>952500</xdr:colOff>
          <xdr:row>6</xdr:row>
          <xdr:rowOff>581025</xdr:rowOff>
        </xdr:to>
        <xdr:sp macro="" textlink="">
          <xdr:nvSpPr>
            <xdr:cNvPr id="32785" name="Check Box 17" hidden="1">
              <a:extLst>
                <a:ext uri="{63B3BB69-23CF-44E3-9099-C40C66FF867C}">
                  <a14:compatExt spid="_x0000_s327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5</xdr:row>
          <xdr:rowOff>257175</xdr:rowOff>
        </xdr:from>
        <xdr:to>
          <xdr:col>7</xdr:col>
          <xdr:colOff>952500</xdr:colOff>
          <xdr:row>5</xdr:row>
          <xdr:rowOff>1133475</xdr:rowOff>
        </xdr:to>
        <xdr:sp macro="" textlink="">
          <xdr:nvSpPr>
            <xdr:cNvPr id="32786" name="Check Box 18" hidden="1">
              <a:extLst>
                <a:ext uri="{63B3BB69-23CF-44E3-9099-C40C66FF867C}">
                  <a14:compatExt spid="_x0000_s327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6</xdr:row>
          <xdr:rowOff>123825</xdr:rowOff>
        </xdr:from>
        <xdr:to>
          <xdr:col>7</xdr:col>
          <xdr:colOff>952500</xdr:colOff>
          <xdr:row>6</xdr:row>
          <xdr:rowOff>714375</xdr:rowOff>
        </xdr:to>
        <xdr:sp macro="" textlink="">
          <xdr:nvSpPr>
            <xdr:cNvPr id="32787" name="Check Box 19" hidden="1">
              <a:extLst>
                <a:ext uri="{63B3BB69-23CF-44E3-9099-C40C66FF867C}">
                  <a14:compatExt spid="_x0000_s327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5</xdr:row>
          <xdr:rowOff>238125</xdr:rowOff>
        </xdr:from>
        <xdr:to>
          <xdr:col>9</xdr:col>
          <xdr:colOff>952500</xdr:colOff>
          <xdr:row>5</xdr:row>
          <xdr:rowOff>1133475</xdr:rowOff>
        </xdr:to>
        <xdr:sp macro="" textlink="">
          <xdr:nvSpPr>
            <xdr:cNvPr id="32788" name="Check Box 20" hidden="1">
              <a:extLst>
                <a:ext uri="{63B3BB69-23CF-44E3-9099-C40C66FF867C}">
                  <a14:compatExt spid="_x0000_s327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16</xdr:row>
          <xdr:rowOff>285750</xdr:rowOff>
        </xdr:from>
        <xdr:to>
          <xdr:col>1</xdr:col>
          <xdr:colOff>952500</xdr:colOff>
          <xdr:row>16</xdr:row>
          <xdr:rowOff>1028700</xdr:rowOff>
        </xdr:to>
        <xdr:sp macro="" textlink="">
          <xdr:nvSpPr>
            <xdr:cNvPr id="32789" name="Check Box 21" hidden="1">
              <a:extLst>
                <a:ext uri="{63B3BB69-23CF-44E3-9099-C40C66FF867C}">
                  <a14:compatExt spid="_x0000_s327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xdr:row>
          <xdr:rowOff>123825</xdr:rowOff>
        </xdr:from>
        <xdr:to>
          <xdr:col>3</xdr:col>
          <xdr:colOff>952500</xdr:colOff>
          <xdr:row>16</xdr:row>
          <xdr:rowOff>1181100</xdr:rowOff>
        </xdr:to>
        <xdr:sp macro="" textlink="">
          <xdr:nvSpPr>
            <xdr:cNvPr id="32790" name="Check Box 22" hidden="1">
              <a:extLst>
                <a:ext uri="{63B3BB69-23CF-44E3-9099-C40C66FF867C}">
                  <a14:compatExt spid="_x0000_s327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16</xdr:row>
          <xdr:rowOff>114300</xdr:rowOff>
        </xdr:from>
        <xdr:to>
          <xdr:col>5</xdr:col>
          <xdr:colOff>952500</xdr:colOff>
          <xdr:row>16</xdr:row>
          <xdr:rowOff>1152525</xdr:rowOff>
        </xdr:to>
        <xdr:sp macro="" textlink="">
          <xdr:nvSpPr>
            <xdr:cNvPr id="32791" name="Check Box 23" hidden="1">
              <a:extLst>
                <a:ext uri="{63B3BB69-23CF-44E3-9099-C40C66FF867C}">
                  <a14:compatExt spid="_x0000_s327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17</xdr:row>
          <xdr:rowOff>19050</xdr:rowOff>
        </xdr:from>
        <xdr:to>
          <xdr:col>5</xdr:col>
          <xdr:colOff>952500</xdr:colOff>
          <xdr:row>17</xdr:row>
          <xdr:rowOff>904875</xdr:rowOff>
        </xdr:to>
        <xdr:sp macro="" textlink="">
          <xdr:nvSpPr>
            <xdr:cNvPr id="32792" name="Check Box 24" hidden="1">
              <a:extLst>
                <a:ext uri="{63B3BB69-23CF-44E3-9099-C40C66FF867C}">
                  <a14:compatExt spid="_x0000_s327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16</xdr:row>
          <xdr:rowOff>276225</xdr:rowOff>
        </xdr:from>
        <xdr:to>
          <xdr:col>7</xdr:col>
          <xdr:colOff>952500</xdr:colOff>
          <xdr:row>16</xdr:row>
          <xdr:rowOff>1019175</xdr:rowOff>
        </xdr:to>
        <xdr:sp macro="" textlink="">
          <xdr:nvSpPr>
            <xdr:cNvPr id="32793" name="Check Box 25" hidden="1">
              <a:extLst>
                <a:ext uri="{63B3BB69-23CF-44E3-9099-C40C66FF867C}">
                  <a14:compatExt spid="_x0000_s327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17</xdr:row>
          <xdr:rowOff>95250</xdr:rowOff>
        </xdr:from>
        <xdr:to>
          <xdr:col>7</xdr:col>
          <xdr:colOff>952500</xdr:colOff>
          <xdr:row>17</xdr:row>
          <xdr:rowOff>847725</xdr:rowOff>
        </xdr:to>
        <xdr:sp macro="" textlink="">
          <xdr:nvSpPr>
            <xdr:cNvPr id="32794" name="Check Box 26" hidden="1">
              <a:extLst>
                <a:ext uri="{63B3BB69-23CF-44E3-9099-C40C66FF867C}">
                  <a14:compatExt spid="_x0000_s327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16</xdr:row>
          <xdr:rowOff>38100</xdr:rowOff>
        </xdr:from>
        <xdr:to>
          <xdr:col>9</xdr:col>
          <xdr:colOff>952500</xdr:colOff>
          <xdr:row>17</xdr:row>
          <xdr:rowOff>19050</xdr:rowOff>
        </xdr:to>
        <xdr:sp macro="" textlink="">
          <xdr:nvSpPr>
            <xdr:cNvPr id="32795" name="Check Box 27" hidden="1">
              <a:extLst>
                <a:ext uri="{63B3BB69-23CF-44E3-9099-C40C66FF867C}">
                  <a14:compatExt spid="_x0000_s327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26</xdr:row>
          <xdr:rowOff>104775</xdr:rowOff>
        </xdr:from>
        <xdr:to>
          <xdr:col>1</xdr:col>
          <xdr:colOff>952500</xdr:colOff>
          <xdr:row>26</xdr:row>
          <xdr:rowOff>828675</xdr:rowOff>
        </xdr:to>
        <xdr:sp macro="" textlink="">
          <xdr:nvSpPr>
            <xdr:cNvPr id="32796" name="Check Box 28" hidden="1">
              <a:extLst>
                <a:ext uri="{63B3BB69-23CF-44E3-9099-C40C66FF867C}">
                  <a14:compatExt spid="_x0000_s327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27</xdr:row>
          <xdr:rowOff>209550</xdr:rowOff>
        </xdr:from>
        <xdr:to>
          <xdr:col>1</xdr:col>
          <xdr:colOff>952500</xdr:colOff>
          <xdr:row>27</xdr:row>
          <xdr:rowOff>762000</xdr:rowOff>
        </xdr:to>
        <xdr:sp macro="" textlink="">
          <xdr:nvSpPr>
            <xdr:cNvPr id="32797" name="Check Box 29" hidden="1">
              <a:extLst>
                <a:ext uri="{63B3BB69-23CF-44E3-9099-C40C66FF867C}">
                  <a14:compatExt spid="_x0000_s327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xdr:row>
          <xdr:rowOff>85725</xdr:rowOff>
        </xdr:from>
        <xdr:to>
          <xdr:col>3</xdr:col>
          <xdr:colOff>952500</xdr:colOff>
          <xdr:row>26</xdr:row>
          <xdr:rowOff>828675</xdr:rowOff>
        </xdr:to>
        <xdr:sp macro="" textlink="">
          <xdr:nvSpPr>
            <xdr:cNvPr id="32798" name="Check Box 30" hidden="1">
              <a:extLst>
                <a:ext uri="{63B3BB69-23CF-44E3-9099-C40C66FF867C}">
                  <a14:compatExt spid="_x0000_s327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xdr:row>
          <xdr:rowOff>114300</xdr:rowOff>
        </xdr:from>
        <xdr:to>
          <xdr:col>3</xdr:col>
          <xdr:colOff>952500</xdr:colOff>
          <xdr:row>27</xdr:row>
          <xdr:rowOff>819150</xdr:rowOff>
        </xdr:to>
        <xdr:sp macro="" textlink="">
          <xdr:nvSpPr>
            <xdr:cNvPr id="32799" name="Check Box 31" hidden="1">
              <a:extLst>
                <a:ext uri="{63B3BB69-23CF-44E3-9099-C40C66FF867C}">
                  <a14:compatExt spid="_x0000_s327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26</xdr:row>
          <xdr:rowOff>123825</xdr:rowOff>
        </xdr:from>
        <xdr:to>
          <xdr:col>5</xdr:col>
          <xdr:colOff>952500</xdr:colOff>
          <xdr:row>26</xdr:row>
          <xdr:rowOff>828675</xdr:rowOff>
        </xdr:to>
        <xdr:sp macro="" textlink="">
          <xdr:nvSpPr>
            <xdr:cNvPr id="32800" name="Check Box 32" hidden="1">
              <a:extLst>
                <a:ext uri="{63B3BB69-23CF-44E3-9099-C40C66FF867C}">
                  <a14:compatExt spid="_x0000_s328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27</xdr:row>
          <xdr:rowOff>38100</xdr:rowOff>
        </xdr:from>
        <xdr:to>
          <xdr:col>5</xdr:col>
          <xdr:colOff>952500</xdr:colOff>
          <xdr:row>27</xdr:row>
          <xdr:rowOff>885825</xdr:rowOff>
        </xdr:to>
        <xdr:sp macro="" textlink="">
          <xdr:nvSpPr>
            <xdr:cNvPr id="32801" name="Check Box 33" hidden="1">
              <a:extLst>
                <a:ext uri="{63B3BB69-23CF-44E3-9099-C40C66FF867C}">
                  <a14:compatExt spid="_x0000_s328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26</xdr:row>
          <xdr:rowOff>28575</xdr:rowOff>
        </xdr:from>
        <xdr:to>
          <xdr:col>7</xdr:col>
          <xdr:colOff>952500</xdr:colOff>
          <xdr:row>26</xdr:row>
          <xdr:rowOff>866775</xdr:rowOff>
        </xdr:to>
        <xdr:sp macro="" textlink="">
          <xdr:nvSpPr>
            <xdr:cNvPr id="32802" name="Check Box 34" hidden="1">
              <a:extLst>
                <a:ext uri="{63B3BB69-23CF-44E3-9099-C40C66FF867C}">
                  <a14:compatExt spid="_x0000_s328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26</xdr:row>
          <xdr:rowOff>85725</xdr:rowOff>
        </xdr:from>
        <xdr:to>
          <xdr:col>9</xdr:col>
          <xdr:colOff>952500</xdr:colOff>
          <xdr:row>26</xdr:row>
          <xdr:rowOff>819150</xdr:rowOff>
        </xdr:to>
        <xdr:sp macro="" textlink="">
          <xdr:nvSpPr>
            <xdr:cNvPr id="32803" name="Check Box 35" hidden="1">
              <a:extLst>
                <a:ext uri="{63B3BB69-23CF-44E3-9099-C40C66FF867C}">
                  <a14:compatExt spid="_x0000_s328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xdr:row>
          <xdr:rowOff>0</xdr:rowOff>
        </xdr:from>
        <xdr:to>
          <xdr:col>9</xdr:col>
          <xdr:colOff>971550</xdr:colOff>
          <xdr:row>7</xdr:row>
          <xdr:rowOff>390525</xdr:rowOff>
        </xdr:to>
        <xdr:sp macro="" textlink="">
          <xdr:nvSpPr>
            <xdr:cNvPr id="32804" name="Check Box 36" hidden="1">
              <a:extLst>
                <a:ext uri="{63B3BB69-23CF-44E3-9099-C40C66FF867C}">
                  <a14:compatExt spid="_x0000_s328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18</xdr:row>
          <xdr:rowOff>0</xdr:rowOff>
        </xdr:from>
        <xdr:to>
          <xdr:col>9</xdr:col>
          <xdr:colOff>971550</xdr:colOff>
          <xdr:row>18</xdr:row>
          <xdr:rowOff>400050</xdr:rowOff>
        </xdr:to>
        <xdr:sp macro="" textlink="">
          <xdr:nvSpPr>
            <xdr:cNvPr id="32805" name="Check Box 37" hidden="1">
              <a:extLst>
                <a:ext uri="{63B3BB69-23CF-44E3-9099-C40C66FF867C}">
                  <a14:compatExt spid="_x0000_s328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28</xdr:row>
          <xdr:rowOff>0</xdr:rowOff>
        </xdr:from>
        <xdr:to>
          <xdr:col>9</xdr:col>
          <xdr:colOff>971550</xdr:colOff>
          <xdr:row>29</xdr:row>
          <xdr:rowOff>0</xdr:rowOff>
        </xdr:to>
        <xdr:sp macro="" textlink="">
          <xdr:nvSpPr>
            <xdr:cNvPr id="32806" name="Check Box 38" hidden="1">
              <a:extLst>
                <a:ext uri="{63B3BB69-23CF-44E3-9099-C40C66FF867C}">
                  <a14:compatExt spid="_x0000_s328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7</xdr:row>
          <xdr:rowOff>400050</xdr:rowOff>
        </xdr:from>
        <xdr:to>
          <xdr:col>1</xdr:col>
          <xdr:colOff>971550</xdr:colOff>
          <xdr:row>9</xdr:row>
          <xdr:rowOff>161925</xdr:rowOff>
        </xdr:to>
        <xdr:sp macro="" textlink="">
          <xdr:nvSpPr>
            <xdr:cNvPr id="32807" name="Check Box 39" hidden="1">
              <a:extLst>
                <a:ext uri="{63B3BB69-23CF-44E3-9099-C40C66FF867C}">
                  <a14:compatExt spid="_x0000_s328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18</xdr:row>
          <xdr:rowOff>400050</xdr:rowOff>
        </xdr:from>
        <xdr:to>
          <xdr:col>1</xdr:col>
          <xdr:colOff>971550</xdr:colOff>
          <xdr:row>20</xdr:row>
          <xdr:rowOff>161925</xdr:rowOff>
        </xdr:to>
        <xdr:sp macro="" textlink="">
          <xdr:nvSpPr>
            <xdr:cNvPr id="32808" name="Check Box 40" hidden="1">
              <a:extLst>
                <a:ext uri="{63B3BB69-23CF-44E3-9099-C40C66FF867C}">
                  <a14:compatExt spid="_x0000_s328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28</xdr:row>
          <xdr:rowOff>400050</xdr:rowOff>
        </xdr:from>
        <xdr:to>
          <xdr:col>1</xdr:col>
          <xdr:colOff>971550</xdr:colOff>
          <xdr:row>30</xdr:row>
          <xdr:rowOff>161925</xdr:rowOff>
        </xdr:to>
        <xdr:sp macro="" textlink="">
          <xdr:nvSpPr>
            <xdr:cNvPr id="32809" name="Check Box 41" hidden="1">
              <a:extLst>
                <a:ext uri="{63B3BB69-23CF-44E3-9099-C40C66FF867C}">
                  <a14:compatExt spid="_x0000_s32809"/>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6</xdr:row>
      <xdr:rowOff>219074</xdr:rowOff>
    </xdr:to>
    <xdr:graphicFrame macro="">
      <xdr:nvGraphicFramePr>
        <xdr:cNvPr id="43" name="Chart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49</xdr:row>
      <xdr:rowOff>0</xdr:rowOff>
    </xdr:from>
    <xdr:to>
      <xdr:col>15</xdr:col>
      <xdr:colOff>523875</xdr:colOff>
      <xdr:row>64</xdr:row>
      <xdr:rowOff>28574</xdr:rowOff>
    </xdr:to>
    <xdr:graphicFrame macro="">
      <xdr:nvGraphicFramePr>
        <xdr:cNvPr id="44" name="Chart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xdr:wsDr>
</file>

<file path=xl/drawings/drawing25.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0.68359</cdr:x>
      <cdr:y>0.69104</cdr:y>
    </cdr:from>
    <cdr:to>
      <cdr:x>0.88553</cdr:x>
      <cdr:y>0.95029</cdr:y>
    </cdr:to>
    <cdr:sp macro="" textlink="">
      <cdr:nvSpPr>
        <cdr:cNvPr id="9" name="Right Arrow 8"/>
        <cdr:cNvSpPr/>
      </cdr:nvSpPr>
      <cdr:spPr>
        <a:xfrm xmlns:a="http://schemas.openxmlformats.org/drawingml/2006/main" rot="16200000">
          <a:off x="2517980" y="2922909"/>
          <a:ext cx="1047007" cy="782856"/>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0.67368</cdr:x>
      <cdr:y>0.60396</cdr:y>
    </cdr:from>
    <cdr:to>
      <cdr:x>0.92304</cdr:x>
      <cdr:y>0.65812</cdr:y>
    </cdr:to>
    <cdr:sp macro="" textlink="">
      <cdr:nvSpPr>
        <cdr:cNvPr id="5" name="TextBox 4">
          <a:hlinkClick xmlns:a="http://schemas.openxmlformats.org/drawingml/2006/main" xmlns:r="http://schemas.openxmlformats.org/officeDocument/2006/relationships" r:id="rId6"/>
        </cdr:cNvPr>
        <cdr:cNvSpPr txBox="1"/>
      </cdr:nvSpPr>
      <cdr:spPr>
        <a:xfrm xmlns:a="http://schemas.openxmlformats.org/drawingml/2006/main">
          <a:off x="2611623" y="2439138"/>
          <a:ext cx="966688" cy="2187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dr:relSizeAnchor xmlns:cdr="http://schemas.openxmlformats.org/drawingml/2006/chartDrawing">
    <cdr:from>
      <cdr:x>0.64455</cdr:x>
      <cdr:y>0.48428</cdr:y>
    </cdr:from>
    <cdr:to>
      <cdr:x>0.97034</cdr:x>
      <cdr:y>0.54095</cdr:y>
    </cdr:to>
    <cdr:sp macro="" textlink="">
      <cdr:nvSpPr>
        <cdr:cNvPr id="11" name="TextBox 1">
          <a:hlinkClick xmlns:a="http://schemas.openxmlformats.org/drawingml/2006/main" xmlns:r="http://schemas.openxmlformats.org/officeDocument/2006/relationships" r:id="rId7"/>
        </cdr:cNvPr>
        <cdr:cNvSpPr txBox="1"/>
      </cdr:nvSpPr>
      <cdr:spPr>
        <a:xfrm xmlns:a="http://schemas.openxmlformats.org/drawingml/2006/main">
          <a:off x="2498725" y="1955800"/>
          <a:ext cx="1262982" cy="228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0.64619</cdr:x>
      <cdr:y>0.55189</cdr:y>
    </cdr:from>
    <cdr:to>
      <cdr:x>0.97543</cdr:x>
      <cdr:y>0.60142</cdr:y>
    </cdr:to>
    <cdr:sp macro="" textlink="">
      <cdr:nvSpPr>
        <cdr:cNvPr id="8" name="TextBox 7">
          <a:hlinkClick xmlns:a="http://schemas.openxmlformats.org/drawingml/2006/main" xmlns:r="http://schemas.openxmlformats.org/officeDocument/2006/relationships" r:id="rId8"/>
        </cdr:cNvPr>
        <cdr:cNvSpPr txBox="1"/>
      </cdr:nvSpPr>
      <cdr:spPr>
        <a:xfrm xmlns:a="http://schemas.openxmlformats.org/drawingml/2006/main">
          <a:off x="2505075" y="2228850"/>
          <a:ext cx="12763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Standard 7 (MSL)</a:t>
          </a:r>
        </a:p>
      </cdr:txBody>
    </cdr:sp>
  </cdr:relSizeAnchor>
</c:userShapes>
</file>

<file path=xl/drawings/drawing26.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0.69104</cdr:y>
    </cdr:from>
    <cdr:to>
      <cdr:x>0.93467</cdr:x>
      <cdr:y>0.95029</cdr:y>
    </cdr:to>
    <cdr:sp macro="" textlink="">
      <cdr:nvSpPr>
        <cdr:cNvPr id="9" name="Right Arrow 8"/>
        <cdr:cNvSpPr/>
      </cdr:nvSpPr>
      <cdr:spPr>
        <a:xfrm xmlns:a="http://schemas.openxmlformats.org/drawingml/2006/main" rot="16200000">
          <a:off x="2708477" y="2922906"/>
          <a:ext cx="1047013" cy="782856"/>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0.67368</cdr:x>
      <cdr:y>0.60396</cdr:y>
    </cdr:from>
    <cdr:to>
      <cdr:x>0.92304</cdr:x>
      <cdr:y>0.65812</cdr:y>
    </cdr:to>
    <cdr:sp macro="" textlink="">
      <cdr:nvSpPr>
        <cdr:cNvPr id="5" name="TextBox 4">
          <a:hlinkClick xmlns:a="http://schemas.openxmlformats.org/drawingml/2006/main" xmlns:r="http://schemas.openxmlformats.org/officeDocument/2006/relationships" r:id="rId6"/>
        </cdr:cNvPr>
        <cdr:cNvSpPr txBox="1"/>
      </cdr:nvSpPr>
      <cdr:spPr>
        <a:xfrm xmlns:a="http://schemas.openxmlformats.org/drawingml/2006/main">
          <a:off x="2611623" y="2439138"/>
          <a:ext cx="966688" cy="2187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dr:relSizeAnchor xmlns:cdr="http://schemas.openxmlformats.org/drawingml/2006/chartDrawing">
    <cdr:from>
      <cdr:x>0.64455</cdr:x>
      <cdr:y>0.48428</cdr:y>
    </cdr:from>
    <cdr:to>
      <cdr:x>0.97034</cdr:x>
      <cdr:y>0.54095</cdr:y>
    </cdr:to>
    <cdr:sp macro="" textlink="">
      <cdr:nvSpPr>
        <cdr:cNvPr id="11" name="TextBox 1">
          <a:hlinkClick xmlns:a="http://schemas.openxmlformats.org/drawingml/2006/main" xmlns:r="http://schemas.openxmlformats.org/officeDocument/2006/relationships" r:id="rId7"/>
        </cdr:cNvPr>
        <cdr:cNvSpPr txBox="1"/>
      </cdr:nvSpPr>
      <cdr:spPr>
        <a:xfrm xmlns:a="http://schemas.openxmlformats.org/drawingml/2006/main">
          <a:off x="2498725" y="1955800"/>
          <a:ext cx="1262982" cy="228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0.64619</cdr:x>
      <cdr:y>0.55189</cdr:y>
    </cdr:from>
    <cdr:to>
      <cdr:x>0.97543</cdr:x>
      <cdr:y>0.60142</cdr:y>
    </cdr:to>
    <cdr:sp macro="" textlink="">
      <cdr:nvSpPr>
        <cdr:cNvPr id="8" name="TextBox 7">
          <a:hlinkClick xmlns:a="http://schemas.openxmlformats.org/drawingml/2006/main" xmlns:r="http://schemas.openxmlformats.org/officeDocument/2006/relationships" r:id="rId8"/>
        </cdr:cNvPr>
        <cdr:cNvSpPr txBox="1"/>
      </cdr:nvSpPr>
      <cdr:spPr>
        <a:xfrm xmlns:a="http://schemas.openxmlformats.org/drawingml/2006/main">
          <a:off x="2505075" y="2228850"/>
          <a:ext cx="12763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Standard 7 (MSL)</a:t>
          </a:r>
        </a:p>
      </cdr:txBody>
    </cdr:sp>
  </cdr:relSizeAnchor>
</c:userShapes>
</file>

<file path=xl/drawings/drawing27.xml><?xml version="1.0" encoding="utf-8"?>
<xdr:wsDr xmlns:xdr="http://schemas.openxmlformats.org/drawingml/2006/spreadsheetDrawing" xmlns:a="http://schemas.openxmlformats.org/drawingml/2006/main">
  <xdr:twoCellAnchor>
    <xdr:from>
      <xdr:col>1</xdr:col>
      <xdr:colOff>295275</xdr:colOff>
      <xdr:row>0</xdr:row>
      <xdr:rowOff>457199</xdr:rowOff>
    </xdr:from>
    <xdr:to>
      <xdr:col>6</xdr:col>
      <xdr:colOff>314326</xdr:colOff>
      <xdr:row>14</xdr:row>
      <xdr:rowOff>9526</xdr:rowOff>
    </xdr:to>
    <xdr:grpSp>
      <xdr:nvGrpSpPr>
        <xdr:cNvPr id="2" name="Group 1"/>
        <xdr:cNvGrpSpPr/>
      </xdr:nvGrpSpPr>
      <xdr:grpSpPr>
        <a:xfrm>
          <a:off x="466725" y="457199"/>
          <a:ext cx="7943851" cy="2571752"/>
          <a:chOff x="1221767" y="146910"/>
          <a:chExt cx="6806280" cy="3592636"/>
        </a:xfrm>
      </xdr:grpSpPr>
      <xdr:graphicFrame macro="">
        <xdr:nvGraphicFramePr>
          <xdr:cNvPr id="3" name="Chart 2"/>
          <xdr:cNvGraphicFramePr>
            <a:graphicFrameLocks/>
          </xdr:cNvGraphicFramePr>
        </xdr:nvGraphicFramePr>
        <xdr:xfrm>
          <a:off x="1221767" y="158145"/>
          <a:ext cx="5953123" cy="3581401"/>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Line Callout 1 3">
            <a:hlinkClick xmlns:r="http://schemas.openxmlformats.org/officeDocument/2006/relationships" r:id="rId2"/>
          </xdr:cNvPr>
          <xdr:cNvSpPr/>
        </xdr:nvSpPr>
        <xdr:spPr>
          <a:xfrm>
            <a:off x="5955151" y="146910"/>
            <a:ext cx="2072896" cy="3563035"/>
          </a:xfrm>
          <a:prstGeom prst="borderCallout1">
            <a:avLst>
              <a:gd name="adj1" fmla="val 99088"/>
              <a:gd name="adj2" fmla="val -3695"/>
              <a:gd name="adj3" fmla="val 95536"/>
              <a:gd name="adj4" fmla="val -125577"/>
            </a:avLst>
          </a:prstGeom>
          <a:solidFill>
            <a:srgbClr val="4F81BD"/>
          </a:solidFill>
          <a:ln w="25400" cap="flat" cmpd="sng" algn="ctr">
            <a:solidFill>
              <a:srgbClr val="4F81BD">
                <a:shade val="50000"/>
              </a:srgbClr>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15000"/>
              </a:lnSpc>
              <a:spcBef>
                <a:spcPts val="0"/>
              </a:spcBef>
              <a:spcAft>
                <a:spcPts val="0"/>
              </a:spcAft>
            </a:pPr>
            <a:r>
              <a:rPr lang="en-US" sz="1000" b="1" i="1" u="sng">
                <a:effectLst/>
                <a:ea typeface="Calibri"/>
                <a:cs typeface="Times New Roman"/>
              </a:rPr>
              <a:t> Please Refer</a:t>
            </a:r>
            <a:r>
              <a:rPr lang="en-US" sz="1000" b="1" i="1" u="sng" baseline="0">
                <a:effectLst/>
                <a:ea typeface="Calibri"/>
                <a:cs typeface="Times New Roman"/>
              </a:rPr>
              <a:t> State Board Rules</a:t>
            </a:r>
            <a:endParaRPr lang="en-US" sz="1000">
              <a:effectLst/>
              <a:ea typeface="Calibri"/>
              <a:cs typeface="Times New Roman"/>
            </a:endParaRPr>
          </a:p>
        </xdr:txBody>
      </xdr:sp>
    </xdr:grpSp>
    <xdr:clientData/>
  </xdr:twoCellAnchor>
  <xdr:twoCellAnchor>
    <xdr:from>
      <xdr:col>0</xdr:col>
      <xdr:colOff>76201</xdr:colOff>
      <xdr:row>14</xdr:row>
      <xdr:rowOff>28576</xdr:rowOff>
    </xdr:from>
    <xdr:to>
      <xdr:col>6</xdr:col>
      <xdr:colOff>209551</xdr:colOff>
      <xdr:row>19</xdr:row>
      <xdr:rowOff>247651</xdr:rowOff>
    </xdr:to>
    <xdr:sp macro="" textlink="">
      <xdr:nvSpPr>
        <xdr:cNvPr id="5" name="TextBox 4"/>
        <xdr:cNvSpPr txBox="1"/>
      </xdr:nvSpPr>
      <xdr:spPr>
        <a:xfrm>
          <a:off x="76201" y="3048001"/>
          <a:ext cx="8229600" cy="1219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1" i="1">
              <a:solidFill>
                <a:schemeClr val="dk1"/>
              </a:solidFill>
              <a:effectLst/>
              <a:latin typeface="+mn-lt"/>
              <a:ea typeface="+mn-ea"/>
              <a:cs typeface="+mn-cs"/>
            </a:rPr>
            <a:t>Steps for Brainstorming:</a:t>
          </a:r>
          <a:r>
            <a:rPr lang="en-US" sz="800" b="1" i="1" baseline="0">
              <a:solidFill>
                <a:schemeClr val="dk1"/>
              </a:solidFill>
              <a:effectLst/>
              <a:latin typeface="+mn-lt"/>
              <a:ea typeface="+mn-ea"/>
              <a:cs typeface="+mn-cs"/>
            </a:rPr>
            <a:t> Selecting and Weighting Measures of Student Learning</a:t>
          </a:r>
          <a:endParaRPr lang="en-US" sz="800">
            <a:solidFill>
              <a:schemeClr val="dk1"/>
            </a:solidFill>
            <a:effectLst/>
            <a:latin typeface="+mn-lt"/>
            <a:ea typeface="+mn-ea"/>
            <a:cs typeface="+mn-cs"/>
          </a:endParaRPr>
        </a:p>
        <a:p>
          <a:endParaRPr lang="en-US" sz="800" b="1" u="sng">
            <a:solidFill>
              <a:schemeClr val="dk1"/>
            </a:solidFill>
            <a:effectLst/>
            <a:latin typeface="+mn-lt"/>
            <a:ea typeface="+mn-ea"/>
            <a:cs typeface="+mn-cs"/>
          </a:endParaRPr>
        </a:p>
        <a:p>
          <a:r>
            <a:rPr lang="en-US" sz="800" b="1" u="sng">
              <a:solidFill>
                <a:schemeClr val="dk1"/>
              </a:solidFill>
              <a:effectLst/>
              <a:latin typeface="+mn-lt"/>
              <a:ea typeface="+mn-ea"/>
              <a:cs typeface="+mn-cs"/>
            </a:rPr>
            <a:t>Step 1:</a:t>
          </a:r>
          <a:r>
            <a:rPr lang="en-US" sz="800" b="1">
              <a:solidFill>
                <a:schemeClr val="dk1"/>
              </a:solidFill>
              <a:effectLst/>
              <a:latin typeface="+mn-lt"/>
              <a:ea typeface="+mn-ea"/>
              <a:cs typeface="+mn-cs"/>
            </a:rPr>
            <a:t>  </a:t>
          </a:r>
          <a:r>
            <a:rPr lang="en-US" sz="800">
              <a:solidFill>
                <a:schemeClr val="dk1"/>
              </a:solidFill>
              <a:effectLst/>
              <a:latin typeface="+mn-lt"/>
              <a:ea typeface="+mn-ea"/>
              <a:cs typeface="+mn-cs"/>
            </a:rPr>
            <a:t>Using your completed assessment inventory, determine the multiple measures to be used in your evaluation system and record those in the chart below.  Remember, certain measures must be included as they are required by law.  See above for guidance.  As you complete the chart below, ensure you have met all of the requirements listed.  You do not have to complete the entire chart below, only include measures that are most appropriate and in compliance.  </a:t>
          </a:r>
        </a:p>
        <a:p>
          <a:endParaRPr lang="en-US" sz="800" b="1" u="sng">
            <a:solidFill>
              <a:schemeClr val="dk1"/>
            </a:solidFill>
            <a:effectLst/>
            <a:latin typeface="+mn-lt"/>
            <a:ea typeface="+mn-ea"/>
            <a:cs typeface="+mn-cs"/>
          </a:endParaRPr>
        </a:p>
        <a:p>
          <a:r>
            <a:rPr lang="en-US" sz="800" b="1" u="sng">
              <a:solidFill>
                <a:schemeClr val="dk1"/>
              </a:solidFill>
              <a:effectLst/>
              <a:latin typeface="+mn-lt"/>
              <a:ea typeface="+mn-ea"/>
              <a:cs typeface="+mn-cs"/>
            </a:rPr>
            <a:t>Step 2:</a:t>
          </a:r>
          <a:r>
            <a:rPr lang="en-US" sz="800">
              <a:solidFill>
                <a:schemeClr val="dk1"/>
              </a:solidFill>
              <a:effectLst/>
              <a:latin typeface="+mn-lt"/>
              <a:ea typeface="+mn-ea"/>
              <a:cs typeface="+mn-cs"/>
            </a:rPr>
            <a:t>  Assign weights to your measures and record those below.  Weighting should be informed by principal assignment, most appropriate measure to capture a principal's</a:t>
          </a:r>
          <a:r>
            <a:rPr lang="en-US" sz="800" baseline="0">
              <a:solidFill>
                <a:schemeClr val="dk1"/>
              </a:solidFill>
              <a:effectLst/>
              <a:latin typeface="+mn-lt"/>
              <a:ea typeface="+mn-ea"/>
              <a:cs typeface="+mn-cs"/>
            </a:rPr>
            <a:t> </a:t>
          </a:r>
          <a:r>
            <a:rPr lang="en-US" sz="800">
              <a:solidFill>
                <a:schemeClr val="dk1"/>
              </a:solidFill>
              <a:effectLst/>
              <a:latin typeface="+mn-lt"/>
              <a:ea typeface="+mn-ea"/>
              <a:cs typeface="+mn-cs"/>
            </a:rPr>
            <a:t>performance,</a:t>
          </a:r>
          <a:r>
            <a:rPr lang="en-US" sz="800" baseline="0">
              <a:solidFill>
                <a:schemeClr val="dk1"/>
              </a:solidFill>
              <a:effectLst/>
              <a:latin typeface="+mn-lt"/>
              <a:ea typeface="+mn-ea"/>
              <a:cs typeface="+mn-cs"/>
            </a:rPr>
            <a:t> alignment with UIP goals, </a:t>
          </a:r>
          <a:r>
            <a:rPr lang="en-US" sz="800">
              <a:solidFill>
                <a:schemeClr val="dk1"/>
              </a:solidFill>
              <a:effectLst/>
              <a:latin typeface="+mn-lt"/>
              <a:ea typeface="+mn-ea"/>
              <a:cs typeface="+mn-cs"/>
            </a:rPr>
            <a:t>confidence in the assessment and priority the assessment is given at the local level.  Be sure to also include a justification for each weighting assigned, e.g. </a:t>
          </a:r>
          <a:r>
            <a:rPr lang="en-US" sz="800" i="1">
              <a:solidFill>
                <a:schemeClr val="dk1"/>
              </a:solidFill>
              <a:effectLst/>
              <a:latin typeface="+mn-lt"/>
              <a:ea typeface="+mn-ea"/>
              <a:cs typeface="+mn-cs"/>
            </a:rPr>
            <a:t>District Reading Priority Assessment.  </a:t>
          </a:r>
          <a:r>
            <a:rPr lang="en-US" sz="800">
              <a:solidFill>
                <a:schemeClr val="dk1"/>
              </a:solidFill>
              <a:effectLst/>
              <a:latin typeface="+mn-lt"/>
              <a:ea typeface="+mn-ea"/>
              <a:cs typeface="+mn-cs"/>
            </a:rPr>
            <a:t> </a:t>
          </a:r>
        </a:p>
        <a:p>
          <a:endParaRPr lang="en-US" sz="1100"/>
        </a:p>
      </xdr:txBody>
    </xdr:sp>
    <xdr:clientData/>
  </xdr:twoCellAnchor>
  <xdr:twoCellAnchor>
    <xdr:from>
      <xdr:col>7</xdr:col>
      <xdr:colOff>0</xdr:colOff>
      <xdr:row>1</xdr:row>
      <xdr:rowOff>0</xdr:rowOff>
    </xdr:from>
    <xdr:to>
      <xdr:col>11</xdr:col>
      <xdr:colOff>714375</xdr:colOff>
      <xdr:row>21</xdr:row>
      <xdr:rowOff>85724</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PrintsWithSheet="0"/>
  </xdr:twoCellAnchor>
</xdr:wsDr>
</file>

<file path=xl/drawings/drawing28.xml><?xml version="1.0" encoding="utf-8"?>
<c:userShapes xmlns:c="http://schemas.openxmlformats.org/drawingml/2006/chart">
  <cdr:relSizeAnchor xmlns:cdr="http://schemas.openxmlformats.org/drawingml/2006/chartDrawing">
    <cdr:from>
      <cdr:x>0.1138</cdr:x>
      <cdr:y>0.04079</cdr:y>
    </cdr:from>
    <cdr:to>
      <cdr:x>0.47981</cdr:x>
      <cdr:y>0.97151</cdr:y>
    </cdr:to>
    <cdr:grpSp>
      <cdr:nvGrpSpPr>
        <cdr:cNvPr id="2" name="Group 1"/>
        <cdr:cNvGrpSpPr/>
      </cdr:nvGrpSpPr>
      <cdr:grpSpPr>
        <a:xfrm xmlns:a="http://schemas.openxmlformats.org/drawingml/2006/main">
          <a:off x="790694" y="104574"/>
          <a:ext cx="2543074" cy="2386096"/>
          <a:chOff x="1229207" y="296368"/>
          <a:chExt cx="3328417" cy="3328416"/>
        </a:xfrm>
      </cdr:grpSpPr>
      <cdr:sp macro="" textlink="">
        <cdr:nvSpPr>
          <cdr:cNvPr id="3" name="Pie 2"/>
          <cdr:cNvSpPr/>
        </cdr:nvSpPr>
        <cdr:spPr>
          <a:xfrm xmlns:a="http://schemas.openxmlformats.org/drawingml/2006/main">
            <a:off x="1229207" y="296368"/>
            <a:ext cx="3328417" cy="3328416"/>
          </a:xfrm>
          <a:prstGeom xmlns:a="http://schemas.openxmlformats.org/drawingml/2006/main" prst="pie">
            <a:avLst>
              <a:gd name="adj1" fmla="val 5400000"/>
              <a:gd name="adj2" fmla="val 16200000"/>
            </a:avLst>
          </a:prstGeom>
          <a:ln xmlns:a="http://schemas.openxmlformats.org/drawingml/2006/main">
            <a:solidFill>
              <a:schemeClr val="tx1"/>
            </a:solidFill>
          </a:ln>
        </cdr:spPr>
        <cdr:style>
          <a:lnRef xmlns:a="http://schemas.openxmlformats.org/drawingml/2006/main" idx="2">
            <a:scrgbClr r="0" g="0" b="0"/>
          </a:lnRef>
          <a:fillRef xmlns:a="http://schemas.openxmlformats.org/drawingml/2006/main" idx="1">
            <a:schemeClr val="accent1">
              <a:hueOff val="0"/>
              <a:satOff val="0"/>
              <a:lumOff val="0"/>
              <a:alphaOff val="0"/>
            </a:schemeClr>
          </a:fillRef>
          <a:effectRef xmlns:a="http://schemas.openxmlformats.org/drawingml/2006/main" idx="0">
            <a:schemeClr val="accent1">
              <a:hueOff val="0"/>
              <a:satOff val="0"/>
              <a:lumOff val="0"/>
              <a:alphaOff val="0"/>
            </a:schemeClr>
          </a:effectRef>
          <a:fontRef xmlns:a="http://schemas.openxmlformats.org/drawingml/2006/main" idx="minor">
            <a:schemeClr val="lt1"/>
          </a:fontRef>
        </cdr:style>
      </cdr:sp>
      <cdr:sp macro="" textlink="">
        <cdr:nvSpPr>
          <cdr:cNvPr id="4" name="Pie 4"/>
          <cdr:cNvSpPr/>
        </cdr:nvSpPr>
        <cdr:spPr>
          <a:xfrm xmlns:a="http://schemas.openxmlformats.org/drawingml/2006/main">
            <a:off x="1755378" y="902289"/>
            <a:ext cx="956158" cy="2161727"/>
          </a:xfrm>
          <a:prstGeom xmlns:a="http://schemas.openxmlformats.org/drawingml/2006/main" prst="rect">
            <a:avLst/>
          </a:prstGeom>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lt1"/>
          </a:fontRef>
        </cdr:style>
        <cdr:txBody>
          <a:bodyPr xmlns:a="http://schemas.openxmlformats.org/drawingml/2006/main" spcFirstLastPara="0" vert="horz" wrap="square" lIns="20320" tIns="20320" rIns="20320" bIns="20320" numCol="1" spcCol="1270" anchor="ctr" anchorCtr="0">
            <a:noAutofit/>
          </a:bodyPr>
          <a:lstStyle xmlns:a="http://schemas.openxmlformats.org/drawingml/2006/main"/>
          <a:p xmlns:a="http://schemas.openxmlformats.org/drawingml/2006/main">
            <a:pPr lvl="0" algn="ctr" defTabSz="711200">
              <a:lnSpc>
                <a:spcPct val="90000"/>
              </a:lnSpc>
              <a:spcBef>
                <a:spcPct val="0"/>
              </a:spcBef>
              <a:spcAft>
                <a:spcPct val="35000"/>
              </a:spcAft>
            </a:pPr>
            <a:r>
              <a:rPr lang="en-US" sz="1000" b="1" kern="1200"/>
              <a:t>50%</a:t>
            </a:r>
          </a:p>
          <a:p xmlns:a="http://schemas.openxmlformats.org/drawingml/2006/main">
            <a:pPr lvl="0" algn="ctr" defTabSz="711200">
              <a:lnSpc>
                <a:spcPct val="90000"/>
              </a:lnSpc>
              <a:spcBef>
                <a:spcPct val="0"/>
              </a:spcBef>
              <a:spcAft>
                <a:spcPct val="35000"/>
              </a:spcAft>
            </a:pPr>
            <a:r>
              <a:rPr lang="en-US" sz="1000" b="1" kern="1200"/>
              <a:t>Professional </a:t>
            </a:r>
          </a:p>
          <a:p xmlns:a="http://schemas.openxmlformats.org/drawingml/2006/main">
            <a:pPr lvl="0" algn="ctr" defTabSz="711200">
              <a:lnSpc>
                <a:spcPct val="90000"/>
              </a:lnSpc>
              <a:spcBef>
                <a:spcPct val="0"/>
              </a:spcBef>
              <a:spcAft>
                <a:spcPct val="35000"/>
              </a:spcAft>
            </a:pPr>
            <a:r>
              <a:rPr lang="en-US" sz="1000" b="1" kern="1200"/>
              <a:t>Practice</a:t>
            </a:r>
          </a:p>
          <a:p xmlns:a="http://schemas.openxmlformats.org/drawingml/2006/main">
            <a:pPr lvl="0" algn="ctr" defTabSz="711200">
              <a:lnSpc>
                <a:spcPct val="90000"/>
              </a:lnSpc>
              <a:spcBef>
                <a:spcPct val="0"/>
              </a:spcBef>
              <a:spcAft>
                <a:spcPct val="35000"/>
              </a:spcAft>
            </a:pPr>
            <a:r>
              <a:rPr lang="en-US" sz="1000" i="1" kern="1200"/>
              <a:t>Principal Quality Standards </a:t>
            </a:r>
          </a:p>
          <a:p xmlns:a="http://schemas.openxmlformats.org/drawingml/2006/main">
            <a:pPr lvl="0" algn="ctr" defTabSz="711200">
              <a:lnSpc>
                <a:spcPct val="90000"/>
              </a:lnSpc>
              <a:spcBef>
                <a:spcPct val="0"/>
              </a:spcBef>
              <a:spcAft>
                <a:spcPct val="35000"/>
              </a:spcAft>
            </a:pPr>
            <a:r>
              <a:rPr lang="en-US" sz="1000" i="1" kern="1200"/>
              <a:t>1-6</a:t>
            </a:r>
          </a:p>
        </cdr:txBody>
      </cdr:sp>
    </cdr:grpSp>
  </cdr:relSizeAnchor>
  <cdr:relSizeAnchor xmlns:cdr="http://schemas.openxmlformats.org/drawingml/2006/chartDrawing">
    <cdr:from>
      <cdr:x>0.40633</cdr:x>
      <cdr:y>0.00737</cdr:y>
    </cdr:from>
    <cdr:to>
      <cdr:x>0.85672</cdr:x>
      <cdr:y>0.15242</cdr:y>
    </cdr:to>
    <cdr:sp macro="" textlink="">
      <cdr:nvSpPr>
        <cdr:cNvPr id="5" name="Rectangle 4"/>
        <cdr:cNvSpPr/>
      </cdr:nvSpPr>
      <cdr:spPr>
        <a:xfrm xmlns:a="http://schemas.openxmlformats.org/drawingml/2006/main">
          <a:off x="2602112" y="24678"/>
          <a:ext cx="2884287" cy="485775"/>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p xmlns:a="http://schemas.openxmlformats.org/drawingml/2006/main">
          <a:pPr marL="0" marR="0" algn="ctr">
            <a:lnSpc>
              <a:spcPct val="115000"/>
            </a:lnSpc>
            <a:spcBef>
              <a:spcPts val="0"/>
            </a:spcBef>
            <a:spcAft>
              <a:spcPts val="0"/>
            </a:spcAft>
          </a:pPr>
          <a:r>
            <a:rPr lang="en-US" sz="1000" b="1">
              <a:effectLst/>
              <a:ea typeface="Calibri"/>
              <a:cs typeface="Times New Roman"/>
            </a:rPr>
            <a:t>50% Measures</a:t>
          </a:r>
          <a:r>
            <a:rPr lang="en-US" sz="1000" b="1" baseline="0">
              <a:effectLst/>
              <a:ea typeface="Calibri"/>
              <a:cs typeface="Times New Roman"/>
            </a:rPr>
            <a:t> of Student Learning</a:t>
          </a:r>
          <a:endParaRPr lang="en-US" sz="1000">
            <a:effectLst/>
            <a:ea typeface="Calibri"/>
            <a:cs typeface="Times New Roman"/>
          </a:endParaRPr>
        </a:p>
        <a:p xmlns:a="http://schemas.openxmlformats.org/drawingml/2006/main">
          <a:pPr marL="0" marR="0" algn="ctr">
            <a:lnSpc>
              <a:spcPct val="115000"/>
            </a:lnSpc>
            <a:spcBef>
              <a:spcPts val="0"/>
            </a:spcBef>
            <a:spcAft>
              <a:spcPts val="0"/>
            </a:spcAft>
          </a:pPr>
          <a:r>
            <a:rPr lang="en-US" sz="1000" i="1">
              <a:effectLst/>
              <a:ea typeface="Calibri"/>
              <a:cs typeface="Times New Roman"/>
            </a:rPr>
            <a:t>Principal Quality Standard 7</a:t>
          </a:r>
          <a:r>
            <a:rPr lang="en-US" sz="1000">
              <a:effectLst/>
              <a:ea typeface="Calibri"/>
              <a:cs typeface="Times New Roman"/>
            </a:rPr>
            <a:t> </a:t>
          </a:r>
        </a:p>
      </cdr:txBody>
    </cdr:sp>
  </cdr:relSizeAnchor>
</c:userShapes>
</file>

<file path=xl/drawings/drawing29.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0.68113</cdr:x>
      <cdr:y>0.69104</cdr:y>
    </cdr:from>
    <cdr:to>
      <cdr:x>0.88307</cdr:x>
      <cdr:y>0.95029</cdr:y>
    </cdr:to>
    <cdr:sp macro="" textlink="">
      <cdr:nvSpPr>
        <cdr:cNvPr id="9" name="Right Arrow 8"/>
        <cdr:cNvSpPr/>
      </cdr:nvSpPr>
      <cdr:spPr>
        <a:xfrm xmlns:a="http://schemas.openxmlformats.org/drawingml/2006/main" rot="16200000">
          <a:off x="2508455" y="2922909"/>
          <a:ext cx="1047007" cy="782856"/>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0.67368</cdr:x>
      <cdr:y>0.60396</cdr:y>
    </cdr:from>
    <cdr:to>
      <cdr:x>0.92304</cdr:x>
      <cdr:y>0.65812</cdr:y>
    </cdr:to>
    <cdr:sp macro="" textlink="">
      <cdr:nvSpPr>
        <cdr:cNvPr id="5" name="TextBox 4">
          <a:hlinkClick xmlns:a="http://schemas.openxmlformats.org/drawingml/2006/main" xmlns:r="http://schemas.openxmlformats.org/officeDocument/2006/relationships" r:id="rId6"/>
        </cdr:cNvPr>
        <cdr:cNvSpPr txBox="1"/>
      </cdr:nvSpPr>
      <cdr:spPr>
        <a:xfrm xmlns:a="http://schemas.openxmlformats.org/drawingml/2006/main">
          <a:off x="2611623" y="2439138"/>
          <a:ext cx="966688" cy="2187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dr:relSizeAnchor xmlns:cdr="http://schemas.openxmlformats.org/drawingml/2006/chartDrawing">
    <cdr:from>
      <cdr:x>0.64455</cdr:x>
      <cdr:y>0.48428</cdr:y>
    </cdr:from>
    <cdr:to>
      <cdr:x>0.97034</cdr:x>
      <cdr:y>0.54095</cdr:y>
    </cdr:to>
    <cdr:sp macro="" textlink="">
      <cdr:nvSpPr>
        <cdr:cNvPr id="11" name="TextBox 1">
          <a:hlinkClick xmlns:a="http://schemas.openxmlformats.org/drawingml/2006/main" xmlns:r="http://schemas.openxmlformats.org/officeDocument/2006/relationships" r:id="rId7"/>
        </cdr:cNvPr>
        <cdr:cNvSpPr txBox="1"/>
      </cdr:nvSpPr>
      <cdr:spPr>
        <a:xfrm xmlns:a="http://schemas.openxmlformats.org/drawingml/2006/main">
          <a:off x="2498725" y="1955800"/>
          <a:ext cx="1262982" cy="228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0.64619</cdr:x>
      <cdr:y>0.55189</cdr:y>
    </cdr:from>
    <cdr:to>
      <cdr:x>0.97543</cdr:x>
      <cdr:y>0.60142</cdr:y>
    </cdr:to>
    <cdr:sp macro="" textlink="">
      <cdr:nvSpPr>
        <cdr:cNvPr id="8" name="TextBox 7">
          <a:hlinkClick xmlns:a="http://schemas.openxmlformats.org/drawingml/2006/main" xmlns:r="http://schemas.openxmlformats.org/officeDocument/2006/relationships" r:id="rId8"/>
        </cdr:cNvPr>
        <cdr:cNvSpPr txBox="1"/>
      </cdr:nvSpPr>
      <cdr:spPr>
        <a:xfrm xmlns:a="http://schemas.openxmlformats.org/drawingml/2006/main">
          <a:off x="2505075" y="2228850"/>
          <a:ext cx="12763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Standard 7 (MSL)</a:t>
          </a:r>
        </a:p>
      </cdr:txBody>
    </cdr:sp>
  </cdr:relSizeAnchor>
</c:userShapes>
</file>

<file path=xl/drawings/drawing3.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0.65656</cdr:x>
      <cdr:y>0.69104</cdr:y>
    </cdr:from>
    <cdr:to>
      <cdr:x>0.8585</cdr:x>
      <cdr:y>0.95029</cdr:y>
    </cdr:to>
    <cdr:sp macro="" textlink="">
      <cdr:nvSpPr>
        <cdr:cNvPr id="9" name="Right Arrow 8"/>
        <cdr:cNvSpPr/>
      </cdr:nvSpPr>
      <cdr:spPr>
        <a:xfrm xmlns:a="http://schemas.openxmlformats.org/drawingml/2006/main" rot="16200000">
          <a:off x="2413205" y="2922909"/>
          <a:ext cx="1047007" cy="782856"/>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0.67368</cdr:x>
      <cdr:y>0.60396</cdr:y>
    </cdr:from>
    <cdr:to>
      <cdr:x>0.92304</cdr:x>
      <cdr:y>0.65812</cdr:y>
    </cdr:to>
    <cdr:sp macro="" textlink="">
      <cdr:nvSpPr>
        <cdr:cNvPr id="5" name="TextBox 4">
          <a:hlinkClick xmlns:a="http://schemas.openxmlformats.org/drawingml/2006/main" xmlns:r="http://schemas.openxmlformats.org/officeDocument/2006/relationships" r:id="rId6"/>
        </cdr:cNvPr>
        <cdr:cNvSpPr txBox="1"/>
      </cdr:nvSpPr>
      <cdr:spPr>
        <a:xfrm xmlns:a="http://schemas.openxmlformats.org/drawingml/2006/main">
          <a:off x="2611623" y="2439138"/>
          <a:ext cx="966688" cy="2187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dr:relSizeAnchor xmlns:cdr="http://schemas.openxmlformats.org/drawingml/2006/chartDrawing">
    <cdr:from>
      <cdr:x>0.64455</cdr:x>
      <cdr:y>0.48428</cdr:y>
    </cdr:from>
    <cdr:to>
      <cdr:x>0.97034</cdr:x>
      <cdr:y>0.54095</cdr:y>
    </cdr:to>
    <cdr:sp macro="" textlink="">
      <cdr:nvSpPr>
        <cdr:cNvPr id="11" name="TextBox 1">
          <a:hlinkClick xmlns:a="http://schemas.openxmlformats.org/drawingml/2006/main" xmlns:r="http://schemas.openxmlformats.org/officeDocument/2006/relationships" r:id="rId7"/>
        </cdr:cNvPr>
        <cdr:cNvSpPr txBox="1"/>
      </cdr:nvSpPr>
      <cdr:spPr>
        <a:xfrm xmlns:a="http://schemas.openxmlformats.org/drawingml/2006/main">
          <a:off x="2498725" y="1955800"/>
          <a:ext cx="1262982" cy="228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0.64619</cdr:x>
      <cdr:y>0.55189</cdr:y>
    </cdr:from>
    <cdr:to>
      <cdr:x>0.97543</cdr:x>
      <cdr:y>0.60142</cdr:y>
    </cdr:to>
    <cdr:sp macro="" textlink="">
      <cdr:nvSpPr>
        <cdr:cNvPr id="8" name="TextBox 7">
          <a:hlinkClick xmlns:a="http://schemas.openxmlformats.org/drawingml/2006/main" xmlns:r="http://schemas.openxmlformats.org/officeDocument/2006/relationships" r:id="rId8"/>
        </cdr:cNvPr>
        <cdr:cNvSpPr txBox="1"/>
      </cdr:nvSpPr>
      <cdr:spPr>
        <a:xfrm xmlns:a="http://schemas.openxmlformats.org/drawingml/2006/main">
          <a:off x="2505075" y="2228850"/>
          <a:ext cx="12763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Standard 7 (MSL)</a:t>
          </a:r>
        </a:p>
      </cdr:txBody>
    </cdr:sp>
  </cdr:relSizeAnchor>
</c:userShapes>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28575</xdr:colOff>
          <xdr:row>8</xdr:row>
          <xdr:rowOff>142875</xdr:rowOff>
        </xdr:from>
        <xdr:to>
          <xdr:col>3</xdr:col>
          <xdr:colOff>904875</xdr:colOff>
          <xdr:row>8</xdr:row>
          <xdr:rowOff>361950</xdr:rowOff>
        </xdr:to>
        <xdr:sp macro="" textlink="">
          <xdr:nvSpPr>
            <xdr:cNvPr id="45058" name="Option Button 2" hidden="1">
              <a:extLst>
                <a:ext uri="{63B3BB69-23CF-44E3-9099-C40C66FF867C}">
                  <a14:compatExt spid="_x0000_s450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8</xdr:row>
          <xdr:rowOff>142875</xdr:rowOff>
        </xdr:from>
        <xdr:to>
          <xdr:col>5</xdr:col>
          <xdr:colOff>885825</xdr:colOff>
          <xdr:row>8</xdr:row>
          <xdr:rowOff>361950</xdr:rowOff>
        </xdr:to>
        <xdr:sp macro="" textlink="">
          <xdr:nvSpPr>
            <xdr:cNvPr id="45059" name="Option Button 3" hidden="1">
              <a:extLst>
                <a:ext uri="{63B3BB69-23CF-44E3-9099-C40C66FF867C}">
                  <a14:compatExt spid="_x0000_s450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8</xdr:row>
          <xdr:rowOff>152400</xdr:rowOff>
        </xdr:from>
        <xdr:to>
          <xdr:col>7</xdr:col>
          <xdr:colOff>981075</xdr:colOff>
          <xdr:row>8</xdr:row>
          <xdr:rowOff>371475</xdr:rowOff>
        </xdr:to>
        <xdr:sp macro="" textlink="">
          <xdr:nvSpPr>
            <xdr:cNvPr id="45060" name="Option Button 4" hidden="1">
              <a:extLst>
                <a:ext uri="{63B3BB69-23CF-44E3-9099-C40C66FF867C}">
                  <a14:compatExt spid="_x0000_s450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17</xdr:row>
          <xdr:rowOff>123825</xdr:rowOff>
        </xdr:from>
        <xdr:to>
          <xdr:col>3</xdr:col>
          <xdr:colOff>933450</xdr:colOff>
          <xdr:row>17</xdr:row>
          <xdr:rowOff>342900</xdr:rowOff>
        </xdr:to>
        <xdr:sp macro="" textlink="">
          <xdr:nvSpPr>
            <xdr:cNvPr id="45061" name="Option Button 5" hidden="1">
              <a:extLst>
                <a:ext uri="{63B3BB69-23CF-44E3-9099-C40C66FF867C}">
                  <a14:compatExt spid="_x0000_s450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17</xdr:row>
          <xdr:rowOff>142875</xdr:rowOff>
        </xdr:from>
        <xdr:to>
          <xdr:col>5</xdr:col>
          <xdr:colOff>885825</xdr:colOff>
          <xdr:row>17</xdr:row>
          <xdr:rowOff>361950</xdr:rowOff>
        </xdr:to>
        <xdr:sp macro="" textlink="">
          <xdr:nvSpPr>
            <xdr:cNvPr id="45062" name="Option Button 6" hidden="1">
              <a:extLst>
                <a:ext uri="{63B3BB69-23CF-44E3-9099-C40C66FF867C}">
                  <a14:compatExt spid="_x0000_s450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17</xdr:row>
          <xdr:rowOff>152400</xdr:rowOff>
        </xdr:from>
        <xdr:to>
          <xdr:col>7</xdr:col>
          <xdr:colOff>942975</xdr:colOff>
          <xdr:row>17</xdr:row>
          <xdr:rowOff>371475</xdr:rowOff>
        </xdr:to>
        <xdr:sp macro="" textlink="">
          <xdr:nvSpPr>
            <xdr:cNvPr id="45063" name="Option Button 7" hidden="1">
              <a:extLst>
                <a:ext uri="{63B3BB69-23CF-44E3-9099-C40C66FF867C}">
                  <a14:compatExt spid="_x0000_s450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17</xdr:row>
          <xdr:rowOff>142875</xdr:rowOff>
        </xdr:from>
        <xdr:to>
          <xdr:col>9</xdr:col>
          <xdr:colOff>942975</xdr:colOff>
          <xdr:row>17</xdr:row>
          <xdr:rowOff>361950</xdr:rowOff>
        </xdr:to>
        <xdr:sp macro="" textlink="">
          <xdr:nvSpPr>
            <xdr:cNvPr id="45064" name="Option Button 8" hidden="1">
              <a:extLst>
                <a:ext uri="{63B3BB69-23CF-44E3-9099-C40C66FF867C}">
                  <a14:compatExt spid="_x0000_s450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26</xdr:row>
          <xdr:rowOff>123825</xdr:rowOff>
        </xdr:from>
        <xdr:to>
          <xdr:col>3</xdr:col>
          <xdr:colOff>933450</xdr:colOff>
          <xdr:row>26</xdr:row>
          <xdr:rowOff>342900</xdr:rowOff>
        </xdr:to>
        <xdr:sp macro="" textlink="">
          <xdr:nvSpPr>
            <xdr:cNvPr id="45065" name="Option Button 9" hidden="1">
              <a:extLst>
                <a:ext uri="{63B3BB69-23CF-44E3-9099-C40C66FF867C}">
                  <a14:compatExt spid="_x0000_s450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26</xdr:row>
          <xdr:rowOff>142875</xdr:rowOff>
        </xdr:from>
        <xdr:to>
          <xdr:col>5</xdr:col>
          <xdr:colOff>885825</xdr:colOff>
          <xdr:row>26</xdr:row>
          <xdr:rowOff>361950</xdr:rowOff>
        </xdr:to>
        <xdr:sp macro="" textlink="">
          <xdr:nvSpPr>
            <xdr:cNvPr id="45066" name="Option Button 10" hidden="1">
              <a:extLst>
                <a:ext uri="{63B3BB69-23CF-44E3-9099-C40C66FF867C}">
                  <a14:compatExt spid="_x0000_s450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26</xdr:row>
          <xdr:rowOff>152400</xdr:rowOff>
        </xdr:from>
        <xdr:to>
          <xdr:col>7</xdr:col>
          <xdr:colOff>942975</xdr:colOff>
          <xdr:row>26</xdr:row>
          <xdr:rowOff>371475</xdr:rowOff>
        </xdr:to>
        <xdr:sp macro="" textlink="">
          <xdr:nvSpPr>
            <xdr:cNvPr id="45067" name="Option Button 11" hidden="1">
              <a:extLst>
                <a:ext uri="{63B3BB69-23CF-44E3-9099-C40C66FF867C}">
                  <a14:compatExt spid="_x0000_s450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26</xdr:row>
          <xdr:rowOff>142875</xdr:rowOff>
        </xdr:from>
        <xdr:to>
          <xdr:col>9</xdr:col>
          <xdr:colOff>942975</xdr:colOff>
          <xdr:row>26</xdr:row>
          <xdr:rowOff>361950</xdr:rowOff>
        </xdr:to>
        <xdr:sp macro="" textlink="">
          <xdr:nvSpPr>
            <xdr:cNvPr id="45068" name="Option Button 12" hidden="1">
              <a:extLst>
                <a:ext uri="{63B3BB69-23CF-44E3-9099-C40C66FF867C}">
                  <a14:compatExt spid="_x0000_s450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35</xdr:row>
          <xdr:rowOff>123825</xdr:rowOff>
        </xdr:from>
        <xdr:to>
          <xdr:col>3</xdr:col>
          <xdr:colOff>933450</xdr:colOff>
          <xdr:row>35</xdr:row>
          <xdr:rowOff>342900</xdr:rowOff>
        </xdr:to>
        <xdr:sp macro="" textlink="">
          <xdr:nvSpPr>
            <xdr:cNvPr id="45069" name="Option Button 13" hidden="1">
              <a:extLst>
                <a:ext uri="{63B3BB69-23CF-44E3-9099-C40C66FF867C}">
                  <a14:compatExt spid="_x0000_s450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35</xdr:row>
          <xdr:rowOff>142875</xdr:rowOff>
        </xdr:from>
        <xdr:to>
          <xdr:col>5</xdr:col>
          <xdr:colOff>885825</xdr:colOff>
          <xdr:row>35</xdr:row>
          <xdr:rowOff>361950</xdr:rowOff>
        </xdr:to>
        <xdr:sp macro="" textlink="">
          <xdr:nvSpPr>
            <xdr:cNvPr id="45070" name="Option Button 14" hidden="1">
              <a:extLst>
                <a:ext uri="{63B3BB69-23CF-44E3-9099-C40C66FF867C}">
                  <a14:compatExt spid="_x0000_s450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35</xdr:row>
          <xdr:rowOff>152400</xdr:rowOff>
        </xdr:from>
        <xdr:to>
          <xdr:col>7</xdr:col>
          <xdr:colOff>942975</xdr:colOff>
          <xdr:row>35</xdr:row>
          <xdr:rowOff>371475</xdr:rowOff>
        </xdr:to>
        <xdr:sp macro="" textlink="">
          <xdr:nvSpPr>
            <xdr:cNvPr id="45071" name="Option Button 15" hidden="1">
              <a:extLst>
                <a:ext uri="{63B3BB69-23CF-44E3-9099-C40C66FF867C}">
                  <a14:compatExt spid="_x0000_s450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35</xdr:row>
          <xdr:rowOff>142875</xdr:rowOff>
        </xdr:from>
        <xdr:to>
          <xdr:col>9</xdr:col>
          <xdr:colOff>942975</xdr:colOff>
          <xdr:row>35</xdr:row>
          <xdr:rowOff>361950</xdr:rowOff>
        </xdr:to>
        <xdr:sp macro="" textlink="">
          <xdr:nvSpPr>
            <xdr:cNvPr id="45072" name="Option Button 16" hidden="1">
              <a:extLst>
                <a:ext uri="{63B3BB69-23CF-44E3-9099-C40C66FF867C}">
                  <a14:compatExt spid="_x0000_s450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44</xdr:row>
          <xdr:rowOff>123825</xdr:rowOff>
        </xdr:from>
        <xdr:to>
          <xdr:col>3</xdr:col>
          <xdr:colOff>933450</xdr:colOff>
          <xdr:row>44</xdr:row>
          <xdr:rowOff>342900</xdr:rowOff>
        </xdr:to>
        <xdr:sp macro="" textlink="">
          <xdr:nvSpPr>
            <xdr:cNvPr id="45073" name="Option Button 17" hidden="1">
              <a:extLst>
                <a:ext uri="{63B3BB69-23CF-44E3-9099-C40C66FF867C}">
                  <a14:compatExt spid="_x0000_s450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44</xdr:row>
          <xdr:rowOff>142875</xdr:rowOff>
        </xdr:from>
        <xdr:to>
          <xdr:col>5</xdr:col>
          <xdr:colOff>885825</xdr:colOff>
          <xdr:row>44</xdr:row>
          <xdr:rowOff>361950</xdr:rowOff>
        </xdr:to>
        <xdr:sp macro="" textlink="">
          <xdr:nvSpPr>
            <xdr:cNvPr id="45074" name="Option Button 18" hidden="1">
              <a:extLst>
                <a:ext uri="{63B3BB69-23CF-44E3-9099-C40C66FF867C}">
                  <a14:compatExt spid="_x0000_s450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44</xdr:row>
          <xdr:rowOff>152400</xdr:rowOff>
        </xdr:from>
        <xdr:to>
          <xdr:col>7</xdr:col>
          <xdr:colOff>942975</xdr:colOff>
          <xdr:row>44</xdr:row>
          <xdr:rowOff>371475</xdr:rowOff>
        </xdr:to>
        <xdr:sp macro="" textlink="">
          <xdr:nvSpPr>
            <xdr:cNvPr id="45075" name="Option Button 19" hidden="1">
              <a:extLst>
                <a:ext uri="{63B3BB69-23CF-44E3-9099-C40C66FF867C}">
                  <a14:compatExt spid="_x0000_s450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44</xdr:row>
          <xdr:rowOff>142875</xdr:rowOff>
        </xdr:from>
        <xdr:to>
          <xdr:col>9</xdr:col>
          <xdr:colOff>942975</xdr:colOff>
          <xdr:row>44</xdr:row>
          <xdr:rowOff>361950</xdr:rowOff>
        </xdr:to>
        <xdr:sp macro="" textlink="">
          <xdr:nvSpPr>
            <xdr:cNvPr id="45076" name="Option Button 20" hidden="1">
              <a:extLst>
                <a:ext uri="{63B3BB69-23CF-44E3-9099-C40C66FF867C}">
                  <a14:compatExt spid="_x0000_s450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53</xdr:row>
          <xdr:rowOff>123825</xdr:rowOff>
        </xdr:from>
        <xdr:to>
          <xdr:col>3</xdr:col>
          <xdr:colOff>933450</xdr:colOff>
          <xdr:row>53</xdr:row>
          <xdr:rowOff>342900</xdr:rowOff>
        </xdr:to>
        <xdr:sp macro="" textlink="">
          <xdr:nvSpPr>
            <xdr:cNvPr id="45077" name="Option Button 21" hidden="1">
              <a:extLst>
                <a:ext uri="{63B3BB69-23CF-44E3-9099-C40C66FF867C}">
                  <a14:compatExt spid="_x0000_s450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53</xdr:row>
          <xdr:rowOff>142875</xdr:rowOff>
        </xdr:from>
        <xdr:to>
          <xdr:col>5</xdr:col>
          <xdr:colOff>885825</xdr:colOff>
          <xdr:row>53</xdr:row>
          <xdr:rowOff>361950</xdr:rowOff>
        </xdr:to>
        <xdr:sp macro="" textlink="">
          <xdr:nvSpPr>
            <xdr:cNvPr id="45078" name="Option Button 22" hidden="1">
              <a:extLst>
                <a:ext uri="{63B3BB69-23CF-44E3-9099-C40C66FF867C}">
                  <a14:compatExt spid="_x0000_s450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53</xdr:row>
          <xdr:rowOff>152400</xdr:rowOff>
        </xdr:from>
        <xdr:to>
          <xdr:col>7</xdr:col>
          <xdr:colOff>942975</xdr:colOff>
          <xdr:row>53</xdr:row>
          <xdr:rowOff>371475</xdr:rowOff>
        </xdr:to>
        <xdr:sp macro="" textlink="">
          <xdr:nvSpPr>
            <xdr:cNvPr id="45079" name="Option Button 23" hidden="1">
              <a:extLst>
                <a:ext uri="{63B3BB69-23CF-44E3-9099-C40C66FF867C}">
                  <a14:compatExt spid="_x0000_s450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53</xdr:row>
          <xdr:rowOff>142875</xdr:rowOff>
        </xdr:from>
        <xdr:to>
          <xdr:col>9</xdr:col>
          <xdr:colOff>942975</xdr:colOff>
          <xdr:row>53</xdr:row>
          <xdr:rowOff>361950</xdr:rowOff>
        </xdr:to>
        <xdr:sp macro="" textlink="">
          <xdr:nvSpPr>
            <xdr:cNvPr id="45080" name="Option Button 24" hidden="1">
              <a:extLst>
                <a:ext uri="{63B3BB69-23CF-44E3-9099-C40C66FF867C}">
                  <a14:compatExt spid="_x0000_s450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62</xdr:row>
          <xdr:rowOff>123825</xdr:rowOff>
        </xdr:from>
        <xdr:to>
          <xdr:col>3</xdr:col>
          <xdr:colOff>933450</xdr:colOff>
          <xdr:row>62</xdr:row>
          <xdr:rowOff>342900</xdr:rowOff>
        </xdr:to>
        <xdr:sp macro="" textlink="">
          <xdr:nvSpPr>
            <xdr:cNvPr id="45081" name="Option Button 25" hidden="1">
              <a:extLst>
                <a:ext uri="{63B3BB69-23CF-44E3-9099-C40C66FF867C}">
                  <a14:compatExt spid="_x0000_s450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62</xdr:row>
          <xdr:rowOff>142875</xdr:rowOff>
        </xdr:from>
        <xdr:to>
          <xdr:col>5</xdr:col>
          <xdr:colOff>885825</xdr:colOff>
          <xdr:row>62</xdr:row>
          <xdr:rowOff>361950</xdr:rowOff>
        </xdr:to>
        <xdr:sp macro="" textlink="">
          <xdr:nvSpPr>
            <xdr:cNvPr id="45082" name="Option Button 26" hidden="1">
              <a:extLst>
                <a:ext uri="{63B3BB69-23CF-44E3-9099-C40C66FF867C}">
                  <a14:compatExt spid="_x0000_s450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62</xdr:row>
          <xdr:rowOff>152400</xdr:rowOff>
        </xdr:from>
        <xdr:to>
          <xdr:col>7</xdr:col>
          <xdr:colOff>942975</xdr:colOff>
          <xdr:row>62</xdr:row>
          <xdr:rowOff>371475</xdr:rowOff>
        </xdr:to>
        <xdr:sp macro="" textlink="">
          <xdr:nvSpPr>
            <xdr:cNvPr id="45083" name="Option Button 27" hidden="1">
              <a:extLst>
                <a:ext uri="{63B3BB69-23CF-44E3-9099-C40C66FF867C}">
                  <a14:compatExt spid="_x0000_s450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62</xdr:row>
          <xdr:rowOff>142875</xdr:rowOff>
        </xdr:from>
        <xdr:to>
          <xdr:col>9</xdr:col>
          <xdr:colOff>942975</xdr:colOff>
          <xdr:row>62</xdr:row>
          <xdr:rowOff>361950</xdr:rowOff>
        </xdr:to>
        <xdr:sp macro="" textlink="">
          <xdr:nvSpPr>
            <xdr:cNvPr id="45084" name="Option Button 28" hidden="1">
              <a:extLst>
                <a:ext uri="{63B3BB69-23CF-44E3-9099-C40C66FF867C}">
                  <a14:compatExt spid="_x0000_s450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1362075</xdr:colOff>
          <xdr:row>17</xdr:row>
          <xdr:rowOff>0</xdr:rowOff>
        </xdr:from>
        <xdr:to>
          <xdr:col>9</xdr:col>
          <xdr:colOff>1295400</xdr:colOff>
          <xdr:row>17</xdr:row>
          <xdr:rowOff>495300</xdr:rowOff>
        </xdr:to>
        <xdr:sp macro="" textlink="">
          <xdr:nvSpPr>
            <xdr:cNvPr id="45085" name="Group Box 29" hidden="1">
              <a:extLst>
                <a:ext uri="{63B3BB69-23CF-44E3-9099-C40C66FF867C}">
                  <a14:compatExt spid="_x0000_s4508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1362075</xdr:colOff>
          <xdr:row>26</xdr:row>
          <xdr:rowOff>9525</xdr:rowOff>
        </xdr:from>
        <xdr:to>
          <xdr:col>9</xdr:col>
          <xdr:colOff>1276350</xdr:colOff>
          <xdr:row>26</xdr:row>
          <xdr:rowOff>495300</xdr:rowOff>
        </xdr:to>
        <xdr:sp macro="" textlink="">
          <xdr:nvSpPr>
            <xdr:cNvPr id="45086" name="Group Box 30" hidden="1">
              <a:extLst>
                <a:ext uri="{63B3BB69-23CF-44E3-9099-C40C66FF867C}">
                  <a14:compatExt spid="_x0000_s45086"/>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1362075</xdr:colOff>
          <xdr:row>35</xdr:row>
          <xdr:rowOff>9525</xdr:rowOff>
        </xdr:from>
        <xdr:to>
          <xdr:col>9</xdr:col>
          <xdr:colOff>1285875</xdr:colOff>
          <xdr:row>35</xdr:row>
          <xdr:rowOff>476250</xdr:rowOff>
        </xdr:to>
        <xdr:sp macro="" textlink="">
          <xdr:nvSpPr>
            <xdr:cNvPr id="45087" name="Group Box 31" hidden="1">
              <a:extLst>
                <a:ext uri="{63B3BB69-23CF-44E3-9099-C40C66FF867C}">
                  <a14:compatExt spid="_x0000_s45087"/>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1352550</xdr:colOff>
          <xdr:row>44</xdr:row>
          <xdr:rowOff>9525</xdr:rowOff>
        </xdr:from>
        <xdr:to>
          <xdr:col>9</xdr:col>
          <xdr:colOff>1304925</xdr:colOff>
          <xdr:row>44</xdr:row>
          <xdr:rowOff>485775</xdr:rowOff>
        </xdr:to>
        <xdr:sp macro="" textlink="">
          <xdr:nvSpPr>
            <xdr:cNvPr id="45088" name="Group Box 32" hidden="1">
              <a:extLst>
                <a:ext uri="{63B3BB69-23CF-44E3-9099-C40C66FF867C}">
                  <a14:compatExt spid="_x0000_s45088"/>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53</xdr:row>
          <xdr:rowOff>9525</xdr:rowOff>
        </xdr:from>
        <xdr:to>
          <xdr:col>9</xdr:col>
          <xdr:colOff>1295400</xdr:colOff>
          <xdr:row>53</xdr:row>
          <xdr:rowOff>485775</xdr:rowOff>
        </xdr:to>
        <xdr:sp macro="" textlink="">
          <xdr:nvSpPr>
            <xdr:cNvPr id="45089" name="Group Box 33" hidden="1">
              <a:extLst>
                <a:ext uri="{63B3BB69-23CF-44E3-9099-C40C66FF867C}">
                  <a14:compatExt spid="_x0000_s45089"/>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62</xdr:row>
          <xdr:rowOff>0</xdr:rowOff>
        </xdr:from>
        <xdr:to>
          <xdr:col>9</xdr:col>
          <xdr:colOff>1304925</xdr:colOff>
          <xdr:row>62</xdr:row>
          <xdr:rowOff>495300</xdr:rowOff>
        </xdr:to>
        <xdr:sp macro="" textlink="">
          <xdr:nvSpPr>
            <xdr:cNvPr id="45090" name="Group Box 34" hidden="1">
              <a:extLst>
                <a:ext uri="{63B3BB69-23CF-44E3-9099-C40C66FF867C}">
                  <a14:compatExt spid="_x0000_s45090"/>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8</xdr:row>
          <xdr:rowOff>152400</xdr:rowOff>
        </xdr:from>
        <xdr:to>
          <xdr:col>9</xdr:col>
          <xdr:colOff>990600</xdr:colOff>
          <xdr:row>8</xdr:row>
          <xdr:rowOff>371475</xdr:rowOff>
        </xdr:to>
        <xdr:sp macro="" textlink="">
          <xdr:nvSpPr>
            <xdr:cNvPr id="45101" name="Option Button 45" hidden="1">
              <a:extLst>
                <a:ext uri="{63B3BB69-23CF-44E3-9099-C40C66FF867C}">
                  <a14:compatExt spid="_x0000_s45101"/>
                </a:ext>
              </a:extLst>
            </xdr:cNvPr>
            <xdr:cNvSpPr/>
          </xdr:nvSpPr>
          <xdr:spPr>
            <a:xfrm>
              <a:off x="0" y="0"/>
              <a:ext cx="0" cy="0"/>
            </a:xfrm>
            <a:prstGeom prst="rect">
              <a:avLst/>
            </a:prstGeom>
          </xdr:spPr>
        </xdr:sp>
        <xdr:clientData/>
      </xdr:twoCellAnchor>
    </mc:Choice>
    <mc:Fallback/>
  </mc:AlternateContent>
  <xdr:twoCellAnchor>
    <xdr:from>
      <xdr:col>11</xdr:col>
      <xdr:colOff>0</xdr:colOff>
      <xdr:row>3</xdr:row>
      <xdr:rowOff>0</xdr:rowOff>
    </xdr:from>
    <xdr:to>
      <xdr:col>15</xdr:col>
      <xdr:colOff>523875</xdr:colOff>
      <xdr:row>17</xdr:row>
      <xdr:rowOff>76199</xdr:rowOff>
    </xdr:to>
    <xdr:graphicFrame macro="">
      <xdr:nvGraphicFramePr>
        <xdr:cNvPr id="39"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66</xdr:row>
      <xdr:rowOff>0</xdr:rowOff>
    </xdr:from>
    <xdr:to>
      <xdr:col>15</xdr:col>
      <xdr:colOff>523875</xdr:colOff>
      <xdr:row>78</xdr:row>
      <xdr:rowOff>247649</xdr:rowOff>
    </xdr:to>
    <xdr:graphicFrame macro="">
      <xdr:nvGraphicFramePr>
        <xdr:cNvPr id="40" name="Chart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xdr:twoCellAnchor>
    <xdr:from>
      <xdr:col>5</xdr:col>
      <xdr:colOff>28576</xdr:colOff>
      <xdr:row>67</xdr:row>
      <xdr:rowOff>304802</xdr:rowOff>
    </xdr:from>
    <xdr:to>
      <xdr:col>9</xdr:col>
      <xdr:colOff>1352549</xdr:colOff>
      <xdr:row>74</xdr:row>
      <xdr:rowOff>257175</xdr:rowOff>
    </xdr:to>
    <xdr:graphicFrame macro="">
      <xdr:nvGraphicFramePr>
        <xdr:cNvPr id="41"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0.67622</cdr:x>
      <cdr:y>0.69104</cdr:y>
    </cdr:from>
    <cdr:to>
      <cdr:x>0.87816</cdr:x>
      <cdr:y>0.95029</cdr:y>
    </cdr:to>
    <cdr:sp macro="" textlink="">
      <cdr:nvSpPr>
        <cdr:cNvPr id="9" name="Right Arrow 8"/>
        <cdr:cNvSpPr/>
      </cdr:nvSpPr>
      <cdr:spPr>
        <a:xfrm xmlns:a="http://schemas.openxmlformats.org/drawingml/2006/main" rot="16200000">
          <a:off x="2489405" y="2922909"/>
          <a:ext cx="1047007" cy="782856"/>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0.67368</cdr:x>
      <cdr:y>0.60396</cdr:y>
    </cdr:from>
    <cdr:to>
      <cdr:x>0.92304</cdr:x>
      <cdr:y>0.65812</cdr:y>
    </cdr:to>
    <cdr:sp macro="" textlink="">
      <cdr:nvSpPr>
        <cdr:cNvPr id="5" name="TextBox 4">
          <a:hlinkClick xmlns:a="http://schemas.openxmlformats.org/drawingml/2006/main" xmlns:r="http://schemas.openxmlformats.org/officeDocument/2006/relationships" r:id="rId6"/>
        </cdr:cNvPr>
        <cdr:cNvSpPr txBox="1"/>
      </cdr:nvSpPr>
      <cdr:spPr>
        <a:xfrm xmlns:a="http://schemas.openxmlformats.org/drawingml/2006/main">
          <a:off x="2611623" y="2439138"/>
          <a:ext cx="966688" cy="2187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dr:relSizeAnchor xmlns:cdr="http://schemas.openxmlformats.org/drawingml/2006/chartDrawing">
    <cdr:from>
      <cdr:x>0.64455</cdr:x>
      <cdr:y>0.48428</cdr:y>
    </cdr:from>
    <cdr:to>
      <cdr:x>0.97034</cdr:x>
      <cdr:y>0.54095</cdr:y>
    </cdr:to>
    <cdr:sp macro="" textlink="">
      <cdr:nvSpPr>
        <cdr:cNvPr id="11" name="TextBox 1">
          <a:hlinkClick xmlns:a="http://schemas.openxmlformats.org/drawingml/2006/main" xmlns:r="http://schemas.openxmlformats.org/officeDocument/2006/relationships" r:id="rId7"/>
        </cdr:cNvPr>
        <cdr:cNvSpPr txBox="1"/>
      </cdr:nvSpPr>
      <cdr:spPr>
        <a:xfrm xmlns:a="http://schemas.openxmlformats.org/drawingml/2006/main">
          <a:off x="2498725" y="1955800"/>
          <a:ext cx="1262982" cy="228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0.64619</cdr:x>
      <cdr:y>0.55189</cdr:y>
    </cdr:from>
    <cdr:to>
      <cdr:x>0.97543</cdr:x>
      <cdr:y>0.60142</cdr:y>
    </cdr:to>
    <cdr:sp macro="" textlink="">
      <cdr:nvSpPr>
        <cdr:cNvPr id="8" name="TextBox 7">
          <a:hlinkClick xmlns:a="http://schemas.openxmlformats.org/drawingml/2006/main" xmlns:r="http://schemas.openxmlformats.org/officeDocument/2006/relationships" r:id="rId8"/>
        </cdr:cNvPr>
        <cdr:cNvSpPr txBox="1"/>
      </cdr:nvSpPr>
      <cdr:spPr>
        <a:xfrm xmlns:a="http://schemas.openxmlformats.org/drawingml/2006/main">
          <a:off x="2505075" y="2228850"/>
          <a:ext cx="12763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Standard 7 (MSL)</a:t>
          </a:r>
        </a:p>
      </cdr:txBody>
    </cdr:sp>
  </cdr:relSizeAnchor>
</c:userShapes>
</file>

<file path=xl/drawings/drawing32.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0.67131</cdr:x>
      <cdr:y>0.6934</cdr:y>
    </cdr:from>
    <cdr:to>
      <cdr:x>0.87325</cdr:x>
      <cdr:y>0.95265</cdr:y>
    </cdr:to>
    <cdr:sp macro="" textlink="">
      <cdr:nvSpPr>
        <cdr:cNvPr id="9" name="Right Arrow 8"/>
        <cdr:cNvSpPr/>
      </cdr:nvSpPr>
      <cdr:spPr>
        <a:xfrm xmlns:a="http://schemas.openxmlformats.org/drawingml/2006/main" rot="16200000">
          <a:off x="2470356" y="2932434"/>
          <a:ext cx="1047007" cy="782856"/>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0.67368</cdr:x>
      <cdr:y>0.60396</cdr:y>
    </cdr:from>
    <cdr:to>
      <cdr:x>0.92304</cdr:x>
      <cdr:y>0.65812</cdr:y>
    </cdr:to>
    <cdr:sp macro="" textlink="">
      <cdr:nvSpPr>
        <cdr:cNvPr id="5" name="TextBox 4">
          <a:hlinkClick xmlns:a="http://schemas.openxmlformats.org/drawingml/2006/main" xmlns:r="http://schemas.openxmlformats.org/officeDocument/2006/relationships" r:id="rId6"/>
        </cdr:cNvPr>
        <cdr:cNvSpPr txBox="1"/>
      </cdr:nvSpPr>
      <cdr:spPr>
        <a:xfrm xmlns:a="http://schemas.openxmlformats.org/drawingml/2006/main">
          <a:off x="2611623" y="2439138"/>
          <a:ext cx="966688" cy="2187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dr:relSizeAnchor xmlns:cdr="http://schemas.openxmlformats.org/drawingml/2006/chartDrawing">
    <cdr:from>
      <cdr:x>0.64455</cdr:x>
      <cdr:y>0.48428</cdr:y>
    </cdr:from>
    <cdr:to>
      <cdr:x>0.97034</cdr:x>
      <cdr:y>0.54095</cdr:y>
    </cdr:to>
    <cdr:sp macro="" textlink="">
      <cdr:nvSpPr>
        <cdr:cNvPr id="11" name="TextBox 1">
          <a:hlinkClick xmlns:a="http://schemas.openxmlformats.org/drawingml/2006/main" xmlns:r="http://schemas.openxmlformats.org/officeDocument/2006/relationships" r:id="rId7"/>
        </cdr:cNvPr>
        <cdr:cNvSpPr txBox="1"/>
      </cdr:nvSpPr>
      <cdr:spPr>
        <a:xfrm xmlns:a="http://schemas.openxmlformats.org/drawingml/2006/main">
          <a:off x="2498725" y="1955800"/>
          <a:ext cx="1262982" cy="228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0.64619</cdr:x>
      <cdr:y>0.55189</cdr:y>
    </cdr:from>
    <cdr:to>
      <cdr:x>0.97543</cdr:x>
      <cdr:y>0.60142</cdr:y>
    </cdr:to>
    <cdr:sp macro="" textlink="">
      <cdr:nvSpPr>
        <cdr:cNvPr id="8" name="TextBox 7">
          <a:hlinkClick xmlns:a="http://schemas.openxmlformats.org/drawingml/2006/main" xmlns:r="http://schemas.openxmlformats.org/officeDocument/2006/relationships" r:id="rId8"/>
        </cdr:cNvPr>
        <cdr:cNvSpPr txBox="1"/>
      </cdr:nvSpPr>
      <cdr:spPr>
        <a:xfrm xmlns:a="http://schemas.openxmlformats.org/drawingml/2006/main">
          <a:off x="2505075" y="2228850"/>
          <a:ext cx="12763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Standard 7 (MSL)</a:t>
          </a:r>
        </a:p>
      </cdr:txBody>
    </cdr:sp>
  </cdr:relSizeAnchor>
</c:userShapes>
</file>

<file path=xl/drawings/drawing33.xml><?xml version="1.0" encoding="utf-8"?>
<c:userShapes xmlns:c="http://schemas.openxmlformats.org/drawingml/2006/chart">
  <cdr:relSizeAnchor xmlns:cdr="http://schemas.openxmlformats.org/drawingml/2006/chartDrawing">
    <cdr:from>
      <cdr:x>0.13138</cdr:x>
      <cdr:y>0.02949</cdr:y>
    </cdr:from>
    <cdr:to>
      <cdr:x>0.58177</cdr:x>
      <cdr:y>0.17454</cdr:y>
    </cdr:to>
    <cdr:sp macro="" textlink="">
      <cdr:nvSpPr>
        <cdr:cNvPr id="5" name="Rectangle 4"/>
        <cdr:cNvSpPr/>
      </cdr:nvSpPr>
      <cdr:spPr>
        <a:xfrm xmlns:a="http://schemas.openxmlformats.org/drawingml/2006/main">
          <a:off x="614438" y="63490"/>
          <a:ext cx="2106372" cy="312242"/>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p xmlns:a="http://schemas.openxmlformats.org/drawingml/2006/main">
          <a:pPr marL="0" marR="0" algn="ctr">
            <a:lnSpc>
              <a:spcPct val="115000"/>
            </a:lnSpc>
            <a:spcBef>
              <a:spcPts val="0"/>
            </a:spcBef>
            <a:spcAft>
              <a:spcPts val="0"/>
            </a:spcAft>
          </a:pPr>
          <a:r>
            <a:rPr lang="en-US" sz="1000" b="1">
              <a:effectLst/>
              <a:ea typeface="Calibri"/>
              <a:cs typeface="Times New Roman"/>
            </a:rPr>
            <a:t>50% Measures</a:t>
          </a:r>
          <a:r>
            <a:rPr lang="en-US" sz="1000" b="1" baseline="0">
              <a:effectLst/>
              <a:ea typeface="Calibri"/>
              <a:cs typeface="Times New Roman"/>
            </a:rPr>
            <a:t> of Student Learning</a:t>
          </a:r>
          <a:endParaRPr lang="en-US" sz="1000">
            <a:effectLst/>
            <a:ea typeface="Calibri"/>
            <a:cs typeface="Times New Roman"/>
          </a:endParaRPr>
        </a:p>
        <a:p xmlns:a="http://schemas.openxmlformats.org/drawingml/2006/main">
          <a:pPr marL="0" marR="0" algn="ctr">
            <a:lnSpc>
              <a:spcPct val="115000"/>
            </a:lnSpc>
            <a:spcBef>
              <a:spcPts val="0"/>
            </a:spcBef>
            <a:spcAft>
              <a:spcPts val="0"/>
            </a:spcAft>
          </a:pPr>
          <a:r>
            <a:rPr lang="en-US" sz="1000" i="1">
              <a:effectLst/>
              <a:ea typeface="Calibri"/>
              <a:cs typeface="Times New Roman"/>
            </a:rPr>
            <a:t>Principal Quality Standard 7</a:t>
          </a:r>
          <a:r>
            <a:rPr lang="en-US" sz="1000">
              <a:effectLst/>
              <a:ea typeface="Calibri"/>
              <a:cs typeface="Times New Roman"/>
            </a:rPr>
            <a:t> </a:t>
          </a:r>
        </a:p>
      </cdr:txBody>
    </cdr:sp>
  </cdr:relSizeAnchor>
</c:userShapes>
</file>

<file path=xl/drawings/drawing34.xml><?xml version="1.0" encoding="utf-8"?>
<xdr:wsDr xmlns:xdr="http://schemas.openxmlformats.org/drawingml/2006/spreadsheetDrawing" xmlns:a="http://schemas.openxmlformats.org/drawingml/2006/main">
  <xdr:twoCellAnchor>
    <xdr:from>
      <xdr:col>5</xdr:col>
      <xdr:colOff>9525</xdr:colOff>
      <xdr:row>123</xdr:row>
      <xdr:rowOff>161925</xdr:rowOff>
    </xdr:from>
    <xdr:to>
      <xdr:col>9</xdr:col>
      <xdr:colOff>1400174</xdr:colOff>
      <xdr:row>126</xdr:row>
      <xdr:rowOff>161924</xdr:rowOff>
    </xdr:to>
    <xdr:sp macro="" textlink="">
      <xdr:nvSpPr>
        <xdr:cNvPr id="2" name="TextBox 1"/>
        <xdr:cNvSpPr txBox="1"/>
      </xdr:nvSpPr>
      <xdr:spPr>
        <a:xfrm>
          <a:off x="3219450" y="48329850"/>
          <a:ext cx="4114799" cy="942974"/>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baseline="0">
              <a:solidFill>
                <a:srgbClr val="000000"/>
              </a:solidFill>
              <a:latin typeface="Times New Roman"/>
              <a:cs typeface="Times New Roman"/>
            </a:rPr>
            <a:t>Total Points =  Not Evident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Total Points =  Partially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Total Points =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Total Points =  Accomplished</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Total Points =  Exemplary</a:t>
          </a:r>
          <a:endParaRPr lang="en-US" sz="1100" b="0" i="0" u="none" strike="noStrike" baseline="0">
            <a:solidFill>
              <a:srgbClr val="000000"/>
            </a:solidFill>
            <a:latin typeface="Times New Roman"/>
            <a:cs typeface="Times New Roman"/>
          </a:endParaRPr>
        </a:p>
        <a:p>
          <a:pPr algn="l" rtl="0">
            <a:defRPr sz="1000"/>
          </a:pPr>
          <a:endParaRPr lang="en-US"/>
        </a:p>
      </xdr:txBody>
    </xdr:sp>
    <xdr:clientData/>
  </xdr:twoCellAnchor>
  <mc:AlternateContent xmlns:mc="http://schemas.openxmlformats.org/markup-compatibility/2006">
    <mc:Choice xmlns:a14="http://schemas.microsoft.com/office/drawing/2010/main" Requires="a14">
      <xdr:twoCellAnchor editAs="oneCell">
        <xdr:from>
          <xdr:col>0</xdr:col>
          <xdr:colOff>66675</xdr:colOff>
          <xdr:row>105</xdr:row>
          <xdr:rowOff>28575</xdr:rowOff>
        </xdr:from>
        <xdr:to>
          <xdr:col>7</xdr:col>
          <xdr:colOff>400050</xdr:colOff>
          <xdr:row>105</xdr:row>
          <xdr:rowOff>238125</xdr:rowOff>
        </xdr:to>
        <xdr:sp macro="" textlink="">
          <xdr:nvSpPr>
            <xdr:cNvPr id="26625" name="Check Box 1" hidden="1">
              <a:extLst>
                <a:ext uri="{63B3BB69-23CF-44E3-9099-C40C66FF867C}">
                  <a14:compatExt spid="_x0000_s266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106</xdr:row>
          <xdr:rowOff>9525</xdr:rowOff>
        </xdr:from>
        <xdr:to>
          <xdr:col>2</xdr:col>
          <xdr:colOff>209550</xdr:colOff>
          <xdr:row>106</xdr:row>
          <xdr:rowOff>228600</xdr:rowOff>
        </xdr:to>
        <xdr:sp macro="" textlink="">
          <xdr:nvSpPr>
            <xdr:cNvPr id="26626" name="Check Box 2" hidden="1">
              <a:extLst>
                <a:ext uri="{63B3BB69-23CF-44E3-9099-C40C66FF867C}">
                  <a14:compatExt spid="_x0000_s266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107</xdr:row>
          <xdr:rowOff>0</xdr:rowOff>
        </xdr:from>
        <xdr:to>
          <xdr:col>2</xdr:col>
          <xdr:colOff>209550</xdr:colOff>
          <xdr:row>107</xdr:row>
          <xdr:rowOff>219075</xdr:rowOff>
        </xdr:to>
        <xdr:sp macro="" textlink="">
          <xdr:nvSpPr>
            <xdr:cNvPr id="26627" name="Check Box 3" hidden="1">
              <a:extLst>
                <a:ext uri="{63B3BB69-23CF-44E3-9099-C40C66FF867C}">
                  <a14:compatExt spid="_x0000_s266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108</xdr:row>
          <xdr:rowOff>28575</xdr:rowOff>
        </xdr:from>
        <xdr:to>
          <xdr:col>2</xdr:col>
          <xdr:colOff>209550</xdr:colOff>
          <xdr:row>108</xdr:row>
          <xdr:rowOff>238125</xdr:rowOff>
        </xdr:to>
        <xdr:sp macro="" textlink="">
          <xdr:nvSpPr>
            <xdr:cNvPr id="26628" name="Check Box 4" hidden="1">
              <a:extLst>
                <a:ext uri="{63B3BB69-23CF-44E3-9099-C40C66FF867C}">
                  <a14:compatExt spid="_x0000_s266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109</xdr:row>
          <xdr:rowOff>0</xdr:rowOff>
        </xdr:from>
        <xdr:to>
          <xdr:col>2</xdr:col>
          <xdr:colOff>209550</xdr:colOff>
          <xdr:row>109</xdr:row>
          <xdr:rowOff>219075</xdr:rowOff>
        </xdr:to>
        <xdr:sp macro="" textlink="">
          <xdr:nvSpPr>
            <xdr:cNvPr id="26629" name="Check Box 5" hidden="1">
              <a:extLst>
                <a:ext uri="{63B3BB69-23CF-44E3-9099-C40C66FF867C}">
                  <a14:compatExt spid="_x0000_s266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110</xdr:row>
          <xdr:rowOff>9525</xdr:rowOff>
        </xdr:from>
        <xdr:to>
          <xdr:col>2</xdr:col>
          <xdr:colOff>209550</xdr:colOff>
          <xdr:row>110</xdr:row>
          <xdr:rowOff>228600</xdr:rowOff>
        </xdr:to>
        <xdr:sp macro="" textlink="">
          <xdr:nvSpPr>
            <xdr:cNvPr id="26630" name="Check Box 6" hidden="1">
              <a:extLst>
                <a:ext uri="{63B3BB69-23CF-44E3-9099-C40C66FF867C}">
                  <a14:compatExt spid="_x0000_s266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111</xdr:row>
          <xdr:rowOff>28575</xdr:rowOff>
        </xdr:from>
        <xdr:to>
          <xdr:col>2</xdr:col>
          <xdr:colOff>209550</xdr:colOff>
          <xdr:row>111</xdr:row>
          <xdr:rowOff>238125</xdr:rowOff>
        </xdr:to>
        <xdr:sp macro="" textlink="">
          <xdr:nvSpPr>
            <xdr:cNvPr id="26631" name="Check Box 7" hidden="1">
              <a:extLst>
                <a:ext uri="{63B3BB69-23CF-44E3-9099-C40C66FF867C}">
                  <a14:compatExt spid="_x0000_s266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112</xdr:row>
          <xdr:rowOff>9525</xdr:rowOff>
        </xdr:from>
        <xdr:to>
          <xdr:col>2</xdr:col>
          <xdr:colOff>209550</xdr:colOff>
          <xdr:row>112</xdr:row>
          <xdr:rowOff>228600</xdr:rowOff>
        </xdr:to>
        <xdr:sp macro="" textlink="">
          <xdr:nvSpPr>
            <xdr:cNvPr id="26632" name="Check Box 8" hidden="1">
              <a:extLst>
                <a:ext uri="{63B3BB69-23CF-44E3-9099-C40C66FF867C}">
                  <a14:compatExt spid="_x0000_s266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104</xdr:row>
          <xdr:rowOff>0</xdr:rowOff>
        </xdr:from>
        <xdr:to>
          <xdr:col>2</xdr:col>
          <xdr:colOff>209550</xdr:colOff>
          <xdr:row>104</xdr:row>
          <xdr:rowOff>219075</xdr:rowOff>
        </xdr:to>
        <xdr:sp macro="" textlink="">
          <xdr:nvSpPr>
            <xdr:cNvPr id="26633" name="Check Box 9" hidden="1">
              <a:extLst>
                <a:ext uri="{63B3BB69-23CF-44E3-9099-C40C66FF867C}">
                  <a14:compatExt spid="_x0000_s266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113</xdr:row>
          <xdr:rowOff>38100</xdr:rowOff>
        </xdr:from>
        <xdr:to>
          <xdr:col>2</xdr:col>
          <xdr:colOff>209550</xdr:colOff>
          <xdr:row>113</xdr:row>
          <xdr:rowOff>257175</xdr:rowOff>
        </xdr:to>
        <xdr:sp macro="" textlink="">
          <xdr:nvSpPr>
            <xdr:cNvPr id="26634" name="Check Box 10" hidden="1">
              <a:extLst>
                <a:ext uri="{63B3BB69-23CF-44E3-9099-C40C66FF867C}">
                  <a14:compatExt spid="_x0000_s266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114</xdr:row>
          <xdr:rowOff>0</xdr:rowOff>
        </xdr:from>
        <xdr:to>
          <xdr:col>1</xdr:col>
          <xdr:colOff>19050</xdr:colOff>
          <xdr:row>114</xdr:row>
          <xdr:rowOff>219075</xdr:rowOff>
        </xdr:to>
        <xdr:sp macro="" textlink="">
          <xdr:nvSpPr>
            <xdr:cNvPr id="26635" name="Check Box 11" hidden="1">
              <a:extLst>
                <a:ext uri="{63B3BB69-23CF-44E3-9099-C40C66FF867C}">
                  <a14:compatExt spid="_x0000_s266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115</xdr:row>
          <xdr:rowOff>19050</xdr:rowOff>
        </xdr:from>
        <xdr:to>
          <xdr:col>1</xdr:col>
          <xdr:colOff>9525</xdr:colOff>
          <xdr:row>115</xdr:row>
          <xdr:rowOff>219075</xdr:rowOff>
        </xdr:to>
        <xdr:sp macro="" textlink="">
          <xdr:nvSpPr>
            <xdr:cNvPr id="26636" name="Check Box 12" hidden="1">
              <a:extLst>
                <a:ext uri="{63B3BB69-23CF-44E3-9099-C40C66FF867C}">
                  <a14:compatExt spid="_x0000_s26636"/>
                </a:ext>
              </a:extLst>
            </xdr:cNvPr>
            <xdr:cNvSpPr/>
          </xdr:nvSpPr>
          <xdr:spPr>
            <a:xfrm>
              <a:off x="0" y="0"/>
              <a:ext cx="0" cy="0"/>
            </a:xfrm>
            <a:prstGeom prst="rect">
              <a:avLst/>
            </a:prstGeom>
          </xdr:spPr>
        </xdr:sp>
        <xdr:clientData/>
      </xdr:twoCellAnchor>
    </mc:Choice>
    <mc:Fallback/>
  </mc:AlternateContent>
</xdr:wsDr>
</file>

<file path=xl/drawings/drawing35.xml><?xml version="1.0" encoding="utf-8"?>
<xdr:wsDr xmlns:xdr="http://schemas.openxmlformats.org/drawingml/2006/spreadsheetDrawing" xmlns:a="http://schemas.openxmlformats.org/drawingml/2006/main">
  <xdr:twoCellAnchor>
    <xdr:from>
      <xdr:col>4</xdr:col>
      <xdr:colOff>76200</xdr:colOff>
      <xdr:row>38</xdr:row>
      <xdr:rowOff>66675</xdr:rowOff>
    </xdr:from>
    <xdr:to>
      <xdr:col>9</xdr:col>
      <xdr:colOff>533400</xdr:colOff>
      <xdr:row>52</xdr:row>
      <xdr:rowOff>142875</xdr:rowOff>
    </xdr:to>
    <xdr:graphicFrame macro="">
      <xdr:nvGraphicFramePr>
        <xdr:cNvPr id="11909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69</xdr:row>
          <xdr:rowOff>66675</xdr:rowOff>
        </xdr:from>
        <xdr:to>
          <xdr:col>3</xdr:col>
          <xdr:colOff>600075</xdr:colOff>
          <xdr:row>69</xdr:row>
          <xdr:rowOff>285750</xdr:rowOff>
        </xdr:to>
        <xdr:sp macro="" textlink="">
          <xdr:nvSpPr>
            <xdr:cNvPr id="43009" name="Option Button 1" hidden="1">
              <a:extLst>
                <a:ext uri="{63B3BB69-23CF-44E3-9099-C40C66FF867C}">
                  <a14:compatExt spid="_x0000_s430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70</xdr:row>
          <xdr:rowOff>57150</xdr:rowOff>
        </xdr:from>
        <xdr:to>
          <xdr:col>4</xdr:col>
          <xdr:colOff>238125</xdr:colOff>
          <xdr:row>70</xdr:row>
          <xdr:rowOff>285750</xdr:rowOff>
        </xdr:to>
        <xdr:sp macro="" textlink="">
          <xdr:nvSpPr>
            <xdr:cNvPr id="43010" name="Option Button 2" hidden="1">
              <a:extLst>
                <a:ext uri="{63B3BB69-23CF-44E3-9099-C40C66FF867C}">
                  <a14:compatExt spid="_x0000_s430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71</xdr:row>
          <xdr:rowOff>28575</xdr:rowOff>
        </xdr:from>
        <xdr:to>
          <xdr:col>4</xdr:col>
          <xdr:colOff>190500</xdr:colOff>
          <xdr:row>71</xdr:row>
          <xdr:rowOff>285750</xdr:rowOff>
        </xdr:to>
        <xdr:sp macro="" textlink="">
          <xdr:nvSpPr>
            <xdr:cNvPr id="43011" name="Option Button 3" hidden="1">
              <a:extLst>
                <a:ext uri="{63B3BB69-23CF-44E3-9099-C40C66FF867C}">
                  <a14:compatExt spid="_x0000_s43011"/>
                </a:ext>
              </a:extLst>
            </xdr:cNvPr>
            <xdr:cNvSpPr/>
          </xdr:nvSpPr>
          <xdr:spPr>
            <a:xfrm>
              <a:off x="0" y="0"/>
              <a:ext cx="0" cy="0"/>
            </a:xfrm>
            <a:prstGeom prst="rect">
              <a:avLst/>
            </a:prstGeom>
          </xdr:spPr>
        </xdr:sp>
        <xdr:clientData/>
      </xdr:twoCellAnchor>
    </mc:Choice>
    <mc:Fallback/>
  </mc:AlternateContent>
  <xdr:twoCellAnchor>
    <xdr:from>
      <xdr:col>11</xdr:col>
      <xdr:colOff>0</xdr:colOff>
      <xdr:row>74</xdr:row>
      <xdr:rowOff>104775</xdr:rowOff>
    </xdr:from>
    <xdr:to>
      <xdr:col>17</xdr:col>
      <xdr:colOff>438150</xdr:colOff>
      <xdr:row>95</xdr:row>
      <xdr:rowOff>19049</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0</xdr:col>
      <xdr:colOff>38101</xdr:colOff>
      <xdr:row>151</xdr:row>
      <xdr:rowOff>9525</xdr:rowOff>
    </xdr:from>
    <xdr:to>
      <xdr:col>10</xdr:col>
      <xdr:colOff>600075</xdr:colOff>
      <xdr:row>170</xdr:row>
      <xdr:rowOff>123825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28575</xdr:colOff>
      <xdr:row>143</xdr:row>
      <xdr:rowOff>19051</xdr:rowOff>
    </xdr:from>
    <xdr:to>
      <xdr:col>6</xdr:col>
      <xdr:colOff>590550</xdr:colOff>
      <xdr:row>148</xdr:row>
      <xdr:rowOff>171451</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257175</xdr:colOff>
          <xdr:row>14</xdr:row>
          <xdr:rowOff>66675</xdr:rowOff>
        </xdr:from>
        <xdr:to>
          <xdr:col>7</xdr:col>
          <xdr:colOff>9525</xdr:colOff>
          <xdr:row>15</xdr:row>
          <xdr:rowOff>114300</xdr:rowOff>
        </xdr:to>
        <xdr:sp macro="" textlink="">
          <xdr:nvSpPr>
            <xdr:cNvPr id="43012" name="Check Box 4" hidden="1">
              <a:extLst>
                <a:ext uri="{63B3BB69-23CF-44E3-9099-C40C66FF867C}">
                  <a14:compatExt spid="_x0000_s430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17</xdr:row>
          <xdr:rowOff>57150</xdr:rowOff>
        </xdr:from>
        <xdr:to>
          <xdr:col>7</xdr:col>
          <xdr:colOff>28575</xdr:colOff>
          <xdr:row>17</xdr:row>
          <xdr:rowOff>257175</xdr:rowOff>
        </xdr:to>
        <xdr:sp macro="" textlink="">
          <xdr:nvSpPr>
            <xdr:cNvPr id="43013" name="Check Box 5" hidden="1">
              <a:extLst>
                <a:ext uri="{63B3BB69-23CF-44E3-9099-C40C66FF867C}">
                  <a14:compatExt spid="_x0000_s430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18</xdr:row>
          <xdr:rowOff>95250</xdr:rowOff>
        </xdr:from>
        <xdr:to>
          <xdr:col>6</xdr:col>
          <xdr:colOff>533400</xdr:colOff>
          <xdr:row>19</xdr:row>
          <xdr:rowOff>114300</xdr:rowOff>
        </xdr:to>
        <xdr:sp macro="" textlink="">
          <xdr:nvSpPr>
            <xdr:cNvPr id="43014" name="Check Box 6" hidden="1">
              <a:extLst>
                <a:ext uri="{63B3BB69-23CF-44E3-9099-C40C66FF867C}">
                  <a14:compatExt spid="_x0000_s430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20</xdr:row>
          <xdr:rowOff>95250</xdr:rowOff>
        </xdr:from>
        <xdr:to>
          <xdr:col>6</xdr:col>
          <xdr:colOff>466725</xdr:colOff>
          <xdr:row>21</xdr:row>
          <xdr:rowOff>114300</xdr:rowOff>
        </xdr:to>
        <xdr:sp macro="" textlink="">
          <xdr:nvSpPr>
            <xdr:cNvPr id="43015" name="Check Box 7" hidden="1">
              <a:extLst>
                <a:ext uri="{63B3BB69-23CF-44E3-9099-C40C66FF867C}">
                  <a14:compatExt spid="_x0000_s430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22</xdr:row>
          <xdr:rowOff>66675</xdr:rowOff>
        </xdr:from>
        <xdr:to>
          <xdr:col>6</xdr:col>
          <xdr:colOff>523875</xdr:colOff>
          <xdr:row>23</xdr:row>
          <xdr:rowOff>114300</xdr:rowOff>
        </xdr:to>
        <xdr:sp macro="" textlink="">
          <xdr:nvSpPr>
            <xdr:cNvPr id="43016" name="Check Box 8" hidden="1">
              <a:extLst>
                <a:ext uri="{63B3BB69-23CF-44E3-9099-C40C66FF867C}">
                  <a14:compatExt spid="_x0000_s43016"/>
                </a:ext>
              </a:extLst>
            </xdr:cNvPr>
            <xdr:cNvSpPr/>
          </xdr:nvSpPr>
          <xdr:spPr>
            <a:xfrm>
              <a:off x="0" y="0"/>
              <a:ext cx="0" cy="0"/>
            </a:xfrm>
            <a:prstGeom prst="rect">
              <a:avLst/>
            </a:prstGeom>
          </xdr:spPr>
        </xdr:sp>
        <xdr:clientData/>
      </xdr:twoCellAnchor>
    </mc:Choice>
    <mc:Fallback/>
  </mc:AlternateContent>
  <xdr:twoCellAnchor>
    <xdr:from>
      <xdr:col>14</xdr:col>
      <xdr:colOff>19050</xdr:colOff>
      <xdr:row>2</xdr:row>
      <xdr:rowOff>57150</xdr:rowOff>
    </xdr:from>
    <xdr:to>
      <xdr:col>17</xdr:col>
      <xdr:colOff>342900</xdr:colOff>
      <xdr:row>10</xdr:row>
      <xdr:rowOff>66675</xdr:rowOff>
    </xdr:to>
    <xdr:sp macro="" textlink="">
      <xdr:nvSpPr>
        <xdr:cNvPr id="13" name="Down Arrow 12"/>
        <xdr:cNvSpPr/>
      </xdr:nvSpPr>
      <xdr:spPr>
        <a:xfrm>
          <a:off x="8210550" y="457200"/>
          <a:ext cx="2381250" cy="160972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200">
              <a:solidFill>
                <a:sysClr val="windowText" lastClr="000000"/>
              </a:solidFill>
            </a:rPr>
            <a:t>Scroll Down For Detailed</a:t>
          </a:r>
          <a:r>
            <a:rPr lang="en-US" sz="1200" baseline="0">
              <a:solidFill>
                <a:sysClr val="windowText" lastClr="000000"/>
              </a:solidFill>
            </a:rPr>
            <a:t> Reports</a:t>
          </a:r>
        </a:p>
        <a:p>
          <a:pPr algn="l"/>
          <a:r>
            <a:rPr lang="en-US" sz="1200" baseline="0">
              <a:solidFill>
                <a:sysClr val="windowText" lastClr="000000"/>
              </a:solidFill>
            </a:rPr>
            <a:t>Summarys</a:t>
          </a:r>
        </a:p>
        <a:p>
          <a:pPr algn="l"/>
          <a:r>
            <a:rPr lang="en-US" sz="1200" baseline="0">
              <a:solidFill>
                <a:sysClr val="windowText" lastClr="000000"/>
              </a:solidFill>
            </a:rPr>
            <a:t>Final Ratings</a:t>
          </a:r>
        </a:p>
        <a:p>
          <a:pPr algn="l"/>
          <a:r>
            <a:rPr lang="en-US" sz="1200" baseline="0">
              <a:solidFill>
                <a:sysClr val="windowText" lastClr="000000"/>
              </a:solidFill>
            </a:rPr>
            <a:t>Comments</a:t>
          </a:r>
          <a:endParaRPr lang="en-US" sz="1200">
            <a:solidFill>
              <a:sysClr val="windowText" lastClr="000000"/>
            </a:solidFill>
          </a:endParaRPr>
        </a:p>
      </xdr:txBody>
    </xdr:sp>
    <xdr:clientData/>
  </xdr:twoCellAnchor>
  <xdr:twoCellAnchor>
    <xdr:from>
      <xdr:col>12</xdr:col>
      <xdr:colOff>19051</xdr:colOff>
      <xdr:row>10</xdr:row>
      <xdr:rowOff>114301</xdr:rowOff>
    </xdr:from>
    <xdr:to>
      <xdr:col>17</xdr:col>
      <xdr:colOff>428625</xdr:colOff>
      <xdr:row>27</xdr:row>
      <xdr:rowOff>133350</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PrintsWithSheet="0"/>
  </xdr:twoCellAnchor>
  <xdr:twoCellAnchor>
    <xdr:from>
      <xdr:col>12</xdr:col>
      <xdr:colOff>0</xdr:colOff>
      <xdr:row>151</xdr:row>
      <xdr:rowOff>0</xdr:rowOff>
    </xdr:from>
    <xdr:to>
      <xdr:col>17</xdr:col>
      <xdr:colOff>447675</xdr:colOff>
      <xdr:row>171</xdr:row>
      <xdr:rowOff>19049</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PrintsWithSheet="0"/>
  </xdr:twoCellAnchor>
  <xdr:twoCellAnchor>
    <xdr:from>
      <xdr:col>12</xdr:col>
      <xdr:colOff>19050</xdr:colOff>
      <xdr:row>5</xdr:row>
      <xdr:rowOff>171450</xdr:rowOff>
    </xdr:from>
    <xdr:to>
      <xdr:col>13</xdr:col>
      <xdr:colOff>609600</xdr:colOff>
      <xdr:row>9</xdr:row>
      <xdr:rowOff>19050</xdr:rowOff>
    </xdr:to>
    <xdr:sp macro="" textlink="">
      <xdr:nvSpPr>
        <xdr:cNvPr id="18" name="TextBox 17"/>
        <xdr:cNvSpPr txBox="1"/>
      </xdr:nvSpPr>
      <xdr:spPr>
        <a:xfrm>
          <a:off x="6838950" y="1171575"/>
          <a:ext cx="1276350" cy="647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 </a:t>
          </a:r>
          <a:r>
            <a:rPr lang="en-US" sz="1100" b="0" i="0">
              <a:solidFill>
                <a:schemeClr val="dk1"/>
              </a:solidFill>
              <a:effectLst/>
              <a:latin typeface="+mn-lt"/>
              <a:ea typeface="+mn-ea"/>
              <a:cs typeface="+mn-cs"/>
            </a:rPr>
            <a:t>← </a:t>
          </a:r>
          <a:r>
            <a:rPr lang="en-US" sz="1100"/>
            <a:t>BOCES Name is only required for BOCES</a:t>
          </a:r>
          <a:r>
            <a:rPr lang="en-US" sz="1100" baseline="0"/>
            <a:t> employees</a:t>
          </a:r>
          <a:endParaRPr lang="en-US" sz="1100"/>
        </a:p>
      </xdr:txBody>
    </xdr:sp>
    <xdr:clientData/>
  </xdr:twoCellAnchor>
</xdr:wsDr>
</file>

<file path=xl/drawings/drawing5.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0.69104</cdr:y>
    </cdr:from>
    <cdr:to>
      <cdr:x>0.93467</cdr:x>
      <cdr:y>0.95029</cdr:y>
    </cdr:to>
    <cdr:sp macro="" textlink="">
      <cdr:nvSpPr>
        <cdr:cNvPr id="9" name="Right Arrow 8"/>
        <cdr:cNvSpPr/>
      </cdr:nvSpPr>
      <cdr:spPr>
        <a:xfrm xmlns:a="http://schemas.openxmlformats.org/drawingml/2006/main" rot="16200000">
          <a:off x="2708477" y="2922906"/>
          <a:ext cx="1047013" cy="782856"/>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0.67368</cdr:x>
      <cdr:y>0.60396</cdr:y>
    </cdr:from>
    <cdr:to>
      <cdr:x>0.92304</cdr:x>
      <cdr:y>0.65812</cdr:y>
    </cdr:to>
    <cdr:sp macro="" textlink="">
      <cdr:nvSpPr>
        <cdr:cNvPr id="5" name="TextBox 4">
          <a:hlinkClick xmlns:a="http://schemas.openxmlformats.org/drawingml/2006/main" xmlns:r="http://schemas.openxmlformats.org/officeDocument/2006/relationships" r:id="rId6"/>
        </cdr:cNvPr>
        <cdr:cNvSpPr txBox="1"/>
      </cdr:nvSpPr>
      <cdr:spPr>
        <a:xfrm xmlns:a="http://schemas.openxmlformats.org/drawingml/2006/main">
          <a:off x="2611623" y="2439138"/>
          <a:ext cx="966688" cy="2187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dr:relSizeAnchor xmlns:cdr="http://schemas.openxmlformats.org/drawingml/2006/chartDrawing">
    <cdr:from>
      <cdr:x>0.64455</cdr:x>
      <cdr:y>0.48428</cdr:y>
    </cdr:from>
    <cdr:to>
      <cdr:x>0.97034</cdr:x>
      <cdr:y>0.54095</cdr:y>
    </cdr:to>
    <cdr:sp macro="" textlink="">
      <cdr:nvSpPr>
        <cdr:cNvPr id="11" name="TextBox 1">
          <a:hlinkClick xmlns:a="http://schemas.openxmlformats.org/drawingml/2006/main" xmlns:r="http://schemas.openxmlformats.org/officeDocument/2006/relationships" r:id="rId7"/>
        </cdr:cNvPr>
        <cdr:cNvSpPr txBox="1"/>
      </cdr:nvSpPr>
      <cdr:spPr>
        <a:xfrm xmlns:a="http://schemas.openxmlformats.org/drawingml/2006/main">
          <a:off x="2498725" y="1955800"/>
          <a:ext cx="1262982" cy="228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0.64619</cdr:x>
      <cdr:y>0.55189</cdr:y>
    </cdr:from>
    <cdr:to>
      <cdr:x>0.97543</cdr:x>
      <cdr:y>0.60142</cdr:y>
    </cdr:to>
    <cdr:sp macro="" textlink="">
      <cdr:nvSpPr>
        <cdr:cNvPr id="8" name="TextBox 7">
          <a:hlinkClick xmlns:a="http://schemas.openxmlformats.org/drawingml/2006/main" xmlns:r="http://schemas.openxmlformats.org/officeDocument/2006/relationships" r:id="rId8"/>
        </cdr:cNvPr>
        <cdr:cNvSpPr txBox="1"/>
      </cdr:nvSpPr>
      <cdr:spPr>
        <a:xfrm xmlns:a="http://schemas.openxmlformats.org/drawingml/2006/main">
          <a:off x="2505075" y="2228850"/>
          <a:ext cx="12763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Standard 7 (MSL)</a:t>
          </a:r>
        </a:p>
      </cdr:txBody>
    </cdr:sp>
  </cdr:relSizeAnchor>
</c:userShapes>
</file>

<file path=xl/drawings/drawing6.xml><?xml version="1.0" encoding="utf-8"?>
<c:userShapes xmlns:c="http://schemas.openxmlformats.org/drawingml/2006/chart">
  <cdr:relSizeAnchor xmlns:cdr="http://schemas.openxmlformats.org/drawingml/2006/chartDrawing">
    <cdr:from>
      <cdr:x>0.1124</cdr:x>
      <cdr:y>0.1308</cdr:y>
    </cdr:from>
    <cdr:to>
      <cdr:x>0.24472</cdr:x>
      <cdr:y>0.23924</cdr:y>
    </cdr:to>
    <cdr:sp macro="" textlink="">
      <cdr:nvSpPr>
        <cdr:cNvPr id="2" name="TextBox 1"/>
        <cdr:cNvSpPr txBox="1"/>
      </cdr:nvSpPr>
      <cdr:spPr>
        <a:xfrm xmlns:a="http://schemas.openxmlformats.org/drawingml/2006/main">
          <a:off x="734417" y="514543"/>
          <a:ext cx="864599" cy="42658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indent="0"/>
          <a:r>
            <a:rPr lang="en-US" sz="900" b="1">
              <a:solidFill>
                <a:srgbClr val="58267E"/>
              </a:solidFill>
              <a:latin typeface="+mn-lt"/>
              <a:ea typeface="+mn-ea"/>
              <a:cs typeface="+mn-cs"/>
            </a:rPr>
            <a:t>Exemplary  451 to 540</a:t>
          </a:r>
        </a:p>
      </cdr:txBody>
    </cdr:sp>
  </cdr:relSizeAnchor>
  <cdr:relSizeAnchor xmlns:cdr="http://schemas.openxmlformats.org/drawingml/2006/chartDrawing">
    <cdr:from>
      <cdr:x>0.11195</cdr:x>
      <cdr:y>0.24427</cdr:y>
    </cdr:from>
    <cdr:to>
      <cdr:x>0.26463</cdr:x>
      <cdr:y>0.35271</cdr:y>
    </cdr:to>
    <cdr:sp macro="" textlink="">
      <cdr:nvSpPr>
        <cdr:cNvPr id="3" name="TextBox 1"/>
        <cdr:cNvSpPr txBox="1"/>
      </cdr:nvSpPr>
      <cdr:spPr>
        <a:xfrm xmlns:a="http://schemas.openxmlformats.org/drawingml/2006/main">
          <a:off x="731492" y="960919"/>
          <a:ext cx="997634" cy="4265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indent="0"/>
          <a:r>
            <a:rPr lang="en-US" sz="900" b="1">
              <a:solidFill>
                <a:srgbClr val="00589A"/>
              </a:solidFill>
              <a:latin typeface="+mn-lt"/>
              <a:ea typeface="+mn-ea"/>
              <a:cs typeface="+mn-cs"/>
            </a:rPr>
            <a:t>Accomplished 316 to 450</a:t>
          </a:r>
        </a:p>
      </cdr:txBody>
    </cdr:sp>
  </cdr:relSizeAnchor>
  <cdr:relSizeAnchor xmlns:cdr="http://schemas.openxmlformats.org/drawingml/2006/chartDrawing">
    <cdr:from>
      <cdr:x>0.11491</cdr:x>
      <cdr:y>0.37233</cdr:y>
    </cdr:from>
    <cdr:to>
      <cdr:x>0.23178</cdr:x>
      <cdr:y>0.48077</cdr:y>
    </cdr:to>
    <cdr:sp macro="" textlink="">
      <cdr:nvSpPr>
        <cdr:cNvPr id="4" name="TextBox 1"/>
        <cdr:cNvSpPr txBox="1"/>
      </cdr:nvSpPr>
      <cdr:spPr>
        <a:xfrm xmlns:a="http://schemas.openxmlformats.org/drawingml/2006/main">
          <a:off x="750824" y="1464666"/>
          <a:ext cx="763650" cy="4265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indent="0"/>
          <a:r>
            <a:rPr lang="en-US" sz="900" b="1">
              <a:solidFill>
                <a:srgbClr val="227453"/>
              </a:solidFill>
              <a:latin typeface="+mn-lt"/>
              <a:ea typeface="+mn-ea"/>
              <a:cs typeface="+mn-cs"/>
            </a:rPr>
            <a:t>Proficient    181 to 315</a:t>
          </a:r>
        </a:p>
      </cdr:txBody>
    </cdr:sp>
  </cdr:relSizeAnchor>
  <cdr:relSizeAnchor xmlns:cdr="http://schemas.openxmlformats.org/drawingml/2006/chartDrawing">
    <cdr:from>
      <cdr:x>0.11787</cdr:x>
      <cdr:y>0.51919</cdr:y>
    </cdr:from>
    <cdr:to>
      <cdr:x>0.23615</cdr:x>
      <cdr:y>0.65199</cdr:y>
    </cdr:to>
    <cdr:sp macro="" textlink="">
      <cdr:nvSpPr>
        <cdr:cNvPr id="5" name="TextBox 1"/>
        <cdr:cNvSpPr txBox="1"/>
      </cdr:nvSpPr>
      <cdr:spPr>
        <a:xfrm xmlns:a="http://schemas.openxmlformats.org/drawingml/2006/main">
          <a:off x="770187" y="2042411"/>
          <a:ext cx="772863" cy="52241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indent="0"/>
          <a:r>
            <a:rPr lang="en-US" sz="900" b="1">
              <a:solidFill>
                <a:srgbClr val="A14D07"/>
              </a:solidFill>
              <a:latin typeface="+mn-lt"/>
              <a:ea typeface="+mn-ea"/>
              <a:cs typeface="+mn-cs"/>
            </a:rPr>
            <a:t>Partially</a:t>
          </a:r>
          <a:r>
            <a:rPr lang="en-US" sz="900" b="1" baseline="0">
              <a:solidFill>
                <a:srgbClr val="A14D07"/>
              </a:solidFill>
              <a:latin typeface="+mn-lt"/>
              <a:ea typeface="+mn-ea"/>
              <a:cs typeface="+mn-cs"/>
            </a:rPr>
            <a:t> proficient </a:t>
          </a:r>
          <a:r>
            <a:rPr lang="en-US" sz="900" b="1">
              <a:solidFill>
                <a:srgbClr val="A14D07"/>
              </a:solidFill>
              <a:latin typeface="+mn-lt"/>
              <a:ea typeface="+mn-ea"/>
              <a:cs typeface="+mn-cs"/>
            </a:rPr>
            <a:t>46 to 180</a:t>
          </a:r>
        </a:p>
      </cdr:txBody>
    </cdr:sp>
  </cdr:relSizeAnchor>
  <cdr:relSizeAnchor xmlns:cdr="http://schemas.openxmlformats.org/drawingml/2006/chartDrawing">
    <cdr:from>
      <cdr:x>0.11949</cdr:x>
      <cdr:y>0.64754</cdr:y>
    </cdr:from>
    <cdr:to>
      <cdr:x>0.23454</cdr:x>
      <cdr:y>0.75598</cdr:y>
    </cdr:to>
    <cdr:sp macro="" textlink="">
      <cdr:nvSpPr>
        <cdr:cNvPr id="6" name="TextBox 1"/>
        <cdr:cNvSpPr txBox="1"/>
      </cdr:nvSpPr>
      <cdr:spPr>
        <a:xfrm xmlns:a="http://schemas.openxmlformats.org/drawingml/2006/main">
          <a:off x="780750" y="2547292"/>
          <a:ext cx="751754" cy="4265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indent="0"/>
          <a:r>
            <a:rPr lang="en-US" sz="900" b="1">
              <a:solidFill>
                <a:srgbClr val="C00000"/>
              </a:solidFill>
              <a:latin typeface="+mn-lt"/>
              <a:ea typeface="+mn-ea"/>
              <a:cs typeface="+mn-cs"/>
            </a:rPr>
            <a:t>Basic</a:t>
          </a:r>
          <a:r>
            <a:rPr lang="en-US" sz="900" b="1" baseline="0">
              <a:solidFill>
                <a:srgbClr val="C00000"/>
              </a:solidFill>
              <a:latin typeface="+mn-lt"/>
              <a:ea typeface="+mn-ea"/>
              <a:cs typeface="+mn-cs"/>
            </a:rPr>
            <a:t>                     0 to 45</a:t>
          </a:r>
        </a:p>
      </cdr:txBody>
    </cdr:sp>
  </cdr:relSizeAnchor>
  <cdr:relSizeAnchor xmlns:cdr="http://schemas.openxmlformats.org/drawingml/2006/chartDrawing">
    <cdr:from>
      <cdr:x>0.75333</cdr:x>
      <cdr:y>0.75737</cdr:y>
    </cdr:from>
    <cdr:to>
      <cdr:x>0.90136</cdr:x>
      <cdr:y>0.91852</cdr:y>
    </cdr:to>
    <cdr:sp macro="" textlink="">
      <cdr:nvSpPr>
        <cdr:cNvPr id="19" name="TextBox 1"/>
        <cdr:cNvSpPr txBox="1"/>
      </cdr:nvSpPr>
      <cdr:spPr>
        <a:xfrm xmlns:a="http://schemas.openxmlformats.org/drawingml/2006/main">
          <a:off x="4219164" y="2921646"/>
          <a:ext cx="829085" cy="6216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00589A"/>
              </a:solidFill>
            </a:rPr>
            <a:t>Higher than expected growth </a:t>
          </a:r>
        </a:p>
        <a:p xmlns:a="http://schemas.openxmlformats.org/drawingml/2006/main">
          <a:r>
            <a:rPr lang="en-US" sz="900" b="1">
              <a:solidFill>
                <a:srgbClr val="00589A"/>
              </a:solidFill>
            </a:rPr>
            <a:t>(405 to 540)</a:t>
          </a:r>
        </a:p>
      </cdr:txBody>
    </cdr:sp>
  </cdr:relSizeAnchor>
  <cdr:relSizeAnchor xmlns:cdr="http://schemas.openxmlformats.org/drawingml/2006/chartDrawing">
    <cdr:from>
      <cdr:x>0.58877</cdr:x>
      <cdr:y>0.73515</cdr:y>
    </cdr:from>
    <cdr:to>
      <cdr:x>0.72789</cdr:x>
      <cdr:y>0.88148</cdr:y>
    </cdr:to>
    <cdr:sp macro="" textlink="">
      <cdr:nvSpPr>
        <cdr:cNvPr id="21" name="TextBox 1"/>
        <cdr:cNvSpPr txBox="1"/>
      </cdr:nvSpPr>
      <cdr:spPr>
        <a:xfrm xmlns:a="http://schemas.openxmlformats.org/drawingml/2006/main">
          <a:off x="3297510" y="2835921"/>
          <a:ext cx="779190" cy="5645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227453"/>
              </a:solidFill>
            </a:rPr>
            <a:t>Expected growth        (270 to 404)</a:t>
          </a:r>
        </a:p>
      </cdr:txBody>
    </cdr:sp>
  </cdr:relSizeAnchor>
  <cdr:relSizeAnchor xmlns:cdr="http://schemas.openxmlformats.org/drawingml/2006/chartDrawing">
    <cdr:from>
      <cdr:x>0.42269</cdr:x>
      <cdr:y>0.7284</cdr:y>
    </cdr:from>
    <cdr:to>
      <cdr:x>0.59308</cdr:x>
      <cdr:y>0.88889</cdr:y>
    </cdr:to>
    <cdr:sp macro="" textlink="">
      <cdr:nvSpPr>
        <cdr:cNvPr id="23" name="TextBox 1"/>
        <cdr:cNvSpPr txBox="1"/>
      </cdr:nvSpPr>
      <cdr:spPr>
        <a:xfrm xmlns:a="http://schemas.openxmlformats.org/drawingml/2006/main">
          <a:off x="2367364" y="2809876"/>
          <a:ext cx="954303" cy="6191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A14D07"/>
              </a:solidFill>
            </a:rPr>
            <a:t>Lower than expected growth</a:t>
          </a:r>
        </a:p>
        <a:p xmlns:a="http://schemas.openxmlformats.org/drawingml/2006/main">
          <a:r>
            <a:rPr lang="en-US" sz="900" b="1">
              <a:solidFill>
                <a:srgbClr val="A14D07"/>
              </a:solidFill>
            </a:rPr>
            <a:t>(135  to 269)</a:t>
          </a:r>
        </a:p>
      </cdr:txBody>
    </cdr:sp>
  </cdr:relSizeAnchor>
  <cdr:relSizeAnchor xmlns:cdr="http://schemas.openxmlformats.org/drawingml/2006/chartDrawing">
    <cdr:from>
      <cdr:x>0.23837</cdr:x>
      <cdr:y>0.72486</cdr:y>
    </cdr:from>
    <cdr:to>
      <cdr:x>0.38946</cdr:x>
      <cdr:y>0.88889</cdr:y>
    </cdr:to>
    <cdr:sp macro="" textlink="">
      <cdr:nvSpPr>
        <cdr:cNvPr id="24" name="TextBox 1"/>
        <cdr:cNvSpPr txBox="1"/>
      </cdr:nvSpPr>
      <cdr:spPr>
        <a:xfrm xmlns:a="http://schemas.openxmlformats.org/drawingml/2006/main">
          <a:off x="1335027" y="2796245"/>
          <a:ext cx="846197" cy="6327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C00000"/>
              </a:solidFill>
            </a:rPr>
            <a:t>Much lower    than expected growth </a:t>
          </a:r>
          <a:endParaRPr lang="en-US" sz="900" b="1" baseline="0">
            <a:solidFill>
              <a:srgbClr val="C00000"/>
            </a:solidFill>
          </a:endParaRPr>
        </a:p>
        <a:p xmlns:a="http://schemas.openxmlformats.org/drawingml/2006/main">
          <a:r>
            <a:rPr lang="en-US" sz="900" b="1" baseline="0">
              <a:solidFill>
                <a:srgbClr val="C00000"/>
              </a:solidFill>
            </a:rPr>
            <a:t>(0 to 134)</a:t>
          </a:r>
          <a:endParaRPr lang="en-US" sz="900" b="1">
            <a:solidFill>
              <a:srgbClr val="C00000"/>
            </a:solidFill>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0.69104</cdr:y>
    </cdr:from>
    <cdr:to>
      <cdr:x>0.93467</cdr:x>
      <cdr:y>0.95029</cdr:y>
    </cdr:to>
    <cdr:sp macro="" textlink="">
      <cdr:nvSpPr>
        <cdr:cNvPr id="9" name="Right Arrow 8"/>
        <cdr:cNvSpPr/>
      </cdr:nvSpPr>
      <cdr:spPr>
        <a:xfrm xmlns:a="http://schemas.openxmlformats.org/drawingml/2006/main" rot="16200000">
          <a:off x="2708477" y="2922906"/>
          <a:ext cx="1047013" cy="782856"/>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0.67368</cdr:x>
      <cdr:y>0.60396</cdr:y>
    </cdr:from>
    <cdr:to>
      <cdr:x>0.92304</cdr:x>
      <cdr:y>0.65812</cdr:y>
    </cdr:to>
    <cdr:sp macro="" textlink="">
      <cdr:nvSpPr>
        <cdr:cNvPr id="5" name="TextBox 4">
          <a:hlinkClick xmlns:a="http://schemas.openxmlformats.org/drawingml/2006/main" xmlns:r="http://schemas.openxmlformats.org/officeDocument/2006/relationships" r:id="rId6"/>
        </cdr:cNvPr>
        <cdr:cNvSpPr txBox="1"/>
      </cdr:nvSpPr>
      <cdr:spPr>
        <a:xfrm xmlns:a="http://schemas.openxmlformats.org/drawingml/2006/main">
          <a:off x="2611623" y="2439138"/>
          <a:ext cx="966688" cy="2187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dr:relSizeAnchor xmlns:cdr="http://schemas.openxmlformats.org/drawingml/2006/chartDrawing">
    <cdr:from>
      <cdr:x>0.64455</cdr:x>
      <cdr:y>0.48428</cdr:y>
    </cdr:from>
    <cdr:to>
      <cdr:x>0.97034</cdr:x>
      <cdr:y>0.54095</cdr:y>
    </cdr:to>
    <cdr:sp macro="" textlink="">
      <cdr:nvSpPr>
        <cdr:cNvPr id="11" name="TextBox 1">
          <a:hlinkClick xmlns:a="http://schemas.openxmlformats.org/drawingml/2006/main" xmlns:r="http://schemas.openxmlformats.org/officeDocument/2006/relationships" r:id="rId7"/>
        </cdr:cNvPr>
        <cdr:cNvSpPr txBox="1"/>
      </cdr:nvSpPr>
      <cdr:spPr>
        <a:xfrm xmlns:a="http://schemas.openxmlformats.org/drawingml/2006/main">
          <a:off x="2498725" y="1955800"/>
          <a:ext cx="1262982" cy="228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0.64619</cdr:x>
      <cdr:y>0.55189</cdr:y>
    </cdr:from>
    <cdr:to>
      <cdr:x>0.97543</cdr:x>
      <cdr:y>0.60142</cdr:y>
    </cdr:to>
    <cdr:sp macro="" textlink="">
      <cdr:nvSpPr>
        <cdr:cNvPr id="8" name="TextBox 7">
          <a:hlinkClick xmlns:a="http://schemas.openxmlformats.org/drawingml/2006/main" xmlns:r="http://schemas.openxmlformats.org/officeDocument/2006/relationships" r:id="rId8"/>
        </cdr:cNvPr>
        <cdr:cNvSpPr txBox="1"/>
      </cdr:nvSpPr>
      <cdr:spPr>
        <a:xfrm xmlns:a="http://schemas.openxmlformats.org/drawingml/2006/main">
          <a:off x="2505075" y="2228850"/>
          <a:ext cx="12763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Standard 7 (MSL)</a:t>
          </a:r>
        </a:p>
      </cdr:txBody>
    </cdr:sp>
  </cdr:relSizeAnchor>
</c:userShapes>
</file>

<file path=xl/drawings/drawing8.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0.69104</cdr:y>
    </cdr:from>
    <cdr:to>
      <cdr:x>0.93467</cdr:x>
      <cdr:y>0.95029</cdr:y>
    </cdr:to>
    <cdr:sp macro="" textlink="">
      <cdr:nvSpPr>
        <cdr:cNvPr id="9" name="Right Arrow 8"/>
        <cdr:cNvSpPr/>
      </cdr:nvSpPr>
      <cdr:spPr>
        <a:xfrm xmlns:a="http://schemas.openxmlformats.org/drawingml/2006/main" rot="16200000">
          <a:off x="2708477" y="2922906"/>
          <a:ext cx="1047013" cy="782856"/>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0.67368</cdr:x>
      <cdr:y>0.60396</cdr:y>
    </cdr:from>
    <cdr:to>
      <cdr:x>0.92304</cdr:x>
      <cdr:y>0.65812</cdr:y>
    </cdr:to>
    <cdr:sp macro="" textlink="">
      <cdr:nvSpPr>
        <cdr:cNvPr id="5" name="TextBox 4">
          <a:hlinkClick xmlns:a="http://schemas.openxmlformats.org/drawingml/2006/main" xmlns:r="http://schemas.openxmlformats.org/officeDocument/2006/relationships" r:id="rId6"/>
        </cdr:cNvPr>
        <cdr:cNvSpPr txBox="1"/>
      </cdr:nvSpPr>
      <cdr:spPr>
        <a:xfrm xmlns:a="http://schemas.openxmlformats.org/drawingml/2006/main">
          <a:off x="2611623" y="2439138"/>
          <a:ext cx="966688" cy="2187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dr:relSizeAnchor xmlns:cdr="http://schemas.openxmlformats.org/drawingml/2006/chartDrawing">
    <cdr:from>
      <cdr:x>0.64455</cdr:x>
      <cdr:y>0.48428</cdr:y>
    </cdr:from>
    <cdr:to>
      <cdr:x>0.97034</cdr:x>
      <cdr:y>0.54095</cdr:y>
    </cdr:to>
    <cdr:sp macro="" textlink="">
      <cdr:nvSpPr>
        <cdr:cNvPr id="11" name="TextBox 1">
          <a:hlinkClick xmlns:a="http://schemas.openxmlformats.org/drawingml/2006/main" xmlns:r="http://schemas.openxmlformats.org/officeDocument/2006/relationships" r:id="rId7"/>
        </cdr:cNvPr>
        <cdr:cNvSpPr txBox="1"/>
      </cdr:nvSpPr>
      <cdr:spPr>
        <a:xfrm xmlns:a="http://schemas.openxmlformats.org/drawingml/2006/main">
          <a:off x="2498725" y="1955800"/>
          <a:ext cx="1262982" cy="228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0.64619</cdr:x>
      <cdr:y>0.55189</cdr:y>
    </cdr:from>
    <cdr:to>
      <cdr:x>0.97543</cdr:x>
      <cdr:y>0.60142</cdr:y>
    </cdr:to>
    <cdr:sp macro="" textlink="">
      <cdr:nvSpPr>
        <cdr:cNvPr id="8" name="TextBox 7">
          <a:hlinkClick xmlns:a="http://schemas.openxmlformats.org/drawingml/2006/main" xmlns:r="http://schemas.openxmlformats.org/officeDocument/2006/relationships" r:id="rId8"/>
        </cdr:cNvPr>
        <cdr:cNvSpPr txBox="1"/>
      </cdr:nvSpPr>
      <cdr:spPr>
        <a:xfrm xmlns:a="http://schemas.openxmlformats.org/drawingml/2006/main">
          <a:off x="2505075" y="2228850"/>
          <a:ext cx="12763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Standard 7 (MSL)</a:t>
          </a:r>
        </a:p>
      </cdr:txBody>
    </cdr:sp>
  </cdr:relSizeAnchor>
</c:userShapes>
</file>

<file path=xl/drawings/drawing9.xml><?xml version="1.0" encoding="utf-8"?>
<xdr:wsDr xmlns:xdr="http://schemas.openxmlformats.org/drawingml/2006/spreadsheetDrawing" xmlns:a="http://schemas.openxmlformats.org/drawingml/2006/main">
  <xdr:twoCellAnchor>
    <xdr:from>
      <xdr:col>5</xdr:col>
      <xdr:colOff>0</xdr:colOff>
      <xdr:row>79</xdr:row>
      <xdr:rowOff>200025</xdr:rowOff>
    </xdr:from>
    <xdr:to>
      <xdr:col>9</xdr:col>
      <xdr:colOff>1162049</xdr:colOff>
      <xdr:row>83</xdr:row>
      <xdr:rowOff>247650</xdr:rowOff>
    </xdr:to>
    <xdr:sp macro="" textlink="">
      <xdr:nvSpPr>
        <xdr:cNvPr id="2" name="TextBox 1"/>
        <xdr:cNvSpPr txBox="1"/>
      </xdr:nvSpPr>
      <xdr:spPr>
        <a:xfrm>
          <a:off x="3209925" y="27727275"/>
          <a:ext cx="4095749" cy="1295400"/>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i="0" u="none" strike="noStrike">
              <a:solidFill>
                <a:schemeClr val="dk1"/>
              </a:solidFill>
              <a:effectLst/>
              <a:latin typeface="+mn-lt"/>
              <a:ea typeface="+mn-ea"/>
              <a:cs typeface="+mn-cs"/>
            </a:rPr>
            <a:t>	</a:t>
          </a:r>
        </a:p>
        <a:p>
          <a:r>
            <a:rPr lang="en-US" sz="1100" b="1" i="0" u="none" strike="noStrike">
              <a:solidFill>
                <a:schemeClr val="dk1"/>
              </a:solidFill>
              <a:effectLst/>
              <a:latin typeface="+mn-lt"/>
              <a:ea typeface="+mn-ea"/>
              <a:cs typeface="+mn-cs"/>
            </a:rPr>
            <a:t>Basic</a:t>
          </a:r>
          <a:r>
            <a:rPr lang="en-US" b="1"/>
            <a:t> 		</a:t>
          </a:r>
          <a:r>
            <a:rPr lang="en-US" sz="1100" b="1" i="0" u="none" strike="noStrike">
              <a:solidFill>
                <a:schemeClr val="dk1"/>
              </a:solidFill>
              <a:effectLst/>
              <a:latin typeface="+mn-lt"/>
              <a:ea typeface="+mn-ea"/>
              <a:cs typeface="+mn-cs"/>
            </a:rPr>
            <a:t>0</a:t>
          </a:r>
          <a:r>
            <a:rPr lang="en-US" b="1"/>
            <a:t> </a:t>
          </a:r>
          <a:r>
            <a:rPr lang="en-US" sz="1100" b="1" i="0" u="none" strike="noStrike">
              <a:solidFill>
                <a:schemeClr val="dk1"/>
              </a:solidFill>
              <a:effectLst/>
              <a:latin typeface="+mn-lt"/>
              <a:ea typeface="+mn-ea"/>
              <a:cs typeface="+mn-cs"/>
            </a:rPr>
            <a:t>to</a:t>
          </a:r>
          <a:r>
            <a:rPr lang="en-US" b="1"/>
            <a:t> </a:t>
          </a:r>
          <a:r>
            <a:rPr lang="en-US" sz="1100" b="1" i="0" u="none" strike="noStrike">
              <a:solidFill>
                <a:schemeClr val="dk1"/>
              </a:solidFill>
              <a:effectLst/>
              <a:latin typeface="+mn-lt"/>
              <a:ea typeface="+mn-ea"/>
              <a:cs typeface="+mn-cs"/>
            </a:rPr>
            <a:t>1</a:t>
          </a:r>
          <a:r>
            <a:rPr lang="en-US" b="1"/>
            <a:t> </a:t>
          </a:r>
        </a:p>
        <a:p>
          <a:r>
            <a:rPr lang="en-US" sz="1100" b="1" i="0" u="none" strike="noStrike">
              <a:solidFill>
                <a:schemeClr val="dk1"/>
              </a:solidFill>
              <a:effectLst/>
              <a:latin typeface="+mn-lt"/>
              <a:ea typeface="+mn-ea"/>
              <a:cs typeface="+mn-cs"/>
            </a:rPr>
            <a:t>Partially Proficient</a:t>
          </a:r>
          <a:r>
            <a:rPr lang="en-US" b="1"/>
            <a:t> 	</a:t>
          </a:r>
          <a:r>
            <a:rPr lang="en-US" sz="1100" b="1" i="0" u="none" strike="noStrike">
              <a:solidFill>
                <a:schemeClr val="dk1"/>
              </a:solidFill>
              <a:effectLst/>
              <a:latin typeface="+mn-lt"/>
              <a:ea typeface="+mn-ea"/>
              <a:cs typeface="+mn-cs"/>
            </a:rPr>
            <a:t>2</a:t>
          </a:r>
          <a:r>
            <a:rPr lang="en-US" b="1"/>
            <a:t> </a:t>
          </a:r>
          <a:r>
            <a:rPr lang="en-US" sz="1100" b="1" i="0" u="none" strike="noStrike">
              <a:solidFill>
                <a:schemeClr val="dk1"/>
              </a:solidFill>
              <a:effectLst/>
              <a:latin typeface="+mn-lt"/>
              <a:ea typeface="+mn-ea"/>
              <a:cs typeface="+mn-cs"/>
            </a:rPr>
            <a:t>to</a:t>
          </a:r>
          <a:r>
            <a:rPr lang="en-US" b="1"/>
            <a:t> </a:t>
          </a:r>
          <a:r>
            <a:rPr lang="en-US" sz="1100" b="1" i="0" u="none" strike="noStrike">
              <a:solidFill>
                <a:schemeClr val="dk1"/>
              </a:solidFill>
              <a:effectLst/>
              <a:latin typeface="+mn-lt"/>
              <a:ea typeface="+mn-ea"/>
              <a:cs typeface="+mn-cs"/>
            </a:rPr>
            <a:t>5</a:t>
          </a:r>
          <a:r>
            <a:rPr lang="en-US" b="1"/>
            <a:t> </a:t>
          </a:r>
        </a:p>
        <a:p>
          <a:r>
            <a:rPr lang="en-US" sz="1100" b="1" i="0" u="none" strike="noStrike">
              <a:solidFill>
                <a:schemeClr val="dk1"/>
              </a:solidFill>
              <a:effectLst/>
              <a:latin typeface="+mn-lt"/>
              <a:ea typeface="+mn-ea"/>
              <a:cs typeface="+mn-cs"/>
            </a:rPr>
            <a:t>Proficient</a:t>
          </a:r>
          <a:r>
            <a:rPr lang="en-US" b="1"/>
            <a:t> 		</a:t>
          </a:r>
          <a:r>
            <a:rPr lang="en-US" sz="1100" b="1" i="0" u="none" strike="noStrike">
              <a:solidFill>
                <a:schemeClr val="dk1"/>
              </a:solidFill>
              <a:effectLst/>
              <a:latin typeface="+mn-lt"/>
              <a:ea typeface="+mn-ea"/>
              <a:cs typeface="+mn-cs"/>
            </a:rPr>
            <a:t>6</a:t>
          </a:r>
          <a:r>
            <a:rPr lang="en-US" b="1"/>
            <a:t> </a:t>
          </a:r>
          <a:r>
            <a:rPr lang="en-US" sz="1100" b="1" i="0" u="none" strike="noStrike">
              <a:solidFill>
                <a:schemeClr val="dk1"/>
              </a:solidFill>
              <a:effectLst/>
              <a:latin typeface="+mn-lt"/>
              <a:ea typeface="+mn-ea"/>
              <a:cs typeface="+mn-cs"/>
            </a:rPr>
            <a:t>to</a:t>
          </a:r>
          <a:r>
            <a:rPr lang="en-US" b="1"/>
            <a:t> </a:t>
          </a:r>
          <a:r>
            <a:rPr lang="en-US" sz="1100" b="1" i="0" u="none" strike="noStrike">
              <a:solidFill>
                <a:schemeClr val="dk1"/>
              </a:solidFill>
              <a:effectLst/>
              <a:latin typeface="+mn-lt"/>
              <a:ea typeface="+mn-ea"/>
              <a:cs typeface="+mn-cs"/>
            </a:rPr>
            <a:t>9</a:t>
          </a:r>
          <a:r>
            <a:rPr lang="en-US" b="1"/>
            <a:t> </a:t>
          </a:r>
        </a:p>
        <a:p>
          <a:r>
            <a:rPr lang="en-US" sz="1100" b="1" i="0" u="none" strike="noStrike">
              <a:solidFill>
                <a:schemeClr val="dk1"/>
              </a:solidFill>
              <a:effectLst/>
              <a:latin typeface="+mn-lt"/>
              <a:ea typeface="+mn-ea"/>
              <a:cs typeface="+mn-cs"/>
            </a:rPr>
            <a:t>Accomplished</a:t>
          </a:r>
          <a:r>
            <a:rPr lang="en-US" b="1"/>
            <a:t> 		</a:t>
          </a:r>
          <a:r>
            <a:rPr lang="en-US" sz="1100" b="1" i="0" u="none" strike="noStrike">
              <a:solidFill>
                <a:schemeClr val="dk1"/>
              </a:solidFill>
              <a:effectLst/>
              <a:latin typeface="+mn-lt"/>
              <a:ea typeface="+mn-ea"/>
              <a:cs typeface="+mn-cs"/>
            </a:rPr>
            <a:t>10</a:t>
          </a:r>
          <a:r>
            <a:rPr lang="en-US" b="1"/>
            <a:t> </a:t>
          </a:r>
          <a:r>
            <a:rPr lang="en-US" sz="1100" b="1" i="0" u="none" strike="noStrike">
              <a:solidFill>
                <a:schemeClr val="dk1"/>
              </a:solidFill>
              <a:effectLst/>
              <a:latin typeface="+mn-lt"/>
              <a:ea typeface="+mn-ea"/>
              <a:cs typeface="+mn-cs"/>
            </a:rPr>
            <a:t>to</a:t>
          </a:r>
          <a:r>
            <a:rPr lang="en-US" b="1"/>
            <a:t> </a:t>
          </a:r>
          <a:r>
            <a:rPr lang="en-US" sz="1100" b="1" i="0" u="none" strike="noStrike">
              <a:solidFill>
                <a:schemeClr val="dk1"/>
              </a:solidFill>
              <a:effectLst/>
              <a:latin typeface="+mn-lt"/>
              <a:ea typeface="+mn-ea"/>
              <a:cs typeface="+mn-cs"/>
            </a:rPr>
            <a:t>13</a:t>
          </a:r>
          <a:r>
            <a:rPr lang="en-US" b="1"/>
            <a:t> </a:t>
          </a:r>
        </a:p>
        <a:p>
          <a:r>
            <a:rPr lang="en-US" sz="1100" b="1" i="0" u="none" strike="noStrike">
              <a:solidFill>
                <a:schemeClr val="dk1"/>
              </a:solidFill>
              <a:effectLst/>
              <a:latin typeface="+mn-lt"/>
              <a:ea typeface="+mn-ea"/>
              <a:cs typeface="+mn-cs"/>
            </a:rPr>
            <a:t>Exemplary</a:t>
          </a:r>
          <a:r>
            <a:rPr lang="en-US" b="1"/>
            <a:t> 		</a:t>
          </a:r>
          <a:r>
            <a:rPr lang="en-US" sz="1100" b="1" i="0" u="none" strike="noStrike">
              <a:solidFill>
                <a:schemeClr val="dk1"/>
              </a:solidFill>
              <a:effectLst/>
              <a:latin typeface="+mn-lt"/>
              <a:ea typeface="+mn-ea"/>
              <a:cs typeface="+mn-cs"/>
            </a:rPr>
            <a:t>14</a:t>
          </a:r>
          <a:r>
            <a:rPr lang="en-US" b="1"/>
            <a:t> </a:t>
          </a:r>
          <a:r>
            <a:rPr lang="en-US" sz="1100" b="1" i="0" u="none" strike="noStrike">
              <a:solidFill>
                <a:schemeClr val="dk1"/>
              </a:solidFill>
              <a:effectLst/>
              <a:latin typeface="+mn-lt"/>
              <a:ea typeface="+mn-ea"/>
              <a:cs typeface="+mn-cs"/>
            </a:rPr>
            <a:t>to</a:t>
          </a:r>
          <a:r>
            <a:rPr lang="en-US" b="1"/>
            <a:t> </a:t>
          </a:r>
          <a:r>
            <a:rPr lang="en-US" sz="1100" b="1" i="0" u="none" strike="noStrike">
              <a:solidFill>
                <a:schemeClr val="dk1"/>
              </a:solidFill>
              <a:effectLst/>
              <a:latin typeface="+mn-lt"/>
              <a:ea typeface="+mn-ea"/>
              <a:cs typeface="+mn-cs"/>
            </a:rPr>
            <a:t>16</a:t>
          </a:r>
          <a:r>
            <a:rPr lang="en-US" b="1"/>
            <a:t> </a:t>
          </a:r>
        </a:p>
      </xdr:txBody>
    </xdr:sp>
    <xdr:clientData/>
  </xdr:twoCellAnchor>
  <mc:AlternateContent xmlns:mc="http://schemas.openxmlformats.org/markup-compatibility/2006">
    <mc:Choice xmlns:a14="http://schemas.microsoft.com/office/drawing/2010/main" Requires="a14">
      <xdr:twoCellAnchor editAs="oneCell">
        <xdr:from>
          <xdr:col>0</xdr:col>
          <xdr:colOff>9525</xdr:colOff>
          <xdr:row>64</xdr:row>
          <xdr:rowOff>0</xdr:rowOff>
        </xdr:from>
        <xdr:to>
          <xdr:col>2</xdr:col>
          <xdr:colOff>133350</xdr:colOff>
          <xdr:row>64</xdr:row>
          <xdr:rowOff>266700</xdr:rowOff>
        </xdr:to>
        <xdr:sp macro="" textlink="">
          <xdr:nvSpPr>
            <xdr:cNvPr id="27649" name="Check Box 1" hidden="1">
              <a:extLst>
                <a:ext uri="{63B3BB69-23CF-44E3-9099-C40C66FF867C}">
                  <a14:compatExt spid="_x0000_s276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64</xdr:row>
          <xdr:rowOff>276225</xdr:rowOff>
        </xdr:from>
        <xdr:to>
          <xdr:col>2</xdr:col>
          <xdr:colOff>152400</xdr:colOff>
          <xdr:row>65</xdr:row>
          <xdr:rowOff>219075</xdr:rowOff>
        </xdr:to>
        <xdr:sp macro="" textlink="">
          <xdr:nvSpPr>
            <xdr:cNvPr id="27650" name="Check Box 2" hidden="1">
              <a:extLst>
                <a:ext uri="{63B3BB69-23CF-44E3-9099-C40C66FF867C}">
                  <a14:compatExt spid="_x0000_s276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65</xdr:row>
          <xdr:rowOff>276225</xdr:rowOff>
        </xdr:from>
        <xdr:to>
          <xdr:col>2</xdr:col>
          <xdr:colOff>209550</xdr:colOff>
          <xdr:row>66</xdr:row>
          <xdr:rowOff>219075</xdr:rowOff>
        </xdr:to>
        <xdr:sp macro="" textlink="">
          <xdr:nvSpPr>
            <xdr:cNvPr id="27651" name="Check Box 3" hidden="1">
              <a:extLst>
                <a:ext uri="{63B3BB69-23CF-44E3-9099-C40C66FF867C}">
                  <a14:compatExt spid="_x0000_s276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67</xdr:row>
          <xdr:rowOff>0</xdr:rowOff>
        </xdr:from>
        <xdr:to>
          <xdr:col>2</xdr:col>
          <xdr:colOff>190500</xdr:colOff>
          <xdr:row>67</xdr:row>
          <xdr:rowOff>209550</xdr:rowOff>
        </xdr:to>
        <xdr:sp macro="" textlink="">
          <xdr:nvSpPr>
            <xdr:cNvPr id="27652" name="Check Box 4" hidden="1">
              <a:extLst>
                <a:ext uri="{63B3BB69-23CF-44E3-9099-C40C66FF867C}">
                  <a14:compatExt spid="_x0000_s276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67</xdr:row>
          <xdr:rowOff>266700</xdr:rowOff>
        </xdr:from>
        <xdr:to>
          <xdr:col>2</xdr:col>
          <xdr:colOff>171450</xdr:colOff>
          <xdr:row>68</xdr:row>
          <xdr:rowOff>209550</xdr:rowOff>
        </xdr:to>
        <xdr:sp macro="" textlink="">
          <xdr:nvSpPr>
            <xdr:cNvPr id="27653" name="Check Box 5" hidden="1">
              <a:extLst>
                <a:ext uri="{63B3BB69-23CF-44E3-9099-C40C66FF867C}">
                  <a14:compatExt spid="_x0000_s276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68</xdr:row>
          <xdr:rowOff>276225</xdr:rowOff>
        </xdr:from>
        <xdr:to>
          <xdr:col>2</xdr:col>
          <xdr:colOff>171450</xdr:colOff>
          <xdr:row>69</xdr:row>
          <xdr:rowOff>219075</xdr:rowOff>
        </xdr:to>
        <xdr:sp macro="" textlink="">
          <xdr:nvSpPr>
            <xdr:cNvPr id="27654" name="Check Box 6" hidden="1">
              <a:extLst>
                <a:ext uri="{63B3BB69-23CF-44E3-9099-C40C66FF867C}">
                  <a14:compatExt spid="_x0000_s276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70</xdr:row>
          <xdr:rowOff>0</xdr:rowOff>
        </xdr:from>
        <xdr:to>
          <xdr:col>2</xdr:col>
          <xdr:colOff>171450</xdr:colOff>
          <xdr:row>70</xdr:row>
          <xdr:rowOff>209550</xdr:rowOff>
        </xdr:to>
        <xdr:sp macro="" textlink="">
          <xdr:nvSpPr>
            <xdr:cNvPr id="27655" name="Check Box 7" hidden="1">
              <a:extLst>
                <a:ext uri="{63B3BB69-23CF-44E3-9099-C40C66FF867C}">
                  <a14:compatExt spid="_x0000_s276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70</xdr:row>
          <xdr:rowOff>266700</xdr:rowOff>
        </xdr:from>
        <xdr:to>
          <xdr:col>2</xdr:col>
          <xdr:colOff>152400</xdr:colOff>
          <xdr:row>71</xdr:row>
          <xdr:rowOff>209550</xdr:rowOff>
        </xdr:to>
        <xdr:sp macro="" textlink="">
          <xdr:nvSpPr>
            <xdr:cNvPr id="27656" name="Check Box 8" hidden="1">
              <a:extLst>
                <a:ext uri="{63B3BB69-23CF-44E3-9099-C40C66FF867C}">
                  <a14:compatExt spid="_x0000_s276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63</xdr:row>
          <xdr:rowOff>0</xdr:rowOff>
        </xdr:from>
        <xdr:to>
          <xdr:col>2</xdr:col>
          <xdr:colOff>142875</xdr:colOff>
          <xdr:row>63</xdr:row>
          <xdr:rowOff>219075</xdr:rowOff>
        </xdr:to>
        <xdr:sp macro="" textlink="">
          <xdr:nvSpPr>
            <xdr:cNvPr id="27657" name="Check Box 9" hidden="1">
              <a:extLst>
                <a:ext uri="{63B3BB69-23CF-44E3-9099-C40C66FF867C}">
                  <a14:compatExt spid="_x0000_s276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71</xdr:row>
          <xdr:rowOff>276225</xdr:rowOff>
        </xdr:from>
        <xdr:to>
          <xdr:col>2</xdr:col>
          <xdr:colOff>142875</xdr:colOff>
          <xdr:row>72</xdr:row>
          <xdr:rowOff>219075</xdr:rowOff>
        </xdr:to>
        <xdr:sp macro="" textlink="">
          <xdr:nvSpPr>
            <xdr:cNvPr id="27658" name="Check Box 10" hidden="1">
              <a:extLst>
                <a:ext uri="{63B3BB69-23CF-44E3-9099-C40C66FF867C}">
                  <a14:compatExt spid="_x0000_s276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73</xdr:row>
          <xdr:rowOff>0</xdr:rowOff>
        </xdr:from>
        <xdr:to>
          <xdr:col>1</xdr:col>
          <xdr:colOff>1066800</xdr:colOff>
          <xdr:row>74</xdr:row>
          <xdr:rowOff>0</xdr:rowOff>
        </xdr:to>
        <xdr:sp macro="" textlink="">
          <xdr:nvSpPr>
            <xdr:cNvPr id="27659" name="Check Box 11" hidden="1">
              <a:extLst>
                <a:ext uri="{63B3BB69-23CF-44E3-9099-C40C66FF867C}">
                  <a14:compatExt spid="_x0000_s276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xdr:row>
          <xdr:rowOff>361950</xdr:rowOff>
        </xdr:from>
        <xdr:to>
          <xdr:col>1</xdr:col>
          <xdr:colOff>952500</xdr:colOff>
          <xdr:row>5</xdr:row>
          <xdr:rowOff>657225</xdr:rowOff>
        </xdr:to>
        <xdr:sp macro="" textlink="">
          <xdr:nvSpPr>
            <xdr:cNvPr id="27661" name="Check Box 13" hidden="1">
              <a:extLst>
                <a:ext uri="{63B3BB69-23CF-44E3-9099-C40C66FF867C}">
                  <a14:compatExt spid="_x0000_s276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6</xdr:row>
          <xdr:rowOff>9525</xdr:rowOff>
        </xdr:from>
        <xdr:to>
          <xdr:col>1</xdr:col>
          <xdr:colOff>952500</xdr:colOff>
          <xdr:row>7</xdr:row>
          <xdr:rowOff>47625</xdr:rowOff>
        </xdr:to>
        <xdr:sp macro="" textlink="">
          <xdr:nvSpPr>
            <xdr:cNvPr id="27662" name="Check Box 14" hidden="1">
              <a:extLst>
                <a:ext uri="{63B3BB69-23CF-44E3-9099-C40C66FF867C}">
                  <a14:compatExt spid="_x0000_s276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7</xdr:row>
          <xdr:rowOff>323850</xdr:rowOff>
        </xdr:from>
        <xdr:to>
          <xdr:col>1</xdr:col>
          <xdr:colOff>952500</xdr:colOff>
          <xdr:row>7</xdr:row>
          <xdr:rowOff>619125</xdr:rowOff>
        </xdr:to>
        <xdr:sp macro="" textlink="">
          <xdr:nvSpPr>
            <xdr:cNvPr id="27663" name="Check Box 15" hidden="1">
              <a:extLst>
                <a:ext uri="{63B3BB69-23CF-44E3-9099-C40C66FF867C}">
                  <a14:compatExt spid="_x0000_s276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xdr:row>
          <xdr:rowOff>190500</xdr:rowOff>
        </xdr:from>
        <xdr:to>
          <xdr:col>3</xdr:col>
          <xdr:colOff>952500</xdr:colOff>
          <xdr:row>5</xdr:row>
          <xdr:rowOff>876300</xdr:rowOff>
        </xdr:to>
        <xdr:sp macro="" textlink="">
          <xdr:nvSpPr>
            <xdr:cNvPr id="27664" name="Check Box 16" hidden="1">
              <a:extLst>
                <a:ext uri="{63B3BB69-23CF-44E3-9099-C40C66FF867C}">
                  <a14:compatExt spid="_x0000_s276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xdr:row>
          <xdr:rowOff>228600</xdr:rowOff>
        </xdr:from>
        <xdr:to>
          <xdr:col>3</xdr:col>
          <xdr:colOff>952500</xdr:colOff>
          <xdr:row>6</xdr:row>
          <xdr:rowOff>619125</xdr:rowOff>
        </xdr:to>
        <xdr:sp macro="" textlink="">
          <xdr:nvSpPr>
            <xdr:cNvPr id="27665" name="Check Box 17" hidden="1">
              <a:extLst>
                <a:ext uri="{63B3BB69-23CF-44E3-9099-C40C66FF867C}">
                  <a14:compatExt spid="_x0000_s276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xdr:row>
          <xdr:rowOff>371475</xdr:rowOff>
        </xdr:from>
        <xdr:to>
          <xdr:col>5</xdr:col>
          <xdr:colOff>952500</xdr:colOff>
          <xdr:row>5</xdr:row>
          <xdr:rowOff>666750</xdr:rowOff>
        </xdr:to>
        <xdr:sp macro="" textlink="">
          <xdr:nvSpPr>
            <xdr:cNvPr id="27666" name="Check Box 18" hidden="1">
              <a:extLst>
                <a:ext uri="{63B3BB69-23CF-44E3-9099-C40C66FF867C}">
                  <a14:compatExt spid="_x0000_s276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xdr:row>
          <xdr:rowOff>104775</xdr:rowOff>
        </xdr:from>
        <xdr:to>
          <xdr:col>5</xdr:col>
          <xdr:colOff>952500</xdr:colOff>
          <xdr:row>6</xdr:row>
          <xdr:rowOff>714375</xdr:rowOff>
        </xdr:to>
        <xdr:sp macro="" textlink="">
          <xdr:nvSpPr>
            <xdr:cNvPr id="27667" name="Check Box 19" hidden="1">
              <a:extLst>
                <a:ext uri="{63B3BB69-23CF-44E3-9099-C40C66FF867C}">
                  <a14:compatExt spid="_x0000_s276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7</xdr:row>
          <xdr:rowOff>285750</xdr:rowOff>
        </xdr:from>
        <xdr:to>
          <xdr:col>5</xdr:col>
          <xdr:colOff>952500</xdr:colOff>
          <xdr:row>7</xdr:row>
          <xdr:rowOff>647700</xdr:rowOff>
        </xdr:to>
        <xdr:sp macro="" textlink="">
          <xdr:nvSpPr>
            <xdr:cNvPr id="27668" name="Check Box 20" hidden="1">
              <a:extLst>
                <a:ext uri="{63B3BB69-23CF-44E3-9099-C40C66FF867C}">
                  <a14:compatExt spid="_x0000_s276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8</xdr:row>
          <xdr:rowOff>57150</xdr:rowOff>
        </xdr:from>
        <xdr:to>
          <xdr:col>5</xdr:col>
          <xdr:colOff>952500</xdr:colOff>
          <xdr:row>8</xdr:row>
          <xdr:rowOff>352425</xdr:rowOff>
        </xdr:to>
        <xdr:sp macro="" textlink="">
          <xdr:nvSpPr>
            <xdr:cNvPr id="27669" name="Check Box 21" hidden="1">
              <a:extLst>
                <a:ext uri="{63B3BB69-23CF-44E3-9099-C40C66FF867C}">
                  <a14:compatExt spid="_x0000_s276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9</xdr:row>
          <xdr:rowOff>9525</xdr:rowOff>
        </xdr:from>
        <xdr:to>
          <xdr:col>5</xdr:col>
          <xdr:colOff>952500</xdr:colOff>
          <xdr:row>10</xdr:row>
          <xdr:rowOff>9525</xdr:rowOff>
        </xdr:to>
        <xdr:sp macro="" textlink="">
          <xdr:nvSpPr>
            <xdr:cNvPr id="27670" name="Check Box 22" hidden="1">
              <a:extLst>
                <a:ext uri="{63B3BB69-23CF-44E3-9099-C40C66FF867C}">
                  <a14:compatExt spid="_x0000_s276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10</xdr:row>
          <xdr:rowOff>76200</xdr:rowOff>
        </xdr:from>
        <xdr:to>
          <xdr:col>5</xdr:col>
          <xdr:colOff>952500</xdr:colOff>
          <xdr:row>10</xdr:row>
          <xdr:rowOff>371475</xdr:rowOff>
        </xdr:to>
        <xdr:sp macro="" textlink="">
          <xdr:nvSpPr>
            <xdr:cNvPr id="27671" name="Check Box 23" hidden="1">
              <a:extLst>
                <a:ext uri="{63B3BB69-23CF-44E3-9099-C40C66FF867C}">
                  <a14:compatExt spid="_x0000_s276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5</xdr:row>
          <xdr:rowOff>266700</xdr:rowOff>
        </xdr:from>
        <xdr:to>
          <xdr:col>7</xdr:col>
          <xdr:colOff>952500</xdr:colOff>
          <xdr:row>5</xdr:row>
          <xdr:rowOff>790575</xdr:rowOff>
        </xdr:to>
        <xdr:sp macro="" textlink="">
          <xdr:nvSpPr>
            <xdr:cNvPr id="27672" name="Check Box 24" hidden="1">
              <a:extLst>
                <a:ext uri="{63B3BB69-23CF-44E3-9099-C40C66FF867C}">
                  <a14:compatExt spid="_x0000_s276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6</xdr:row>
          <xdr:rowOff>57150</xdr:rowOff>
        </xdr:from>
        <xdr:to>
          <xdr:col>7</xdr:col>
          <xdr:colOff>952500</xdr:colOff>
          <xdr:row>6</xdr:row>
          <xdr:rowOff>790575</xdr:rowOff>
        </xdr:to>
        <xdr:sp macro="" textlink="">
          <xdr:nvSpPr>
            <xdr:cNvPr id="27673" name="Check Box 25" hidden="1">
              <a:extLst>
                <a:ext uri="{63B3BB69-23CF-44E3-9099-C40C66FF867C}">
                  <a14:compatExt spid="_x0000_s276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4</xdr:row>
          <xdr:rowOff>657225</xdr:rowOff>
        </xdr:from>
        <xdr:to>
          <xdr:col>9</xdr:col>
          <xdr:colOff>952500</xdr:colOff>
          <xdr:row>6</xdr:row>
          <xdr:rowOff>19050</xdr:rowOff>
        </xdr:to>
        <xdr:sp macro="" textlink="">
          <xdr:nvSpPr>
            <xdr:cNvPr id="27674" name="Check Box 26" hidden="1">
              <a:extLst>
                <a:ext uri="{63B3BB69-23CF-44E3-9099-C40C66FF867C}">
                  <a14:compatExt spid="_x0000_s276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6</xdr:row>
          <xdr:rowOff>752475</xdr:rowOff>
        </xdr:from>
        <xdr:to>
          <xdr:col>9</xdr:col>
          <xdr:colOff>952500</xdr:colOff>
          <xdr:row>8</xdr:row>
          <xdr:rowOff>19050</xdr:rowOff>
        </xdr:to>
        <xdr:sp macro="" textlink="">
          <xdr:nvSpPr>
            <xdr:cNvPr id="27675" name="Check Box 27" hidden="1">
              <a:extLst>
                <a:ext uri="{63B3BB69-23CF-44E3-9099-C40C66FF867C}">
                  <a14:compatExt spid="_x0000_s276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17</xdr:row>
          <xdr:rowOff>628650</xdr:rowOff>
        </xdr:from>
        <xdr:to>
          <xdr:col>1</xdr:col>
          <xdr:colOff>952500</xdr:colOff>
          <xdr:row>19</xdr:row>
          <xdr:rowOff>47625</xdr:rowOff>
        </xdr:to>
        <xdr:sp macro="" textlink="">
          <xdr:nvSpPr>
            <xdr:cNvPr id="27676" name="Check Box 28" hidden="1">
              <a:extLst>
                <a:ext uri="{63B3BB69-23CF-44E3-9099-C40C66FF867C}">
                  <a14:compatExt spid="_x0000_s276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20</xdr:row>
          <xdr:rowOff>142875</xdr:rowOff>
        </xdr:from>
        <xdr:to>
          <xdr:col>1</xdr:col>
          <xdr:colOff>952500</xdr:colOff>
          <xdr:row>20</xdr:row>
          <xdr:rowOff>704850</xdr:rowOff>
        </xdr:to>
        <xdr:sp macro="" textlink="">
          <xdr:nvSpPr>
            <xdr:cNvPr id="27677" name="Check Box 29" hidden="1">
              <a:extLst>
                <a:ext uri="{63B3BB69-23CF-44E3-9099-C40C66FF867C}">
                  <a14:compatExt spid="_x0000_s276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xdr:row>
          <xdr:rowOff>19050</xdr:rowOff>
        </xdr:from>
        <xdr:to>
          <xdr:col>3</xdr:col>
          <xdr:colOff>952500</xdr:colOff>
          <xdr:row>19</xdr:row>
          <xdr:rowOff>38100</xdr:rowOff>
        </xdr:to>
        <xdr:sp macro="" textlink="">
          <xdr:nvSpPr>
            <xdr:cNvPr id="27678" name="Check Box 30" hidden="1">
              <a:extLst>
                <a:ext uri="{63B3BB69-23CF-44E3-9099-C40C66FF867C}">
                  <a14:compatExt spid="_x0000_s276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xdr:row>
          <xdr:rowOff>57150</xdr:rowOff>
        </xdr:from>
        <xdr:to>
          <xdr:col>3</xdr:col>
          <xdr:colOff>952500</xdr:colOff>
          <xdr:row>19</xdr:row>
          <xdr:rowOff>419100</xdr:rowOff>
        </xdr:to>
        <xdr:sp macro="" textlink="">
          <xdr:nvSpPr>
            <xdr:cNvPr id="27679" name="Check Box 31" hidden="1">
              <a:extLst>
                <a:ext uri="{63B3BB69-23CF-44E3-9099-C40C66FF867C}">
                  <a14:compatExt spid="_x0000_s276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xdr:row>
          <xdr:rowOff>152400</xdr:rowOff>
        </xdr:from>
        <xdr:to>
          <xdr:col>3</xdr:col>
          <xdr:colOff>952500</xdr:colOff>
          <xdr:row>20</xdr:row>
          <xdr:rowOff>685800</xdr:rowOff>
        </xdr:to>
        <xdr:sp macro="" textlink="">
          <xdr:nvSpPr>
            <xdr:cNvPr id="27680" name="Check Box 32" hidden="1">
              <a:extLst>
                <a:ext uri="{63B3BB69-23CF-44E3-9099-C40C66FF867C}">
                  <a14:compatExt spid="_x0000_s276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18</xdr:row>
          <xdr:rowOff>0</xdr:rowOff>
        </xdr:from>
        <xdr:to>
          <xdr:col>5</xdr:col>
          <xdr:colOff>952500</xdr:colOff>
          <xdr:row>19</xdr:row>
          <xdr:rowOff>85725</xdr:rowOff>
        </xdr:to>
        <xdr:sp macro="" textlink="">
          <xdr:nvSpPr>
            <xdr:cNvPr id="27681" name="Check Box 33" hidden="1">
              <a:extLst>
                <a:ext uri="{63B3BB69-23CF-44E3-9099-C40C66FF867C}">
                  <a14:compatExt spid="_x0000_s276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19</xdr:row>
          <xdr:rowOff>438150</xdr:rowOff>
        </xdr:from>
        <xdr:to>
          <xdr:col>5</xdr:col>
          <xdr:colOff>952500</xdr:colOff>
          <xdr:row>21</xdr:row>
          <xdr:rowOff>95250</xdr:rowOff>
        </xdr:to>
        <xdr:sp macro="" textlink="">
          <xdr:nvSpPr>
            <xdr:cNvPr id="27682" name="Check Box 34" hidden="1">
              <a:extLst>
                <a:ext uri="{63B3BB69-23CF-44E3-9099-C40C66FF867C}">
                  <a14:compatExt spid="_x0000_s276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18</xdr:row>
          <xdr:rowOff>57150</xdr:rowOff>
        </xdr:from>
        <xdr:to>
          <xdr:col>7</xdr:col>
          <xdr:colOff>952500</xdr:colOff>
          <xdr:row>19</xdr:row>
          <xdr:rowOff>0</xdr:rowOff>
        </xdr:to>
        <xdr:sp macro="" textlink="">
          <xdr:nvSpPr>
            <xdr:cNvPr id="27683" name="Check Box 35" hidden="1">
              <a:extLst>
                <a:ext uri="{63B3BB69-23CF-44E3-9099-C40C66FF867C}">
                  <a14:compatExt spid="_x0000_s276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20</xdr:row>
          <xdr:rowOff>76200</xdr:rowOff>
        </xdr:from>
        <xdr:to>
          <xdr:col>7</xdr:col>
          <xdr:colOff>952500</xdr:colOff>
          <xdr:row>20</xdr:row>
          <xdr:rowOff>800100</xdr:rowOff>
        </xdr:to>
        <xdr:sp macro="" textlink="">
          <xdr:nvSpPr>
            <xdr:cNvPr id="27684" name="Check Box 36" hidden="1">
              <a:extLst>
                <a:ext uri="{63B3BB69-23CF-44E3-9099-C40C66FF867C}">
                  <a14:compatExt spid="_x0000_s276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18</xdr:row>
          <xdr:rowOff>190500</xdr:rowOff>
        </xdr:from>
        <xdr:to>
          <xdr:col>9</xdr:col>
          <xdr:colOff>952500</xdr:colOff>
          <xdr:row>18</xdr:row>
          <xdr:rowOff>485775</xdr:rowOff>
        </xdr:to>
        <xdr:sp macro="" textlink="">
          <xdr:nvSpPr>
            <xdr:cNvPr id="27685" name="Check Box 37" hidden="1">
              <a:extLst>
                <a:ext uri="{63B3BB69-23CF-44E3-9099-C40C66FF867C}">
                  <a14:compatExt spid="_x0000_s276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19</xdr:row>
          <xdr:rowOff>447675</xdr:rowOff>
        </xdr:from>
        <xdr:to>
          <xdr:col>9</xdr:col>
          <xdr:colOff>952500</xdr:colOff>
          <xdr:row>21</xdr:row>
          <xdr:rowOff>85725</xdr:rowOff>
        </xdr:to>
        <xdr:sp macro="" textlink="">
          <xdr:nvSpPr>
            <xdr:cNvPr id="27686" name="Check Box 38" hidden="1">
              <a:extLst>
                <a:ext uri="{63B3BB69-23CF-44E3-9099-C40C66FF867C}">
                  <a14:compatExt spid="_x0000_s276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29</xdr:row>
          <xdr:rowOff>171450</xdr:rowOff>
        </xdr:from>
        <xdr:to>
          <xdr:col>1</xdr:col>
          <xdr:colOff>952500</xdr:colOff>
          <xdr:row>29</xdr:row>
          <xdr:rowOff>733425</xdr:rowOff>
        </xdr:to>
        <xdr:sp macro="" textlink="">
          <xdr:nvSpPr>
            <xdr:cNvPr id="27687" name="Check Box 39" hidden="1">
              <a:extLst>
                <a:ext uri="{63B3BB69-23CF-44E3-9099-C40C66FF867C}">
                  <a14:compatExt spid="_x0000_s276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31</xdr:row>
          <xdr:rowOff>190500</xdr:rowOff>
        </xdr:from>
        <xdr:to>
          <xdr:col>1</xdr:col>
          <xdr:colOff>952500</xdr:colOff>
          <xdr:row>31</xdr:row>
          <xdr:rowOff>485775</xdr:rowOff>
        </xdr:to>
        <xdr:sp macro="" textlink="">
          <xdr:nvSpPr>
            <xdr:cNvPr id="27688" name="Check Box 40" hidden="1">
              <a:extLst>
                <a:ext uri="{63B3BB69-23CF-44E3-9099-C40C66FF867C}">
                  <a14:compatExt spid="_x0000_s276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32</xdr:row>
          <xdr:rowOff>19050</xdr:rowOff>
        </xdr:from>
        <xdr:to>
          <xdr:col>1</xdr:col>
          <xdr:colOff>952500</xdr:colOff>
          <xdr:row>32</xdr:row>
          <xdr:rowOff>409575</xdr:rowOff>
        </xdr:to>
        <xdr:sp macro="" textlink="">
          <xdr:nvSpPr>
            <xdr:cNvPr id="27689" name="Check Box 41" hidden="1">
              <a:extLst>
                <a:ext uri="{63B3BB69-23CF-44E3-9099-C40C66FF867C}">
                  <a14:compatExt spid="_x0000_s276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xdr:row>
          <xdr:rowOff>200025</xdr:rowOff>
        </xdr:from>
        <xdr:to>
          <xdr:col>3</xdr:col>
          <xdr:colOff>952500</xdr:colOff>
          <xdr:row>29</xdr:row>
          <xdr:rowOff>752475</xdr:rowOff>
        </xdr:to>
        <xdr:sp macro="" textlink="">
          <xdr:nvSpPr>
            <xdr:cNvPr id="27690" name="Check Box 42" hidden="1">
              <a:extLst>
                <a:ext uri="{63B3BB69-23CF-44E3-9099-C40C66FF867C}">
                  <a14:compatExt spid="_x0000_s276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30</xdr:row>
          <xdr:rowOff>114300</xdr:rowOff>
        </xdr:from>
        <xdr:to>
          <xdr:col>3</xdr:col>
          <xdr:colOff>952500</xdr:colOff>
          <xdr:row>30</xdr:row>
          <xdr:rowOff>590550</xdr:rowOff>
        </xdr:to>
        <xdr:sp macro="" textlink="">
          <xdr:nvSpPr>
            <xdr:cNvPr id="27691" name="Check Box 43" hidden="1">
              <a:extLst>
                <a:ext uri="{63B3BB69-23CF-44E3-9099-C40C66FF867C}">
                  <a14:compatExt spid="_x0000_s276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29</xdr:row>
          <xdr:rowOff>19050</xdr:rowOff>
        </xdr:from>
        <xdr:to>
          <xdr:col>5</xdr:col>
          <xdr:colOff>952500</xdr:colOff>
          <xdr:row>29</xdr:row>
          <xdr:rowOff>866775</xdr:rowOff>
        </xdr:to>
        <xdr:sp macro="" textlink="">
          <xdr:nvSpPr>
            <xdr:cNvPr id="27692" name="Check Box 44" hidden="1">
              <a:extLst>
                <a:ext uri="{63B3BB69-23CF-44E3-9099-C40C66FF867C}">
                  <a14:compatExt spid="_x0000_s276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30</xdr:row>
          <xdr:rowOff>200025</xdr:rowOff>
        </xdr:from>
        <xdr:to>
          <xdr:col>5</xdr:col>
          <xdr:colOff>952500</xdr:colOff>
          <xdr:row>30</xdr:row>
          <xdr:rowOff>495300</xdr:rowOff>
        </xdr:to>
        <xdr:sp macro="" textlink="">
          <xdr:nvSpPr>
            <xdr:cNvPr id="27693" name="Check Box 45" hidden="1">
              <a:extLst>
                <a:ext uri="{63B3BB69-23CF-44E3-9099-C40C66FF867C}">
                  <a14:compatExt spid="_x0000_s276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29</xdr:row>
          <xdr:rowOff>285750</xdr:rowOff>
        </xdr:from>
        <xdr:to>
          <xdr:col>7</xdr:col>
          <xdr:colOff>952500</xdr:colOff>
          <xdr:row>29</xdr:row>
          <xdr:rowOff>647700</xdr:rowOff>
        </xdr:to>
        <xdr:sp macro="" textlink="">
          <xdr:nvSpPr>
            <xdr:cNvPr id="27694" name="Check Box 46" hidden="1">
              <a:extLst>
                <a:ext uri="{63B3BB69-23CF-44E3-9099-C40C66FF867C}">
                  <a14:compatExt spid="_x0000_s276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30</xdr:row>
          <xdr:rowOff>57150</xdr:rowOff>
        </xdr:from>
        <xdr:to>
          <xdr:col>7</xdr:col>
          <xdr:colOff>952500</xdr:colOff>
          <xdr:row>30</xdr:row>
          <xdr:rowOff>581025</xdr:rowOff>
        </xdr:to>
        <xdr:sp macro="" textlink="">
          <xdr:nvSpPr>
            <xdr:cNvPr id="27695" name="Check Box 47" hidden="1">
              <a:extLst>
                <a:ext uri="{63B3BB69-23CF-44E3-9099-C40C66FF867C}">
                  <a14:compatExt spid="_x0000_s276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31</xdr:row>
          <xdr:rowOff>95250</xdr:rowOff>
        </xdr:from>
        <xdr:to>
          <xdr:col>7</xdr:col>
          <xdr:colOff>952500</xdr:colOff>
          <xdr:row>31</xdr:row>
          <xdr:rowOff>561975</xdr:rowOff>
        </xdr:to>
        <xdr:sp macro="" textlink="">
          <xdr:nvSpPr>
            <xdr:cNvPr id="27696" name="Check Box 48" hidden="1">
              <a:extLst>
                <a:ext uri="{63B3BB69-23CF-44E3-9099-C40C66FF867C}">
                  <a14:compatExt spid="_x0000_s276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29</xdr:row>
          <xdr:rowOff>285750</xdr:rowOff>
        </xdr:from>
        <xdr:to>
          <xdr:col>9</xdr:col>
          <xdr:colOff>952500</xdr:colOff>
          <xdr:row>29</xdr:row>
          <xdr:rowOff>619125</xdr:rowOff>
        </xdr:to>
        <xdr:sp macro="" textlink="">
          <xdr:nvSpPr>
            <xdr:cNvPr id="27697" name="Check Box 49" hidden="1">
              <a:extLst>
                <a:ext uri="{63B3BB69-23CF-44E3-9099-C40C66FF867C}">
                  <a14:compatExt spid="_x0000_s276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30</xdr:row>
          <xdr:rowOff>47625</xdr:rowOff>
        </xdr:from>
        <xdr:to>
          <xdr:col>9</xdr:col>
          <xdr:colOff>952500</xdr:colOff>
          <xdr:row>30</xdr:row>
          <xdr:rowOff>619125</xdr:rowOff>
        </xdr:to>
        <xdr:sp macro="" textlink="">
          <xdr:nvSpPr>
            <xdr:cNvPr id="27698" name="Check Box 50" hidden="1">
              <a:extLst>
                <a:ext uri="{63B3BB69-23CF-44E3-9099-C40C66FF867C}">
                  <a14:compatExt spid="_x0000_s276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40</xdr:row>
          <xdr:rowOff>142875</xdr:rowOff>
        </xdr:from>
        <xdr:to>
          <xdr:col>1</xdr:col>
          <xdr:colOff>952500</xdr:colOff>
          <xdr:row>40</xdr:row>
          <xdr:rowOff>704850</xdr:rowOff>
        </xdr:to>
        <xdr:sp macro="" textlink="">
          <xdr:nvSpPr>
            <xdr:cNvPr id="27699" name="Check Box 51" hidden="1">
              <a:extLst>
                <a:ext uri="{63B3BB69-23CF-44E3-9099-C40C66FF867C}">
                  <a14:compatExt spid="_x0000_s276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40</xdr:row>
          <xdr:rowOff>85725</xdr:rowOff>
        </xdr:from>
        <xdr:to>
          <xdr:col>3</xdr:col>
          <xdr:colOff>952500</xdr:colOff>
          <xdr:row>40</xdr:row>
          <xdr:rowOff>752475</xdr:rowOff>
        </xdr:to>
        <xdr:sp macro="" textlink="">
          <xdr:nvSpPr>
            <xdr:cNvPr id="27700" name="Check Box 52" hidden="1">
              <a:extLst>
                <a:ext uri="{63B3BB69-23CF-44E3-9099-C40C66FF867C}">
                  <a14:compatExt spid="_x0000_s277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41</xdr:row>
          <xdr:rowOff>0</xdr:rowOff>
        </xdr:from>
        <xdr:to>
          <xdr:col>3</xdr:col>
          <xdr:colOff>952500</xdr:colOff>
          <xdr:row>42</xdr:row>
          <xdr:rowOff>0</xdr:rowOff>
        </xdr:to>
        <xdr:sp macro="" textlink="">
          <xdr:nvSpPr>
            <xdr:cNvPr id="27701" name="Check Box 53" hidden="1">
              <a:extLst>
                <a:ext uri="{63B3BB69-23CF-44E3-9099-C40C66FF867C}">
                  <a14:compatExt spid="_x0000_s277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40</xdr:row>
          <xdr:rowOff>76200</xdr:rowOff>
        </xdr:from>
        <xdr:to>
          <xdr:col>5</xdr:col>
          <xdr:colOff>952500</xdr:colOff>
          <xdr:row>40</xdr:row>
          <xdr:rowOff>762000</xdr:rowOff>
        </xdr:to>
        <xdr:sp macro="" textlink="">
          <xdr:nvSpPr>
            <xdr:cNvPr id="27702" name="Check Box 54" hidden="1">
              <a:extLst>
                <a:ext uri="{63B3BB69-23CF-44E3-9099-C40C66FF867C}">
                  <a14:compatExt spid="_x0000_s277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40</xdr:row>
          <xdr:rowOff>219075</xdr:rowOff>
        </xdr:from>
        <xdr:to>
          <xdr:col>7</xdr:col>
          <xdr:colOff>952500</xdr:colOff>
          <xdr:row>40</xdr:row>
          <xdr:rowOff>609600</xdr:rowOff>
        </xdr:to>
        <xdr:sp macro="" textlink="">
          <xdr:nvSpPr>
            <xdr:cNvPr id="27703" name="Check Box 55" hidden="1">
              <a:extLst>
                <a:ext uri="{63B3BB69-23CF-44E3-9099-C40C66FF867C}">
                  <a14:compatExt spid="_x0000_s277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41</xdr:row>
          <xdr:rowOff>228600</xdr:rowOff>
        </xdr:from>
        <xdr:to>
          <xdr:col>7</xdr:col>
          <xdr:colOff>952500</xdr:colOff>
          <xdr:row>41</xdr:row>
          <xdr:rowOff>609600</xdr:rowOff>
        </xdr:to>
        <xdr:sp macro="" textlink="">
          <xdr:nvSpPr>
            <xdr:cNvPr id="27704" name="Check Box 56" hidden="1">
              <a:extLst>
                <a:ext uri="{63B3BB69-23CF-44E3-9099-C40C66FF867C}">
                  <a14:compatExt spid="_x0000_s277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40</xdr:row>
          <xdr:rowOff>161925</xdr:rowOff>
        </xdr:from>
        <xdr:to>
          <xdr:col>9</xdr:col>
          <xdr:colOff>952500</xdr:colOff>
          <xdr:row>40</xdr:row>
          <xdr:rowOff>714375</xdr:rowOff>
        </xdr:to>
        <xdr:sp macro="" textlink="">
          <xdr:nvSpPr>
            <xdr:cNvPr id="27705" name="Check Box 57" hidden="1">
              <a:extLst>
                <a:ext uri="{63B3BB69-23CF-44E3-9099-C40C66FF867C}">
                  <a14:compatExt spid="_x0000_s277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74</xdr:row>
          <xdr:rowOff>0</xdr:rowOff>
        </xdr:from>
        <xdr:to>
          <xdr:col>1</xdr:col>
          <xdr:colOff>266700</xdr:colOff>
          <xdr:row>75</xdr:row>
          <xdr:rowOff>0</xdr:rowOff>
        </xdr:to>
        <xdr:sp macro="" textlink="">
          <xdr:nvSpPr>
            <xdr:cNvPr id="27706" name="Check Box 58" hidden="1">
              <a:extLst>
                <a:ext uri="{63B3BB69-23CF-44E3-9099-C40C66FF867C}">
                  <a14:compatExt spid="_x0000_s277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75</xdr:row>
          <xdr:rowOff>0</xdr:rowOff>
        </xdr:from>
        <xdr:to>
          <xdr:col>1</xdr:col>
          <xdr:colOff>266700</xdr:colOff>
          <xdr:row>76</xdr:row>
          <xdr:rowOff>0</xdr:rowOff>
        </xdr:to>
        <xdr:sp macro="" textlink="">
          <xdr:nvSpPr>
            <xdr:cNvPr id="27707" name="Check Box 59" hidden="1">
              <a:extLst>
                <a:ext uri="{63B3BB69-23CF-44E3-9099-C40C66FF867C}">
                  <a14:compatExt spid="_x0000_s277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76</xdr:row>
          <xdr:rowOff>0</xdr:rowOff>
        </xdr:from>
        <xdr:to>
          <xdr:col>1</xdr:col>
          <xdr:colOff>266700</xdr:colOff>
          <xdr:row>77</xdr:row>
          <xdr:rowOff>0</xdr:rowOff>
        </xdr:to>
        <xdr:sp macro="" textlink="">
          <xdr:nvSpPr>
            <xdr:cNvPr id="27708" name="Check Box 60" hidden="1">
              <a:extLst>
                <a:ext uri="{63B3BB69-23CF-44E3-9099-C40C66FF867C}">
                  <a14:compatExt spid="_x0000_s277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10</xdr:row>
          <xdr:rowOff>400050</xdr:rowOff>
        </xdr:from>
        <xdr:to>
          <xdr:col>1</xdr:col>
          <xdr:colOff>971550</xdr:colOff>
          <xdr:row>12</xdr:row>
          <xdr:rowOff>180975</xdr:rowOff>
        </xdr:to>
        <xdr:sp macro="" textlink="">
          <xdr:nvSpPr>
            <xdr:cNvPr id="27710" name="Check Box 62" hidden="1">
              <a:extLst>
                <a:ext uri="{63B3BB69-23CF-44E3-9099-C40C66FF867C}">
                  <a14:compatExt spid="_x0000_s277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10</xdr:row>
          <xdr:rowOff>0</xdr:rowOff>
        </xdr:from>
        <xdr:to>
          <xdr:col>9</xdr:col>
          <xdr:colOff>971550</xdr:colOff>
          <xdr:row>11</xdr:row>
          <xdr:rowOff>0</xdr:rowOff>
        </xdr:to>
        <xdr:sp macro="" textlink="">
          <xdr:nvSpPr>
            <xdr:cNvPr id="27711" name="Check Box 63" hidden="1">
              <a:extLst>
                <a:ext uri="{63B3BB69-23CF-44E3-9099-C40C66FF867C}">
                  <a14:compatExt spid="_x0000_s277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21</xdr:row>
          <xdr:rowOff>0</xdr:rowOff>
        </xdr:from>
        <xdr:to>
          <xdr:col>9</xdr:col>
          <xdr:colOff>971550</xdr:colOff>
          <xdr:row>22</xdr:row>
          <xdr:rowOff>0</xdr:rowOff>
        </xdr:to>
        <xdr:sp macro="" textlink="">
          <xdr:nvSpPr>
            <xdr:cNvPr id="27712" name="Check Box 64" hidden="1">
              <a:extLst>
                <a:ext uri="{63B3BB69-23CF-44E3-9099-C40C66FF867C}">
                  <a14:compatExt spid="_x0000_s277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32</xdr:row>
          <xdr:rowOff>0</xdr:rowOff>
        </xdr:from>
        <xdr:to>
          <xdr:col>9</xdr:col>
          <xdr:colOff>971550</xdr:colOff>
          <xdr:row>33</xdr:row>
          <xdr:rowOff>0</xdr:rowOff>
        </xdr:to>
        <xdr:sp macro="" textlink="">
          <xdr:nvSpPr>
            <xdr:cNvPr id="27713" name="Check Box 65" hidden="1">
              <a:extLst>
                <a:ext uri="{63B3BB69-23CF-44E3-9099-C40C66FF867C}">
                  <a14:compatExt spid="_x0000_s277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42</xdr:row>
          <xdr:rowOff>0</xdr:rowOff>
        </xdr:from>
        <xdr:to>
          <xdr:col>9</xdr:col>
          <xdr:colOff>971550</xdr:colOff>
          <xdr:row>43</xdr:row>
          <xdr:rowOff>0</xdr:rowOff>
        </xdr:to>
        <xdr:sp macro="" textlink="">
          <xdr:nvSpPr>
            <xdr:cNvPr id="27714" name="Check Box 66" hidden="1">
              <a:extLst>
                <a:ext uri="{63B3BB69-23CF-44E3-9099-C40C66FF867C}">
                  <a14:compatExt spid="_x0000_s277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21</xdr:row>
          <xdr:rowOff>400050</xdr:rowOff>
        </xdr:from>
        <xdr:to>
          <xdr:col>1</xdr:col>
          <xdr:colOff>971550</xdr:colOff>
          <xdr:row>23</xdr:row>
          <xdr:rowOff>171450</xdr:rowOff>
        </xdr:to>
        <xdr:sp macro="" textlink="">
          <xdr:nvSpPr>
            <xdr:cNvPr id="27716" name="Check Box 68" hidden="1">
              <a:extLst>
                <a:ext uri="{63B3BB69-23CF-44E3-9099-C40C66FF867C}">
                  <a14:compatExt spid="_x0000_s277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32</xdr:row>
          <xdr:rowOff>400050</xdr:rowOff>
        </xdr:from>
        <xdr:to>
          <xdr:col>1</xdr:col>
          <xdr:colOff>971550</xdr:colOff>
          <xdr:row>35</xdr:row>
          <xdr:rowOff>47625</xdr:rowOff>
        </xdr:to>
        <xdr:sp macro="" textlink="">
          <xdr:nvSpPr>
            <xdr:cNvPr id="27717" name="Check Box 69" hidden="1">
              <a:extLst>
                <a:ext uri="{63B3BB69-23CF-44E3-9099-C40C66FF867C}">
                  <a14:compatExt spid="_x0000_s277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42</xdr:row>
          <xdr:rowOff>400050</xdr:rowOff>
        </xdr:from>
        <xdr:to>
          <xdr:col>1</xdr:col>
          <xdr:colOff>971550</xdr:colOff>
          <xdr:row>45</xdr:row>
          <xdr:rowOff>47625</xdr:rowOff>
        </xdr:to>
        <xdr:sp macro="" textlink="">
          <xdr:nvSpPr>
            <xdr:cNvPr id="27718" name="Check Box 70" hidden="1">
              <a:extLst>
                <a:ext uri="{63B3BB69-23CF-44E3-9099-C40C66FF867C}">
                  <a14:compatExt spid="_x0000_s27718"/>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7</xdr:row>
      <xdr:rowOff>95249</xdr:rowOff>
    </xdr:to>
    <xdr:graphicFrame macro="">
      <xdr:nvGraphicFramePr>
        <xdr:cNvPr id="70" name="Chart 6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63</xdr:row>
      <xdr:rowOff>0</xdr:rowOff>
    </xdr:from>
    <xdr:to>
      <xdr:col>15</xdr:col>
      <xdr:colOff>523875</xdr:colOff>
      <xdr:row>78</xdr:row>
      <xdr:rowOff>85724</xdr:rowOff>
    </xdr:to>
    <xdr:graphicFrame macro="">
      <xdr:nvGraphicFramePr>
        <xdr:cNvPr id="72" name="Chart 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ctrlProp" Target="../ctrlProps/ctrlProp357.xml"/><Relationship Id="rId13" Type="http://schemas.openxmlformats.org/officeDocument/2006/relationships/ctrlProp" Target="../ctrlProps/ctrlProp362.xml"/><Relationship Id="rId18" Type="http://schemas.openxmlformats.org/officeDocument/2006/relationships/ctrlProp" Target="../ctrlProps/ctrlProp367.xml"/><Relationship Id="rId26" Type="http://schemas.openxmlformats.org/officeDocument/2006/relationships/ctrlProp" Target="../ctrlProps/ctrlProp375.xml"/><Relationship Id="rId39" Type="http://schemas.openxmlformats.org/officeDocument/2006/relationships/ctrlProp" Target="../ctrlProps/ctrlProp388.xml"/><Relationship Id="rId3" Type="http://schemas.openxmlformats.org/officeDocument/2006/relationships/vmlDrawing" Target="../drawings/vmlDrawing7.vml"/><Relationship Id="rId21" Type="http://schemas.openxmlformats.org/officeDocument/2006/relationships/ctrlProp" Target="../ctrlProps/ctrlProp370.xml"/><Relationship Id="rId34" Type="http://schemas.openxmlformats.org/officeDocument/2006/relationships/ctrlProp" Target="../ctrlProps/ctrlProp383.xml"/><Relationship Id="rId42" Type="http://schemas.openxmlformats.org/officeDocument/2006/relationships/ctrlProp" Target="../ctrlProps/ctrlProp391.xml"/><Relationship Id="rId7" Type="http://schemas.openxmlformats.org/officeDocument/2006/relationships/ctrlProp" Target="../ctrlProps/ctrlProp356.xml"/><Relationship Id="rId12" Type="http://schemas.openxmlformats.org/officeDocument/2006/relationships/ctrlProp" Target="../ctrlProps/ctrlProp361.xml"/><Relationship Id="rId17" Type="http://schemas.openxmlformats.org/officeDocument/2006/relationships/ctrlProp" Target="../ctrlProps/ctrlProp366.xml"/><Relationship Id="rId25" Type="http://schemas.openxmlformats.org/officeDocument/2006/relationships/ctrlProp" Target="../ctrlProps/ctrlProp374.xml"/><Relationship Id="rId33" Type="http://schemas.openxmlformats.org/officeDocument/2006/relationships/ctrlProp" Target="../ctrlProps/ctrlProp382.xml"/><Relationship Id="rId38" Type="http://schemas.openxmlformats.org/officeDocument/2006/relationships/ctrlProp" Target="../ctrlProps/ctrlProp387.xml"/><Relationship Id="rId2" Type="http://schemas.openxmlformats.org/officeDocument/2006/relationships/drawing" Target="../drawings/drawing24.xml"/><Relationship Id="rId16" Type="http://schemas.openxmlformats.org/officeDocument/2006/relationships/ctrlProp" Target="../ctrlProps/ctrlProp365.xml"/><Relationship Id="rId20" Type="http://schemas.openxmlformats.org/officeDocument/2006/relationships/ctrlProp" Target="../ctrlProps/ctrlProp369.xml"/><Relationship Id="rId29" Type="http://schemas.openxmlformats.org/officeDocument/2006/relationships/ctrlProp" Target="../ctrlProps/ctrlProp378.xml"/><Relationship Id="rId41" Type="http://schemas.openxmlformats.org/officeDocument/2006/relationships/ctrlProp" Target="../ctrlProps/ctrlProp390.xml"/><Relationship Id="rId1" Type="http://schemas.openxmlformats.org/officeDocument/2006/relationships/printerSettings" Target="../printerSettings/printerSettings8.bin"/><Relationship Id="rId6" Type="http://schemas.openxmlformats.org/officeDocument/2006/relationships/ctrlProp" Target="../ctrlProps/ctrlProp355.xml"/><Relationship Id="rId11" Type="http://schemas.openxmlformats.org/officeDocument/2006/relationships/ctrlProp" Target="../ctrlProps/ctrlProp360.xml"/><Relationship Id="rId24" Type="http://schemas.openxmlformats.org/officeDocument/2006/relationships/ctrlProp" Target="../ctrlProps/ctrlProp373.xml"/><Relationship Id="rId32" Type="http://schemas.openxmlformats.org/officeDocument/2006/relationships/ctrlProp" Target="../ctrlProps/ctrlProp381.xml"/><Relationship Id="rId37" Type="http://schemas.openxmlformats.org/officeDocument/2006/relationships/ctrlProp" Target="../ctrlProps/ctrlProp386.xml"/><Relationship Id="rId40" Type="http://schemas.openxmlformats.org/officeDocument/2006/relationships/ctrlProp" Target="../ctrlProps/ctrlProp389.xml"/><Relationship Id="rId5" Type="http://schemas.openxmlformats.org/officeDocument/2006/relationships/ctrlProp" Target="../ctrlProps/ctrlProp354.xml"/><Relationship Id="rId15" Type="http://schemas.openxmlformats.org/officeDocument/2006/relationships/ctrlProp" Target="../ctrlProps/ctrlProp364.xml"/><Relationship Id="rId23" Type="http://schemas.openxmlformats.org/officeDocument/2006/relationships/ctrlProp" Target="../ctrlProps/ctrlProp372.xml"/><Relationship Id="rId28" Type="http://schemas.openxmlformats.org/officeDocument/2006/relationships/ctrlProp" Target="../ctrlProps/ctrlProp377.xml"/><Relationship Id="rId36" Type="http://schemas.openxmlformats.org/officeDocument/2006/relationships/ctrlProp" Target="../ctrlProps/ctrlProp385.xml"/><Relationship Id="rId10" Type="http://schemas.openxmlformats.org/officeDocument/2006/relationships/ctrlProp" Target="../ctrlProps/ctrlProp359.xml"/><Relationship Id="rId19" Type="http://schemas.openxmlformats.org/officeDocument/2006/relationships/ctrlProp" Target="../ctrlProps/ctrlProp368.xml"/><Relationship Id="rId31" Type="http://schemas.openxmlformats.org/officeDocument/2006/relationships/ctrlProp" Target="../ctrlProps/ctrlProp380.xml"/><Relationship Id="rId4" Type="http://schemas.openxmlformats.org/officeDocument/2006/relationships/ctrlProp" Target="../ctrlProps/ctrlProp353.xml"/><Relationship Id="rId9" Type="http://schemas.openxmlformats.org/officeDocument/2006/relationships/ctrlProp" Target="../ctrlProps/ctrlProp358.xml"/><Relationship Id="rId14" Type="http://schemas.openxmlformats.org/officeDocument/2006/relationships/ctrlProp" Target="../ctrlProps/ctrlProp363.xml"/><Relationship Id="rId22" Type="http://schemas.openxmlformats.org/officeDocument/2006/relationships/ctrlProp" Target="../ctrlProps/ctrlProp371.xml"/><Relationship Id="rId27" Type="http://schemas.openxmlformats.org/officeDocument/2006/relationships/ctrlProp" Target="../ctrlProps/ctrlProp376.xml"/><Relationship Id="rId30" Type="http://schemas.openxmlformats.org/officeDocument/2006/relationships/ctrlProp" Target="../ctrlProps/ctrlProp379.xml"/><Relationship Id="rId35" Type="http://schemas.openxmlformats.org/officeDocument/2006/relationships/ctrlProp" Target="../ctrlProps/ctrlProp384.xml"/><Relationship Id="rId43" Type="http://schemas.openxmlformats.org/officeDocument/2006/relationships/ctrlProp" Target="../ctrlProps/ctrlProp392.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7.xml"/><Relationship Id="rId1" Type="http://schemas.openxmlformats.org/officeDocument/2006/relationships/printerSettings" Target="../printerSettings/printerSettings9.bin"/><Relationship Id="rId4" Type="http://schemas.openxmlformats.org/officeDocument/2006/relationships/comments" Target="../comments1.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397.xml"/><Relationship Id="rId13" Type="http://schemas.openxmlformats.org/officeDocument/2006/relationships/ctrlProp" Target="../ctrlProps/ctrlProp402.xml"/><Relationship Id="rId18" Type="http://schemas.openxmlformats.org/officeDocument/2006/relationships/ctrlProp" Target="../ctrlProps/ctrlProp407.xml"/><Relationship Id="rId26" Type="http://schemas.openxmlformats.org/officeDocument/2006/relationships/ctrlProp" Target="../ctrlProps/ctrlProp415.xml"/><Relationship Id="rId3" Type="http://schemas.openxmlformats.org/officeDocument/2006/relationships/vmlDrawing" Target="../drawings/vmlDrawing9.vml"/><Relationship Id="rId21" Type="http://schemas.openxmlformats.org/officeDocument/2006/relationships/ctrlProp" Target="../ctrlProps/ctrlProp410.xml"/><Relationship Id="rId34" Type="http://schemas.openxmlformats.org/officeDocument/2006/relationships/ctrlProp" Target="../ctrlProps/ctrlProp423.xml"/><Relationship Id="rId7" Type="http://schemas.openxmlformats.org/officeDocument/2006/relationships/ctrlProp" Target="../ctrlProps/ctrlProp396.xml"/><Relationship Id="rId12" Type="http://schemas.openxmlformats.org/officeDocument/2006/relationships/ctrlProp" Target="../ctrlProps/ctrlProp401.xml"/><Relationship Id="rId17" Type="http://schemas.openxmlformats.org/officeDocument/2006/relationships/ctrlProp" Target="../ctrlProps/ctrlProp406.xml"/><Relationship Id="rId25" Type="http://schemas.openxmlformats.org/officeDocument/2006/relationships/ctrlProp" Target="../ctrlProps/ctrlProp414.xml"/><Relationship Id="rId33" Type="http://schemas.openxmlformats.org/officeDocument/2006/relationships/ctrlProp" Target="../ctrlProps/ctrlProp422.xml"/><Relationship Id="rId38" Type="http://schemas.openxmlformats.org/officeDocument/2006/relationships/comments" Target="../comments2.xml"/><Relationship Id="rId2" Type="http://schemas.openxmlformats.org/officeDocument/2006/relationships/drawing" Target="../drawings/drawing30.xml"/><Relationship Id="rId16" Type="http://schemas.openxmlformats.org/officeDocument/2006/relationships/ctrlProp" Target="../ctrlProps/ctrlProp405.xml"/><Relationship Id="rId20" Type="http://schemas.openxmlformats.org/officeDocument/2006/relationships/ctrlProp" Target="../ctrlProps/ctrlProp409.xml"/><Relationship Id="rId29" Type="http://schemas.openxmlformats.org/officeDocument/2006/relationships/ctrlProp" Target="../ctrlProps/ctrlProp418.xml"/><Relationship Id="rId1" Type="http://schemas.openxmlformats.org/officeDocument/2006/relationships/printerSettings" Target="../printerSettings/printerSettings10.bin"/><Relationship Id="rId6" Type="http://schemas.openxmlformats.org/officeDocument/2006/relationships/ctrlProp" Target="../ctrlProps/ctrlProp395.xml"/><Relationship Id="rId11" Type="http://schemas.openxmlformats.org/officeDocument/2006/relationships/ctrlProp" Target="../ctrlProps/ctrlProp400.xml"/><Relationship Id="rId24" Type="http://schemas.openxmlformats.org/officeDocument/2006/relationships/ctrlProp" Target="../ctrlProps/ctrlProp413.xml"/><Relationship Id="rId32" Type="http://schemas.openxmlformats.org/officeDocument/2006/relationships/ctrlProp" Target="../ctrlProps/ctrlProp421.xml"/><Relationship Id="rId37" Type="http://schemas.openxmlformats.org/officeDocument/2006/relationships/ctrlProp" Target="../ctrlProps/ctrlProp426.xml"/><Relationship Id="rId5" Type="http://schemas.openxmlformats.org/officeDocument/2006/relationships/ctrlProp" Target="../ctrlProps/ctrlProp394.xml"/><Relationship Id="rId15" Type="http://schemas.openxmlformats.org/officeDocument/2006/relationships/ctrlProp" Target="../ctrlProps/ctrlProp404.xml"/><Relationship Id="rId23" Type="http://schemas.openxmlformats.org/officeDocument/2006/relationships/ctrlProp" Target="../ctrlProps/ctrlProp412.xml"/><Relationship Id="rId28" Type="http://schemas.openxmlformats.org/officeDocument/2006/relationships/ctrlProp" Target="../ctrlProps/ctrlProp417.xml"/><Relationship Id="rId36" Type="http://schemas.openxmlformats.org/officeDocument/2006/relationships/ctrlProp" Target="../ctrlProps/ctrlProp425.xml"/><Relationship Id="rId10" Type="http://schemas.openxmlformats.org/officeDocument/2006/relationships/ctrlProp" Target="../ctrlProps/ctrlProp399.xml"/><Relationship Id="rId19" Type="http://schemas.openxmlformats.org/officeDocument/2006/relationships/ctrlProp" Target="../ctrlProps/ctrlProp408.xml"/><Relationship Id="rId31" Type="http://schemas.openxmlformats.org/officeDocument/2006/relationships/ctrlProp" Target="../ctrlProps/ctrlProp420.xml"/><Relationship Id="rId4" Type="http://schemas.openxmlformats.org/officeDocument/2006/relationships/ctrlProp" Target="../ctrlProps/ctrlProp393.xml"/><Relationship Id="rId9" Type="http://schemas.openxmlformats.org/officeDocument/2006/relationships/ctrlProp" Target="../ctrlProps/ctrlProp398.xml"/><Relationship Id="rId14" Type="http://schemas.openxmlformats.org/officeDocument/2006/relationships/ctrlProp" Target="../ctrlProps/ctrlProp403.xml"/><Relationship Id="rId22" Type="http://schemas.openxmlformats.org/officeDocument/2006/relationships/ctrlProp" Target="../ctrlProps/ctrlProp411.xml"/><Relationship Id="rId27" Type="http://schemas.openxmlformats.org/officeDocument/2006/relationships/ctrlProp" Target="../ctrlProps/ctrlProp416.xml"/><Relationship Id="rId30" Type="http://schemas.openxmlformats.org/officeDocument/2006/relationships/ctrlProp" Target="../ctrlProps/ctrlProp419.xml"/><Relationship Id="rId35" Type="http://schemas.openxmlformats.org/officeDocument/2006/relationships/ctrlProp" Target="../ctrlProps/ctrlProp424.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431.xml"/><Relationship Id="rId13" Type="http://schemas.openxmlformats.org/officeDocument/2006/relationships/ctrlProp" Target="../ctrlProps/ctrlProp436.xml"/><Relationship Id="rId3" Type="http://schemas.openxmlformats.org/officeDocument/2006/relationships/vmlDrawing" Target="../drawings/vmlDrawing10.vml"/><Relationship Id="rId7" Type="http://schemas.openxmlformats.org/officeDocument/2006/relationships/ctrlProp" Target="../ctrlProps/ctrlProp430.xml"/><Relationship Id="rId12" Type="http://schemas.openxmlformats.org/officeDocument/2006/relationships/ctrlProp" Target="../ctrlProps/ctrlProp435.xml"/><Relationship Id="rId2" Type="http://schemas.openxmlformats.org/officeDocument/2006/relationships/drawing" Target="../drawings/drawing34.xml"/><Relationship Id="rId1" Type="http://schemas.openxmlformats.org/officeDocument/2006/relationships/printerSettings" Target="../printerSettings/printerSettings11.bin"/><Relationship Id="rId6" Type="http://schemas.openxmlformats.org/officeDocument/2006/relationships/ctrlProp" Target="../ctrlProps/ctrlProp429.xml"/><Relationship Id="rId11" Type="http://schemas.openxmlformats.org/officeDocument/2006/relationships/ctrlProp" Target="../ctrlProps/ctrlProp434.xml"/><Relationship Id="rId5" Type="http://schemas.openxmlformats.org/officeDocument/2006/relationships/ctrlProp" Target="../ctrlProps/ctrlProp428.xml"/><Relationship Id="rId15" Type="http://schemas.openxmlformats.org/officeDocument/2006/relationships/ctrlProp" Target="../ctrlProps/ctrlProp438.xml"/><Relationship Id="rId10" Type="http://schemas.openxmlformats.org/officeDocument/2006/relationships/ctrlProp" Target="../ctrlProps/ctrlProp433.xml"/><Relationship Id="rId4" Type="http://schemas.openxmlformats.org/officeDocument/2006/relationships/ctrlProp" Target="../ctrlProps/ctrlProp427.xml"/><Relationship Id="rId9" Type="http://schemas.openxmlformats.org/officeDocument/2006/relationships/ctrlProp" Target="../ctrlProps/ctrlProp432.xml"/><Relationship Id="rId14" Type="http://schemas.openxmlformats.org/officeDocument/2006/relationships/ctrlProp" Target="../ctrlProps/ctrlProp437.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1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mailto:Vance_C@cde.state.co.us,%20Keller_S@cde.state.co.us?subject=Feedback%20on%20Principalr%20evaluation%20tool%20from%20user" TargetMode="External"/><Relationship Id="rId7" Type="http://schemas.openxmlformats.org/officeDocument/2006/relationships/printerSettings" Target="../printerSettings/printerSettings1.bin"/><Relationship Id="rId2" Type="http://schemas.openxmlformats.org/officeDocument/2006/relationships/hyperlink" Target="mailto:Vance_C@cde.state.co.us,%20Keller_S@cde.state.co.us?subject=Feedback%20on%20teacher%20evaluation%20tool%20from%20user" TargetMode="External"/><Relationship Id="rId1" Type="http://schemas.openxmlformats.org/officeDocument/2006/relationships/hyperlink" Target="mailto:cvance@center.k12.co.us,%20skeller@sjboces.org,%20patrick.mount@thompsonschools.org?subject=Feedback%20on%20teacher%20evaluation%20tool%20from%20user" TargetMode="External"/><Relationship Id="rId6" Type="http://schemas.openxmlformats.org/officeDocument/2006/relationships/hyperlink" Target="http://www.cde.state.co.us/educatoreffectiveness/statemodelevaluationsystem" TargetMode="External"/><Relationship Id="rId5" Type="http://schemas.openxmlformats.org/officeDocument/2006/relationships/hyperlink" Target="http://www.cde.state.co.us/EducatorEffectiveness/" TargetMode="External"/><Relationship Id="rId4" Type="http://schemas.openxmlformats.org/officeDocument/2006/relationships/hyperlink" Target="mailto:Vance_C@cde.state.co.us,%20Keller_S@cde.state.co.us?subject=Feedback%20on%20teacher%20evaluation%20tool%20from%20user" TargetMode="Externa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4.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18.xml"/><Relationship Id="rId18" Type="http://schemas.openxmlformats.org/officeDocument/2006/relationships/ctrlProp" Target="../ctrlProps/ctrlProp23.xml"/><Relationship Id="rId26" Type="http://schemas.openxmlformats.org/officeDocument/2006/relationships/ctrlProp" Target="../ctrlProps/ctrlProp31.xml"/><Relationship Id="rId39" Type="http://schemas.openxmlformats.org/officeDocument/2006/relationships/ctrlProp" Target="../ctrlProps/ctrlProp44.xml"/><Relationship Id="rId21" Type="http://schemas.openxmlformats.org/officeDocument/2006/relationships/ctrlProp" Target="../ctrlProps/ctrlProp26.xml"/><Relationship Id="rId34" Type="http://schemas.openxmlformats.org/officeDocument/2006/relationships/ctrlProp" Target="../ctrlProps/ctrlProp39.xml"/><Relationship Id="rId42" Type="http://schemas.openxmlformats.org/officeDocument/2006/relationships/ctrlProp" Target="../ctrlProps/ctrlProp47.xml"/><Relationship Id="rId47" Type="http://schemas.openxmlformats.org/officeDocument/2006/relationships/ctrlProp" Target="../ctrlProps/ctrlProp52.xml"/><Relationship Id="rId50" Type="http://schemas.openxmlformats.org/officeDocument/2006/relationships/ctrlProp" Target="../ctrlProps/ctrlProp55.xml"/><Relationship Id="rId55" Type="http://schemas.openxmlformats.org/officeDocument/2006/relationships/ctrlProp" Target="../ctrlProps/ctrlProp60.xml"/><Relationship Id="rId63" Type="http://schemas.openxmlformats.org/officeDocument/2006/relationships/ctrlProp" Target="../ctrlProps/ctrlProp68.xml"/><Relationship Id="rId68" Type="http://schemas.openxmlformats.org/officeDocument/2006/relationships/ctrlProp" Target="../ctrlProps/ctrlProp73.xml"/><Relationship Id="rId7" Type="http://schemas.openxmlformats.org/officeDocument/2006/relationships/ctrlProp" Target="../ctrlProps/ctrlProp12.xml"/><Relationship Id="rId2" Type="http://schemas.openxmlformats.org/officeDocument/2006/relationships/drawing" Target="../drawings/drawing9.xml"/><Relationship Id="rId16" Type="http://schemas.openxmlformats.org/officeDocument/2006/relationships/ctrlProp" Target="../ctrlProps/ctrlProp21.xml"/><Relationship Id="rId29" Type="http://schemas.openxmlformats.org/officeDocument/2006/relationships/ctrlProp" Target="../ctrlProps/ctrlProp34.xml"/><Relationship Id="rId1" Type="http://schemas.openxmlformats.org/officeDocument/2006/relationships/printerSettings" Target="../printerSettings/printerSettings3.bin"/><Relationship Id="rId6" Type="http://schemas.openxmlformats.org/officeDocument/2006/relationships/ctrlProp" Target="../ctrlProps/ctrlProp11.xml"/><Relationship Id="rId11" Type="http://schemas.openxmlformats.org/officeDocument/2006/relationships/ctrlProp" Target="../ctrlProps/ctrlProp16.xml"/><Relationship Id="rId24" Type="http://schemas.openxmlformats.org/officeDocument/2006/relationships/ctrlProp" Target="../ctrlProps/ctrlProp29.xml"/><Relationship Id="rId32" Type="http://schemas.openxmlformats.org/officeDocument/2006/relationships/ctrlProp" Target="../ctrlProps/ctrlProp37.xml"/><Relationship Id="rId37" Type="http://schemas.openxmlformats.org/officeDocument/2006/relationships/ctrlProp" Target="../ctrlProps/ctrlProp42.xml"/><Relationship Id="rId40" Type="http://schemas.openxmlformats.org/officeDocument/2006/relationships/ctrlProp" Target="../ctrlProps/ctrlProp45.xml"/><Relationship Id="rId45" Type="http://schemas.openxmlformats.org/officeDocument/2006/relationships/ctrlProp" Target="../ctrlProps/ctrlProp50.xml"/><Relationship Id="rId53" Type="http://schemas.openxmlformats.org/officeDocument/2006/relationships/ctrlProp" Target="../ctrlProps/ctrlProp58.xml"/><Relationship Id="rId58" Type="http://schemas.openxmlformats.org/officeDocument/2006/relationships/ctrlProp" Target="../ctrlProps/ctrlProp63.xml"/><Relationship Id="rId66" Type="http://schemas.openxmlformats.org/officeDocument/2006/relationships/ctrlProp" Target="../ctrlProps/ctrlProp71.xml"/><Relationship Id="rId5" Type="http://schemas.openxmlformats.org/officeDocument/2006/relationships/ctrlProp" Target="../ctrlProps/ctrlProp10.xml"/><Relationship Id="rId15" Type="http://schemas.openxmlformats.org/officeDocument/2006/relationships/ctrlProp" Target="../ctrlProps/ctrlProp20.xml"/><Relationship Id="rId23" Type="http://schemas.openxmlformats.org/officeDocument/2006/relationships/ctrlProp" Target="../ctrlProps/ctrlProp28.xml"/><Relationship Id="rId28" Type="http://schemas.openxmlformats.org/officeDocument/2006/relationships/ctrlProp" Target="../ctrlProps/ctrlProp33.xml"/><Relationship Id="rId36" Type="http://schemas.openxmlformats.org/officeDocument/2006/relationships/ctrlProp" Target="../ctrlProps/ctrlProp41.xml"/><Relationship Id="rId49" Type="http://schemas.openxmlformats.org/officeDocument/2006/relationships/ctrlProp" Target="../ctrlProps/ctrlProp54.xml"/><Relationship Id="rId57" Type="http://schemas.openxmlformats.org/officeDocument/2006/relationships/ctrlProp" Target="../ctrlProps/ctrlProp62.xml"/><Relationship Id="rId61" Type="http://schemas.openxmlformats.org/officeDocument/2006/relationships/ctrlProp" Target="../ctrlProps/ctrlProp66.xml"/><Relationship Id="rId10" Type="http://schemas.openxmlformats.org/officeDocument/2006/relationships/ctrlProp" Target="../ctrlProps/ctrlProp15.xml"/><Relationship Id="rId19" Type="http://schemas.openxmlformats.org/officeDocument/2006/relationships/ctrlProp" Target="../ctrlProps/ctrlProp24.xml"/><Relationship Id="rId31" Type="http://schemas.openxmlformats.org/officeDocument/2006/relationships/ctrlProp" Target="../ctrlProps/ctrlProp36.xml"/><Relationship Id="rId44" Type="http://schemas.openxmlformats.org/officeDocument/2006/relationships/ctrlProp" Target="../ctrlProps/ctrlProp49.xml"/><Relationship Id="rId52" Type="http://schemas.openxmlformats.org/officeDocument/2006/relationships/ctrlProp" Target="../ctrlProps/ctrlProp57.xml"/><Relationship Id="rId60" Type="http://schemas.openxmlformats.org/officeDocument/2006/relationships/ctrlProp" Target="../ctrlProps/ctrlProp65.xml"/><Relationship Id="rId65" Type="http://schemas.openxmlformats.org/officeDocument/2006/relationships/ctrlProp" Target="../ctrlProps/ctrlProp70.xml"/><Relationship Id="rId4" Type="http://schemas.openxmlformats.org/officeDocument/2006/relationships/ctrlProp" Target="../ctrlProps/ctrlProp9.xml"/><Relationship Id="rId9" Type="http://schemas.openxmlformats.org/officeDocument/2006/relationships/ctrlProp" Target="../ctrlProps/ctrlProp14.xml"/><Relationship Id="rId14" Type="http://schemas.openxmlformats.org/officeDocument/2006/relationships/ctrlProp" Target="../ctrlProps/ctrlProp19.xml"/><Relationship Id="rId22" Type="http://schemas.openxmlformats.org/officeDocument/2006/relationships/ctrlProp" Target="../ctrlProps/ctrlProp27.xml"/><Relationship Id="rId27" Type="http://schemas.openxmlformats.org/officeDocument/2006/relationships/ctrlProp" Target="../ctrlProps/ctrlProp32.xml"/><Relationship Id="rId30" Type="http://schemas.openxmlformats.org/officeDocument/2006/relationships/ctrlProp" Target="../ctrlProps/ctrlProp35.xml"/><Relationship Id="rId35" Type="http://schemas.openxmlformats.org/officeDocument/2006/relationships/ctrlProp" Target="../ctrlProps/ctrlProp40.xml"/><Relationship Id="rId43" Type="http://schemas.openxmlformats.org/officeDocument/2006/relationships/ctrlProp" Target="../ctrlProps/ctrlProp48.xml"/><Relationship Id="rId48" Type="http://schemas.openxmlformats.org/officeDocument/2006/relationships/ctrlProp" Target="../ctrlProps/ctrlProp53.xml"/><Relationship Id="rId56" Type="http://schemas.openxmlformats.org/officeDocument/2006/relationships/ctrlProp" Target="../ctrlProps/ctrlProp61.xml"/><Relationship Id="rId64" Type="http://schemas.openxmlformats.org/officeDocument/2006/relationships/ctrlProp" Target="../ctrlProps/ctrlProp69.xml"/><Relationship Id="rId69" Type="http://schemas.openxmlformats.org/officeDocument/2006/relationships/ctrlProp" Target="../ctrlProps/ctrlProp74.xml"/><Relationship Id="rId8" Type="http://schemas.openxmlformats.org/officeDocument/2006/relationships/ctrlProp" Target="../ctrlProps/ctrlProp13.xml"/><Relationship Id="rId51" Type="http://schemas.openxmlformats.org/officeDocument/2006/relationships/ctrlProp" Target="../ctrlProps/ctrlProp56.xml"/><Relationship Id="rId3" Type="http://schemas.openxmlformats.org/officeDocument/2006/relationships/vmlDrawing" Target="../drawings/vmlDrawing2.vml"/><Relationship Id="rId12" Type="http://schemas.openxmlformats.org/officeDocument/2006/relationships/ctrlProp" Target="../ctrlProps/ctrlProp17.xml"/><Relationship Id="rId17" Type="http://schemas.openxmlformats.org/officeDocument/2006/relationships/ctrlProp" Target="../ctrlProps/ctrlProp22.xml"/><Relationship Id="rId25" Type="http://schemas.openxmlformats.org/officeDocument/2006/relationships/ctrlProp" Target="../ctrlProps/ctrlProp30.xml"/><Relationship Id="rId33" Type="http://schemas.openxmlformats.org/officeDocument/2006/relationships/ctrlProp" Target="../ctrlProps/ctrlProp38.xml"/><Relationship Id="rId38" Type="http://schemas.openxmlformats.org/officeDocument/2006/relationships/ctrlProp" Target="../ctrlProps/ctrlProp43.xml"/><Relationship Id="rId46" Type="http://schemas.openxmlformats.org/officeDocument/2006/relationships/ctrlProp" Target="../ctrlProps/ctrlProp51.xml"/><Relationship Id="rId59" Type="http://schemas.openxmlformats.org/officeDocument/2006/relationships/ctrlProp" Target="../ctrlProps/ctrlProp64.xml"/><Relationship Id="rId67" Type="http://schemas.openxmlformats.org/officeDocument/2006/relationships/ctrlProp" Target="../ctrlProps/ctrlProp72.xml"/><Relationship Id="rId20" Type="http://schemas.openxmlformats.org/officeDocument/2006/relationships/ctrlProp" Target="../ctrlProps/ctrlProp25.xml"/><Relationship Id="rId41" Type="http://schemas.openxmlformats.org/officeDocument/2006/relationships/ctrlProp" Target="../ctrlProps/ctrlProp46.xml"/><Relationship Id="rId54" Type="http://schemas.openxmlformats.org/officeDocument/2006/relationships/ctrlProp" Target="../ctrlProps/ctrlProp59.xml"/><Relationship Id="rId62" Type="http://schemas.openxmlformats.org/officeDocument/2006/relationships/ctrlProp" Target="../ctrlProps/ctrlProp67.xml"/><Relationship Id="rId70" Type="http://schemas.openxmlformats.org/officeDocument/2006/relationships/ctrlProp" Target="../ctrlProps/ctrlProp75.xml"/></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85.xml"/><Relationship Id="rId18" Type="http://schemas.openxmlformats.org/officeDocument/2006/relationships/ctrlProp" Target="../ctrlProps/ctrlProp90.xml"/><Relationship Id="rId26" Type="http://schemas.openxmlformats.org/officeDocument/2006/relationships/ctrlProp" Target="../ctrlProps/ctrlProp98.xml"/><Relationship Id="rId39" Type="http://schemas.openxmlformats.org/officeDocument/2006/relationships/ctrlProp" Target="../ctrlProps/ctrlProp111.xml"/><Relationship Id="rId21" Type="http://schemas.openxmlformats.org/officeDocument/2006/relationships/ctrlProp" Target="../ctrlProps/ctrlProp93.xml"/><Relationship Id="rId34" Type="http://schemas.openxmlformats.org/officeDocument/2006/relationships/ctrlProp" Target="../ctrlProps/ctrlProp106.xml"/><Relationship Id="rId42" Type="http://schemas.openxmlformats.org/officeDocument/2006/relationships/ctrlProp" Target="../ctrlProps/ctrlProp114.xml"/><Relationship Id="rId47" Type="http://schemas.openxmlformats.org/officeDocument/2006/relationships/ctrlProp" Target="../ctrlProps/ctrlProp119.xml"/><Relationship Id="rId50" Type="http://schemas.openxmlformats.org/officeDocument/2006/relationships/ctrlProp" Target="../ctrlProps/ctrlProp122.xml"/><Relationship Id="rId55" Type="http://schemas.openxmlformats.org/officeDocument/2006/relationships/ctrlProp" Target="../ctrlProps/ctrlProp127.xml"/><Relationship Id="rId63" Type="http://schemas.openxmlformats.org/officeDocument/2006/relationships/ctrlProp" Target="../ctrlProps/ctrlProp135.xml"/><Relationship Id="rId68" Type="http://schemas.openxmlformats.org/officeDocument/2006/relationships/ctrlProp" Target="../ctrlProps/ctrlProp140.xml"/><Relationship Id="rId76" Type="http://schemas.openxmlformats.org/officeDocument/2006/relationships/ctrlProp" Target="../ctrlProps/ctrlProp148.xml"/><Relationship Id="rId84" Type="http://schemas.openxmlformats.org/officeDocument/2006/relationships/ctrlProp" Target="../ctrlProps/ctrlProp156.xml"/><Relationship Id="rId7" Type="http://schemas.openxmlformats.org/officeDocument/2006/relationships/ctrlProp" Target="../ctrlProps/ctrlProp79.xml"/><Relationship Id="rId71" Type="http://schemas.openxmlformats.org/officeDocument/2006/relationships/ctrlProp" Target="../ctrlProps/ctrlProp143.xml"/><Relationship Id="rId2" Type="http://schemas.openxmlformats.org/officeDocument/2006/relationships/drawing" Target="../drawings/drawing12.xml"/><Relationship Id="rId16" Type="http://schemas.openxmlformats.org/officeDocument/2006/relationships/ctrlProp" Target="../ctrlProps/ctrlProp88.xml"/><Relationship Id="rId29" Type="http://schemas.openxmlformats.org/officeDocument/2006/relationships/ctrlProp" Target="../ctrlProps/ctrlProp101.xml"/><Relationship Id="rId11" Type="http://schemas.openxmlformats.org/officeDocument/2006/relationships/ctrlProp" Target="../ctrlProps/ctrlProp83.xml"/><Relationship Id="rId24" Type="http://schemas.openxmlformats.org/officeDocument/2006/relationships/ctrlProp" Target="../ctrlProps/ctrlProp96.xml"/><Relationship Id="rId32" Type="http://schemas.openxmlformats.org/officeDocument/2006/relationships/ctrlProp" Target="../ctrlProps/ctrlProp104.xml"/><Relationship Id="rId37" Type="http://schemas.openxmlformats.org/officeDocument/2006/relationships/ctrlProp" Target="../ctrlProps/ctrlProp109.xml"/><Relationship Id="rId40" Type="http://schemas.openxmlformats.org/officeDocument/2006/relationships/ctrlProp" Target="../ctrlProps/ctrlProp112.xml"/><Relationship Id="rId45" Type="http://schemas.openxmlformats.org/officeDocument/2006/relationships/ctrlProp" Target="../ctrlProps/ctrlProp117.xml"/><Relationship Id="rId53" Type="http://schemas.openxmlformats.org/officeDocument/2006/relationships/ctrlProp" Target="../ctrlProps/ctrlProp125.xml"/><Relationship Id="rId58" Type="http://schemas.openxmlformats.org/officeDocument/2006/relationships/ctrlProp" Target="../ctrlProps/ctrlProp130.xml"/><Relationship Id="rId66" Type="http://schemas.openxmlformats.org/officeDocument/2006/relationships/ctrlProp" Target="../ctrlProps/ctrlProp138.xml"/><Relationship Id="rId74" Type="http://schemas.openxmlformats.org/officeDocument/2006/relationships/ctrlProp" Target="../ctrlProps/ctrlProp146.xml"/><Relationship Id="rId79" Type="http://schemas.openxmlformats.org/officeDocument/2006/relationships/ctrlProp" Target="../ctrlProps/ctrlProp151.xml"/><Relationship Id="rId5" Type="http://schemas.openxmlformats.org/officeDocument/2006/relationships/ctrlProp" Target="../ctrlProps/ctrlProp77.xml"/><Relationship Id="rId61" Type="http://schemas.openxmlformats.org/officeDocument/2006/relationships/ctrlProp" Target="../ctrlProps/ctrlProp133.xml"/><Relationship Id="rId82" Type="http://schemas.openxmlformats.org/officeDocument/2006/relationships/ctrlProp" Target="../ctrlProps/ctrlProp154.xml"/><Relationship Id="rId19" Type="http://schemas.openxmlformats.org/officeDocument/2006/relationships/ctrlProp" Target="../ctrlProps/ctrlProp91.xml"/><Relationship Id="rId4" Type="http://schemas.openxmlformats.org/officeDocument/2006/relationships/ctrlProp" Target="../ctrlProps/ctrlProp76.xml"/><Relationship Id="rId9" Type="http://schemas.openxmlformats.org/officeDocument/2006/relationships/ctrlProp" Target="../ctrlProps/ctrlProp81.xml"/><Relationship Id="rId14" Type="http://schemas.openxmlformats.org/officeDocument/2006/relationships/ctrlProp" Target="../ctrlProps/ctrlProp86.xml"/><Relationship Id="rId22" Type="http://schemas.openxmlformats.org/officeDocument/2006/relationships/ctrlProp" Target="../ctrlProps/ctrlProp94.xml"/><Relationship Id="rId27" Type="http://schemas.openxmlformats.org/officeDocument/2006/relationships/ctrlProp" Target="../ctrlProps/ctrlProp99.xml"/><Relationship Id="rId30" Type="http://schemas.openxmlformats.org/officeDocument/2006/relationships/ctrlProp" Target="../ctrlProps/ctrlProp102.xml"/><Relationship Id="rId35" Type="http://schemas.openxmlformats.org/officeDocument/2006/relationships/ctrlProp" Target="../ctrlProps/ctrlProp107.xml"/><Relationship Id="rId43" Type="http://schemas.openxmlformats.org/officeDocument/2006/relationships/ctrlProp" Target="../ctrlProps/ctrlProp115.xml"/><Relationship Id="rId48" Type="http://schemas.openxmlformats.org/officeDocument/2006/relationships/ctrlProp" Target="../ctrlProps/ctrlProp120.xml"/><Relationship Id="rId56" Type="http://schemas.openxmlformats.org/officeDocument/2006/relationships/ctrlProp" Target="../ctrlProps/ctrlProp128.xml"/><Relationship Id="rId64" Type="http://schemas.openxmlformats.org/officeDocument/2006/relationships/ctrlProp" Target="../ctrlProps/ctrlProp136.xml"/><Relationship Id="rId69" Type="http://schemas.openxmlformats.org/officeDocument/2006/relationships/ctrlProp" Target="../ctrlProps/ctrlProp141.xml"/><Relationship Id="rId77" Type="http://schemas.openxmlformats.org/officeDocument/2006/relationships/ctrlProp" Target="../ctrlProps/ctrlProp149.xml"/><Relationship Id="rId8" Type="http://schemas.openxmlformats.org/officeDocument/2006/relationships/ctrlProp" Target="../ctrlProps/ctrlProp80.xml"/><Relationship Id="rId51" Type="http://schemas.openxmlformats.org/officeDocument/2006/relationships/ctrlProp" Target="../ctrlProps/ctrlProp123.xml"/><Relationship Id="rId72" Type="http://schemas.openxmlformats.org/officeDocument/2006/relationships/ctrlProp" Target="../ctrlProps/ctrlProp144.xml"/><Relationship Id="rId80" Type="http://schemas.openxmlformats.org/officeDocument/2006/relationships/ctrlProp" Target="../ctrlProps/ctrlProp152.xml"/><Relationship Id="rId85" Type="http://schemas.openxmlformats.org/officeDocument/2006/relationships/ctrlProp" Target="../ctrlProps/ctrlProp157.xml"/><Relationship Id="rId3" Type="http://schemas.openxmlformats.org/officeDocument/2006/relationships/vmlDrawing" Target="../drawings/vmlDrawing3.vml"/><Relationship Id="rId12" Type="http://schemas.openxmlformats.org/officeDocument/2006/relationships/ctrlProp" Target="../ctrlProps/ctrlProp84.xml"/><Relationship Id="rId17" Type="http://schemas.openxmlformats.org/officeDocument/2006/relationships/ctrlProp" Target="../ctrlProps/ctrlProp89.xml"/><Relationship Id="rId25" Type="http://schemas.openxmlformats.org/officeDocument/2006/relationships/ctrlProp" Target="../ctrlProps/ctrlProp97.xml"/><Relationship Id="rId33" Type="http://schemas.openxmlformats.org/officeDocument/2006/relationships/ctrlProp" Target="../ctrlProps/ctrlProp105.xml"/><Relationship Id="rId38" Type="http://schemas.openxmlformats.org/officeDocument/2006/relationships/ctrlProp" Target="../ctrlProps/ctrlProp110.xml"/><Relationship Id="rId46" Type="http://schemas.openxmlformats.org/officeDocument/2006/relationships/ctrlProp" Target="../ctrlProps/ctrlProp118.xml"/><Relationship Id="rId59" Type="http://schemas.openxmlformats.org/officeDocument/2006/relationships/ctrlProp" Target="../ctrlProps/ctrlProp131.xml"/><Relationship Id="rId67" Type="http://schemas.openxmlformats.org/officeDocument/2006/relationships/ctrlProp" Target="../ctrlProps/ctrlProp139.xml"/><Relationship Id="rId20" Type="http://schemas.openxmlformats.org/officeDocument/2006/relationships/ctrlProp" Target="../ctrlProps/ctrlProp92.xml"/><Relationship Id="rId41" Type="http://schemas.openxmlformats.org/officeDocument/2006/relationships/ctrlProp" Target="../ctrlProps/ctrlProp113.xml"/><Relationship Id="rId54" Type="http://schemas.openxmlformats.org/officeDocument/2006/relationships/ctrlProp" Target="../ctrlProps/ctrlProp126.xml"/><Relationship Id="rId62" Type="http://schemas.openxmlformats.org/officeDocument/2006/relationships/ctrlProp" Target="../ctrlProps/ctrlProp134.xml"/><Relationship Id="rId70" Type="http://schemas.openxmlformats.org/officeDocument/2006/relationships/ctrlProp" Target="../ctrlProps/ctrlProp142.xml"/><Relationship Id="rId75" Type="http://schemas.openxmlformats.org/officeDocument/2006/relationships/ctrlProp" Target="../ctrlProps/ctrlProp147.xml"/><Relationship Id="rId83" Type="http://schemas.openxmlformats.org/officeDocument/2006/relationships/ctrlProp" Target="../ctrlProps/ctrlProp155.xml"/><Relationship Id="rId1" Type="http://schemas.openxmlformats.org/officeDocument/2006/relationships/printerSettings" Target="../printerSettings/printerSettings4.bin"/><Relationship Id="rId6" Type="http://schemas.openxmlformats.org/officeDocument/2006/relationships/ctrlProp" Target="../ctrlProps/ctrlProp78.xml"/><Relationship Id="rId15" Type="http://schemas.openxmlformats.org/officeDocument/2006/relationships/ctrlProp" Target="../ctrlProps/ctrlProp87.xml"/><Relationship Id="rId23" Type="http://schemas.openxmlformats.org/officeDocument/2006/relationships/ctrlProp" Target="../ctrlProps/ctrlProp95.xml"/><Relationship Id="rId28" Type="http://schemas.openxmlformats.org/officeDocument/2006/relationships/ctrlProp" Target="../ctrlProps/ctrlProp100.xml"/><Relationship Id="rId36" Type="http://schemas.openxmlformats.org/officeDocument/2006/relationships/ctrlProp" Target="../ctrlProps/ctrlProp108.xml"/><Relationship Id="rId49" Type="http://schemas.openxmlformats.org/officeDocument/2006/relationships/ctrlProp" Target="../ctrlProps/ctrlProp121.xml"/><Relationship Id="rId57" Type="http://schemas.openxmlformats.org/officeDocument/2006/relationships/ctrlProp" Target="../ctrlProps/ctrlProp129.xml"/><Relationship Id="rId10" Type="http://schemas.openxmlformats.org/officeDocument/2006/relationships/ctrlProp" Target="../ctrlProps/ctrlProp82.xml"/><Relationship Id="rId31" Type="http://schemas.openxmlformats.org/officeDocument/2006/relationships/ctrlProp" Target="../ctrlProps/ctrlProp103.xml"/><Relationship Id="rId44" Type="http://schemas.openxmlformats.org/officeDocument/2006/relationships/ctrlProp" Target="../ctrlProps/ctrlProp116.xml"/><Relationship Id="rId52" Type="http://schemas.openxmlformats.org/officeDocument/2006/relationships/ctrlProp" Target="../ctrlProps/ctrlProp124.xml"/><Relationship Id="rId60" Type="http://schemas.openxmlformats.org/officeDocument/2006/relationships/ctrlProp" Target="../ctrlProps/ctrlProp132.xml"/><Relationship Id="rId65" Type="http://schemas.openxmlformats.org/officeDocument/2006/relationships/ctrlProp" Target="../ctrlProps/ctrlProp137.xml"/><Relationship Id="rId73" Type="http://schemas.openxmlformats.org/officeDocument/2006/relationships/ctrlProp" Target="../ctrlProps/ctrlProp145.xml"/><Relationship Id="rId78" Type="http://schemas.openxmlformats.org/officeDocument/2006/relationships/ctrlProp" Target="../ctrlProps/ctrlProp150.xml"/><Relationship Id="rId81" Type="http://schemas.openxmlformats.org/officeDocument/2006/relationships/ctrlProp" Target="../ctrlProps/ctrlProp153.xml"/></Relationships>
</file>

<file path=xl/worksheets/_rels/sheet7.xml.rels><?xml version="1.0" encoding="UTF-8" standalone="yes"?>
<Relationships xmlns="http://schemas.openxmlformats.org/package/2006/relationships"><Relationship Id="rId13" Type="http://schemas.openxmlformats.org/officeDocument/2006/relationships/ctrlProp" Target="../ctrlProps/ctrlProp167.xml"/><Relationship Id="rId18" Type="http://schemas.openxmlformats.org/officeDocument/2006/relationships/ctrlProp" Target="../ctrlProps/ctrlProp172.xml"/><Relationship Id="rId26" Type="http://schemas.openxmlformats.org/officeDocument/2006/relationships/ctrlProp" Target="../ctrlProps/ctrlProp180.xml"/><Relationship Id="rId39" Type="http://schemas.openxmlformats.org/officeDocument/2006/relationships/ctrlProp" Target="../ctrlProps/ctrlProp193.xml"/><Relationship Id="rId21" Type="http://schemas.openxmlformats.org/officeDocument/2006/relationships/ctrlProp" Target="../ctrlProps/ctrlProp175.xml"/><Relationship Id="rId34" Type="http://schemas.openxmlformats.org/officeDocument/2006/relationships/ctrlProp" Target="../ctrlProps/ctrlProp188.xml"/><Relationship Id="rId42" Type="http://schemas.openxmlformats.org/officeDocument/2006/relationships/ctrlProp" Target="../ctrlProps/ctrlProp196.xml"/><Relationship Id="rId47" Type="http://schemas.openxmlformats.org/officeDocument/2006/relationships/ctrlProp" Target="../ctrlProps/ctrlProp201.xml"/><Relationship Id="rId50" Type="http://schemas.openxmlformats.org/officeDocument/2006/relationships/ctrlProp" Target="../ctrlProps/ctrlProp204.xml"/><Relationship Id="rId55" Type="http://schemas.openxmlformats.org/officeDocument/2006/relationships/ctrlProp" Target="../ctrlProps/ctrlProp209.xml"/><Relationship Id="rId63" Type="http://schemas.openxmlformats.org/officeDocument/2006/relationships/ctrlProp" Target="../ctrlProps/ctrlProp217.xml"/><Relationship Id="rId7" Type="http://schemas.openxmlformats.org/officeDocument/2006/relationships/ctrlProp" Target="../ctrlProps/ctrlProp161.xml"/><Relationship Id="rId2" Type="http://schemas.openxmlformats.org/officeDocument/2006/relationships/drawing" Target="../drawings/drawing15.xml"/><Relationship Id="rId16" Type="http://schemas.openxmlformats.org/officeDocument/2006/relationships/ctrlProp" Target="../ctrlProps/ctrlProp170.xml"/><Relationship Id="rId20" Type="http://schemas.openxmlformats.org/officeDocument/2006/relationships/ctrlProp" Target="../ctrlProps/ctrlProp174.xml"/><Relationship Id="rId29" Type="http://schemas.openxmlformats.org/officeDocument/2006/relationships/ctrlProp" Target="../ctrlProps/ctrlProp183.xml"/><Relationship Id="rId41" Type="http://schemas.openxmlformats.org/officeDocument/2006/relationships/ctrlProp" Target="../ctrlProps/ctrlProp195.xml"/><Relationship Id="rId54" Type="http://schemas.openxmlformats.org/officeDocument/2006/relationships/ctrlProp" Target="../ctrlProps/ctrlProp208.xml"/><Relationship Id="rId62" Type="http://schemas.openxmlformats.org/officeDocument/2006/relationships/ctrlProp" Target="../ctrlProps/ctrlProp216.xml"/><Relationship Id="rId1" Type="http://schemas.openxmlformats.org/officeDocument/2006/relationships/printerSettings" Target="../printerSettings/printerSettings5.bin"/><Relationship Id="rId6" Type="http://schemas.openxmlformats.org/officeDocument/2006/relationships/ctrlProp" Target="../ctrlProps/ctrlProp160.xml"/><Relationship Id="rId11" Type="http://schemas.openxmlformats.org/officeDocument/2006/relationships/ctrlProp" Target="../ctrlProps/ctrlProp165.xml"/><Relationship Id="rId24" Type="http://schemas.openxmlformats.org/officeDocument/2006/relationships/ctrlProp" Target="../ctrlProps/ctrlProp178.xml"/><Relationship Id="rId32" Type="http://schemas.openxmlformats.org/officeDocument/2006/relationships/ctrlProp" Target="../ctrlProps/ctrlProp186.xml"/><Relationship Id="rId37" Type="http://schemas.openxmlformats.org/officeDocument/2006/relationships/ctrlProp" Target="../ctrlProps/ctrlProp191.xml"/><Relationship Id="rId40" Type="http://schemas.openxmlformats.org/officeDocument/2006/relationships/ctrlProp" Target="../ctrlProps/ctrlProp194.xml"/><Relationship Id="rId45" Type="http://schemas.openxmlformats.org/officeDocument/2006/relationships/ctrlProp" Target="../ctrlProps/ctrlProp199.xml"/><Relationship Id="rId53" Type="http://schemas.openxmlformats.org/officeDocument/2006/relationships/ctrlProp" Target="../ctrlProps/ctrlProp207.xml"/><Relationship Id="rId58" Type="http://schemas.openxmlformats.org/officeDocument/2006/relationships/ctrlProp" Target="../ctrlProps/ctrlProp212.xml"/><Relationship Id="rId5" Type="http://schemas.openxmlformats.org/officeDocument/2006/relationships/ctrlProp" Target="../ctrlProps/ctrlProp159.xml"/><Relationship Id="rId15" Type="http://schemas.openxmlformats.org/officeDocument/2006/relationships/ctrlProp" Target="../ctrlProps/ctrlProp169.xml"/><Relationship Id="rId23" Type="http://schemas.openxmlformats.org/officeDocument/2006/relationships/ctrlProp" Target="../ctrlProps/ctrlProp177.xml"/><Relationship Id="rId28" Type="http://schemas.openxmlformats.org/officeDocument/2006/relationships/ctrlProp" Target="../ctrlProps/ctrlProp182.xml"/><Relationship Id="rId36" Type="http://schemas.openxmlformats.org/officeDocument/2006/relationships/ctrlProp" Target="../ctrlProps/ctrlProp190.xml"/><Relationship Id="rId49" Type="http://schemas.openxmlformats.org/officeDocument/2006/relationships/ctrlProp" Target="../ctrlProps/ctrlProp203.xml"/><Relationship Id="rId57" Type="http://schemas.openxmlformats.org/officeDocument/2006/relationships/ctrlProp" Target="../ctrlProps/ctrlProp211.xml"/><Relationship Id="rId61" Type="http://schemas.openxmlformats.org/officeDocument/2006/relationships/ctrlProp" Target="../ctrlProps/ctrlProp215.xml"/><Relationship Id="rId10" Type="http://schemas.openxmlformats.org/officeDocument/2006/relationships/ctrlProp" Target="../ctrlProps/ctrlProp164.xml"/><Relationship Id="rId19" Type="http://schemas.openxmlformats.org/officeDocument/2006/relationships/ctrlProp" Target="../ctrlProps/ctrlProp173.xml"/><Relationship Id="rId31" Type="http://schemas.openxmlformats.org/officeDocument/2006/relationships/ctrlProp" Target="../ctrlProps/ctrlProp185.xml"/><Relationship Id="rId44" Type="http://schemas.openxmlformats.org/officeDocument/2006/relationships/ctrlProp" Target="../ctrlProps/ctrlProp198.xml"/><Relationship Id="rId52" Type="http://schemas.openxmlformats.org/officeDocument/2006/relationships/ctrlProp" Target="../ctrlProps/ctrlProp206.xml"/><Relationship Id="rId60" Type="http://schemas.openxmlformats.org/officeDocument/2006/relationships/ctrlProp" Target="../ctrlProps/ctrlProp214.xml"/><Relationship Id="rId4" Type="http://schemas.openxmlformats.org/officeDocument/2006/relationships/ctrlProp" Target="../ctrlProps/ctrlProp158.xml"/><Relationship Id="rId9" Type="http://schemas.openxmlformats.org/officeDocument/2006/relationships/ctrlProp" Target="../ctrlProps/ctrlProp163.xml"/><Relationship Id="rId14" Type="http://schemas.openxmlformats.org/officeDocument/2006/relationships/ctrlProp" Target="../ctrlProps/ctrlProp168.xml"/><Relationship Id="rId22" Type="http://schemas.openxmlformats.org/officeDocument/2006/relationships/ctrlProp" Target="../ctrlProps/ctrlProp176.xml"/><Relationship Id="rId27" Type="http://schemas.openxmlformats.org/officeDocument/2006/relationships/ctrlProp" Target="../ctrlProps/ctrlProp181.xml"/><Relationship Id="rId30" Type="http://schemas.openxmlformats.org/officeDocument/2006/relationships/ctrlProp" Target="../ctrlProps/ctrlProp184.xml"/><Relationship Id="rId35" Type="http://schemas.openxmlformats.org/officeDocument/2006/relationships/ctrlProp" Target="../ctrlProps/ctrlProp189.xml"/><Relationship Id="rId43" Type="http://schemas.openxmlformats.org/officeDocument/2006/relationships/ctrlProp" Target="../ctrlProps/ctrlProp197.xml"/><Relationship Id="rId48" Type="http://schemas.openxmlformats.org/officeDocument/2006/relationships/ctrlProp" Target="../ctrlProps/ctrlProp202.xml"/><Relationship Id="rId56" Type="http://schemas.openxmlformats.org/officeDocument/2006/relationships/ctrlProp" Target="../ctrlProps/ctrlProp210.xml"/><Relationship Id="rId8" Type="http://schemas.openxmlformats.org/officeDocument/2006/relationships/ctrlProp" Target="../ctrlProps/ctrlProp162.xml"/><Relationship Id="rId51" Type="http://schemas.openxmlformats.org/officeDocument/2006/relationships/ctrlProp" Target="../ctrlProps/ctrlProp205.xml"/><Relationship Id="rId3" Type="http://schemas.openxmlformats.org/officeDocument/2006/relationships/vmlDrawing" Target="../drawings/vmlDrawing4.vml"/><Relationship Id="rId12" Type="http://schemas.openxmlformats.org/officeDocument/2006/relationships/ctrlProp" Target="../ctrlProps/ctrlProp166.xml"/><Relationship Id="rId17" Type="http://schemas.openxmlformats.org/officeDocument/2006/relationships/ctrlProp" Target="../ctrlProps/ctrlProp171.xml"/><Relationship Id="rId25" Type="http://schemas.openxmlformats.org/officeDocument/2006/relationships/ctrlProp" Target="../ctrlProps/ctrlProp179.xml"/><Relationship Id="rId33" Type="http://schemas.openxmlformats.org/officeDocument/2006/relationships/ctrlProp" Target="../ctrlProps/ctrlProp187.xml"/><Relationship Id="rId38" Type="http://schemas.openxmlformats.org/officeDocument/2006/relationships/ctrlProp" Target="../ctrlProps/ctrlProp192.xml"/><Relationship Id="rId46" Type="http://schemas.openxmlformats.org/officeDocument/2006/relationships/ctrlProp" Target="../ctrlProps/ctrlProp200.xml"/><Relationship Id="rId59" Type="http://schemas.openxmlformats.org/officeDocument/2006/relationships/ctrlProp" Target="../ctrlProps/ctrlProp213.xml"/></Relationships>
</file>

<file path=xl/worksheets/_rels/sheet8.xml.rels><?xml version="1.0" encoding="UTF-8" standalone="yes"?>
<Relationships xmlns="http://schemas.openxmlformats.org/package/2006/relationships"><Relationship Id="rId13" Type="http://schemas.openxmlformats.org/officeDocument/2006/relationships/ctrlProp" Target="../ctrlProps/ctrlProp227.xml"/><Relationship Id="rId18" Type="http://schemas.openxmlformats.org/officeDocument/2006/relationships/ctrlProp" Target="../ctrlProps/ctrlProp232.xml"/><Relationship Id="rId26" Type="http://schemas.openxmlformats.org/officeDocument/2006/relationships/ctrlProp" Target="../ctrlProps/ctrlProp240.xml"/><Relationship Id="rId39" Type="http://schemas.openxmlformats.org/officeDocument/2006/relationships/ctrlProp" Target="../ctrlProps/ctrlProp253.xml"/><Relationship Id="rId21" Type="http://schemas.openxmlformats.org/officeDocument/2006/relationships/ctrlProp" Target="../ctrlProps/ctrlProp235.xml"/><Relationship Id="rId34" Type="http://schemas.openxmlformats.org/officeDocument/2006/relationships/ctrlProp" Target="../ctrlProps/ctrlProp248.xml"/><Relationship Id="rId42" Type="http://schemas.openxmlformats.org/officeDocument/2006/relationships/ctrlProp" Target="../ctrlProps/ctrlProp256.xml"/><Relationship Id="rId47" Type="http://schemas.openxmlformats.org/officeDocument/2006/relationships/ctrlProp" Target="../ctrlProps/ctrlProp261.xml"/><Relationship Id="rId50" Type="http://schemas.openxmlformats.org/officeDocument/2006/relationships/ctrlProp" Target="../ctrlProps/ctrlProp264.xml"/><Relationship Id="rId55" Type="http://schemas.openxmlformats.org/officeDocument/2006/relationships/ctrlProp" Target="../ctrlProps/ctrlProp269.xml"/><Relationship Id="rId7" Type="http://schemas.openxmlformats.org/officeDocument/2006/relationships/ctrlProp" Target="../ctrlProps/ctrlProp221.xml"/><Relationship Id="rId12" Type="http://schemas.openxmlformats.org/officeDocument/2006/relationships/ctrlProp" Target="../ctrlProps/ctrlProp226.xml"/><Relationship Id="rId17" Type="http://schemas.openxmlformats.org/officeDocument/2006/relationships/ctrlProp" Target="../ctrlProps/ctrlProp231.xml"/><Relationship Id="rId25" Type="http://schemas.openxmlformats.org/officeDocument/2006/relationships/ctrlProp" Target="../ctrlProps/ctrlProp239.xml"/><Relationship Id="rId33" Type="http://schemas.openxmlformats.org/officeDocument/2006/relationships/ctrlProp" Target="../ctrlProps/ctrlProp247.xml"/><Relationship Id="rId38" Type="http://schemas.openxmlformats.org/officeDocument/2006/relationships/ctrlProp" Target="../ctrlProps/ctrlProp252.xml"/><Relationship Id="rId46" Type="http://schemas.openxmlformats.org/officeDocument/2006/relationships/ctrlProp" Target="../ctrlProps/ctrlProp260.xml"/><Relationship Id="rId2" Type="http://schemas.openxmlformats.org/officeDocument/2006/relationships/drawing" Target="../drawings/drawing18.xml"/><Relationship Id="rId16" Type="http://schemas.openxmlformats.org/officeDocument/2006/relationships/ctrlProp" Target="../ctrlProps/ctrlProp230.xml"/><Relationship Id="rId20" Type="http://schemas.openxmlformats.org/officeDocument/2006/relationships/ctrlProp" Target="../ctrlProps/ctrlProp234.xml"/><Relationship Id="rId29" Type="http://schemas.openxmlformats.org/officeDocument/2006/relationships/ctrlProp" Target="../ctrlProps/ctrlProp243.xml"/><Relationship Id="rId41" Type="http://schemas.openxmlformats.org/officeDocument/2006/relationships/ctrlProp" Target="../ctrlProps/ctrlProp255.xml"/><Relationship Id="rId54" Type="http://schemas.openxmlformats.org/officeDocument/2006/relationships/ctrlProp" Target="../ctrlProps/ctrlProp268.xml"/><Relationship Id="rId1" Type="http://schemas.openxmlformats.org/officeDocument/2006/relationships/printerSettings" Target="../printerSettings/printerSettings6.bin"/><Relationship Id="rId6" Type="http://schemas.openxmlformats.org/officeDocument/2006/relationships/ctrlProp" Target="../ctrlProps/ctrlProp220.xml"/><Relationship Id="rId11" Type="http://schemas.openxmlformats.org/officeDocument/2006/relationships/ctrlProp" Target="../ctrlProps/ctrlProp225.xml"/><Relationship Id="rId24" Type="http://schemas.openxmlformats.org/officeDocument/2006/relationships/ctrlProp" Target="../ctrlProps/ctrlProp238.xml"/><Relationship Id="rId32" Type="http://schemas.openxmlformats.org/officeDocument/2006/relationships/ctrlProp" Target="../ctrlProps/ctrlProp246.xml"/><Relationship Id="rId37" Type="http://schemas.openxmlformats.org/officeDocument/2006/relationships/ctrlProp" Target="../ctrlProps/ctrlProp251.xml"/><Relationship Id="rId40" Type="http://schemas.openxmlformats.org/officeDocument/2006/relationships/ctrlProp" Target="../ctrlProps/ctrlProp254.xml"/><Relationship Id="rId45" Type="http://schemas.openxmlformats.org/officeDocument/2006/relationships/ctrlProp" Target="../ctrlProps/ctrlProp259.xml"/><Relationship Id="rId53" Type="http://schemas.openxmlformats.org/officeDocument/2006/relationships/ctrlProp" Target="../ctrlProps/ctrlProp267.xml"/><Relationship Id="rId5" Type="http://schemas.openxmlformats.org/officeDocument/2006/relationships/ctrlProp" Target="../ctrlProps/ctrlProp219.xml"/><Relationship Id="rId15" Type="http://schemas.openxmlformats.org/officeDocument/2006/relationships/ctrlProp" Target="../ctrlProps/ctrlProp229.xml"/><Relationship Id="rId23" Type="http://schemas.openxmlformats.org/officeDocument/2006/relationships/ctrlProp" Target="../ctrlProps/ctrlProp237.xml"/><Relationship Id="rId28" Type="http://schemas.openxmlformats.org/officeDocument/2006/relationships/ctrlProp" Target="../ctrlProps/ctrlProp242.xml"/><Relationship Id="rId36" Type="http://schemas.openxmlformats.org/officeDocument/2006/relationships/ctrlProp" Target="../ctrlProps/ctrlProp250.xml"/><Relationship Id="rId49" Type="http://schemas.openxmlformats.org/officeDocument/2006/relationships/ctrlProp" Target="../ctrlProps/ctrlProp263.xml"/><Relationship Id="rId10" Type="http://schemas.openxmlformats.org/officeDocument/2006/relationships/ctrlProp" Target="../ctrlProps/ctrlProp224.xml"/><Relationship Id="rId19" Type="http://schemas.openxmlformats.org/officeDocument/2006/relationships/ctrlProp" Target="../ctrlProps/ctrlProp233.xml"/><Relationship Id="rId31" Type="http://schemas.openxmlformats.org/officeDocument/2006/relationships/ctrlProp" Target="../ctrlProps/ctrlProp245.xml"/><Relationship Id="rId44" Type="http://schemas.openxmlformats.org/officeDocument/2006/relationships/ctrlProp" Target="../ctrlProps/ctrlProp258.xml"/><Relationship Id="rId52" Type="http://schemas.openxmlformats.org/officeDocument/2006/relationships/ctrlProp" Target="../ctrlProps/ctrlProp266.xml"/><Relationship Id="rId4" Type="http://schemas.openxmlformats.org/officeDocument/2006/relationships/ctrlProp" Target="../ctrlProps/ctrlProp218.xml"/><Relationship Id="rId9" Type="http://schemas.openxmlformats.org/officeDocument/2006/relationships/ctrlProp" Target="../ctrlProps/ctrlProp223.xml"/><Relationship Id="rId14" Type="http://schemas.openxmlformats.org/officeDocument/2006/relationships/ctrlProp" Target="../ctrlProps/ctrlProp228.xml"/><Relationship Id="rId22" Type="http://schemas.openxmlformats.org/officeDocument/2006/relationships/ctrlProp" Target="../ctrlProps/ctrlProp236.xml"/><Relationship Id="rId27" Type="http://schemas.openxmlformats.org/officeDocument/2006/relationships/ctrlProp" Target="../ctrlProps/ctrlProp241.xml"/><Relationship Id="rId30" Type="http://schemas.openxmlformats.org/officeDocument/2006/relationships/ctrlProp" Target="../ctrlProps/ctrlProp244.xml"/><Relationship Id="rId35" Type="http://schemas.openxmlformats.org/officeDocument/2006/relationships/ctrlProp" Target="../ctrlProps/ctrlProp249.xml"/><Relationship Id="rId43" Type="http://schemas.openxmlformats.org/officeDocument/2006/relationships/ctrlProp" Target="../ctrlProps/ctrlProp257.xml"/><Relationship Id="rId48" Type="http://schemas.openxmlformats.org/officeDocument/2006/relationships/ctrlProp" Target="../ctrlProps/ctrlProp262.xml"/><Relationship Id="rId56" Type="http://schemas.openxmlformats.org/officeDocument/2006/relationships/ctrlProp" Target="../ctrlProps/ctrlProp270.xml"/><Relationship Id="rId8" Type="http://schemas.openxmlformats.org/officeDocument/2006/relationships/ctrlProp" Target="../ctrlProps/ctrlProp222.xml"/><Relationship Id="rId51" Type="http://schemas.openxmlformats.org/officeDocument/2006/relationships/ctrlProp" Target="../ctrlProps/ctrlProp265.xml"/><Relationship Id="rId3"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13" Type="http://schemas.openxmlformats.org/officeDocument/2006/relationships/ctrlProp" Target="../ctrlProps/ctrlProp280.xml"/><Relationship Id="rId18" Type="http://schemas.openxmlformats.org/officeDocument/2006/relationships/ctrlProp" Target="../ctrlProps/ctrlProp285.xml"/><Relationship Id="rId26" Type="http://schemas.openxmlformats.org/officeDocument/2006/relationships/ctrlProp" Target="../ctrlProps/ctrlProp293.xml"/><Relationship Id="rId39" Type="http://schemas.openxmlformats.org/officeDocument/2006/relationships/ctrlProp" Target="../ctrlProps/ctrlProp306.xml"/><Relationship Id="rId21" Type="http://schemas.openxmlformats.org/officeDocument/2006/relationships/ctrlProp" Target="../ctrlProps/ctrlProp288.xml"/><Relationship Id="rId34" Type="http://schemas.openxmlformats.org/officeDocument/2006/relationships/ctrlProp" Target="../ctrlProps/ctrlProp301.xml"/><Relationship Id="rId42" Type="http://schemas.openxmlformats.org/officeDocument/2006/relationships/ctrlProp" Target="../ctrlProps/ctrlProp309.xml"/><Relationship Id="rId47" Type="http://schemas.openxmlformats.org/officeDocument/2006/relationships/ctrlProp" Target="../ctrlProps/ctrlProp314.xml"/><Relationship Id="rId50" Type="http://schemas.openxmlformats.org/officeDocument/2006/relationships/ctrlProp" Target="../ctrlProps/ctrlProp317.xml"/><Relationship Id="rId55" Type="http://schemas.openxmlformats.org/officeDocument/2006/relationships/ctrlProp" Target="../ctrlProps/ctrlProp322.xml"/><Relationship Id="rId63" Type="http://schemas.openxmlformats.org/officeDocument/2006/relationships/ctrlProp" Target="../ctrlProps/ctrlProp330.xml"/><Relationship Id="rId68" Type="http://schemas.openxmlformats.org/officeDocument/2006/relationships/ctrlProp" Target="../ctrlProps/ctrlProp335.xml"/><Relationship Id="rId76" Type="http://schemas.openxmlformats.org/officeDocument/2006/relationships/ctrlProp" Target="../ctrlProps/ctrlProp343.xml"/><Relationship Id="rId84" Type="http://schemas.openxmlformats.org/officeDocument/2006/relationships/ctrlProp" Target="../ctrlProps/ctrlProp351.xml"/><Relationship Id="rId7" Type="http://schemas.openxmlformats.org/officeDocument/2006/relationships/ctrlProp" Target="../ctrlProps/ctrlProp274.xml"/><Relationship Id="rId71" Type="http://schemas.openxmlformats.org/officeDocument/2006/relationships/ctrlProp" Target="../ctrlProps/ctrlProp338.xml"/><Relationship Id="rId2" Type="http://schemas.openxmlformats.org/officeDocument/2006/relationships/drawing" Target="../drawings/drawing21.xml"/><Relationship Id="rId16" Type="http://schemas.openxmlformats.org/officeDocument/2006/relationships/ctrlProp" Target="../ctrlProps/ctrlProp283.xml"/><Relationship Id="rId29" Type="http://schemas.openxmlformats.org/officeDocument/2006/relationships/ctrlProp" Target="../ctrlProps/ctrlProp296.xml"/><Relationship Id="rId11" Type="http://schemas.openxmlformats.org/officeDocument/2006/relationships/ctrlProp" Target="../ctrlProps/ctrlProp278.xml"/><Relationship Id="rId24" Type="http://schemas.openxmlformats.org/officeDocument/2006/relationships/ctrlProp" Target="../ctrlProps/ctrlProp291.xml"/><Relationship Id="rId32" Type="http://schemas.openxmlformats.org/officeDocument/2006/relationships/ctrlProp" Target="../ctrlProps/ctrlProp299.xml"/><Relationship Id="rId37" Type="http://schemas.openxmlformats.org/officeDocument/2006/relationships/ctrlProp" Target="../ctrlProps/ctrlProp304.xml"/><Relationship Id="rId40" Type="http://schemas.openxmlformats.org/officeDocument/2006/relationships/ctrlProp" Target="../ctrlProps/ctrlProp307.xml"/><Relationship Id="rId45" Type="http://schemas.openxmlformats.org/officeDocument/2006/relationships/ctrlProp" Target="../ctrlProps/ctrlProp312.xml"/><Relationship Id="rId53" Type="http://schemas.openxmlformats.org/officeDocument/2006/relationships/ctrlProp" Target="../ctrlProps/ctrlProp320.xml"/><Relationship Id="rId58" Type="http://schemas.openxmlformats.org/officeDocument/2006/relationships/ctrlProp" Target="../ctrlProps/ctrlProp325.xml"/><Relationship Id="rId66" Type="http://schemas.openxmlformats.org/officeDocument/2006/relationships/ctrlProp" Target="../ctrlProps/ctrlProp333.xml"/><Relationship Id="rId74" Type="http://schemas.openxmlformats.org/officeDocument/2006/relationships/ctrlProp" Target="../ctrlProps/ctrlProp341.xml"/><Relationship Id="rId79" Type="http://schemas.openxmlformats.org/officeDocument/2006/relationships/ctrlProp" Target="../ctrlProps/ctrlProp346.xml"/><Relationship Id="rId5" Type="http://schemas.openxmlformats.org/officeDocument/2006/relationships/ctrlProp" Target="../ctrlProps/ctrlProp272.xml"/><Relationship Id="rId61" Type="http://schemas.openxmlformats.org/officeDocument/2006/relationships/ctrlProp" Target="../ctrlProps/ctrlProp328.xml"/><Relationship Id="rId82" Type="http://schemas.openxmlformats.org/officeDocument/2006/relationships/ctrlProp" Target="../ctrlProps/ctrlProp349.xml"/><Relationship Id="rId19" Type="http://schemas.openxmlformats.org/officeDocument/2006/relationships/ctrlProp" Target="../ctrlProps/ctrlProp286.xml"/><Relationship Id="rId4" Type="http://schemas.openxmlformats.org/officeDocument/2006/relationships/ctrlProp" Target="../ctrlProps/ctrlProp271.xml"/><Relationship Id="rId9" Type="http://schemas.openxmlformats.org/officeDocument/2006/relationships/ctrlProp" Target="../ctrlProps/ctrlProp276.xml"/><Relationship Id="rId14" Type="http://schemas.openxmlformats.org/officeDocument/2006/relationships/ctrlProp" Target="../ctrlProps/ctrlProp281.xml"/><Relationship Id="rId22" Type="http://schemas.openxmlformats.org/officeDocument/2006/relationships/ctrlProp" Target="../ctrlProps/ctrlProp289.xml"/><Relationship Id="rId27" Type="http://schemas.openxmlformats.org/officeDocument/2006/relationships/ctrlProp" Target="../ctrlProps/ctrlProp294.xml"/><Relationship Id="rId30" Type="http://schemas.openxmlformats.org/officeDocument/2006/relationships/ctrlProp" Target="../ctrlProps/ctrlProp297.xml"/><Relationship Id="rId35" Type="http://schemas.openxmlformats.org/officeDocument/2006/relationships/ctrlProp" Target="../ctrlProps/ctrlProp302.xml"/><Relationship Id="rId43" Type="http://schemas.openxmlformats.org/officeDocument/2006/relationships/ctrlProp" Target="../ctrlProps/ctrlProp310.xml"/><Relationship Id="rId48" Type="http://schemas.openxmlformats.org/officeDocument/2006/relationships/ctrlProp" Target="../ctrlProps/ctrlProp315.xml"/><Relationship Id="rId56" Type="http://schemas.openxmlformats.org/officeDocument/2006/relationships/ctrlProp" Target="../ctrlProps/ctrlProp323.xml"/><Relationship Id="rId64" Type="http://schemas.openxmlformats.org/officeDocument/2006/relationships/ctrlProp" Target="../ctrlProps/ctrlProp331.xml"/><Relationship Id="rId69" Type="http://schemas.openxmlformats.org/officeDocument/2006/relationships/ctrlProp" Target="../ctrlProps/ctrlProp336.xml"/><Relationship Id="rId77" Type="http://schemas.openxmlformats.org/officeDocument/2006/relationships/ctrlProp" Target="../ctrlProps/ctrlProp344.xml"/><Relationship Id="rId8" Type="http://schemas.openxmlformats.org/officeDocument/2006/relationships/ctrlProp" Target="../ctrlProps/ctrlProp275.xml"/><Relationship Id="rId51" Type="http://schemas.openxmlformats.org/officeDocument/2006/relationships/ctrlProp" Target="../ctrlProps/ctrlProp318.xml"/><Relationship Id="rId72" Type="http://schemas.openxmlformats.org/officeDocument/2006/relationships/ctrlProp" Target="../ctrlProps/ctrlProp339.xml"/><Relationship Id="rId80" Type="http://schemas.openxmlformats.org/officeDocument/2006/relationships/ctrlProp" Target="../ctrlProps/ctrlProp347.xml"/><Relationship Id="rId85" Type="http://schemas.openxmlformats.org/officeDocument/2006/relationships/ctrlProp" Target="../ctrlProps/ctrlProp352.xml"/><Relationship Id="rId3" Type="http://schemas.openxmlformats.org/officeDocument/2006/relationships/vmlDrawing" Target="../drawings/vmlDrawing6.vml"/><Relationship Id="rId12" Type="http://schemas.openxmlformats.org/officeDocument/2006/relationships/ctrlProp" Target="../ctrlProps/ctrlProp279.xml"/><Relationship Id="rId17" Type="http://schemas.openxmlformats.org/officeDocument/2006/relationships/ctrlProp" Target="../ctrlProps/ctrlProp284.xml"/><Relationship Id="rId25" Type="http://schemas.openxmlformats.org/officeDocument/2006/relationships/ctrlProp" Target="../ctrlProps/ctrlProp292.xml"/><Relationship Id="rId33" Type="http://schemas.openxmlformats.org/officeDocument/2006/relationships/ctrlProp" Target="../ctrlProps/ctrlProp300.xml"/><Relationship Id="rId38" Type="http://schemas.openxmlformats.org/officeDocument/2006/relationships/ctrlProp" Target="../ctrlProps/ctrlProp305.xml"/><Relationship Id="rId46" Type="http://schemas.openxmlformats.org/officeDocument/2006/relationships/ctrlProp" Target="../ctrlProps/ctrlProp313.xml"/><Relationship Id="rId59" Type="http://schemas.openxmlformats.org/officeDocument/2006/relationships/ctrlProp" Target="../ctrlProps/ctrlProp326.xml"/><Relationship Id="rId67" Type="http://schemas.openxmlformats.org/officeDocument/2006/relationships/ctrlProp" Target="../ctrlProps/ctrlProp334.xml"/><Relationship Id="rId20" Type="http://schemas.openxmlformats.org/officeDocument/2006/relationships/ctrlProp" Target="../ctrlProps/ctrlProp287.xml"/><Relationship Id="rId41" Type="http://schemas.openxmlformats.org/officeDocument/2006/relationships/ctrlProp" Target="../ctrlProps/ctrlProp308.xml"/><Relationship Id="rId54" Type="http://schemas.openxmlformats.org/officeDocument/2006/relationships/ctrlProp" Target="../ctrlProps/ctrlProp321.xml"/><Relationship Id="rId62" Type="http://schemas.openxmlformats.org/officeDocument/2006/relationships/ctrlProp" Target="../ctrlProps/ctrlProp329.xml"/><Relationship Id="rId70" Type="http://schemas.openxmlformats.org/officeDocument/2006/relationships/ctrlProp" Target="../ctrlProps/ctrlProp337.xml"/><Relationship Id="rId75" Type="http://schemas.openxmlformats.org/officeDocument/2006/relationships/ctrlProp" Target="../ctrlProps/ctrlProp342.xml"/><Relationship Id="rId83" Type="http://schemas.openxmlformats.org/officeDocument/2006/relationships/ctrlProp" Target="../ctrlProps/ctrlProp350.xml"/><Relationship Id="rId1" Type="http://schemas.openxmlformats.org/officeDocument/2006/relationships/printerSettings" Target="../printerSettings/printerSettings7.bin"/><Relationship Id="rId6" Type="http://schemas.openxmlformats.org/officeDocument/2006/relationships/ctrlProp" Target="../ctrlProps/ctrlProp273.xml"/><Relationship Id="rId15" Type="http://schemas.openxmlformats.org/officeDocument/2006/relationships/ctrlProp" Target="../ctrlProps/ctrlProp282.xml"/><Relationship Id="rId23" Type="http://schemas.openxmlformats.org/officeDocument/2006/relationships/ctrlProp" Target="../ctrlProps/ctrlProp290.xml"/><Relationship Id="rId28" Type="http://schemas.openxmlformats.org/officeDocument/2006/relationships/ctrlProp" Target="../ctrlProps/ctrlProp295.xml"/><Relationship Id="rId36" Type="http://schemas.openxmlformats.org/officeDocument/2006/relationships/ctrlProp" Target="../ctrlProps/ctrlProp303.xml"/><Relationship Id="rId49" Type="http://schemas.openxmlformats.org/officeDocument/2006/relationships/ctrlProp" Target="../ctrlProps/ctrlProp316.xml"/><Relationship Id="rId57" Type="http://schemas.openxmlformats.org/officeDocument/2006/relationships/ctrlProp" Target="../ctrlProps/ctrlProp324.xml"/><Relationship Id="rId10" Type="http://schemas.openxmlformats.org/officeDocument/2006/relationships/ctrlProp" Target="../ctrlProps/ctrlProp277.xml"/><Relationship Id="rId31" Type="http://schemas.openxmlformats.org/officeDocument/2006/relationships/ctrlProp" Target="../ctrlProps/ctrlProp298.xml"/><Relationship Id="rId44" Type="http://schemas.openxmlformats.org/officeDocument/2006/relationships/ctrlProp" Target="../ctrlProps/ctrlProp311.xml"/><Relationship Id="rId52" Type="http://schemas.openxmlformats.org/officeDocument/2006/relationships/ctrlProp" Target="../ctrlProps/ctrlProp319.xml"/><Relationship Id="rId60" Type="http://schemas.openxmlformats.org/officeDocument/2006/relationships/ctrlProp" Target="../ctrlProps/ctrlProp327.xml"/><Relationship Id="rId65" Type="http://schemas.openxmlformats.org/officeDocument/2006/relationships/ctrlProp" Target="../ctrlProps/ctrlProp332.xml"/><Relationship Id="rId73" Type="http://schemas.openxmlformats.org/officeDocument/2006/relationships/ctrlProp" Target="../ctrlProps/ctrlProp340.xml"/><Relationship Id="rId78" Type="http://schemas.openxmlformats.org/officeDocument/2006/relationships/ctrlProp" Target="../ctrlProps/ctrlProp345.xml"/><Relationship Id="rId81" Type="http://schemas.openxmlformats.org/officeDocument/2006/relationships/ctrlProp" Target="../ctrlProps/ctrlProp34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
  <sheetViews>
    <sheetView workbookViewId="0"/>
  </sheetViews>
  <sheetFormatPr defaultRowHeight="15.75" x14ac:dyDescent="0.2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50"/>
  </sheetPr>
  <dimension ref="A1:Q92"/>
  <sheetViews>
    <sheetView showGridLines="0" showRowColHeaders="0" workbookViewId="0">
      <selection activeCell="A32" sqref="A32:F34"/>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17" width="11" style="8"/>
    <col min="18" max="16384" width="11" style="9"/>
  </cols>
  <sheetData>
    <row r="1" spans="1:17" ht="39" customHeight="1" thickBot="1" x14ac:dyDescent="0.3">
      <c r="A1" s="818" t="s">
        <v>2559</v>
      </c>
      <c r="B1" s="765"/>
      <c r="C1" s="765"/>
      <c r="D1" s="765"/>
      <c r="E1" s="765"/>
      <c r="F1" s="765"/>
      <c r="G1" s="765"/>
      <c r="H1" s="765"/>
      <c r="I1" s="765"/>
      <c r="J1" s="766"/>
      <c r="L1" s="10"/>
      <c r="M1" s="10"/>
      <c r="N1" s="10"/>
      <c r="O1" s="10"/>
      <c r="P1" s="10"/>
      <c r="Q1" s="10"/>
    </row>
    <row r="2" spans="1:17" ht="37.5" customHeight="1" thickBot="1" x14ac:dyDescent="0.3">
      <c r="A2" s="146"/>
      <c r="B2" s="127" t="s">
        <v>1979</v>
      </c>
      <c r="C2" s="801" t="s">
        <v>1974</v>
      </c>
      <c r="D2" s="802"/>
      <c r="E2" s="803" t="s">
        <v>1539</v>
      </c>
      <c r="F2" s="802"/>
      <c r="G2" s="803" t="s">
        <v>1976</v>
      </c>
      <c r="H2" s="802"/>
      <c r="I2" s="803" t="s">
        <v>520</v>
      </c>
      <c r="J2" s="802"/>
      <c r="L2" s="10"/>
      <c r="M2" s="10"/>
      <c r="N2" s="10"/>
      <c r="O2" s="10"/>
      <c r="P2" s="10"/>
      <c r="Q2" s="10"/>
    </row>
    <row r="3" spans="1:17" ht="42" customHeight="1" thickBot="1" x14ac:dyDescent="0.3">
      <c r="A3" s="808" t="s">
        <v>3327</v>
      </c>
      <c r="B3" s="809"/>
      <c r="C3" s="809"/>
      <c r="D3" s="809"/>
      <c r="E3" s="809"/>
      <c r="F3" s="809"/>
      <c r="G3" s="809"/>
      <c r="H3" s="809"/>
      <c r="I3" s="809"/>
      <c r="J3" s="810"/>
      <c r="L3" s="10"/>
      <c r="M3" s="10"/>
      <c r="N3" s="10"/>
      <c r="O3" s="10"/>
      <c r="P3" s="10"/>
      <c r="Q3" s="10"/>
    </row>
    <row r="4" spans="1:17" ht="15.75" customHeight="1" x14ac:dyDescent="0.25">
      <c r="A4" s="789"/>
      <c r="B4" s="790"/>
      <c r="C4" s="791" t="str">
        <f>DATA!E592</f>
        <v>. . . and</v>
      </c>
      <c r="D4" s="792"/>
      <c r="E4" s="791" t="str">
        <f>DATA!E596</f>
        <v>. . . and</v>
      </c>
      <c r="F4" s="792"/>
      <c r="G4" s="793" t="str">
        <f>DATA!E600</f>
        <v>. . . and</v>
      </c>
      <c r="H4" s="794"/>
      <c r="I4" s="774" t="str">
        <f>DATA!E604</f>
        <v>. . . and</v>
      </c>
      <c r="J4" s="775"/>
      <c r="L4" s="10"/>
      <c r="M4" s="10"/>
      <c r="N4" s="10"/>
      <c r="O4" s="10"/>
      <c r="P4" s="10"/>
      <c r="Q4" s="10"/>
    </row>
    <row r="5" spans="1:17" s="22" customFormat="1" ht="58.5" customHeight="1" x14ac:dyDescent="0.25">
      <c r="A5" s="780" t="str">
        <f>DATA!E586</f>
        <v>THE PRINCIPAL:</v>
      </c>
      <c r="B5" s="781"/>
      <c r="C5" s="782" t="str">
        <f>DATA!E593</f>
        <v>THE PRINCIPAL:</v>
      </c>
      <c r="D5" s="783"/>
      <c r="E5" s="782" t="str">
        <f>DATA!E597</f>
        <v xml:space="preserve">THE PRINCIPAL encourages families and community members to become engaged in: </v>
      </c>
      <c r="F5" s="783"/>
      <c r="G5" s="780" t="str">
        <f>DATA!E601</f>
        <v>SCHOOL STAFF MEMBERS:</v>
      </c>
      <c r="H5" s="783"/>
      <c r="I5" s="780" t="str">
        <f>DATA!E605</f>
        <v>SCHOOL STAFF MEMBERS:</v>
      </c>
      <c r="J5" s="783"/>
      <c r="L5" s="23"/>
      <c r="M5" s="23"/>
      <c r="N5" s="23"/>
      <c r="O5" s="23"/>
      <c r="P5" s="23"/>
      <c r="Q5" s="23"/>
    </row>
    <row r="6" spans="1:17" ht="108" customHeight="1" x14ac:dyDescent="0.25">
      <c r="A6" s="76"/>
      <c r="B6" s="124" t="str">
        <f>DATA!E590</f>
        <v>Establishes a welcoming and inviting approach to parents and community members as visitors to the school or individual classrooms.</v>
      </c>
      <c r="C6" s="125"/>
      <c r="D6" s="120" t="str">
        <f>DATA!E594</f>
        <v>Conducts community outreach activities.</v>
      </c>
      <c r="E6" s="69"/>
      <c r="F6" s="120" t="str">
        <f>DATA!E598</f>
        <v>Student learning initiatives.</v>
      </c>
      <c r="G6" s="69"/>
      <c r="H6" s="120" t="str">
        <f>DATA!E602</f>
        <v xml:space="preserve">Support family and community involvement for the benefit of student learning. </v>
      </c>
      <c r="I6" s="69"/>
      <c r="J6" s="120" t="str">
        <f>DATA!E606</f>
        <v>Sustain meaningful parent and community involvement throughout the school year.</v>
      </c>
      <c r="L6" s="10"/>
      <c r="M6" s="10"/>
      <c r="N6" s="10"/>
      <c r="O6" s="10"/>
      <c r="P6" s="10"/>
      <c r="Q6" s="10"/>
    </row>
    <row r="7" spans="1:17" ht="63.75" customHeight="1" x14ac:dyDescent="0.25">
      <c r="A7" s="76"/>
      <c r="B7" s="124"/>
      <c r="C7" s="126"/>
      <c r="D7" s="120" t="str">
        <f>DATA!E595</f>
        <v>Invites families to participate in activities specifically focused on their children.</v>
      </c>
      <c r="E7" s="69"/>
      <c r="F7" s="120" t="str">
        <f>DATA!E599</f>
        <v>School decision making processes.</v>
      </c>
      <c r="G7" s="69"/>
      <c r="H7" s="120" t="str">
        <f>DATA!E603</f>
        <v>Use community resources to classroom learning.</v>
      </c>
      <c r="J7" s="120"/>
      <c r="L7" s="10"/>
      <c r="M7" s="10"/>
      <c r="N7" s="10"/>
      <c r="O7" s="10"/>
      <c r="P7" s="10"/>
      <c r="Q7" s="10"/>
    </row>
    <row r="8" spans="1:17" ht="33" customHeight="1" thickBot="1" x14ac:dyDescent="0.3">
      <c r="A8" s="76"/>
      <c r="B8" s="124"/>
      <c r="C8" s="177"/>
      <c r="D8" s="175"/>
      <c r="E8" s="69"/>
      <c r="F8" s="175"/>
      <c r="G8" s="69"/>
      <c r="H8" s="175"/>
      <c r="I8" s="184"/>
      <c r="J8" s="185" t="str">
        <f>definitions!$B$21</f>
        <v>Click here to revisit element</v>
      </c>
      <c r="L8" s="10"/>
      <c r="M8" s="10"/>
      <c r="N8" s="10"/>
      <c r="O8" s="10"/>
      <c r="P8" s="10"/>
      <c r="Q8" s="10"/>
    </row>
    <row r="9" spans="1:17" ht="15" customHeight="1" x14ac:dyDescent="0.25">
      <c r="A9" s="182"/>
      <c r="B9" s="786" t="str">
        <f>definitions!$B$26</f>
        <v>No Basic practices apply</v>
      </c>
      <c r="C9" s="131"/>
      <c r="D9" s="71"/>
      <c r="E9" s="79"/>
      <c r="F9" s="71"/>
      <c r="G9" s="79"/>
      <c r="H9" s="71"/>
      <c r="I9" s="776" t="str">
        <f>DATA!B608</f>
        <v>Blank Form</v>
      </c>
      <c r="J9" s="795"/>
      <c r="L9" s="788" t="str">
        <f>IF(I9=definitions!$B$11,definitions!$B$16,IF(definitions!$B$53=TRUE,definitions!$B$22,IF(I9=definitions!$B$13,definitions!$B$18,definitions!$B$20)))</f>
        <v>No Professional Practices have been selected.</v>
      </c>
      <c r="M9" s="788"/>
      <c r="N9" s="788"/>
      <c r="O9" s="788"/>
      <c r="P9" s="788"/>
      <c r="Q9" s="10"/>
    </row>
    <row r="10" spans="1:17" ht="15" customHeight="1" x14ac:dyDescent="0.25">
      <c r="A10" s="183"/>
      <c r="B10" s="787"/>
      <c r="C10" s="131"/>
      <c r="D10" s="71"/>
      <c r="E10" s="79"/>
      <c r="F10" s="71"/>
      <c r="G10" s="79"/>
      <c r="H10" s="80"/>
      <c r="I10" s="796"/>
      <c r="J10" s="797"/>
      <c r="L10" s="788"/>
      <c r="M10" s="788"/>
      <c r="N10" s="788"/>
      <c r="O10" s="788"/>
      <c r="P10" s="788"/>
      <c r="Q10" s="10"/>
    </row>
    <row r="11" spans="1:17" ht="42" customHeight="1" thickBot="1" x14ac:dyDescent="0.3">
      <c r="A11" s="798" t="str">
        <f>A1</f>
        <v>Standard VI:  Principals Demonstrate External Development Leadership</v>
      </c>
      <c r="B11" s="799"/>
      <c r="C11" s="799"/>
      <c r="D11" s="799"/>
      <c r="E11" s="799"/>
      <c r="F11" s="799"/>
      <c r="G11" s="799"/>
      <c r="H11" s="799"/>
      <c r="I11" s="799"/>
      <c r="J11" s="800"/>
      <c r="L11" s="10"/>
      <c r="M11" s="10"/>
      <c r="N11" s="10"/>
      <c r="O11" s="10"/>
      <c r="P11" s="10"/>
      <c r="Q11" s="10"/>
    </row>
    <row r="12" spans="1:17" ht="15.95" customHeight="1" thickBot="1" x14ac:dyDescent="0.3">
      <c r="A12" s="146"/>
      <c r="B12" s="127" t="s">
        <v>1979</v>
      </c>
      <c r="C12" s="801" t="s">
        <v>1974</v>
      </c>
      <c r="D12" s="802"/>
      <c r="E12" s="803" t="s">
        <v>1975</v>
      </c>
      <c r="F12" s="802"/>
      <c r="G12" s="803" t="s">
        <v>1976</v>
      </c>
      <c r="H12" s="802"/>
      <c r="I12" s="803" t="s">
        <v>520</v>
      </c>
      <c r="J12" s="802"/>
      <c r="L12" s="10"/>
      <c r="M12" s="10"/>
      <c r="N12" s="10"/>
      <c r="O12" s="10"/>
      <c r="P12" s="10"/>
      <c r="Q12" s="10"/>
    </row>
    <row r="13" spans="1:17" ht="63" customHeight="1" thickBot="1" x14ac:dyDescent="0.3">
      <c r="A13" s="808" t="s">
        <v>3328</v>
      </c>
      <c r="B13" s="809"/>
      <c r="C13" s="809"/>
      <c r="D13" s="809"/>
      <c r="E13" s="809"/>
      <c r="F13" s="809"/>
      <c r="G13" s="809"/>
      <c r="H13" s="809"/>
      <c r="I13" s="809"/>
      <c r="J13" s="810"/>
      <c r="L13" s="10"/>
      <c r="M13" s="10"/>
      <c r="N13" s="10"/>
      <c r="O13" s="10"/>
      <c r="P13" s="10"/>
      <c r="Q13" s="10"/>
    </row>
    <row r="14" spans="1:17" x14ac:dyDescent="0.25">
      <c r="A14" s="811"/>
      <c r="B14" s="812"/>
      <c r="C14" s="815" t="str">
        <f>DATA!E612</f>
        <v>. . . and</v>
      </c>
      <c r="D14" s="816"/>
      <c r="E14" s="774" t="str">
        <f>DATA!E615</f>
        <v>. . . and</v>
      </c>
      <c r="F14" s="775"/>
      <c r="G14" s="774" t="str">
        <f>DATA!E619</f>
        <v>. . . and</v>
      </c>
      <c r="H14" s="821"/>
      <c r="I14" s="774" t="str">
        <f>DATA!E624</f>
        <v>. . . and</v>
      </c>
      <c r="J14" s="775"/>
      <c r="L14" s="10"/>
      <c r="M14" s="10"/>
      <c r="N14" s="10"/>
      <c r="O14" s="10"/>
      <c r="P14" s="10"/>
      <c r="Q14" s="10"/>
    </row>
    <row r="15" spans="1:17" s="22" customFormat="1" ht="24" customHeight="1" x14ac:dyDescent="0.25">
      <c r="A15" s="780" t="str">
        <f>DATA!E609</f>
        <v>THE PRINCIPAL:</v>
      </c>
      <c r="B15" s="781"/>
      <c r="C15" s="782" t="str">
        <f>DATA!E613</f>
        <v>THE PRINCIPAL:</v>
      </c>
      <c r="D15" s="783"/>
      <c r="E15" s="780" t="str">
        <f>DATA!E616</f>
        <v>THE PRINCIPAL:</v>
      </c>
      <c r="F15" s="783"/>
      <c r="G15" s="780" t="str">
        <f>DATA!E620</f>
        <v>SCHOOL STAFF MEMBERS</v>
      </c>
      <c r="H15" s="781"/>
      <c r="I15" s="780" t="str">
        <f>DATA!E625</f>
        <v>SCHOOL STAFF MEMBERS AND PARENTS:</v>
      </c>
      <c r="J15" s="783"/>
      <c r="L15" s="23"/>
      <c r="M15" s="23"/>
      <c r="N15" s="23"/>
      <c r="O15" s="23"/>
      <c r="P15" s="23"/>
      <c r="Q15" s="23"/>
    </row>
    <row r="16" spans="1:17" s="345" customFormat="1" ht="24" customHeight="1" x14ac:dyDescent="0.25">
      <c r="A16" s="360"/>
      <c r="B16" s="361"/>
      <c r="C16" s="363"/>
      <c r="D16" s="362"/>
      <c r="E16" s="361"/>
      <c r="F16" s="362"/>
      <c r="G16" s="822" t="str">
        <f>DATA!E621</f>
        <v>accept responsibility for:</v>
      </c>
      <c r="H16" s="823"/>
      <c r="I16" s="360"/>
      <c r="J16" s="362"/>
      <c r="L16" s="23"/>
      <c r="M16" s="23"/>
      <c r="N16" s="23"/>
      <c r="O16" s="23"/>
      <c r="P16" s="23"/>
      <c r="Q16" s="23"/>
    </row>
    <row r="17" spans="1:17" ht="99.75" customHeight="1" x14ac:dyDescent="0.25">
      <c r="A17" s="76"/>
      <c r="B17" s="120" t="str">
        <f>DATA!E610</f>
        <v>Understands the need for strong community and organizational relationships.</v>
      </c>
      <c r="C17" s="126"/>
      <c r="D17" s="120" t="str">
        <f>DATA!E614</f>
        <v>Understands and interacts with the network of agencies that provide health, social, and other services to families.</v>
      </c>
      <c r="E17" s="90"/>
      <c r="F17" s="120" t="str">
        <f>DATA!E617</f>
        <v>Establishes and maintains strong positive relationships with key community stakeholders and external agencies.</v>
      </c>
      <c r="G17" s="90"/>
      <c r="H17" s="124" t="str">
        <f>DATA!E622</f>
        <v>Adhering to all applicable rules, regulations, policies, and laws.</v>
      </c>
      <c r="I17" s="70"/>
      <c r="J17" s="120" t="str">
        <f>DATA!E626</f>
        <v>Provide support/feedback to enhance the opportunities for all students to be successful and workforce ready.</v>
      </c>
      <c r="L17" s="10"/>
      <c r="M17" s="10"/>
      <c r="N17" s="10"/>
      <c r="O17" s="10"/>
      <c r="P17" s="10"/>
      <c r="Q17" s="10"/>
    </row>
    <row r="18" spans="1:17" ht="72" customHeight="1" x14ac:dyDescent="0.25">
      <c r="A18" s="76"/>
      <c r="B18" s="124"/>
      <c r="C18" s="126"/>
      <c r="D18" s="120"/>
      <c r="E18" s="90"/>
      <c r="F18" s="120" t="str">
        <f>DATA!E618</f>
        <v>Maximizes the impact of community, district, state and national relationships to benefit the school.</v>
      </c>
      <c r="G18" s="90"/>
      <c r="H18" s="124" t="str">
        <f>DATA!E623</f>
        <v>Utilizing available external resources for the benefit of students.</v>
      </c>
      <c r="I18" s="70"/>
      <c r="J18" s="115"/>
      <c r="L18" s="10"/>
      <c r="M18" s="10"/>
      <c r="N18" s="10"/>
      <c r="O18" s="10"/>
      <c r="P18" s="10"/>
      <c r="Q18" s="10"/>
    </row>
    <row r="19" spans="1:17" ht="33" customHeight="1" thickBot="1" x14ac:dyDescent="0.3">
      <c r="A19" s="76"/>
      <c r="B19" s="124"/>
      <c r="C19" s="177"/>
      <c r="D19" s="175"/>
      <c r="E19" s="90"/>
      <c r="F19" s="175"/>
      <c r="G19" s="90"/>
      <c r="H19" s="124"/>
      <c r="I19" s="184"/>
      <c r="J19" s="185" t="str">
        <f>definitions!$B$21</f>
        <v>Click here to revisit element</v>
      </c>
      <c r="L19" s="10"/>
      <c r="M19" s="10"/>
      <c r="N19" s="10"/>
      <c r="O19" s="10"/>
      <c r="P19" s="10"/>
      <c r="Q19" s="10"/>
    </row>
    <row r="20" spans="1:17" ht="15" customHeight="1" x14ac:dyDescent="0.25">
      <c r="A20" s="182"/>
      <c r="B20" s="786" t="str">
        <f>definitions!$B$26</f>
        <v>No Basic practices apply</v>
      </c>
      <c r="C20" s="131"/>
      <c r="D20" s="71"/>
      <c r="E20" s="91"/>
      <c r="F20" s="81"/>
      <c r="G20" s="91"/>
      <c r="H20" s="88"/>
      <c r="I20" s="804" t="str">
        <f>DATA!B628</f>
        <v>Blank Form</v>
      </c>
      <c r="J20" s="805"/>
      <c r="L20" s="788" t="str">
        <f>IF(I20=definitions!$B$11,definitions!$B$16,IF(definitions!$B$54=TRUE,definitions!$B$22,IF(I20=definitions!$B$13,definitions!$B$18,definitions!$B$20)))</f>
        <v>No Professional Practices have been selected.</v>
      </c>
      <c r="M20" s="788"/>
      <c r="N20" s="788"/>
      <c r="O20" s="788"/>
      <c r="P20" s="788"/>
      <c r="Q20" s="10"/>
    </row>
    <row r="21" spans="1:17" ht="15" customHeight="1" thickBot="1" x14ac:dyDescent="0.3">
      <c r="A21" s="183"/>
      <c r="B21" s="787"/>
      <c r="C21" s="132"/>
      <c r="D21" s="82"/>
      <c r="E21" s="92"/>
      <c r="F21" s="86"/>
      <c r="G21" s="92"/>
      <c r="H21" s="89"/>
      <c r="I21" s="806"/>
      <c r="J21" s="807"/>
      <c r="L21" s="788"/>
      <c r="M21" s="788"/>
      <c r="N21" s="788"/>
      <c r="O21" s="788"/>
      <c r="P21" s="788"/>
      <c r="Q21" s="10"/>
    </row>
    <row r="22" spans="1:17" ht="45.75" customHeight="1" thickBot="1" x14ac:dyDescent="0.3">
      <c r="A22" s="764" t="str">
        <f>A1</f>
        <v>Standard VI:  Principals Demonstrate External Development Leadership</v>
      </c>
      <c r="B22" s="765"/>
      <c r="C22" s="765"/>
      <c r="D22" s="765"/>
      <c r="E22" s="765"/>
      <c r="F22" s="765"/>
      <c r="G22" s="765"/>
      <c r="H22" s="765"/>
      <c r="I22" s="765"/>
      <c r="J22" s="766"/>
      <c r="L22" s="10"/>
      <c r="M22" s="10"/>
      <c r="N22" s="10"/>
      <c r="O22" s="10"/>
      <c r="P22" s="10"/>
      <c r="Q22" s="10"/>
    </row>
    <row r="23" spans="1:17" ht="15.95" customHeight="1" thickBot="1" x14ac:dyDescent="0.3">
      <c r="A23" s="146"/>
      <c r="B23" s="127" t="s">
        <v>1979</v>
      </c>
      <c r="C23" s="144"/>
      <c r="D23" s="145" t="s">
        <v>1974</v>
      </c>
      <c r="E23" s="146"/>
      <c r="F23" s="148" t="s">
        <v>1975</v>
      </c>
      <c r="G23" s="146"/>
      <c r="H23" s="148" t="s">
        <v>1976</v>
      </c>
      <c r="I23" s="146"/>
      <c r="J23" s="145" t="s">
        <v>520</v>
      </c>
      <c r="L23" s="10"/>
      <c r="M23" s="10"/>
      <c r="N23" s="10"/>
      <c r="O23" s="10"/>
      <c r="P23" s="10"/>
      <c r="Q23" s="10"/>
    </row>
    <row r="24" spans="1:17" ht="55.5" customHeight="1" thickBot="1" x14ac:dyDescent="0.3">
      <c r="A24" s="808" t="s">
        <v>3329</v>
      </c>
      <c r="B24" s="809"/>
      <c r="C24" s="809"/>
      <c r="D24" s="809"/>
      <c r="E24" s="809"/>
      <c r="F24" s="809"/>
      <c r="G24" s="809"/>
      <c r="H24" s="809"/>
      <c r="I24" s="809"/>
      <c r="J24" s="810"/>
      <c r="L24" s="10"/>
      <c r="M24" s="10"/>
      <c r="N24" s="10"/>
      <c r="O24" s="10"/>
      <c r="P24" s="10"/>
      <c r="Q24" s="10"/>
    </row>
    <row r="25" spans="1:17" x14ac:dyDescent="0.25">
      <c r="A25" s="811"/>
      <c r="B25" s="812"/>
      <c r="C25" s="815" t="str">
        <f>DATA!E633</f>
        <v>. . . and</v>
      </c>
      <c r="D25" s="816"/>
      <c r="E25" s="774" t="str">
        <f>DATA!E637</f>
        <v>. . . and</v>
      </c>
      <c r="F25" s="775"/>
      <c r="G25" s="774" t="str">
        <f>DATA!E641</f>
        <v>. . . and</v>
      </c>
      <c r="H25" s="775"/>
      <c r="I25" s="774" t="str">
        <f>DATA!E644</f>
        <v>. . . and</v>
      </c>
      <c r="J25" s="775"/>
      <c r="L25" s="10"/>
      <c r="M25" s="10"/>
      <c r="N25" s="10"/>
      <c r="O25" s="10"/>
      <c r="P25" s="10"/>
      <c r="Q25" s="10"/>
    </row>
    <row r="26" spans="1:17" s="22" customFormat="1" ht="26.25" customHeight="1" x14ac:dyDescent="0.25">
      <c r="A26" s="780" t="str">
        <f>DATA!E629</f>
        <v>THE PRINCIPAL:</v>
      </c>
      <c r="B26" s="781"/>
      <c r="C26" s="782" t="str">
        <f>DATA!E634</f>
        <v>THE PRINCIPAL:</v>
      </c>
      <c r="D26" s="783"/>
      <c r="E26" s="780" t="str">
        <f>DATA!E638</f>
        <v>THE PRINCIPAL:</v>
      </c>
      <c r="F26" s="783"/>
      <c r="G26" s="780" t="str">
        <f>DATA!E642</f>
        <v>SCHOOL STAFF MEMBERS:</v>
      </c>
      <c r="H26" s="783"/>
      <c r="I26" s="780" t="str">
        <f>DATA!E645</f>
        <v>SCHOOL STAFF MEMBERS:</v>
      </c>
      <c r="J26" s="783"/>
      <c r="L26" s="23"/>
      <c r="M26" s="23"/>
      <c r="N26" s="23"/>
      <c r="O26" s="23"/>
      <c r="P26" s="23"/>
      <c r="Q26" s="23"/>
    </row>
    <row r="27" spans="1:17" ht="70.5" customHeight="1" x14ac:dyDescent="0.25">
      <c r="A27" s="76"/>
      <c r="B27" s="124" t="str">
        <f>DATA!E630</f>
        <v>Engages community members and key stakeholders in the school’s activities.</v>
      </c>
      <c r="C27" s="126"/>
      <c r="D27" s="123" t="str">
        <f>DATA!E635</f>
        <v>Identifies and engages key community stakeholders.</v>
      </c>
      <c r="E27" s="69"/>
      <c r="F27" s="123" t="str">
        <f>DATA!E639</f>
        <v>Advocates throughout the school community for school support.</v>
      </c>
      <c r="G27" s="69"/>
      <c r="H27" s="123" t="str">
        <f>DATA!E643</f>
        <v>Engage community agencies to help meet the needs of students and families.</v>
      </c>
      <c r="I27" s="69"/>
      <c r="J27" s="123" t="str">
        <f>DATA!E646</f>
        <v>Maintain strong relationships with key community stakeholders.</v>
      </c>
      <c r="L27" s="10"/>
      <c r="M27" s="10"/>
      <c r="N27" s="10"/>
      <c r="O27" s="10"/>
      <c r="P27" s="10"/>
      <c r="Q27" s="10"/>
    </row>
    <row r="28" spans="1:17" ht="72" customHeight="1" x14ac:dyDescent="0.25">
      <c r="A28" s="76"/>
      <c r="B28" s="124" t="str">
        <f>DATA!E631</f>
        <v xml:space="preserve">Understands the community and the issues it is facing. </v>
      </c>
      <c r="C28" s="126"/>
      <c r="D28" s="123" t="str">
        <f>DATA!E636</f>
        <v>Solicits community input and uses the input to inform decisions.</v>
      </c>
      <c r="E28" s="69"/>
      <c r="F28" s="123" t="str">
        <f>DATA!E640</f>
        <v>Expands personal reach and sphere of influence to maximize support for the school.</v>
      </c>
      <c r="G28" s="69"/>
      <c r="H28" s="123"/>
      <c r="I28" s="69"/>
      <c r="J28" s="123"/>
      <c r="L28" s="10"/>
      <c r="M28" s="10"/>
      <c r="N28" s="10"/>
      <c r="O28" s="10"/>
      <c r="P28" s="10"/>
      <c r="Q28" s="10"/>
    </row>
    <row r="29" spans="1:17" ht="33" customHeight="1" thickBot="1" x14ac:dyDescent="0.3">
      <c r="A29" s="76"/>
      <c r="B29" s="124"/>
      <c r="C29" s="177"/>
      <c r="D29" s="176"/>
      <c r="E29" s="69"/>
      <c r="F29" s="176"/>
      <c r="G29" s="69"/>
      <c r="H29" s="176"/>
      <c r="I29" s="184"/>
      <c r="J29" s="185" t="str">
        <f>definitions!$B$21</f>
        <v>Click here to revisit element</v>
      </c>
      <c r="L29" s="10"/>
      <c r="M29" s="10"/>
      <c r="N29" s="10"/>
      <c r="O29" s="10"/>
      <c r="P29" s="10"/>
      <c r="Q29" s="10"/>
    </row>
    <row r="30" spans="1:17" ht="15" customHeight="1" x14ac:dyDescent="0.25">
      <c r="A30" s="182"/>
      <c r="B30" s="786" t="str">
        <f>definitions!$B$26</f>
        <v>No Basic practices apply</v>
      </c>
      <c r="C30" s="131"/>
      <c r="D30" s="71"/>
      <c r="E30" s="79"/>
      <c r="F30" s="71"/>
      <c r="G30" s="79"/>
      <c r="H30" s="71"/>
      <c r="I30" s="804" t="str">
        <f>DATA!B648</f>
        <v>Blank Form</v>
      </c>
      <c r="J30" s="805"/>
      <c r="L30" s="788" t="str">
        <f>IF(I30=definitions!$B$11,definitions!$B$16,IF(definitions!$B$55=TRUE,definitions!$B$22,IF(I30=definitions!$B$13,definitions!$B$18,definitions!$B$20)))</f>
        <v>No Professional Practices have been selected.</v>
      </c>
      <c r="M30" s="788"/>
      <c r="N30" s="788"/>
      <c r="O30" s="788"/>
      <c r="P30" s="788"/>
      <c r="Q30" s="10"/>
    </row>
    <row r="31" spans="1:17" ht="15" customHeight="1" thickBot="1" x14ac:dyDescent="0.3">
      <c r="A31" s="183"/>
      <c r="B31" s="787"/>
      <c r="C31" s="132"/>
      <c r="D31" s="82"/>
      <c r="E31" s="85"/>
      <c r="F31" s="86"/>
      <c r="G31" s="85"/>
      <c r="H31" s="86"/>
      <c r="I31" s="806"/>
      <c r="J31" s="807"/>
      <c r="L31" s="788"/>
      <c r="M31" s="788"/>
      <c r="N31" s="788"/>
      <c r="O31" s="788"/>
      <c r="P31" s="788"/>
      <c r="Q31" s="10"/>
    </row>
    <row r="32" spans="1:17" ht="15" customHeight="1" x14ac:dyDescent="0.25">
      <c r="A32" s="723" t="s">
        <v>1977</v>
      </c>
      <c r="B32" s="724"/>
      <c r="C32" s="724"/>
      <c r="D32" s="724"/>
      <c r="E32" s="724"/>
      <c r="F32" s="725"/>
      <c r="G32" s="732" t="s">
        <v>1978</v>
      </c>
      <c r="H32" s="733"/>
      <c r="I32" s="733"/>
      <c r="J32" s="734"/>
      <c r="L32" s="10"/>
      <c r="M32" s="10"/>
      <c r="N32" s="10"/>
      <c r="O32" s="10"/>
      <c r="P32" s="10"/>
      <c r="Q32" s="10"/>
    </row>
    <row r="33" spans="1:17" ht="15" customHeight="1" x14ac:dyDescent="0.25">
      <c r="A33" s="726"/>
      <c r="B33" s="727"/>
      <c r="C33" s="727"/>
      <c r="D33" s="727"/>
      <c r="E33" s="727"/>
      <c r="F33" s="728"/>
      <c r="G33" s="735"/>
      <c r="H33" s="736"/>
      <c r="I33" s="736"/>
      <c r="J33" s="737"/>
      <c r="L33" s="10"/>
      <c r="M33" s="10"/>
      <c r="N33" s="10"/>
      <c r="O33" s="10"/>
      <c r="P33" s="10"/>
      <c r="Q33" s="10"/>
    </row>
    <row r="34" spans="1:17" ht="15" customHeight="1" thickBot="1" x14ac:dyDescent="0.3">
      <c r="A34" s="729"/>
      <c r="B34" s="730"/>
      <c r="C34" s="730"/>
      <c r="D34" s="730"/>
      <c r="E34" s="730"/>
      <c r="F34" s="731"/>
      <c r="G34" s="738"/>
      <c r="H34" s="739"/>
      <c r="I34" s="739"/>
      <c r="J34" s="740"/>
      <c r="L34" s="10"/>
      <c r="M34" s="10"/>
      <c r="N34" s="10"/>
      <c r="O34" s="10"/>
      <c r="P34" s="10"/>
      <c r="Q34" s="10"/>
    </row>
    <row r="35" spans="1:17" ht="15" customHeight="1" x14ac:dyDescent="0.25">
      <c r="A35" s="741"/>
      <c r="B35" s="742"/>
      <c r="C35" s="742"/>
      <c r="D35" s="742"/>
      <c r="E35" s="742"/>
      <c r="F35" s="743"/>
      <c r="G35" s="750"/>
      <c r="H35" s="751"/>
      <c r="I35" s="751"/>
      <c r="J35" s="752"/>
      <c r="L35" s="817" t="str">
        <f>IF(AND(ISBLANK(A35),OR(D68=definitions!$B$6,D68=definitions!$B$7)),definitions!$B$25," ")</f>
        <v xml:space="preserve"> </v>
      </c>
      <c r="M35" s="817"/>
      <c r="N35" s="817"/>
      <c r="O35" s="817"/>
      <c r="P35" s="10"/>
      <c r="Q35" s="10"/>
    </row>
    <row r="36" spans="1:17" ht="15" customHeight="1" x14ac:dyDescent="0.25">
      <c r="A36" s="744"/>
      <c r="B36" s="745"/>
      <c r="C36" s="745"/>
      <c r="D36" s="745"/>
      <c r="E36" s="745"/>
      <c r="F36" s="746"/>
      <c r="G36" s="753"/>
      <c r="H36" s="754"/>
      <c r="I36" s="754"/>
      <c r="J36" s="755"/>
      <c r="L36" s="817"/>
      <c r="M36" s="817"/>
      <c r="N36" s="817"/>
      <c r="O36" s="817"/>
      <c r="P36" s="10"/>
      <c r="Q36" s="10"/>
    </row>
    <row r="37" spans="1:17" ht="15" customHeight="1" x14ac:dyDescent="0.25">
      <c r="A37" s="744"/>
      <c r="B37" s="745"/>
      <c r="C37" s="745"/>
      <c r="D37" s="745"/>
      <c r="E37" s="745"/>
      <c r="F37" s="746"/>
      <c r="G37" s="753"/>
      <c r="H37" s="754"/>
      <c r="I37" s="754"/>
      <c r="J37" s="755"/>
      <c r="L37" s="817"/>
      <c r="M37" s="817"/>
      <c r="N37" s="817"/>
      <c r="O37" s="817"/>
      <c r="P37" s="10"/>
      <c r="Q37" s="10"/>
    </row>
    <row r="38" spans="1:17" ht="15" customHeight="1" x14ac:dyDescent="0.25">
      <c r="A38" s="744"/>
      <c r="B38" s="745"/>
      <c r="C38" s="745"/>
      <c r="D38" s="745"/>
      <c r="E38" s="745"/>
      <c r="F38" s="746"/>
      <c r="G38" s="753"/>
      <c r="H38" s="754"/>
      <c r="I38" s="754"/>
      <c r="J38" s="755"/>
      <c r="L38" s="10"/>
      <c r="M38" s="10"/>
      <c r="N38" s="10"/>
      <c r="O38" s="10"/>
      <c r="P38" s="10"/>
      <c r="Q38" s="10"/>
    </row>
    <row r="39" spans="1:17" ht="15" customHeight="1" x14ac:dyDescent="0.25">
      <c r="A39" s="744"/>
      <c r="B39" s="745"/>
      <c r="C39" s="745"/>
      <c r="D39" s="745"/>
      <c r="E39" s="745"/>
      <c r="F39" s="746"/>
      <c r="G39" s="753"/>
      <c r="H39" s="754"/>
      <c r="I39" s="754"/>
      <c r="J39" s="755"/>
      <c r="L39" s="10"/>
      <c r="M39" s="10"/>
      <c r="N39" s="10"/>
      <c r="O39" s="10"/>
      <c r="P39" s="10"/>
      <c r="Q39" s="10"/>
    </row>
    <row r="40" spans="1:17" ht="15" customHeight="1" x14ac:dyDescent="0.25">
      <c r="A40" s="744"/>
      <c r="B40" s="745"/>
      <c r="C40" s="745"/>
      <c r="D40" s="745"/>
      <c r="E40" s="745"/>
      <c r="F40" s="746"/>
      <c r="G40" s="753"/>
      <c r="H40" s="754"/>
      <c r="I40" s="754"/>
      <c r="J40" s="755"/>
      <c r="L40" s="10"/>
      <c r="M40" s="10"/>
      <c r="N40" s="10"/>
      <c r="O40" s="10"/>
      <c r="P40" s="10"/>
      <c r="Q40" s="10"/>
    </row>
    <row r="41" spans="1:17" ht="15" customHeight="1" x14ac:dyDescent="0.25">
      <c r="A41" s="744"/>
      <c r="B41" s="745"/>
      <c r="C41" s="745"/>
      <c r="D41" s="745"/>
      <c r="E41" s="745"/>
      <c r="F41" s="746"/>
      <c r="G41" s="753"/>
      <c r="H41" s="754"/>
      <c r="I41" s="754"/>
      <c r="J41" s="755"/>
      <c r="L41" s="10"/>
      <c r="M41" s="10"/>
      <c r="N41" s="10"/>
      <c r="O41" s="10"/>
      <c r="P41" s="10"/>
      <c r="Q41" s="10"/>
    </row>
    <row r="42" spans="1:17" ht="15" customHeight="1" x14ac:dyDescent="0.25">
      <c r="A42" s="744"/>
      <c r="B42" s="745"/>
      <c r="C42" s="745"/>
      <c r="D42" s="745"/>
      <c r="E42" s="745"/>
      <c r="F42" s="746"/>
      <c r="G42" s="753"/>
      <c r="H42" s="754"/>
      <c r="I42" s="754"/>
      <c r="J42" s="755"/>
      <c r="L42" s="10"/>
      <c r="M42" s="10"/>
      <c r="N42" s="10"/>
      <c r="O42" s="10"/>
      <c r="P42" s="10"/>
      <c r="Q42" s="10"/>
    </row>
    <row r="43" spans="1:17" ht="15" customHeight="1" x14ac:dyDescent="0.25">
      <c r="A43" s="744"/>
      <c r="B43" s="745"/>
      <c r="C43" s="745"/>
      <c r="D43" s="745"/>
      <c r="E43" s="745"/>
      <c r="F43" s="746"/>
      <c r="G43" s="753"/>
      <c r="H43" s="754"/>
      <c r="I43" s="754"/>
      <c r="J43" s="755"/>
      <c r="L43" s="10"/>
      <c r="M43" s="10"/>
      <c r="N43" s="10"/>
      <c r="O43" s="10"/>
      <c r="P43" s="10"/>
      <c r="Q43" s="10"/>
    </row>
    <row r="44" spans="1:17" ht="15" customHeight="1" x14ac:dyDescent="0.25">
      <c r="A44" s="744"/>
      <c r="B44" s="745"/>
      <c r="C44" s="745"/>
      <c r="D44" s="745"/>
      <c r="E44" s="745"/>
      <c r="F44" s="746"/>
      <c r="G44" s="753"/>
      <c r="H44" s="754"/>
      <c r="I44" s="754"/>
      <c r="J44" s="755"/>
      <c r="L44" s="10"/>
      <c r="M44" s="10"/>
      <c r="N44" s="10"/>
      <c r="O44" s="10"/>
      <c r="P44" s="10"/>
      <c r="Q44" s="10"/>
    </row>
    <row r="45" spans="1:17" ht="15" customHeight="1" x14ac:dyDescent="0.25">
      <c r="A45" s="744"/>
      <c r="B45" s="745"/>
      <c r="C45" s="745"/>
      <c r="D45" s="745"/>
      <c r="E45" s="745"/>
      <c r="F45" s="746"/>
      <c r="G45" s="753"/>
      <c r="H45" s="754"/>
      <c r="I45" s="754"/>
      <c r="J45" s="755"/>
      <c r="L45" s="10"/>
      <c r="M45" s="10"/>
      <c r="N45" s="10"/>
      <c r="O45" s="10"/>
      <c r="P45" s="10"/>
      <c r="Q45" s="10"/>
    </row>
    <row r="46" spans="1:17" ht="15" customHeight="1" x14ac:dyDescent="0.25">
      <c r="A46" s="744"/>
      <c r="B46" s="745"/>
      <c r="C46" s="745"/>
      <c r="D46" s="745"/>
      <c r="E46" s="745"/>
      <c r="F46" s="746"/>
      <c r="G46" s="753"/>
      <c r="H46" s="754"/>
      <c r="I46" s="754"/>
      <c r="J46" s="755"/>
      <c r="L46" s="10"/>
      <c r="M46" s="10"/>
      <c r="N46" s="10"/>
      <c r="O46" s="10"/>
      <c r="P46" s="10"/>
      <c r="Q46" s="10"/>
    </row>
    <row r="47" spans="1:17" ht="15" customHeight="1" x14ac:dyDescent="0.25">
      <c r="A47" s="744"/>
      <c r="B47" s="745"/>
      <c r="C47" s="745"/>
      <c r="D47" s="745"/>
      <c r="E47" s="745"/>
      <c r="F47" s="746"/>
      <c r="G47" s="753"/>
      <c r="H47" s="754"/>
      <c r="I47" s="754"/>
      <c r="J47" s="755"/>
      <c r="L47" s="10"/>
      <c r="M47" s="10"/>
      <c r="N47" s="10"/>
      <c r="O47" s="10"/>
      <c r="P47" s="10"/>
      <c r="Q47" s="10"/>
    </row>
    <row r="48" spans="1:17" ht="15" customHeight="1" thickBot="1" x14ac:dyDescent="0.3">
      <c r="A48" s="747"/>
      <c r="B48" s="748"/>
      <c r="C48" s="748"/>
      <c r="D48" s="748"/>
      <c r="E48" s="748"/>
      <c r="F48" s="749"/>
      <c r="G48" s="756"/>
      <c r="H48" s="757"/>
      <c r="I48" s="757"/>
      <c r="J48" s="758"/>
      <c r="L48" s="10"/>
      <c r="M48" s="10"/>
      <c r="N48" s="10"/>
      <c r="O48" s="10"/>
      <c r="P48" s="10"/>
      <c r="Q48" s="10"/>
    </row>
    <row r="49" spans="1:17" ht="17.25" customHeight="1" thickBot="1" x14ac:dyDescent="0.3">
      <c r="A49" s="759" t="s">
        <v>1060</v>
      </c>
      <c r="B49" s="760"/>
      <c r="C49" s="760"/>
      <c r="D49" s="760"/>
      <c r="E49" s="760"/>
      <c r="F49" s="761"/>
      <c r="G49" s="762" t="s">
        <v>1059</v>
      </c>
      <c r="H49" s="763"/>
      <c r="I49" s="763"/>
      <c r="J49" s="763"/>
      <c r="K49" s="11"/>
      <c r="L49" s="10"/>
      <c r="M49" s="10"/>
      <c r="N49" s="10"/>
      <c r="O49" s="10"/>
      <c r="P49" s="10"/>
      <c r="Q49" s="10"/>
    </row>
    <row r="50" spans="1:17" ht="21.75" customHeight="1" thickBot="1" x14ac:dyDescent="0.3">
      <c r="A50" s="12"/>
      <c r="B50" s="717" t="s">
        <v>2514</v>
      </c>
      <c r="C50" s="718"/>
      <c r="D50" s="718"/>
      <c r="E50" s="718"/>
      <c r="F50" s="719"/>
      <c r="G50" s="698"/>
      <c r="H50" s="699"/>
      <c r="I50" s="699"/>
      <c r="J50" s="699"/>
      <c r="K50" s="700"/>
      <c r="L50" s="10"/>
      <c r="M50" s="10"/>
      <c r="N50" s="10"/>
      <c r="O50" s="10"/>
      <c r="P50" s="10"/>
      <c r="Q50" s="10"/>
    </row>
    <row r="51" spans="1:17" ht="21.75" customHeight="1" thickBot="1" x14ac:dyDescent="0.3">
      <c r="A51" s="15"/>
      <c r="B51" s="717" t="s">
        <v>2562</v>
      </c>
      <c r="C51" s="718"/>
      <c r="D51" s="718"/>
      <c r="E51" s="718"/>
      <c r="F51" s="719"/>
      <c r="G51" s="698"/>
      <c r="H51" s="699"/>
      <c r="I51" s="699"/>
      <c r="J51" s="699"/>
      <c r="K51" s="700"/>
      <c r="L51" s="10"/>
      <c r="M51" s="10"/>
      <c r="N51" s="10"/>
      <c r="O51" s="10"/>
      <c r="P51" s="10"/>
      <c r="Q51" s="10"/>
    </row>
    <row r="52" spans="1:17" ht="21.75" customHeight="1" thickBot="1" x14ac:dyDescent="0.3">
      <c r="A52" s="16"/>
      <c r="B52" s="717" t="s">
        <v>2515</v>
      </c>
      <c r="C52" s="718"/>
      <c r="D52" s="718"/>
      <c r="E52" s="718"/>
      <c r="F52" s="719"/>
      <c r="G52" s="698"/>
      <c r="H52" s="699"/>
      <c r="I52" s="699"/>
      <c r="J52" s="699"/>
      <c r="K52" s="700"/>
      <c r="L52" s="10"/>
      <c r="M52" s="10"/>
      <c r="N52" s="10"/>
      <c r="O52" s="10"/>
      <c r="P52" s="10"/>
      <c r="Q52" s="10"/>
    </row>
    <row r="53" spans="1:17" ht="21.75" customHeight="1" thickBot="1" x14ac:dyDescent="0.3">
      <c r="A53" s="16"/>
      <c r="B53" s="714" t="s">
        <v>2498</v>
      </c>
      <c r="C53" s="715"/>
      <c r="D53" s="715"/>
      <c r="E53" s="715"/>
      <c r="F53" s="716"/>
      <c r="G53" s="698"/>
      <c r="H53" s="699"/>
      <c r="I53" s="699"/>
      <c r="J53" s="699"/>
      <c r="K53" s="700"/>
      <c r="L53" s="10"/>
      <c r="M53" s="10"/>
      <c r="N53" s="10"/>
      <c r="O53" s="10"/>
      <c r="P53" s="10"/>
      <c r="Q53" s="10"/>
    </row>
    <row r="54" spans="1:17" ht="21.75" customHeight="1" thickBot="1" x14ac:dyDescent="0.3">
      <c r="A54" s="19"/>
      <c r="B54" s="714" t="s">
        <v>485</v>
      </c>
      <c r="C54" s="715"/>
      <c r="D54" s="715"/>
      <c r="E54" s="715"/>
      <c r="F54" s="716"/>
      <c r="G54" s="698"/>
      <c r="H54" s="699"/>
      <c r="I54" s="699"/>
      <c r="J54" s="699"/>
      <c r="K54" s="700"/>
      <c r="L54" s="10"/>
      <c r="M54" s="10"/>
      <c r="N54" s="10"/>
      <c r="O54" s="10"/>
      <c r="P54" s="10"/>
      <c r="Q54" s="10"/>
    </row>
    <row r="55" spans="1:17" ht="21.75" customHeight="1" thickBot="1" x14ac:dyDescent="0.3">
      <c r="A55" s="19"/>
      <c r="B55" s="714" t="s">
        <v>2516</v>
      </c>
      <c r="C55" s="715"/>
      <c r="D55" s="715"/>
      <c r="E55" s="715"/>
      <c r="F55" s="716"/>
      <c r="G55" s="698"/>
      <c r="H55" s="699"/>
      <c r="I55" s="699"/>
      <c r="J55" s="699"/>
      <c r="K55" s="700"/>
      <c r="L55" s="10"/>
      <c r="M55" s="10"/>
      <c r="N55" s="10"/>
      <c r="O55" s="10"/>
      <c r="P55" s="10"/>
      <c r="Q55" s="10"/>
    </row>
    <row r="56" spans="1:17" ht="21.75" customHeight="1" thickBot="1" x14ac:dyDescent="0.3">
      <c r="A56" s="19"/>
      <c r="B56" s="714" t="s">
        <v>2560</v>
      </c>
      <c r="C56" s="715"/>
      <c r="D56" s="715"/>
      <c r="E56" s="715"/>
      <c r="F56" s="716"/>
      <c r="G56" s="698"/>
      <c r="H56" s="699"/>
      <c r="I56" s="699"/>
      <c r="J56" s="699"/>
      <c r="K56" s="700"/>
      <c r="L56" s="10"/>
      <c r="M56" s="10"/>
      <c r="N56" s="10"/>
      <c r="O56" s="10"/>
      <c r="P56" s="10"/>
      <c r="Q56" s="10"/>
    </row>
    <row r="57" spans="1:17" ht="21.75" customHeight="1" thickBot="1" x14ac:dyDescent="0.3">
      <c r="A57" s="19"/>
      <c r="B57" s="714" t="s">
        <v>2561</v>
      </c>
      <c r="C57" s="715"/>
      <c r="D57" s="715"/>
      <c r="E57" s="715"/>
      <c r="F57" s="716"/>
      <c r="G57" s="698"/>
      <c r="H57" s="699"/>
      <c r="I57" s="699"/>
      <c r="J57" s="699"/>
      <c r="K57" s="700"/>
      <c r="L57" s="10"/>
      <c r="M57" s="10"/>
      <c r="N57" s="10"/>
      <c r="O57" s="10"/>
      <c r="P57" s="10"/>
      <c r="Q57" s="10"/>
    </row>
    <row r="58" spans="1:17" ht="21.75" customHeight="1" thickBot="1" x14ac:dyDescent="0.3">
      <c r="A58" s="19"/>
      <c r="B58" s="714"/>
      <c r="C58" s="715"/>
      <c r="D58" s="715"/>
      <c r="E58" s="715"/>
      <c r="F58" s="716"/>
      <c r="G58" s="698"/>
      <c r="H58" s="699"/>
      <c r="I58" s="699"/>
      <c r="J58" s="699"/>
      <c r="K58" s="700"/>
      <c r="L58" s="10"/>
      <c r="M58" s="10"/>
      <c r="N58" s="10"/>
      <c r="O58" s="10"/>
      <c r="P58" s="10"/>
      <c r="Q58" s="10"/>
    </row>
    <row r="59" spans="1:17" ht="21.75" customHeight="1" thickBot="1" x14ac:dyDescent="0.3">
      <c r="A59" s="12"/>
      <c r="B59" s="714"/>
      <c r="C59" s="715"/>
      <c r="D59" s="715"/>
      <c r="E59" s="715"/>
      <c r="F59" s="716"/>
      <c r="G59" s="698"/>
      <c r="H59" s="699"/>
      <c r="I59" s="699"/>
      <c r="J59" s="699"/>
      <c r="K59" s="56"/>
      <c r="L59" s="10"/>
      <c r="M59" s="10"/>
      <c r="N59" s="10"/>
      <c r="O59" s="10"/>
      <c r="P59" s="10"/>
      <c r="Q59" s="10"/>
    </row>
    <row r="60" spans="1:17" ht="18.75" customHeight="1" thickBot="1" x14ac:dyDescent="0.3">
      <c r="A60" s="12"/>
      <c r="B60" s="714"/>
      <c r="C60" s="715"/>
      <c r="D60" s="715"/>
      <c r="E60" s="715"/>
      <c r="F60" s="716"/>
      <c r="G60" s="698"/>
      <c r="H60" s="699"/>
      <c r="I60" s="699"/>
      <c r="J60" s="699"/>
      <c r="K60" s="56"/>
      <c r="L60" s="10"/>
      <c r="M60" s="10"/>
      <c r="N60" s="10"/>
      <c r="O60" s="10"/>
      <c r="P60" s="10"/>
      <c r="Q60" s="10"/>
    </row>
    <row r="61" spans="1:17" ht="20.100000000000001" customHeight="1" thickBot="1" x14ac:dyDescent="0.3">
      <c r="A61" s="12"/>
      <c r="B61" s="720" t="s">
        <v>2523</v>
      </c>
      <c r="C61" s="721"/>
      <c r="D61" s="721"/>
      <c r="E61" s="721"/>
      <c r="F61" s="722"/>
      <c r="G61" s="400"/>
      <c r="H61" s="401"/>
      <c r="I61" s="401"/>
      <c r="J61" s="401"/>
      <c r="K61" s="56"/>
      <c r="L61" s="10"/>
      <c r="M61" s="10"/>
      <c r="N61" s="10"/>
      <c r="O61" s="10"/>
      <c r="P61" s="10"/>
      <c r="Q61" s="10"/>
    </row>
    <row r="62" spans="1:17" ht="11.25" customHeight="1" thickBot="1" x14ac:dyDescent="0.3">
      <c r="A62" s="103"/>
      <c r="B62" s="104"/>
      <c r="C62" s="104"/>
      <c r="D62" s="105"/>
      <c r="E62" s="106"/>
      <c r="F62" s="107"/>
      <c r="G62" s="108"/>
      <c r="H62" s="108"/>
      <c r="I62" s="108"/>
      <c r="J62" s="108"/>
      <c r="K62" s="56"/>
      <c r="L62" s="10"/>
      <c r="M62" s="10"/>
      <c r="N62" s="10"/>
      <c r="O62" s="10"/>
      <c r="P62" s="10"/>
      <c r="Q62" s="10"/>
    </row>
    <row r="63" spans="1:17" ht="24" customHeight="1" thickBot="1" x14ac:dyDescent="0.3">
      <c r="A63" s="710" t="s">
        <v>1048</v>
      </c>
      <c r="B63" s="711"/>
      <c r="C63" s="712"/>
      <c r="D63" s="109" t="s">
        <v>1011</v>
      </c>
      <c r="E63" s="110" t="s">
        <v>483</v>
      </c>
      <c r="F63" s="101"/>
      <c r="G63" s="102"/>
      <c r="H63" s="102"/>
      <c r="I63" s="101"/>
      <c r="J63" s="101"/>
      <c r="K63" s="20"/>
      <c r="L63" s="10"/>
      <c r="M63" s="10"/>
      <c r="N63" s="10"/>
      <c r="O63" s="10"/>
      <c r="P63" s="10"/>
      <c r="Q63" s="10"/>
    </row>
    <row r="64" spans="1:17" ht="24.95" customHeight="1" thickBot="1" x14ac:dyDescent="0.3">
      <c r="A64" s="837" t="s">
        <v>2563</v>
      </c>
      <c r="B64" s="838"/>
      <c r="C64" s="839"/>
      <c r="D64" s="34" t="str">
        <f>DATA!B608</f>
        <v>Blank Form</v>
      </c>
      <c r="E64" s="98" t="str">
        <f>DATA!B609</f>
        <v>BF</v>
      </c>
      <c r="F64" s="101"/>
      <c r="G64" s="102"/>
      <c r="H64" s="101"/>
      <c r="I64" s="101"/>
      <c r="J64" s="101"/>
      <c r="K64" s="20"/>
      <c r="L64" s="10"/>
      <c r="M64" s="10"/>
      <c r="N64" s="10"/>
      <c r="O64" s="10"/>
      <c r="P64" s="10"/>
      <c r="Q64" s="10"/>
    </row>
    <row r="65" spans="1:17" ht="24.95" customHeight="1" thickBot="1" x14ac:dyDescent="0.3">
      <c r="A65" s="837" t="s">
        <v>2564</v>
      </c>
      <c r="B65" s="838"/>
      <c r="C65" s="839"/>
      <c r="D65" s="34" t="str">
        <f>DATA!B628</f>
        <v>Blank Form</v>
      </c>
      <c r="E65" s="98" t="str">
        <f>DATA!B629</f>
        <v>BF</v>
      </c>
      <c r="F65" s="101"/>
      <c r="G65" s="102"/>
      <c r="H65" s="101"/>
      <c r="I65" s="101"/>
      <c r="J65" s="101"/>
      <c r="K65" s="20"/>
      <c r="L65" s="10"/>
      <c r="M65" s="10"/>
      <c r="N65" s="10"/>
      <c r="O65" s="10"/>
      <c r="P65" s="10"/>
      <c r="Q65" s="10"/>
    </row>
    <row r="66" spans="1:17" ht="18.75" customHeight="1" thickBot="1" x14ac:dyDescent="0.3">
      <c r="A66" s="837" t="s">
        <v>3044</v>
      </c>
      <c r="B66" s="838"/>
      <c r="C66" s="839"/>
      <c r="D66" s="34" t="str">
        <f>DATA!B648</f>
        <v>Blank Form</v>
      </c>
      <c r="E66" s="98" t="str">
        <f>DATA!B649</f>
        <v>BF</v>
      </c>
      <c r="F66" s="101"/>
      <c r="G66" s="102"/>
      <c r="H66" s="101"/>
      <c r="I66" s="101"/>
      <c r="J66" s="101"/>
      <c r="K66" s="20"/>
      <c r="L66" s="10"/>
      <c r="M66" s="10"/>
      <c r="N66" s="10"/>
      <c r="O66" s="10"/>
      <c r="P66" s="10"/>
      <c r="Q66" s="10"/>
    </row>
    <row r="67" spans="1:17" ht="15.75" customHeight="1" thickBot="1" x14ac:dyDescent="0.3">
      <c r="A67" s="701" t="s">
        <v>1049</v>
      </c>
      <c r="B67" s="702"/>
      <c r="C67" s="703"/>
      <c r="D67" s="51"/>
      <c r="E67" s="406" t="str">
        <f>IF(OR(E64=definitions!$A$12,E65=definitions!$A$12,E66=definitions!$A$12),definitions!$A$12,IF(OR(E64=definitions!$A$11,E65=definitions!$A$11,E66=definitions!$A$11),definitions!$A$11,IF(OR(E64=definitions!$A$13,E65=definitions!$A$13,E66=definitions!$A$13),definitions!$A$13,SUM(E64:E66))))</f>
        <v>BF</v>
      </c>
      <c r="F67" s="101"/>
      <c r="G67" s="101"/>
      <c r="H67" s="101"/>
      <c r="I67" s="101"/>
      <c r="J67" s="101"/>
      <c r="K67" s="21"/>
      <c r="L67" s="10"/>
      <c r="M67" s="10"/>
      <c r="N67" s="10"/>
      <c r="O67" s="10"/>
      <c r="P67" s="10"/>
      <c r="Q67" s="10"/>
    </row>
    <row r="68" spans="1:17" ht="27.75" customHeight="1" thickBot="1" x14ac:dyDescent="0.3">
      <c r="A68" s="704" t="s">
        <v>1050</v>
      </c>
      <c r="B68" s="705"/>
      <c r="C68" s="706"/>
      <c r="D68" s="707" t="str">
        <f>DATA!B651</f>
        <v>Blank Form</v>
      </c>
      <c r="E68" s="708"/>
      <c r="F68" s="708"/>
      <c r="G68" s="709"/>
      <c r="H68" s="95"/>
      <c r="I68" s="95"/>
      <c r="J68" s="96"/>
      <c r="L68" s="10"/>
      <c r="M68" s="10"/>
      <c r="N68" s="10"/>
      <c r="O68" s="10"/>
      <c r="P68" s="10"/>
      <c r="Q68" s="10"/>
    </row>
    <row r="69" spans="1:17" ht="15.75" customHeight="1" x14ac:dyDescent="0.25">
      <c r="A69" s="96"/>
      <c r="B69" s="96"/>
      <c r="C69" s="96"/>
      <c r="D69" s="96"/>
      <c r="E69" s="96"/>
      <c r="F69" s="96"/>
      <c r="G69" s="96"/>
      <c r="H69" s="96"/>
      <c r="I69" s="96"/>
      <c r="J69" s="96"/>
      <c r="K69" s="96"/>
      <c r="L69" s="95"/>
      <c r="M69" s="95"/>
      <c r="N69" s="95"/>
      <c r="O69" s="95"/>
      <c r="P69" s="95"/>
      <c r="Q69" s="95"/>
    </row>
    <row r="70" spans="1:17" x14ac:dyDescent="0.25">
      <c r="A70" s="96"/>
      <c r="B70" s="96"/>
      <c r="C70" s="96"/>
      <c r="D70" s="96"/>
      <c r="E70" s="96"/>
      <c r="F70" s="96"/>
      <c r="G70" s="96"/>
      <c r="H70" s="96"/>
      <c r="I70" s="96"/>
      <c r="J70" s="96"/>
      <c r="K70" s="96"/>
      <c r="L70" s="95"/>
      <c r="M70" s="95"/>
      <c r="N70" s="95"/>
      <c r="O70" s="95"/>
      <c r="P70" s="95"/>
      <c r="Q70" s="95"/>
    </row>
    <row r="71" spans="1:17" x14ac:dyDescent="0.25">
      <c r="A71" s="96"/>
      <c r="B71" s="96"/>
      <c r="C71" s="96"/>
      <c r="D71" s="95"/>
      <c r="E71" s="95"/>
      <c r="F71" s="95"/>
      <c r="G71" s="95"/>
      <c r="H71" s="95"/>
      <c r="I71" s="95"/>
      <c r="J71" s="95"/>
      <c r="K71" s="95"/>
      <c r="L71" s="95"/>
      <c r="M71" s="95"/>
      <c r="N71" s="95"/>
      <c r="O71" s="95"/>
      <c r="P71" s="95"/>
      <c r="Q71" s="96"/>
    </row>
    <row r="72" spans="1:17" x14ac:dyDescent="0.25">
      <c r="A72" s="96"/>
      <c r="B72" s="96"/>
      <c r="C72" s="96"/>
      <c r="D72" s="95"/>
      <c r="E72" s="95"/>
      <c r="F72" s="95"/>
      <c r="G72" s="95"/>
      <c r="H72" s="95"/>
      <c r="I72" s="95"/>
      <c r="J72" s="95"/>
      <c r="K72" s="95"/>
      <c r="L72" s="95"/>
      <c r="M72" s="95"/>
      <c r="N72" s="95"/>
      <c r="O72" s="95"/>
      <c r="P72" s="95"/>
      <c r="Q72" s="96"/>
    </row>
    <row r="73" spans="1:17" ht="15.75" customHeight="1" x14ac:dyDescent="0.25">
      <c r="A73" s="96"/>
      <c r="B73" s="96"/>
      <c r="C73" s="96"/>
      <c r="D73" s="95"/>
      <c r="E73" s="95"/>
      <c r="F73" s="95"/>
      <c r="G73" s="95"/>
      <c r="H73" s="95"/>
      <c r="I73" s="95"/>
      <c r="J73" s="95"/>
      <c r="K73" s="95"/>
      <c r="L73" s="95"/>
      <c r="M73" s="95"/>
      <c r="N73" s="95"/>
      <c r="O73" s="95"/>
      <c r="P73" s="95"/>
      <c r="Q73" s="96"/>
    </row>
    <row r="74" spans="1:17" ht="15.75" customHeight="1" x14ac:dyDescent="0.25">
      <c r="A74" s="96"/>
      <c r="B74" s="96"/>
      <c r="C74" s="96"/>
      <c r="D74" s="95"/>
      <c r="E74" s="95"/>
      <c r="F74" s="95"/>
      <c r="G74" s="95"/>
      <c r="H74" s="95"/>
      <c r="I74" s="95"/>
      <c r="J74" s="95"/>
      <c r="K74" s="95"/>
      <c r="L74" s="95"/>
      <c r="M74" s="95"/>
      <c r="N74" s="95"/>
      <c r="O74" s="95"/>
      <c r="P74" s="95"/>
      <c r="Q74" s="96"/>
    </row>
    <row r="75" spans="1:17" ht="15.75" customHeight="1" x14ac:dyDescent="0.25">
      <c r="A75" s="96"/>
      <c r="B75" s="96"/>
      <c r="C75" s="96"/>
      <c r="D75" s="95"/>
      <c r="E75" s="95"/>
      <c r="F75" s="95"/>
      <c r="G75" s="95"/>
      <c r="H75" s="95"/>
      <c r="I75" s="95"/>
      <c r="J75" s="95"/>
      <c r="K75" s="95"/>
      <c r="L75" s="95"/>
      <c r="M75" s="95"/>
      <c r="N75" s="95"/>
      <c r="O75" s="95"/>
      <c r="P75" s="95"/>
      <c r="Q75" s="96"/>
    </row>
    <row r="76" spans="1:17" ht="15.75" customHeight="1" x14ac:dyDescent="0.25">
      <c r="A76" s="96"/>
      <c r="B76" s="96"/>
      <c r="C76" s="96"/>
      <c r="D76" s="95"/>
      <c r="E76" s="95"/>
      <c r="F76" s="95"/>
      <c r="G76" s="95"/>
      <c r="H76" s="95"/>
      <c r="I76" s="95"/>
      <c r="J76" s="95"/>
      <c r="K76" s="95"/>
      <c r="L76" s="95"/>
      <c r="M76" s="95"/>
      <c r="N76" s="95"/>
      <c r="O76" s="95"/>
      <c r="P76" s="95"/>
      <c r="Q76" s="96"/>
    </row>
    <row r="77" spans="1:17" ht="15.75" customHeight="1" x14ac:dyDescent="0.25">
      <c r="A77" s="96"/>
      <c r="B77" s="96"/>
      <c r="C77" s="96"/>
      <c r="D77" s="95"/>
      <c r="E77" s="95"/>
      <c r="F77" s="95"/>
      <c r="G77" s="95"/>
      <c r="H77" s="95"/>
      <c r="I77" s="95"/>
      <c r="J77" s="95"/>
      <c r="K77" s="95"/>
      <c r="L77" s="95"/>
      <c r="M77" s="95"/>
      <c r="N77" s="95"/>
      <c r="O77" s="95"/>
      <c r="P77" s="95"/>
      <c r="Q77" s="96"/>
    </row>
    <row r="78" spans="1:17" ht="15.75" customHeight="1" x14ac:dyDescent="0.25">
      <c r="A78" s="96"/>
      <c r="B78" s="96"/>
      <c r="C78" s="96"/>
      <c r="D78" s="95"/>
      <c r="E78" s="95"/>
      <c r="F78" s="95"/>
      <c r="G78" s="95"/>
      <c r="H78" s="95"/>
      <c r="I78" s="95"/>
      <c r="J78" s="95"/>
      <c r="K78" s="95"/>
      <c r="L78" s="95"/>
      <c r="M78" s="95"/>
      <c r="N78" s="95"/>
      <c r="O78" s="95"/>
      <c r="P78" s="95"/>
      <c r="Q78" s="96"/>
    </row>
    <row r="79" spans="1:17" ht="15.75" customHeight="1" x14ac:dyDescent="0.25">
      <c r="A79" s="96"/>
      <c r="B79" s="96"/>
      <c r="C79" s="96"/>
      <c r="D79" s="95"/>
      <c r="E79" s="95"/>
      <c r="F79" s="95"/>
      <c r="G79" s="95"/>
      <c r="H79" s="95"/>
      <c r="I79" s="95"/>
      <c r="J79" s="95"/>
      <c r="K79" s="95"/>
      <c r="L79" s="95"/>
      <c r="M79" s="95"/>
      <c r="N79" s="95"/>
      <c r="O79" s="95"/>
      <c r="P79" s="95"/>
      <c r="Q79" s="96"/>
    </row>
    <row r="80" spans="1:17" ht="15.75" customHeight="1" x14ac:dyDescent="0.25">
      <c r="A80" s="96"/>
      <c r="B80" s="96"/>
      <c r="C80" s="96"/>
      <c r="D80" s="95"/>
      <c r="E80" s="95"/>
      <c r="F80" s="95"/>
      <c r="G80" s="95"/>
      <c r="H80" s="95"/>
      <c r="I80" s="95"/>
      <c r="J80" s="95"/>
      <c r="K80" s="95"/>
      <c r="L80" s="95"/>
      <c r="M80" s="95"/>
      <c r="N80" s="95"/>
      <c r="O80" s="95"/>
      <c r="P80" s="95"/>
      <c r="Q80" s="96"/>
    </row>
    <row r="81" spans="1:17" x14ac:dyDescent="0.25">
      <c r="A81" s="96"/>
      <c r="B81" s="96"/>
      <c r="C81" s="96"/>
      <c r="D81" s="95"/>
      <c r="E81" s="95"/>
      <c r="F81" s="95"/>
      <c r="G81" s="95"/>
      <c r="H81" s="95"/>
      <c r="I81" s="95"/>
      <c r="J81" s="95"/>
      <c r="K81" s="95"/>
      <c r="L81" s="95"/>
      <c r="M81" s="95"/>
      <c r="N81" s="95"/>
      <c r="O81" s="95"/>
      <c r="P81" s="95"/>
      <c r="Q81" s="96"/>
    </row>
    <row r="82" spans="1:17" x14ac:dyDescent="0.25">
      <c r="A82" s="96"/>
      <c r="B82" s="96"/>
      <c r="C82" s="96"/>
      <c r="D82" s="96"/>
      <c r="E82" s="96"/>
      <c r="F82" s="96"/>
      <c r="G82" s="96"/>
      <c r="H82" s="96"/>
      <c r="I82" s="96"/>
      <c r="J82" s="96"/>
      <c r="K82" s="96"/>
      <c r="L82" s="95"/>
      <c r="M82" s="95"/>
      <c r="N82" s="95"/>
      <c r="O82" s="95"/>
      <c r="P82" s="95"/>
      <c r="Q82" s="95"/>
    </row>
    <row r="83" spans="1:17" x14ac:dyDescent="0.25">
      <c r="A83" s="96"/>
      <c r="B83" s="96"/>
      <c r="C83" s="96"/>
      <c r="D83" s="96"/>
      <c r="E83" s="96"/>
      <c r="F83" s="96"/>
      <c r="G83" s="96"/>
      <c r="H83" s="96"/>
      <c r="I83" s="96"/>
      <c r="J83" s="96"/>
      <c r="K83" s="96"/>
      <c r="L83" s="95"/>
      <c r="M83" s="95"/>
      <c r="N83" s="95"/>
      <c r="O83" s="95"/>
      <c r="P83" s="95"/>
      <c r="Q83" s="95"/>
    </row>
    <row r="84" spans="1:17" x14ac:dyDescent="0.25">
      <c r="A84" s="96"/>
      <c r="B84" s="96"/>
      <c r="C84" s="96"/>
      <c r="D84" s="96"/>
      <c r="E84" s="96"/>
      <c r="F84" s="96"/>
      <c r="G84" s="96"/>
      <c r="H84" s="96"/>
      <c r="I84" s="96"/>
      <c r="J84" s="96"/>
      <c r="K84" s="96"/>
      <c r="L84" s="95"/>
      <c r="M84" s="95"/>
      <c r="N84" s="95"/>
      <c r="O84" s="95"/>
      <c r="P84" s="95"/>
      <c r="Q84" s="95"/>
    </row>
    <row r="85" spans="1:17" x14ac:dyDescent="0.25">
      <c r="A85" s="96"/>
      <c r="B85" s="96"/>
      <c r="C85" s="96"/>
      <c r="D85" s="96"/>
      <c r="E85" s="96"/>
      <c r="F85" s="96"/>
      <c r="G85" s="96"/>
      <c r="H85" s="96"/>
      <c r="I85" s="96"/>
      <c r="J85" s="96"/>
      <c r="K85" s="96"/>
      <c r="L85" s="95"/>
      <c r="M85" s="95"/>
      <c r="N85" s="95"/>
      <c r="O85" s="95"/>
      <c r="P85" s="95"/>
      <c r="Q85" s="95"/>
    </row>
    <row r="86" spans="1:17" x14ac:dyDescent="0.25">
      <c r="A86" s="96"/>
      <c r="B86" s="96"/>
      <c r="C86" s="96"/>
      <c r="D86" s="96"/>
      <c r="E86" s="96"/>
      <c r="F86" s="96"/>
      <c r="G86" s="96"/>
      <c r="H86" s="96"/>
      <c r="I86" s="96"/>
      <c r="J86" s="96"/>
      <c r="K86" s="96"/>
      <c r="L86" s="95"/>
      <c r="M86" s="95"/>
      <c r="N86" s="95"/>
      <c r="O86" s="95"/>
      <c r="P86" s="95"/>
      <c r="Q86" s="95"/>
    </row>
    <row r="87" spans="1:17" x14ac:dyDescent="0.25">
      <c r="A87" s="96"/>
      <c r="B87" s="96"/>
      <c r="C87" s="96"/>
      <c r="D87" s="96"/>
      <c r="E87" s="96"/>
      <c r="F87" s="96"/>
      <c r="G87" s="96"/>
      <c r="H87" s="96"/>
      <c r="I87" s="96"/>
      <c r="J87" s="96"/>
      <c r="K87" s="96"/>
      <c r="L87" s="95"/>
      <c r="M87" s="95"/>
      <c r="N87" s="95"/>
      <c r="O87" s="95"/>
      <c r="P87" s="95"/>
      <c r="Q87" s="95"/>
    </row>
    <row r="88" spans="1:17" x14ac:dyDescent="0.25">
      <c r="A88" s="96"/>
      <c r="B88" s="96"/>
      <c r="C88" s="96"/>
      <c r="D88" s="96"/>
      <c r="E88" s="96"/>
      <c r="F88" s="96"/>
      <c r="G88" s="96"/>
      <c r="H88" s="96"/>
      <c r="I88" s="96"/>
      <c r="J88" s="96"/>
      <c r="K88" s="96"/>
      <c r="L88" s="95"/>
      <c r="M88" s="95"/>
      <c r="N88" s="95"/>
      <c r="O88" s="95"/>
      <c r="P88" s="95"/>
      <c r="Q88" s="95"/>
    </row>
    <row r="89" spans="1:17" x14ac:dyDescent="0.25">
      <c r="A89" s="96"/>
      <c r="B89" s="96"/>
      <c r="C89" s="96"/>
      <c r="D89" s="96"/>
      <c r="E89" s="96"/>
      <c r="F89" s="96"/>
      <c r="G89" s="96"/>
      <c r="H89" s="96"/>
      <c r="I89" s="96"/>
      <c r="J89" s="96"/>
      <c r="K89" s="96"/>
      <c r="L89" s="95"/>
      <c r="M89" s="95"/>
      <c r="N89" s="95"/>
      <c r="O89" s="95"/>
      <c r="P89" s="95"/>
      <c r="Q89" s="95"/>
    </row>
    <row r="90" spans="1:17" x14ac:dyDescent="0.25">
      <c r="A90" s="96"/>
      <c r="B90" s="96"/>
      <c r="C90" s="96"/>
      <c r="D90" s="96"/>
      <c r="E90" s="96"/>
      <c r="F90" s="96"/>
      <c r="G90" s="96"/>
      <c r="H90" s="96"/>
      <c r="I90" s="96"/>
      <c r="J90" s="96"/>
      <c r="K90" s="96"/>
      <c r="L90" s="95"/>
      <c r="M90" s="95"/>
      <c r="N90" s="95"/>
      <c r="O90" s="95"/>
      <c r="P90" s="95"/>
      <c r="Q90" s="95"/>
    </row>
    <row r="91" spans="1:17" x14ac:dyDescent="0.25">
      <c r="A91" s="96"/>
      <c r="B91" s="96"/>
      <c r="C91" s="96"/>
      <c r="D91" s="96"/>
      <c r="E91" s="96"/>
      <c r="F91" s="96"/>
      <c r="G91" s="96"/>
      <c r="H91" s="96"/>
      <c r="I91" s="96"/>
      <c r="J91" s="96"/>
      <c r="K91" s="96"/>
      <c r="L91" s="95"/>
      <c r="M91" s="95"/>
      <c r="N91" s="95"/>
      <c r="O91" s="95"/>
      <c r="P91" s="95"/>
      <c r="Q91" s="95"/>
    </row>
    <row r="92" spans="1:17" x14ac:dyDescent="0.25">
      <c r="A92" s="96"/>
      <c r="B92" s="96"/>
      <c r="C92" s="96"/>
      <c r="D92" s="96"/>
      <c r="E92" s="96"/>
      <c r="F92" s="96"/>
      <c r="G92" s="96"/>
      <c r="H92" s="96"/>
      <c r="I92" s="96"/>
      <c r="J92" s="96"/>
      <c r="K92" s="96"/>
      <c r="L92" s="95"/>
      <c r="M92" s="95"/>
      <c r="N92" s="95"/>
      <c r="O92" s="95"/>
      <c r="P92" s="95"/>
      <c r="Q92" s="95"/>
    </row>
  </sheetData>
  <sheetProtection password="C50A" sheet="1" objects="1" scenarios="1" selectLockedCells="1"/>
  <mergeCells count="91">
    <mergeCell ref="L9:P10"/>
    <mergeCell ref="L20:P21"/>
    <mergeCell ref="L30:P31"/>
    <mergeCell ref="A3:J3"/>
    <mergeCell ref="A1:J1"/>
    <mergeCell ref="C2:D2"/>
    <mergeCell ref="E2:F2"/>
    <mergeCell ref="G2:H2"/>
    <mergeCell ref="I2:J2"/>
    <mergeCell ref="A5:B5"/>
    <mergeCell ref="C5:D5"/>
    <mergeCell ref="E5:F5"/>
    <mergeCell ref="G5:H5"/>
    <mergeCell ref="I5:J5"/>
    <mergeCell ref="A4:B4"/>
    <mergeCell ref="C4:D4"/>
    <mergeCell ref="E4:F4"/>
    <mergeCell ref="G4:H4"/>
    <mergeCell ref="I4:J4"/>
    <mergeCell ref="I9:J10"/>
    <mergeCell ref="A11:J11"/>
    <mergeCell ref="C12:D12"/>
    <mergeCell ref="E12:F12"/>
    <mergeCell ref="G12:H12"/>
    <mergeCell ref="I12:J12"/>
    <mergeCell ref="B9:B10"/>
    <mergeCell ref="I20:J21"/>
    <mergeCell ref="A13:J13"/>
    <mergeCell ref="A14:B14"/>
    <mergeCell ref="C14:D14"/>
    <mergeCell ref="E14:F14"/>
    <mergeCell ref="G14:H14"/>
    <mergeCell ref="I14:J14"/>
    <mergeCell ref="A15:B15"/>
    <mergeCell ref="C15:D15"/>
    <mergeCell ref="E15:F15"/>
    <mergeCell ref="G15:H15"/>
    <mergeCell ref="I15:J15"/>
    <mergeCell ref="B20:B21"/>
    <mergeCell ref="G16:H16"/>
    <mergeCell ref="B53:F53"/>
    <mergeCell ref="I30:J31"/>
    <mergeCell ref="A22:J22"/>
    <mergeCell ref="A24:J24"/>
    <mergeCell ref="A25:B25"/>
    <mergeCell ref="C25:D25"/>
    <mergeCell ref="E25:F25"/>
    <mergeCell ref="G25:H25"/>
    <mergeCell ref="I25:J25"/>
    <mergeCell ref="A26:B26"/>
    <mergeCell ref="C26:D26"/>
    <mergeCell ref="E26:F26"/>
    <mergeCell ref="G26:H26"/>
    <mergeCell ref="I26:J26"/>
    <mergeCell ref="B30:B31"/>
    <mergeCell ref="A32:F34"/>
    <mergeCell ref="G32:J34"/>
    <mergeCell ref="A35:F48"/>
    <mergeCell ref="G35:J48"/>
    <mergeCell ref="A49:F49"/>
    <mergeCell ref="G49:J49"/>
    <mergeCell ref="B61:F61"/>
    <mergeCell ref="B58:F58"/>
    <mergeCell ref="B59:F59"/>
    <mergeCell ref="B60:F60"/>
    <mergeCell ref="G58:K58"/>
    <mergeCell ref="G59:J59"/>
    <mergeCell ref="G60:J60"/>
    <mergeCell ref="A67:C67"/>
    <mergeCell ref="A68:C68"/>
    <mergeCell ref="D68:G68"/>
    <mergeCell ref="A63:C63"/>
    <mergeCell ref="A64:C64"/>
    <mergeCell ref="A65:C65"/>
    <mergeCell ref="A66:C66"/>
    <mergeCell ref="L35:O37"/>
    <mergeCell ref="B54:F54"/>
    <mergeCell ref="B55:F55"/>
    <mergeCell ref="B56:F56"/>
    <mergeCell ref="B57:F57"/>
    <mergeCell ref="G56:K56"/>
    <mergeCell ref="G57:K57"/>
    <mergeCell ref="G55:K55"/>
    <mergeCell ref="B50:F50"/>
    <mergeCell ref="B51:F51"/>
    <mergeCell ref="G50:K50"/>
    <mergeCell ref="G51:K51"/>
    <mergeCell ref="G52:K52"/>
    <mergeCell ref="G53:K53"/>
    <mergeCell ref="G54:K54"/>
    <mergeCell ref="B52:F52"/>
  </mergeCells>
  <conditionalFormatting sqref="E64">
    <cfRule type="expression" dxfId="185" priority="40" stopIfTrue="1">
      <formula>($K$5="*")</formula>
    </cfRule>
  </conditionalFormatting>
  <conditionalFormatting sqref="E64:E65">
    <cfRule type="expression" dxfId="184" priority="60" stopIfTrue="1">
      <formula>($I$5="*")</formula>
    </cfRule>
  </conditionalFormatting>
  <conditionalFormatting sqref="E65">
    <cfRule type="expression" dxfId="183" priority="59" stopIfTrue="1">
      <formula>($K$5="*")</formula>
    </cfRule>
  </conditionalFormatting>
  <conditionalFormatting sqref="E66">
    <cfRule type="expression" dxfId="182" priority="58" stopIfTrue="1">
      <formula>($G$6="*")</formula>
    </cfRule>
  </conditionalFormatting>
  <conditionalFormatting sqref="E66">
    <cfRule type="expression" dxfId="181" priority="57" stopIfTrue="1">
      <formula>($H$6="*")</formula>
    </cfRule>
  </conditionalFormatting>
  <conditionalFormatting sqref="E66">
    <cfRule type="expression" dxfId="180" priority="56" stopIfTrue="1">
      <formula>($I$6="*")</formula>
    </cfRule>
  </conditionalFormatting>
  <conditionalFormatting sqref="E66">
    <cfRule type="expression" dxfId="179" priority="55" stopIfTrue="1">
      <formula>($J$6="*")</formula>
    </cfRule>
  </conditionalFormatting>
  <conditionalFormatting sqref="E66">
    <cfRule type="expression" dxfId="178" priority="54" stopIfTrue="1">
      <formula>($K$6="*")</formula>
    </cfRule>
  </conditionalFormatting>
  <conditionalFormatting sqref="D64:D66">
    <cfRule type="expression" dxfId="177" priority="20" stopIfTrue="1">
      <formula>(#REF!="*")</formula>
    </cfRule>
  </conditionalFormatting>
  <conditionalFormatting sqref="D64:D66">
    <cfRule type="expression" dxfId="176" priority="24" stopIfTrue="1">
      <formula>(#REF!="*")</formula>
    </cfRule>
  </conditionalFormatting>
  <conditionalFormatting sqref="D64:D66">
    <cfRule type="expression" dxfId="175" priority="23" stopIfTrue="1">
      <formula>(#REF!="*")</formula>
    </cfRule>
  </conditionalFormatting>
  <conditionalFormatting sqref="D64:D66">
    <cfRule type="expression" dxfId="174" priority="22" stopIfTrue="1">
      <formula>(#REF!="*")</formula>
    </cfRule>
  </conditionalFormatting>
  <conditionalFormatting sqref="D64:D66">
    <cfRule type="expression" dxfId="173" priority="21" stopIfTrue="1">
      <formula>(#REF!="*")</formula>
    </cfRule>
  </conditionalFormatting>
  <conditionalFormatting sqref="E64:E65">
    <cfRule type="expression" dxfId="172" priority="66" stopIfTrue="1">
      <formula>(#REF!="*")</formula>
    </cfRule>
  </conditionalFormatting>
  <conditionalFormatting sqref="E64:E65">
    <cfRule type="expression" dxfId="171" priority="67" stopIfTrue="1">
      <formula>($G$5="*")</formula>
    </cfRule>
  </conditionalFormatting>
  <conditionalFormatting sqref="E64:E65">
    <cfRule type="expression" dxfId="170" priority="68" stopIfTrue="1">
      <formula>(#REF!="*")</formula>
    </cfRule>
  </conditionalFormatting>
  <pageMargins left="0" right="0" top="0.5" bottom="0" header="0.5" footer="0.5"/>
  <pageSetup orientation="portrait" horizontalDpi="4294967292" verticalDpi="4294967292" r:id="rId1"/>
  <headerFooter alignWithMargins="0"/>
  <rowBreaks count="1" manualBreakCount="1">
    <brk id="4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0</xdr:col>
                    <xdr:colOff>9525</xdr:colOff>
                    <xdr:row>50</xdr:row>
                    <xdr:rowOff>0</xdr:rowOff>
                  </from>
                  <to>
                    <xdr:col>5</xdr:col>
                    <xdr:colOff>1085850</xdr:colOff>
                    <xdr:row>51</xdr:row>
                    <xdr:rowOff>28575</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0</xdr:col>
                    <xdr:colOff>9525</xdr:colOff>
                    <xdr:row>51</xdr:row>
                    <xdr:rowOff>0</xdr:rowOff>
                  </from>
                  <to>
                    <xdr:col>2</xdr:col>
                    <xdr:colOff>152400</xdr:colOff>
                    <xdr:row>51</xdr:row>
                    <xdr:rowOff>219075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0</xdr:col>
                    <xdr:colOff>9525</xdr:colOff>
                    <xdr:row>52</xdr:row>
                    <xdr:rowOff>0</xdr:rowOff>
                  </from>
                  <to>
                    <xdr:col>2</xdr:col>
                    <xdr:colOff>209550</xdr:colOff>
                    <xdr:row>52</xdr:row>
                    <xdr:rowOff>219075</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0</xdr:col>
                    <xdr:colOff>9525</xdr:colOff>
                    <xdr:row>53</xdr:row>
                    <xdr:rowOff>0</xdr:rowOff>
                  </from>
                  <to>
                    <xdr:col>2</xdr:col>
                    <xdr:colOff>190500</xdr:colOff>
                    <xdr:row>53</xdr:row>
                    <xdr:rowOff>209550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0</xdr:col>
                    <xdr:colOff>9525</xdr:colOff>
                    <xdr:row>53</xdr:row>
                    <xdr:rowOff>266700</xdr:rowOff>
                  </from>
                  <to>
                    <xdr:col>2</xdr:col>
                    <xdr:colOff>171450</xdr:colOff>
                    <xdr:row>54</xdr:row>
                    <xdr:rowOff>209550</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0</xdr:col>
                    <xdr:colOff>9525</xdr:colOff>
                    <xdr:row>55</xdr:row>
                    <xdr:rowOff>0</xdr:rowOff>
                  </from>
                  <to>
                    <xdr:col>2</xdr:col>
                    <xdr:colOff>171450</xdr:colOff>
                    <xdr:row>55</xdr:row>
                    <xdr:rowOff>219075</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0</xdr:col>
                    <xdr:colOff>9525</xdr:colOff>
                    <xdr:row>56</xdr:row>
                    <xdr:rowOff>0</xdr:rowOff>
                  </from>
                  <to>
                    <xdr:col>2</xdr:col>
                    <xdr:colOff>171450</xdr:colOff>
                    <xdr:row>56</xdr:row>
                    <xdr:rowOff>209550</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0</xdr:col>
                    <xdr:colOff>9525</xdr:colOff>
                    <xdr:row>56</xdr:row>
                    <xdr:rowOff>266700</xdr:rowOff>
                  </from>
                  <to>
                    <xdr:col>2</xdr:col>
                    <xdr:colOff>152400</xdr:colOff>
                    <xdr:row>57</xdr:row>
                    <xdr:rowOff>209550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0</xdr:col>
                    <xdr:colOff>9525</xdr:colOff>
                    <xdr:row>49</xdr:row>
                    <xdr:rowOff>0</xdr:rowOff>
                  </from>
                  <to>
                    <xdr:col>2</xdr:col>
                    <xdr:colOff>142875</xdr:colOff>
                    <xdr:row>49</xdr:row>
                    <xdr:rowOff>219075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0</xdr:col>
                    <xdr:colOff>9525</xdr:colOff>
                    <xdr:row>58</xdr:row>
                    <xdr:rowOff>0</xdr:rowOff>
                  </from>
                  <to>
                    <xdr:col>2</xdr:col>
                    <xdr:colOff>142875</xdr:colOff>
                    <xdr:row>58</xdr:row>
                    <xdr:rowOff>219075</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0</xdr:col>
                    <xdr:colOff>9525</xdr:colOff>
                    <xdr:row>59</xdr:row>
                    <xdr:rowOff>0</xdr:rowOff>
                  </from>
                  <to>
                    <xdr:col>0</xdr:col>
                    <xdr:colOff>228600</xdr:colOff>
                    <xdr:row>59</xdr:row>
                    <xdr:rowOff>219075</xdr:rowOff>
                  </to>
                </anchor>
              </controlPr>
            </control>
          </mc:Choice>
        </mc:AlternateContent>
        <mc:AlternateContent xmlns:mc="http://schemas.openxmlformats.org/markup-compatibility/2006">
          <mc:Choice Requires="x14">
            <control shapeId="32781" r:id="rId15" name="Check Box 13">
              <controlPr defaultSize="0" autoFill="0" autoLine="0" autoPict="0">
                <anchor moveWithCells="1">
                  <from>
                    <xdr:col>0</xdr:col>
                    <xdr:colOff>38100</xdr:colOff>
                    <xdr:row>5</xdr:row>
                    <xdr:rowOff>0</xdr:rowOff>
                  </from>
                  <to>
                    <xdr:col>1</xdr:col>
                    <xdr:colOff>952500</xdr:colOff>
                    <xdr:row>5</xdr:row>
                    <xdr:rowOff>1362075</xdr:rowOff>
                  </to>
                </anchor>
              </controlPr>
            </control>
          </mc:Choice>
        </mc:AlternateContent>
        <mc:AlternateContent xmlns:mc="http://schemas.openxmlformats.org/markup-compatibility/2006">
          <mc:Choice Requires="x14">
            <control shapeId="32782" r:id="rId16" name="Check Box 14">
              <controlPr defaultSize="0" autoFill="0" autoLine="0" autoPict="0">
                <anchor moveWithCells="1">
                  <from>
                    <xdr:col>2</xdr:col>
                    <xdr:colOff>38100</xdr:colOff>
                    <xdr:row>5</xdr:row>
                    <xdr:rowOff>552450</xdr:rowOff>
                  </from>
                  <to>
                    <xdr:col>3</xdr:col>
                    <xdr:colOff>952500</xdr:colOff>
                    <xdr:row>5</xdr:row>
                    <xdr:rowOff>847725</xdr:rowOff>
                  </to>
                </anchor>
              </controlPr>
            </control>
          </mc:Choice>
        </mc:AlternateContent>
        <mc:AlternateContent xmlns:mc="http://schemas.openxmlformats.org/markup-compatibility/2006">
          <mc:Choice Requires="x14">
            <control shapeId="32783" r:id="rId17" name="Check Box 15">
              <controlPr defaultSize="0" autoFill="0" autoLine="0" autoPict="0">
                <anchor moveWithCells="1">
                  <from>
                    <xdr:col>2</xdr:col>
                    <xdr:colOff>38100</xdr:colOff>
                    <xdr:row>6</xdr:row>
                    <xdr:rowOff>66675</xdr:rowOff>
                  </from>
                  <to>
                    <xdr:col>3</xdr:col>
                    <xdr:colOff>952500</xdr:colOff>
                    <xdr:row>6</xdr:row>
                    <xdr:rowOff>781050</xdr:rowOff>
                  </to>
                </anchor>
              </controlPr>
            </control>
          </mc:Choice>
        </mc:AlternateContent>
        <mc:AlternateContent xmlns:mc="http://schemas.openxmlformats.org/markup-compatibility/2006">
          <mc:Choice Requires="x14">
            <control shapeId="32784" r:id="rId18" name="Check Box 16">
              <controlPr defaultSize="0" autoFill="0" autoLine="0" autoPict="0">
                <anchor moveWithCells="1">
                  <from>
                    <xdr:col>4</xdr:col>
                    <xdr:colOff>38100</xdr:colOff>
                    <xdr:row>5</xdr:row>
                    <xdr:rowOff>542925</xdr:rowOff>
                  </from>
                  <to>
                    <xdr:col>5</xdr:col>
                    <xdr:colOff>952500</xdr:colOff>
                    <xdr:row>5</xdr:row>
                    <xdr:rowOff>904875</xdr:rowOff>
                  </to>
                </anchor>
              </controlPr>
            </control>
          </mc:Choice>
        </mc:AlternateContent>
        <mc:AlternateContent xmlns:mc="http://schemas.openxmlformats.org/markup-compatibility/2006">
          <mc:Choice Requires="x14">
            <control shapeId="32785" r:id="rId19" name="Check Box 17">
              <controlPr defaultSize="0" autoFill="0" autoLine="0" autoPict="0">
                <anchor moveWithCells="1">
                  <from>
                    <xdr:col>4</xdr:col>
                    <xdr:colOff>38100</xdr:colOff>
                    <xdr:row>6</xdr:row>
                    <xdr:rowOff>190500</xdr:rowOff>
                  </from>
                  <to>
                    <xdr:col>5</xdr:col>
                    <xdr:colOff>952500</xdr:colOff>
                    <xdr:row>6</xdr:row>
                    <xdr:rowOff>581025</xdr:rowOff>
                  </to>
                </anchor>
              </controlPr>
            </control>
          </mc:Choice>
        </mc:AlternateContent>
        <mc:AlternateContent xmlns:mc="http://schemas.openxmlformats.org/markup-compatibility/2006">
          <mc:Choice Requires="x14">
            <control shapeId="32786" r:id="rId20" name="Check Box 18">
              <controlPr defaultSize="0" autoFill="0" autoLine="0" autoPict="0">
                <anchor moveWithCells="1">
                  <from>
                    <xdr:col>6</xdr:col>
                    <xdr:colOff>38100</xdr:colOff>
                    <xdr:row>5</xdr:row>
                    <xdr:rowOff>257175</xdr:rowOff>
                  </from>
                  <to>
                    <xdr:col>7</xdr:col>
                    <xdr:colOff>952500</xdr:colOff>
                    <xdr:row>5</xdr:row>
                    <xdr:rowOff>1133475</xdr:rowOff>
                  </to>
                </anchor>
              </controlPr>
            </control>
          </mc:Choice>
        </mc:AlternateContent>
        <mc:AlternateContent xmlns:mc="http://schemas.openxmlformats.org/markup-compatibility/2006">
          <mc:Choice Requires="x14">
            <control shapeId="32787" r:id="rId21" name="Check Box 19">
              <controlPr defaultSize="0" autoFill="0" autoLine="0" autoPict="0">
                <anchor moveWithCells="1">
                  <from>
                    <xdr:col>6</xdr:col>
                    <xdr:colOff>38100</xdr:colOff>
                    <xdr:row>6</xdr:row>
                    <xdr:rowOff>123825</xdr:rowOff>
                  </from>
                  <to>
                    <xdr:col>7</xdr:col>
                    <xdr:colOff>952500</xdr:colOff>
                    <xdr:row>6</xdr:row>
                    <xdr:rowOff>714375</xdr:rowOff>
                  </to>
                </anchor>
              </controlPr>
            </control>
          </mc:Choice>
        </mc:AlternateContent>
        <mc:AlternateContent xmlns:mc="http://schemas.openxmlformats.org/markup-compatibility/2006">
          <mc:Choice Requires="x14">
            <control shapeId="32788" r:id="rId22" name="Check Box 20">
              <controlPr defaultSize="0" autoFill="0" autoLine="0" autoPict="0">
                <anchor moveWithCells="1">
                  <from>
                    <xdr:col>8</xdr:col>
                    <xdr:colOff>38100</xdr:colOff>
                    <xdr:row>5</xdr:row>
                    <xdr:rowOff>238125</xdr:rowOff>
                  </from>
                  <to>
                    <xdr:col>9</xdr:col>
                    <xdr:colOff>952500</xdr:colOff>
                    <xdr:row>5</xdr:row>
                    <xdr:rowOff>1133475</xdr:rowOff>
                  </to>
                </anchor>
              </controlPr>
            </control>
          </mc:Choice>
        </mc:AlternateContent>
        <mc:AlternateContent xmlns:mc="http://schemas.openxmlformats.org/markup-compatibility/2006">
          <mc:Choice Requires="x14">
            <control shapeId="32789" r:id="rId23" name="Check Box 21">
              <controlPr defaultSize="0" autoFill="0" autoLine="0" autoPict="0">
                <anchor moveWithCells="1">
                  <from>
                    <xdr:col>0</xdr:col>
                    <xdr:colOff>38100</xdr:colOff>
                    <xdr:row>16</xdr:row>
                    <xdr:rowOff>285750</xdr:rowOff>
                  </from>
                  <to>
                    <xdr:col>1</xdr:col>
                    <xdr:colOff>952500</xdr:colOff>
                    <xdr:row>16</xdr:row>
                    <xdr:rowOff>1028700</xdr:rowOff>
                  </to>
                </anchor>
              </controlPr>
            </control>
          </mc:Choice>
        </mc:AlternateContent>
        <mc:AlternateContent xmlns:mc="http://schemas.openxmlformats.org/markup-compatibility/2006">
          <mc:Choice Requires="x14">
            <control shapeId="32790" r:id="rId24" name="Check Box 22">
              <controlPr defaultSize="0" autoFill="0" autoLine="0" autoPict="0">
                <anchor moveWithCells="1">
                  <from>
                    <xdr:col>2</xdr:col>
                    <xdr:colOff>38100</xdr:colOff>
                    <xdr:row>16</xdr:row>
                    <xdr:rowOff>123825</xdr:rowOff>
                  </from>
                  <to>
                    <xdr:col>3</xdr:col>
                    <xdr:colOff>952500</xdr:colOff>
                    <xdr:row>16</xdr:row>
                    <xdr:rowOff>1181100</xdr:rowOff>
                  </to>
                </anchor>
              </controlPr>
            </control>
          </mc:Choice>
        </mc:AlternateContent>
        <mc:AlternateContent xmlns:mc="http://schemas.openxmlformats.org/markup-compatibility/2006">
          <mc:Choice Requires="x14">
            <control shapeId="32791" r:id="rId25" name="Check Box 23">
              <controlPr defaultSize="0" autoFill="0" autoLine="0" autoPict="0">
                <anchor moveWithCells="1">
                  <from>
                    <xdr:col>4</xdr:col>
                    <xdr:colOff>38100</xdr:colOff>
                    <xdr:row>16</xdr:row>
                    <xdr:rowOff>114300</xdr:rowOff>
                  </from>
                  <to>
                    <xdr:col>5</xdr:col>
                    <xdr:colOff>952500</xdr:colOff>
                    <xdr:row>16</xdr:row>
                    <xdr:rowOff>1152525</xdr:rowOff>
                  </to>
                </anchor>
              </controlPr>
            </control>
          </mc:Choice>
        </mc:AlternateContent>
        <mc:AlternateContent xmlns:mc="http://schemas.openxmlformats.org/markup-compatibility/2006">
          <mc:Choice Requires="x14">
            <control shapeId="32792" r:id="rId26" name="Check Box 24">
              <controlPr defaultSize="0" autoFill="0" autoLine="0" autoPict="0">
                <anchor moveWithCells="1">
                  <from>
                    <xdr:col>4</xdr:col>
                    <xdr:colOff>38100</xdr:colOff>
                    <xdr:row>17</xdr:row>
                    <xdr:rowOff>19050</xdr:rowOff>
                  </from>
                  <to>
                    <xdr:col>5</xdr:col>
                    <xdr:colOff>952500</xdr:colOff>
                    <xdr:row>17</xdr:row>
                    <xdr:rowOff>904875</xdr:rowOff>
                  </to>
                </anchor>
              </controlPr>
            </control>
          </mc:Choice>
        </mc:AlternateContent>
        <mc:AlternateContent xmlns:mc="http://schemas.openxmlformats.org/markup-compatibility/2006">
          <mc:Choice Requires="x14">
            <control shapeId="32793" r:id="rId27" name="Check Box 25">
              <controlPr defaultSize="0" autoFill="0" autoLine="0" autoPict="0">
                <anchor moveWithCells="1">
                  <from>
                    <xdr:col>6</xdr:col>
                    <xdr:colOff>38100</xdr:colOff>
                    <xdr:row>16</xdr:row>
                    <xdr:rowOff>276225</xdr:rowOff>
                  </from>
                  <to>
                    <xdr:col>7</xdr:col>
                    <xdr:colOff>952500</xdr:colOff>
                    <xdr:row>16</xdr:row>
                    <xdr:rowOff>1019175</xdr:rowOff>
                  </to>
                </anchor>
              </controlPr>
            </control>
          </mc:Choice>
        </mc:AlternateContent>
        <mc:AlternateContent xmlns:mc="http://schemas.openxmlformats.org/markup-compatibility/2006">
          <mc:Choice Requires="x14">
            <control shapeId="32794" r:id="rId28" name="Check Box 26">
              <controlPr defaultSize="0" autoFill="0" autoLine="0" autoPict="0">
                <anchor moveWithCells="1">
                  <from>
                    <xdr:col>6</xdr:col>
                    <xdr:colOff>38100</xdr:colOff>
                    <xdr:row>17</xdr:row>
                    <xdr:rowOff>95250</xdr:rowOff>
                  </from>
                  <to>
                    <xdr:col>7</xdr:col>
                    <xdr:colOff>952500</xdr:colOff>
                    <xdr:row>17</xdr:row>
                    <xdr:rowOff>847725</xdr:rowOff>
                  </to>
                </anchor>
              </controlPr>
            </control>
          </mc:Choice>
        </mc:AlternateContent>
        <mc:AlternateContent xmlns:mc="http://schemas.openxmlformats.org/markup-compatibility/2006">
          <mc:Choice Requires="x14">
            <control shapeId="32795" r:id="rId29" name="Check Box 27">
              <controlPr defaultSize="0" autoFill="0" autoLine="0" autoPict="0">
                <anchor moveWithCells="1">
                  <from>
                    <xdr:col>8</xdr:col>
                    <xdr:colOff>38100</xdr:colOff>
                    <xdr:row>16</xdr:row>
                    <xdr:rowOff>38100</xdr:rowOff>
                  </from>
                  <to>
                    <xdr:col>9</xdr:col>
                    <xdr:colOff>952500</xdr:colOff>
                    <xdr:row>17</xdr:row>
                    <xdr:rowOff>19050</xdr:rowOff>
                  </to>
                </anchor>
              </controlPr>
            </control>
          </mc:Choice>
        </mc:AlternateContent>
        <mc:AlternateContent xmlns:mc="http://schemas.openxmlformats.org/markup-compatibility/2006">
          <mc:Choice Requires="x14">
            <control shapeId="32796" r:id="rId30" name="Check Box 28">
              <controlPr defaultSize="0" autoFill="0" autoLine="0" autoPict="0">
                <anchor moveWithCells="1">
                  <from>
                    <xdr:col>0</xdr:col>
                    <xdr:colOff>38100</xdr:colOff>
                    <xdr:row>26</xdr:row>
                    <xdr:rowOff>104775</xdr:rowOff>
                  </from>
                  <to>
                    <xdr:col>1</xdr:col>
                    <xdr:colOff>952500</xdr:colOff>
                    <xdr:row>26</xdr:row>
                    <xdr:rowOff>828675</xdr:rowOff>
                  </to>
                </anchor>
              </controlPr>
            </control>
          </mc:Choice>
        </mc:AlternateContent>
        <mc:AlternateContent xmlns:mc="http://schemas.openxmlformats.org/markup-compatibility/2006">
          <mc:Choice Requires="x14">
            <control shapeId="32797" r:id="rId31" name="Check Box 29">
              <controlPr defaultSize="0" autoFill="0" autoLine="0" autoPict="0">
                <anchor moveWithCells="1">
                  <from>
                    <xdr:col>0</xdr:col>
                    <xdr:colOff>38100</xdr:colOff>
                    <xdr:row>27</xdr:row>
                    <xdr:rowOff>209550</xdr:rowOff>
                  </from>
                  <to>
                    <xdr:col>1</xdr:col>
                    <xdr:colOff>952500</xdr:colOff>
                    <xdr:row>27</xdr:row>
                    <xdr:rowOff>762000</xdr:rowOff>
                  </to>
                </anchor>
              </controlPr>
            </control>
          </mc:Choice>
        </mc:AlternateContent>
        <mc:AlternateContent xmlns:mc="http://schemas.openxmlformats.org/markup-compatibility/2006">
          <mc:Choice Requires="x14">
            <control shapeId="32798" r:id="rId32" name="Check Box 30">
              <controlPr defaultSize="0" autoFill="0" autoLine="0" autoPict="0">
                <anchor moveWithCells="1">
                  <from>
                    <xdr:col>2</xdr:col>
                    <xdr:colOff>38100</xdr:colOff>
                    <xdr:row>26</xdr:row>
                    <xdr:rowOff>85725</xdr:rowOff>
                  </from>
                  <to>
                    <xdr:col>3</xdr:col>
                    <xdr:colOff>952500</xdr:colOff>
                    <xdr:row>26</xdr:row>
                    <xdr:rowOff>828675</xdr:rowOff>
                  </to>
                </anchor>
              </controlPr>
            </control>
          </mc:Choice>
        </mc:AlternateContent>
        <mc:AlternateContent xmlns:mc="http://schemas.openxmlformats.org/markup-compatibility/2006">
          <mc:Choice Requires="x14">
            <control shapeId="32799" r:id="rId33" name="Check Box 31">
              <controlPr defaultSize="0" autoFill="0" autoLine="0" autoPict="0">
                <anchor moveWithCells="1">
                  <from>
                    <xdr:col>2</xdr:col>
                    <xdr:colOff>38100</xdr:colOff>
                    <xdr:row>27</xdr:row>
                    <xdr:rowOff>114300</xdr:rowOff>
                  </from>
                  <to>
                    <xdr:col>3</xdr:col>
                    <xdr:colOff>952500</xdr:colOff>
                    <xdr:row>27</xdr:row>
                    <xdr:rowOff>819150</xdr:rowOff>
                  </to>
                </anchor>
              </controlPr>
            </control>
          </mc:Choice>
        </mc:AlternateContent>
        <mc:AlternateContent xmlns:mc="http://schemas.openxmlformats.org/markup-compatibility/2006">
          <mc:Choice Requires="x14">
            <control shapeId="32800" r:id="rId34" name="Check Box 32">
              <controlPr defaultSize="0" autoFill="0" autoLine="0" autoPict="0">
                <anchor moveWithCells="1">
                  <from>
                    <xdr:col>4</xdr:col>
                    <xdr:colOff>38100</xdr:colOff>
                    <xdr:row>26</xdr:row>
                    <xdr:rowOff>123825</xdr:rowOff>
                  </from>
                  <to>
                    <xdr:col>5</xdr:col>
                    <xdr:colOff>952500</xdr:colOff>
                    <xdr:row>26</xdr:row>
                    <xdr:rowOff>828675</xdr:rowOff>
                  </to>
                </anchor>
              </controlPr>
            </control>
          </mc:Choice>
        </mc:AlternateContent>
        <mc:AlternateContent xmlns:mc="http://schemas.openxmlformats.org/markup-compatibility/2006">
          <mc:Choice Requires="x14">
            <control shapeId="32801" r:id="rId35" name="Check Box 33">
              <controlPr defaultSize="0" autoFill="0" autoLine="0" autoPict="0">
                <anchor moveWithCells="1">
                  <from>
                    <xdr:col>4</xdr:col>
                    <xdr:colOff>38100</xdr:colOff>
                    <xdr:row>27</xdr:row>
                    <xdr:rowOff>38100</xdr:rowOff>
                  </from>
                  <to>
                    <xdr:col>5</xdr:col>
                    <xdr:colOff>952500</xdr:colOff>
                    <xdr:row>27</xdr:row>
                    <xdr:rowOff>885825</xdr:rowOff>
                  </to>
                </anchor>
              </controlPr>
            </control>
          </mc:Choice>
        </mc:AlternateContent>
        <mc:AlternateContent xmlns:mc="http://schemas.openxmlformats.org/markup-compatibility/2006">
          <mc:Choice Requires="x14">
            <control shapeId="32802" r:id="rId36" name="Check Box 34">
              <controlPr defaultSize="0" autoFill="0" autoLine="0" autoPict="0">
                <anchor moveWithCells="1">
                  <from>
                    <xdr:col>6</xdr:col>
                    <xdr:colOff>38100</xdr:colOff>
                    <xdr:row>26</xdr:row>
                    <xdr:rowOff>28575</xdr:rowOff>
                  </from>
                  <to>
                    <xdr:col>7</xdr:col>
                    <xdr:colOff>952500</xdr:colOff>
                    <xdr:row>26</xdr:row>
                    <xdr:rowOff>866775</xdr:rowOff>
                  </to>
                </anchor>
              </controlPr>
            </control>
          </mc:Choice>
        </mc:AlternateContent>
        <mc:AlternateContent xmlns:mc="http://schemas.openxmlformats.org/markup-compatibility/2006">
          <mc:Choice Requires="x14">
            <control shapeId="32803" r:id="rId37" name="Check Box 35">
              <controlPr defaultSize="0" autoFill="0" autoLine="0" autoPict="0">
                <anchor moveWithCells="1">
                  <from>
                    <xdr:col>8</xdr:col>
                    <xdr:colOff>38100</xdr:colOff>
                    <xdr:row>26</xdr:row>
                    <xdr:rowOff>85725</xdr:rowOff>
                  </from>
                  <to>
                    <xdr:col>9</xdr:col>
                    <xdr:colOff>952500</xdr:colOff>
                    <xdr:row>26</xdr:row>
                    <xdr:rowOff>819150</xdr:rowOff>
                  </to>
                </anchor>
              </controlPr>
            </control>
          </mc:Choice>
        </mc:AlternateContent>
        <mc:AlternateContent xmlns:mc="http://schemas.openxmlformats.org/markup-compatibility/2006">
          <mc:Choice Requires="x14">
            <control shapeId="32804" r:id="rId38" name="Check Box 36">
              <controlPr defaultSize="0" autoFill="0" autoLine="0" autoPict="0">
                <anchor moveWithCells="1">
                  <from>
                    <xdr:col>8</xdr:col>
                    <xdr:colOff>28575</xdr:colOff>
                    <xdr:row>7</xdr:row>
                    <xdr:rowOff>0</xdr:rowOff>
                  </from>
                  <to>
                    <xdr:col>9</xdr:col>
                    <xdr:colOff>971550</xdr:colOff>
                    <xdr:row>7</xdr:row>
                    <xdr:rowOff>390525</xdr:rowOff>
                  </to>
                </anchor>
              </controlPr>
            </control>
          </mc:Choice>
        </mc:AlternateContent>
        <mc:AlternateContent xmlns:mc="http://schemas.openxmlformats.org/markup-compatibility/2006">
          <mc:Choice Requires="x14">
            <control shapeId="32805" r:id="rId39" name="Check Box 37">
              <controlPr defaultSize="0" autoFill="0" autoLine="0" autoPict="0">
                <anchor moveWithCells="1">
                  <from>
                    <xdr:col>8</xdr:col>
                    <xdr:colOff>28575</xdr:colOff>
                    <xdr:row>18</xdr:row>
                    <xdr:rowOff>0</xdr:rowOff>
                  </from>
                  <to>
                    <xdr:col>9</xdr:col>
                    <xdr:colOff>971550</xdr:colOff>
                    <xdr:row>18</xdr:row>
                    <xdr:rowOff>400050</xdr:rowOff>
                  </to>
                </anchor>
              </controlPr>
            </control>
          </mc:Choice>
        </mc:AlternateContent>
        <mc:AlternateContent xmlns:mc="http://schemas.openxmlformats.org/markup-compatibility/2006">
          <mc:Choice Requires="x14">
            <control shapeId="32806" r:id="rId40" name="Check Box 38">
              <controlPr defaultSize="0" autoFill="0" autoLine="0" autoPict="0">
                <anchor moveWithCells="1">
                  <from>
                    <xdr:col>8</xdr:col>
                    <xdr:colOff>28575</xdr:colOff>
                    <xdr:row>28</xdr:row>
                    <xdr:rowOff>0</xdr:rowOff>
                  </from>
                  <to>
                    <xdr:col>9</xdr:col>
                    <xdr:colOff>971550</xdr:colOff>
                    <xdr:row>29</xdr:row>
                    <xdr:rowOff>0</xdr:rowOff>
                  </to>
                </anchor>
              </controlPr>
            </control>
          </mc:Choice>
        </mc:AlternateContent>
        <mc:AlternateContent xmlns:mc="http://schemas.openxmlformats.org/markup-compatibility/2006">
          <mc:Choice Requires="x14">
            <control shapeId="32807" r:id="rId41" name="Check Box 39">
              <controlPr defaultSize="0" autoFill="0" autoLine="0" autoPict="0">
                <anchor moveWithCells="1">
                  <from>
                    <xdr:col>0</xdr:col>
                    <xdr:colOff>28575</xdr:colOff>
                    <xdr:row>7</xdr:row>
                    <xdr:rowOff>400050</xdr:rowOff>
                  </from>
                  <to>
                    <xdr:col>1</xdr:col>
                    <xdr:colOff>971550</xdr:colOff>
                    <xdr:row>9</xdr:row>
                    <xdr:rowOff>161925</xdr:rowOff>
                  </to>
                </anchor>
              </controlPr>
            </control>
          </mc:Choice>
        </mc:AlternateContent>
        <mc:AlternateContent xmlns:mc="http://schemas.openxmlformats.org/markup-compatibility/2006">
          <mc:Choice Requires="x14">
            <control shapeId="32808" r:id="rId42" name="Check Box 40">
              <controlPr defaultSize="0" autoFill="0" autoLine="0" autoPict="0">
                <anchor moveWithCells="1">
                  <from>
                    <xdr:col>0</xdr:col>
                    <xdr:colOff>28575</xdr:colOff>
                    <xdr:row>18</xdr:row>
                    <xdr:rowOff>400050</xdr:rowOff>
                  </from>
                  <to>
                    <xdr:col>1</xdr:col>
                    <xdr:colOff>971550</xdr:colOff>
                    <xdr:row>20</xdr:row>
                    <xdr:rowOff>161925</xdr:rowOff>
                  </to>
                </anchor>
              </controlPr>
            </control>
          </mc:Choice>
        </mc:AlternateContent>
        <mc:AlternateContent xmlns:mc="http://schemas.openxmlformats.org/markup-compatibility/2006">
          <mc:Choice Requires="x14">
            <control shapeId="32809" r:id="rId43" name="Check Box 41">
              <controlPr defaultSize="0" autoFill="0" autoLine="0" autoPict="0">
                <anchor moveWithCells="1">
                  <from>
                    <xdr:col>0</xdr:col>
                    <xdr:colOff>28575</xdr:colOff>
                    <xdr:row>28</xdr:row>
                    <xdr:rowOff>400050</xdr:rowOff>
                  </from>
                  <to>
                    <xdr:col>1</xdr:col>
                    <xdr:colOff>971550</xdr:colOff>
                    <xdr:row>30</xdr:row>
                    <xdr:rowOff>161925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8" id="{D36DF414-B6B5-4F62-96F7-8F6EF2C3468F}">
            <xm:f>OR($I$9="No Score",$I$9=definitions!$B$13)</xm:f>
            <x14:dxf>
              <fill>
                <gradientFill degree="270">
                  <stop position="0">
                    <color theme="0"/>
                  </stop>
                  <stop position="1">
                    <color rgb="FFFF0000"/>
                  </stop>
                </gradientFill>
              </fill>
            </x14:dxf>
          </x14:cfRule>
          <x14:cfRule type="expression" priority="9" id="{392D305C-3D64-4C1F-84D6-2BA74515757B}">
            <xm:f>definitions!$B$53=TRUE</xm:f>
            <x14:dxf>
              <fill>
                <gradientFill degree="270">
                  <stop position="0">
                    <color theme="0"/>
                  </stop>
                  <stop position="1">
                    <color rgb="FFFFFF00"/>
                  </stop>
                </gradientFill>
              </fill>
            </x14:dxf>
          </x14:cfRule>
          <xm:sqref>L9:P10</xm:sqref>
        </x14:conditionalFormatting>
        <x14:conditionalFormatting xmlns:xm="http://schemas.microsoft.com/office/excel/2006/main">
          <x14:cfRule type="expression" priority="6" id="{5E29F305-BC98-4554-90DD-EE72819385D4}">
            <xm:f>OR($I$20="No Score",$I$20=definitions!$B$13)</xm:f>
            <x14:dxf>
              <fill>
                <gradientFill degree="270">
                  <stop position="0">
                    <color theme="0"/>
                  </stop>
                  <stop position="1">
                    <color rgb="FFFF0000"/>
                  </stop>
                </gradientFill>
              </fill>
            </x14:dxf>
          </x14:cfRule>
          <x14:cfRule type="expression" priority="7" id="{6CDA427F-6FFC-47E3-AC36-773A7CDB0564}">
            <xm:f>definitions!$B$54=TRUE</xm:f>
            <x14:dxf>
              <fill>
                <gradientFill degree="270">
                  <stop position="0">
                    <color theme="0"/>
                  </stop>
                  <stop position="1">
                    <color rgb="FFFFFF00"/>
                  </stop>
                </gradientFill>
              </fill>
            </x14:dxf>
          </x14:cfRule>
          <xm:sqref>L20:P21</xm:sqref>
        </x14:conditionalFormatting>
        <x14:conditionalFormatting xmlns:xm="http://schemas.microsoft.com/office/excel/2006/main">
          <x14:cfRule type="expression" priority="4" id="{53037998-BABF-45DA-867D-154677B5B4DC}">
            <xm:f>OR($I$30="No Score",$I$30=definitions!$B$13)</xm:f>
            <x14:dxf>
              <fill>
                <gradientFill degree="270">
                  <stop position="0">
                    <color theme="0"/>
                  </stop>
                  <stop position="1">
                    <color rgb="FFFF0000"/>
                  </stop>
                </gradientFill>
              </fill>
            </x14:dxf>
          </x14:cfRule>
          <x14:cfRule type="expression" priority="5" id="{7180454F-1B4F-4764-AE8E-34FE66F8A14D}">
            <xm:f>definitions!$B$55=TRUE</xm:f>
            <x14:dxf>
              <fill>
                <gradientFill degree="270">
                  <stop position="0">
                    <color theme="0"/>
                  </stop>
                  <stop position="1">
                    <color rgb="FFFFFF00"/>
                  </stop>
                </gradientFill>
              </fill>
            </x14:dxf>
          </x14:cfRule>
          <xm:sqref>L30:P31</xm:sqref>
        </x14:conditionalFormatting>
        <x14:conditionalFormatting xmlns:xm="http://schemas.microsoft.com/office/excel/2006/main">
          <x14:cfRule type="expression" priority="1" id="{3982F202-FDEF-40B7-939E-5BFE041E5F7C}">
            <xm:f>AND(ISBLANK(A35),OR($D$68=definitions!$B$6,$D$68=definitions!$B$7))</xm:f>
            <x14:dxf>
              <fill>
                <gradientFill degree="270">
                  <stop position="0">
                    <color theme="0"/>
                  </stop>
                  <stop position="1">
                    <color rgb="FFFF0000"/>
                  </stop>
                </gradientFill>
              </fill>
            </x14:dxf>
          </x14:cfRule>
          <xm:sqref>L35:O37</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00B0F0"/>
  </sheetPr>
  <dimension ref="A1:X47"/>
  <sheetViews>
    <sheetView showGridLines="0" workbookViewId="0">
      <selection activeCell="F24" sqref="F24"/>
    </sheetView>
  </sheetViews>
  <sheetFormatPr defaultColWidth="11" defaultRowHeight="15.75" x14ac:dyDescent="0.25"/>
  <cols>
    <col min="1" max="1" width="2.25" style="9" customWidth="1"/>
    <col min="2" max="2" width="18" style="281" customWidth="1"/>
    <col min="3" max="3" width="6.75" style="9" customWidth="1"/>
    <col min="4" max="4" width="46.375" style="9" customWidth="1"/>
    <col min="5" max="5" width="16.375" style="9" customWidth="1"/>
    <col min="6" max="6" width="16.5" style="9" customWidth="1"/>
    <col min="7" max="7" width="4.5" style="9" customWidth="1"/>
    <col min="8" max="8" width="18.5" style="9" customWidth="1"/>
    <col min="9" max="9" width="4.5" style="9" customWidth="1"/>
    <col min="10" max="10" width="18.375" style="9" customWidth="1"/>
    <col min="11" max="11" width="0.125" style="9" customWidth="1"/>
    <col min="12" max="24" width="11" style="258"/>
    <col min="25" max="16384" width="11" style="9"/>
  </cols>
  <sheetData>
    <row r="1" spans="1:12" ht="42.75" customHeight="1" x14ac:dyDescent="0.25">
      <c r="A1" s="847" t="s">
        <v>3014</v>
      </c>
      <c r="B1" s="848"/>
      <c r="C1" s="848"/>
      <c r="D1" s="848"/>
      <c r="E1" s="848"/>
      <c r="F1" s="848"/>
      <c r="G1" s="848"/>
    </row>
    <row r="2" spans="1:12" ht="6" customHeight="1" x14ac:dyDescent="0.25">
      <c r="B2" s="259"/>
      <c r="H2" s="260"/>
      <c r="I2" s="260"/>
      <c r="J2" s="260"/>
      <c r="K2" s="260"/>
      <c r="L2" s="260"/>
    </row>
    <row r="3" spans="1:12" x14ac:dyDescent="0.25">
      <c r="B3" s="259"/>
      <c r="H3" s="260"/>
      <c r="I3" s="260"/>
      <c r="J3" s="260"/>
      <c r="K3" s="260"/>
      <c r="L3" s="260"/>
    </row>
    <row r="4" spans="1:12" x14ac:dyDescent="0.25">
      <c r="B4" s="259"/>
      <c r="H4" s="260"/>
      <c r="I4" s="260"/>
      <c r="J4" s="260"/>
      <c r="K4" s="260"/>
      <c r="L4" s="260"/>
    </row>
    <row r="5" spans="1:12" x14ac:dyDescent="0.25">
      <c r="B5" s="259"/>
      <c r="H5" s="260"/>
      <c r="I5" s="260"/>
      <c r="J5" s="260"/>
      <c r="K5" s="260"/>
      <c r="L5" s="260"/>
    </row>
    <row r="6" spans="1:12" x14ac:dyDescent="0.25">
      <c r="B6" s="259"/>
      <c r="H6" s="260"/>
      <c r="I6" s="260"/>
      <c r="J6" s="260"/>
      <c r="K6" s="260"/>
      <c r="L6" s="260"/>
    </row>
    <row r="7" spans="1:12" x14ac:dyDescent="0.25">
      <c r="B7" s="259"/>
      <c r="H7" s="260"/>
      <c r="I7" s="260"/>
      <c r="J7" s="260"/>
      <c r="K7" s="260"/>
      <c r="L7" s="260"/>
    </row>
    <row r="8" spans="1:12" x14ac:dyDescent="0.25">
      <c r="B8" s="259"/>
      <c r="H8" s="260"/>
      <c r="I8" s="260"/>
      <c r="J8" s="260"/>
      <c r="K8" s="260"/>
      <c r="L8" s="260"/>
    </row>
    <row r="9" spans="1:12" x14ac:dyDescent="0.25">
      <c r="B9" s="259"/>
      <c r="H9" s="260"/>
      <c r="I9" s="260"/>
      <c r="J9" s="260"/>
      <c r="K9" s="260"/>
      <c r="L9" s="260"/>
    </row>
    <row r="10" spans="1:12" x14ac:dyDescent="0.25">
      <c r="B10" s="259"/>
      <c r="H10" s="260"/>
      <c r="I10" s="260"/>
      <c r="J10" s="260"/>
      <c r="K10" s="260"/>
      <c r="L10" s="260"/>
    </row>
    <row r="11" spans="1:12" x14ac:dyDescent="0.25">
      <c r="B11" s="259"/>
      <c r="H11" s="260"/>
      <c r="I11" s="260"/>
      <c r="J11" s="260"/>
      <c r="K11" s="260"/>
      <c r="L11" s="260"/>
    </row>
    <row r="12" spans="1:12" x14ac:dyDescent="0.25">
      <c r="B12" s="259"/>
      <c r="H12" s="260"/>
      <c r="I12" s="260"/>
      <c r="J12" s="260"/>
      <c r="K12" s="260"/>
      <c r="L12" s="260"/>
    </row>
    <row r="13" spans="1:12" x14ac:dyDescent="0.25">
      <c r="B13" s="259"/>
      <c r="H13" s="260"/>
      <c r="I13" s="260"/>
      <c r="J13" s="260"/>
      <c r="K13" s="260"/>
      <c r="L13" s="260"/>
    </row>
    <row r="14" spans="1:12" x14ac:dyDescent="0.25">
      <c r="B14" s="259"/>
      <c r="H14" s="260"/>
      <c r="I14" s="260"/>
      <c r="J14" s="260"/>
      <c r="K14" s="260"/>
      <c r="L14" s="260"/>
    </row>
    <row r="15" spans="1:12" x14ac:dyDescent="0.25">
      <c r="B15" s="259"/>
      <c r="H15" s="260"/>
      <c r="I15" s="260"/>
      <c r="J15" s="260"/>
      <c r="K15" s="260"/>
      <c r="L15" s="260"/>
    </row>
    <row r="16" spans="1:12" x14ac:dyDescent="0.25">
      <c r="B16" s="259"/>
      <c r="H16" s="260"/>
      <c r="I16" s="260"/>
      <c r="J16" s="260"/>
      <c r="K16" s="260"/>
      <c r="L16" s="260"/>
    </row>
    <row r="17" spans="1:24" x14ac:dyDescent="0.25">
      <c r="B17" s="259"/>
      <c r="H17" s="260"/>
      <c r="I17" s="260"/>
      <c r="J17" s="260"/>
      <c r="K17" s="260"/>
      <c r="L17" s="260"/>
    </row>
    <row r="18" spans="1:24" x14ac:dyDescent="0.25">
      <c r="B18" s="259"/>
      <c r="H18" s="260"/>
      <c r="I18" s="260"/>
      <c r="J18" s="260"/>
      <c r="K18" s="260"/>
      <c r="L18" s="260"/>
    </row>
    <row r="19" spans="1:24" x14ac:dyDescent="0.25">
      <c r="B19" s="259"/>
      <c r="H19" s="260"/>
      <c r="I19" s="260"/>
      <c r="J19" s="260"/>
      <c r="K19" s="260"/>
      <c r="L19" s="260"/>
    </row>
    <row r="20" spans="1:24" ht="21" customHeight="1" x14ac:dyDescent="0.25">
      <c r="B20" s="259"/>
      <c r="H20" s="260"/>
      <c r="I20" s="260"/>
      <c r="J20" s="260"/>
      <c r="K20" s="260"/>
      <c r="L20" s="260"/>
    </row>
    <row r="21" spans="1:24" ht="16.5" customHeight="1" x14ac:dyDescent="0.25">
      <c r="A21" s="849" t="s">
        <v>3015</v>
      </c>
      <c r="B21" s="850"/>
      <c r="C21" s="851"/>
      <c r="D21" s="851"/>
      <c r="E21" s="851"/>
      <c r="F21" s="851"/>
      <c r="H21" s="260"/>
      <c r="I21" s="260"/>
      <c r="J21" s="260"/>
      <c r="K21" s="260"/>
      <c r="L21" s="260"/>
    </row>
    <row r="22" spans="1:24" ht="16.5" customHeight="1" x14ac:dyDescent="0.25">
      <c r="A22" s="261"/>
      <c r="B22" s="262"/>
      <c r="C22" s="263"/>
      <c r="D22" s="263"/>
      <c r="E22" s="263"/>
      <c r="F22" s="263"/>
      <c r="H22" s="260"/>
      <c r="I22" s="260"/>
      <c r="J22" s="260"/>
      <c r="K22" s="260"/>
      <c r="L22" s="260"/>
    </row>
    <row r="23" spans="1:24" s="266" customFormat="1" ht="27" customHeight="1" x14ac:dyDescent="0.25">
      <c r="A23" s="852" t="s">
        <v>3023</v>
      </c>
      <c r="B23" s="853"/>
      <c r="C23" s="264" t="s">
        <v>3016</v>
      </c>
      <c r="D23" s="854" t="s">
        <v>3332</v>
      </c>
      <c r="E23" s="855"/>
      <c r="F23" s="265" t="s">
        <v>3017</v>
      </c>
      <c r="H23" s="267"/>
      <c r="I23" s="260"/>
      <c r="J23" s="260"/>
      <c r="K23" s="260"/>
      <c r="L23" s="260"/>
    </row>
    <row r="24" spans="1:24" ht="20.25" customHeight="1" x14ac:dyDescent="0.25">
      <c r="A24" s="268">
        <v>1</v>
      </c>
      <c r="B24" s="269"/>
      <c r="C24" s="270"/>
      <c r="D24" s="845"/>
      <c r="E24" s="846"/>
      <c r="F24" s="271" t="s">
        <v>3018</v>
      </c>
      <c r="H24" s="272" t="e">
        <f>IF(C24/$C$32/2&lt;&gt;0,C24/$C$32/2,#N/A)</f>
        <v>#DIV/0!</v>
      </c>
      <c r="I24" s="260"/>
      <c r="J24" s="260"/>
      <c r="K24" s="260"/>
      <c r="L24" s="260"/>
      <c r="M24" s="9"/>
      <c r="N24" s="9"/>
      <c r="O24" s="9"/>
      <c r="P24" s="9"/>
      <c r="Q24" s="9"/>
      <c r="R24" s="9"/>
      <c r="S24" s="9"/>
      <c r="T24" s="9"/>
      <c r="U24" s="9"/>
      <c r="V24" s="9"/>
      <c r="W24" s="9"/>
      <c r="X24" s="9"/>
    </row>
    <row r="25" spans="1:24" ht="20.25" customHeight="1" x14ac:dyDescent="0.25">
      <c r="A25" s="268">
        <v>2</v>
      </c>
      <c r="B25" s="269"/>
      <c r="C25" s="270"/>
      <c r="D25" s="845"/>
      <c r="E25" s="846"/>
      <c r="F25" s="271" t="s">
        <v>3018</v>
      </c>
      <c r="H25" s="272" t="e">
        <f t="shared" ref="H25:H31" si="0">IF(C25/$C$32/2&lt;&gt;0,C25/$C$32/2,#N/A)</f>
        <v>#DIV/0!</v>
      </c>
      <c r="I25" s="260"/>
      <c r="J25" s="260"/>
      <c r="K25" s="260"/>
      <c r="L25" s="260"/>
      <c r="M25" s="9"/>
      <c r="N25" s="9"/>
      <c r="O25" s="9"/>
      <c r="P25" s="9"/>
      <c r="Q25" s="9"/>
      <c r="R25" s="9"/>
      <c r="S25" s="9"/>
      <c r="T25" s="9"/>
      <c r="U25" s="9"/>
      <c r="V25" s="9"/>
      <c r="W25" s="9"/>
      <c r="X25" s="9"/>
    </row>
    <row r="26" spans="1:24" ht="20.25" customHeight="1" x14ac:dyDescent="0.25">
      <c r="A26" s="268">
        <v>3</v>
      </c>
      <c r="B26" s="269"/>
      <c r="C26" s="270"/>
      <c r="D26" s="845"/>
      <c r="E26" s="846"/>
      <c r="F26" s="271" t="s">
        <v>3018</v>
      </c>
      <c r="H26" s="272" t="e">
        <f t="shared" si="0"/>
        <v>#DIV/0!</v>
      </c>
      <c r="I26" s="260"/>
      <c r="J26" s="260"/>
      <c r="K26" s="260"/>
      <c r="L26" s="260"/>
      <c r="M26" s="9"/>
      <c r="N26" s="9"/>
      <c r="O26" s="9"/>
      <c r="P26" s="9"/>
      <c r="Q26" s="9"/>
      <c r="R26" s="9"/>
      <c r="S26" s="9"/>
      <c r="T26" s="9"/>
      <c r="U26" s="9"/>
      <c r="V26" s="9"/>
      <c r="W26" s="9"/>
      <c r="X26" s="9"/>
    </row>
    <row r="27" spans="1:24" ht="20.25" customHeight="1" x14ac:dyDescent="0.25">
      <c r="A27" s="268">
        <v>4</v>
      </c>
      <c r="B27" s="269"/>
      <c r="C27" s="270"/>
      <c r="D27" s="845"/>
      <c r="E27" s="846"/>
      <c r="F27" s="271" t="s">
        <v>3018</v>
      </c>
      <c r="H27" s="272" t="e">
        <f t="shared" si="0"/>
        <v>#DIV/0!</v>
      </c>
      <c r="I27" s="260"/>
      <c r="J27" s="260"/>
      <c r="K27" s="260"/>
      <c r="L27" s="260"/>
      <c r="M27" s="9"/>
      <c r="N27" s="9"/>
      <c r="O27" s="9"/>
      <c r="P27" s="9"/>
      <c r="Q27" s="9"/>
      <c r="R27" s="9"/>
      <c r="S27" s="9"/>
      <c r="T27" s="9"/>
      <c r="U27" s="9"/>
      <c r="V27" s="9"/>
      <c r="W27" s="9"/>
      <c r="X27" s="9"/>
    </row>
    <row r="28" spans="1:24" ht="20.25" customHeight="1" x14ac:dyDescent="0.25">
      <c r="A28" s="268">
        <v>5</v>
      </c>
      <c r="B28" s="269"/>
      <c r="C28" s="270"/>
      <c r="D28" s="845"/>
      <c r="E28" s="846"/>
      <c r="F28" s="271" t="s">
        <v>3018</v>
      </c>
      <c r="H28" s="272" t="e">
        <f t="shared" si="0"/>
        <v>#DIV/0!</v>
      </c>
      <c r="I28" s="260"/>
      <c r="J28" s="260"/>
      <c r="K28" s="260"/>
      <c r="L28" s="260"/>
      <c r="M28" s="9"/>
      <c r="N28" s="9"/>
      <c r="O28" s="9"/>
      <c r="P28" s="9"/>
      <c r="Q28" s="9"/>
      <c r="R28" s="9"/>
      <c r="S28" s="9"/>
      <c r="T28" s="9"/>
      <c r="U28" s="9"/>
      <c r="V28" s="9"/>
      <c r="W28" s="9"/>
      <c r="X28" s="9"/>
    </row>
    <row r="29" spans="1:24" ht="20.25" customHeight="1" x14ac:dyDescent="0.25">
      <c r="A29" s="268">
        <v>6</v>
      </c>
      <c r="B29" s="269"/>
      <c r="C29" s="270"/>
      <c r="D29" s="845"/>
      <c r="E29" s="846"/>
      <c r="F29" s="271" t="s">
        <v>3018</v>
      </c>
      <c r="H29" s="272" t="e">
        <f t="shared" si="0"/>
        <v>#DIV/0!</v>
      </c>
      <c r="I29" s="260"/>
      <c r="J29" s="260"/>
      <c r="K29" s="260"/>
      <c r="L29" s="260"/>
      <c r="M29" s="9"/>
      <c r="N29" s="9"/>
      <c r="O29" s="9"/>
      <c r="P29" s="9"/>
      <c r="Q29" s="9"/>
      <c r="R29" s="9"/>
      <c r="S29" s="9"/>
      <c r="T29" s="9"/>
      <c r="U29" s="9"/>
      <c r="V29" s="9"/>
      <c r="W29" s="9"/>
      <c r="X29" s="9"/>
    </row>
    <row r="30" spans="1:24" ht="20.25" customHeight="1" x14ac:dyDescent="0.25">
      <c r="A30" s="268">
        <v>7</v>
      </c>
      <c r="B30" s="269"/>
      <c r="C30" s="270"/>
      <c r="D30" s="845"/>
      <c r="E30" s="846"/>
      <c r="F30" s="271" t="s">
        <v>3018</v>
      </c>
      <c r="H30" s="272" t="e">
        <f t="shared" si="0"/>
        <v>#DIV/0!</v>
      </c>
      <c r="I30" s="260"/>
      <c r="J30" s="260"/>
      <c r="K30" s="260"/>
      <c r="L30" s="260"/>
      <c r="M30" s="9"/>
      <c r="N30" s="9"/>
      <c r="O30" s="9"/>
      <c r="P30" s="9"/>
      <c r="Q30" s="9"/>
      <c r="R30" s="9"/>
      <c r="S30" s="9"/>
      <c r="T30" s="9"/>
      <c r="U30" s="9"/>
      <c r="V30" s="9"/>
      <c r="W30" s="9"/>
      <c r="X30" s="9"/>
    </row>
    <row r="31" spans="1:24" s="278" customFormat="1" ht="6" customHeight="1" x14ac:dyDescent="0.25">
      <c r="A31" s="273" t="s">
        <v>2619</v>
      </c>
      <c r="B31" s="273" t="s">
        <v>2619</v>
      </c>
      <c r="C31" s="274">
        <f>C32</f>
        <v>0</v>
      </c>
      <c r="D31" s="275"/>
      <c r="E31" s="276">
        <f>C32</f>
        <v>0</v>
      </c>
      <c r="F31" s="277"/>
      <c r="H31" s="272" t="e">
        <f t="shared" si="0"/>
        <v>#DIV/0!</v>
      </c>
      <c r="I31" s="267"/>
      <c r="J31" s="267"/>
      <c r="K31" s="267"/>
      <c r="L31" s="267"/>
    </row>
    <row r="32" spans="1:24" ht="20.25" customHeight="1" x14ac:dyDescent="0.25">
      <c r="A32" s="856" t="s">
        <v>3019</v>
      </c>
      <c r="B32" s="857"/>
      <c r="C32" s="279">
        <f>SUM(C24:C30)</f>
        <v>0</v>
      </c>
      <c r="D32" s="280" t="str">
        <f>IF(AND(F24&lt;&gt;"Collective",F25&lt;&gt;"Collective",F26&lt;&gt;"Collective",F27&lt;&gt;"Collective",F28&lt;&gt;"Collective",F29&lt;&gt;"Collective",F30&lt;&gt;"Collective"), "Warning: Collective Attribution Missing","")</f>
        <v>Warning: Collective Attribution Missing</v>
      </c>
      <c r="E32" s="858" t="str">
        <f>IF(AND(F24&lt;&gt;"Individual",F25&lt;&gt;"Individual",F26&lt;&gt;"Individual",F27&lt;&gt;"Individual",F28&lt;&gt;"Individual",F29&lt;&gt;"Individual",F30&lt;&gt;"Individual"), "Warning: Individual Attribution Missing","")</f>
        <v>Warning: Individual Attribution Missing</v>
      </c>
      <c r="F32" s="858"/>
      <c r="H32" s="267"/>
      <c r="I32" s="260"/>
      <c r="J32" s="260"/>
      <c r="K32" s="260"/>
      <c r="L32" s="260"/>
      <c r="M32" s="9"/>
      <c r="N32" s="9"/>
      <c r="O32" s="9"/>
      <c r="P32" s="9"/>
      <c r="Q32" s="9"/>
      <c r="R32" s="9"/>
      <c r="S32" s="9"/>
      <c r="T32" s="9"/>
      <c r="U32" s="9"/>
      <c r="V32" s="9"/>
      <c r="W32" s="9"/>
      <c r="X32" s="9"/>
    </row>
    <row r="33" spans="1:24" ht="20.25" customHeight="1" x14ac:dyDescent="0.25">
      <c r="A33" s="260"/>
      <c r="B33" s="260"/>
      <c r="C33" s="260"/>
      <c r="D33" s="260"/>
      <c r="E33" s="260"/>
      <c r="F33" s="260"/>
      <c r="G33" s="260"/>
      <c r="H33" s="260"/>
      <c r="I33" s="260"/>
      <c r="J33" s="260"/>
      <c r="K33" s="260"/>
      <c r="L33" s="260"/>
      <c r="M33" s="9"/>
      <c r="N33" s="9"/>
      <c r="O33" s="9"/>
      <c r="P33" s="9"/>
      <c r="Q33" s="9"/>
      <c r="R33" s="9"/>
      <c r="S33" s="9"/>
      <c r="T33" s="9"/>
      <c r="U33" s="9"/>
      <c r="V33" s="9"/>
      <c r="W33" s="9"/>
      <c r="X33" s="9"/>
    </row>
    <row r="34" spans="1:24" ht="9" customHeight="1" x14ac:dyDescent="0.25">
      <c r="A34" s="260"/>
      <c r="B34" s="260"/>
      <c r="C34" s="260"/>
      <c r="D34" s="260"/>
      <c r="E34" s="260"/>
      <c r="F34" s="260"/>
      <c r="G34" s="260"/>
      <c r="H34" s="260"/>
      <c r="I34" s="260"/>
      <c r="J34" s="260"/>
      <c r="K34" s="260"/>
      <c r="L34" s="260"/>
      <c r="M34" s="9"/>
      <c r="N34" s="9"/>
      <c r="O34" s="9"/>
      <c r="P34" s="9"/>
      <c r="Q34" s="9"/>
      <c r="R34" s="9"/>
      <c r="S34" s="9"/>
      <c r="T34" s="9"/>
      <c r="U34" s="9"/>
      <c r="V34" s="9"/>
      <c r="W34" s="9"/>
      <c r="X34" s="9"/>
    </row>
    <row r="35" spans="1:24" ht="24.95" customHeight="1" x14ac:dyDescent="0.25">
      <c r="A35" s="260"/>
      <c r="B35" s="260"/>
      <c r="C35" s="260"/>
      <c r="D35" s="260"/>
      <c r="E35" s="260"/>
      <c r="F35" s="260"/>
      <c r="G35" s="260"/>
      <c r="H35" s="260"/>
      <c r="I35" s="260"/>
      <c r="J35" s="260"/>
      <c r="K35" s="260"/>
      <c r="L35" s="260"/>
      <c r="M35" s="9"/>
      <c r="N35" s="9"/>
      <c r="O35" s="9"/>
      <c r="P35" s="9"/>
      <c r="Q35" s="9"/>
      <c r="R35" s="9"/>
      <c r="S35" s="9"/>
      <c r="T35" s="9"/>
      <c r="U35" s="9"/>
      <c r="V35" s="9"/>
      <c r="W35" s="9"/>
      <c r="X35" s="9"/>
    </row>
    <row r="36" spans="1:24" x14ac:dyDescent="0.25">
      <c r="A36" s="260"/>
      <c r="B36" s="260"/>
      <c r="C36" s="260"/>
      <c r="D36" s="260"/>
      <c r="E36" s="260"/>
      <c r="F36" s="260"/>
      <c r="G36" s="260"/>
      <c r="H36" s="260"/>
      <c r="I36" s="260"/>
      <c r="J36" s="260"/>
      <c r="K36" s="260"/>
      <c r="L36" s="260"/>
      <c r="O36" s="9"/>
      <c r="P36" s="9"/>
      <c r="Q36" s="9"/>
      <c r="R36" s="9"/>
      <c r="S36" s="9"/>
      <c r="T36" s="9"/>
      <c r="U36" s="9"/>
      <c r="V36" s="9"/>
      <c r="W36" s="9"/>
      <c r="X36" s="9"/>
    </row>
    <row r="37" spans="1:24" x14ac:dyDescent="0.25">
      <c r="A37" s="260"/>
      <c r="B37" s="260"/>
      <c r="C37" s="260"/>
      <c r="D37" s="260"/>
      <c r="E37" s="260"/>
      <c r="F37" s="260"/>
      <c r="G37" s="260"/>
      <c r="H37" s="260"/>
      <c r="I37" s="260"/>
      <c r="J37" s="260"/>
      <c r="K37" s="260"/>
      <c r="L37" s="260"/>
      <c r="O37" s="9"/>
      <c r="P37" s="9"/>
      <c r="Q37" s="9"/>
      <c r="R37" s="9"/>
      <c r="S37" s="9"/>
      <c r="T37" s="9"/>
      <c r="U37" s="9"/>
      <c r="V37" s="9"/>
      <c r="W37" s="9"/>
      <c r="X37" s="9"/>
    </row>
    <row r="38" spans="1:24" x14ac:dyDescent="0.25">
      <c r="A38" s="260"/>
      <c r="B38" s="260"/>
      <c r="C38" s="260"/>
      <c r="D38" s="260"/>
      <c r="E38" s="260"/>
      <c r="F38" s="260"/>
      <c r="G38" s="260"/>
      <c r="H38" s="260"/>
      <c r="I38" s="260"/>
      <c r="J38" s="260"/>
      <c r="K38" s="260"/>
      <c r="L38" s="260"/>
      <c r="O38" s="9"/>
      <c r="P38" s="9"/>
      <c r="Q38" s="9"/>
      <c r="R38" s="9"/>
      <c r="S38" s="9"/>
      <c r="T38" s="9"/>
      <c r="U38" s="9"/>
      <c r="V38" s="9"/>
      <c r="W38" s="9"/>
      <c r="X38" s="9"/>
    </row>
    <row r="39" spans="1:24" x14ac:dyDescent="0.25">
      <c r="A39" s="260"/>
      <c r="B39" s="260"/>
      <c r="C39" s="260"/>
      <c r="D39" s="260"/>
      <c r="E39" s="260"/>
      <c r="F39" s="260"/>
      <c r="G39" s="260"/>
      <c r="H39" s="260"/>
      <c r="I39" s="260"/>
      <c r="J39" s="260"/>
      <c r="K39" s="260"/>
      <c r="L39" s="260"/>
      <c r="O39" s="9"/>
      <c r="P39" s="9"/>
      <c r="Q39" s="9"/>
      <c r="R39" s="9"/>
      <c r="S39" s="9"/>
      <c r="T39" s="9"/>
      <c r="U39" s="9"/>
      <c r="V39" s="9"/>
      <c r="W39" s="9"/>
      <c r="X39" s="9"/>
    </row>
    <row r="40" spans="1:24" x14ac:dyDescent="0.25">
      <c r="A40" s="260"/>
      <c r="B40" s="260"/>
      <c r="C40" s="260"/>
      <c r="D40" s="260"/>
      <c r="E40" s="260"/>
      <c r="F40" s="260"/>
      <c r="G40" s="260"/>
      <c r="H40" s="260"/>
      <c r="I40" s="260"/>
      <c r="J40" s="260"/>
      <c r="K40" s="260"/>
      <c r="L40" s="260"/>
      <c r="O40" s="9"/>
      <c r="P40" s="9"/>
      <c r="Q40" s="9"/>
      <c r="R40" s="9"/>
      <c r="S40" s="9"/>
      <c r="T40" s="9"/>
      <c r="U40" s="9"/>
      <c r="V40" s="9"/>
      <c r="W40" s="9"/>
      <c r="X40" s="9"/>
    </row>
    <row r="41" spans="1:24" x14ac:dyDescent="0.25">
      <c r="B41" s="259"/>
      <c r="C41" s="259"/>
      <c r="D41" s="259"/>
      <c r="E41" s="259"/>
      <c r="F41" s="259"/>
      <c r="G41" s="259"/>
      <c r="J41" s="258"/>
      <c r="K41" s="258"/>
      <c r="O41" s="9"/>
      <c r="P41" s="9"/>
      <c r="Q41" s="9"/>
      <c r="R41" s="9"/>
      <c r="S41" s="9"/>
      <c r="T41" s="9"/>
      <c r="U41" s="9"/>
      <c r="V41" s="9"/>
      <c r="W41" s="9"/>
      <c r="X41" s="9"/>
    </row>
    <row r="42" spans="1:24" x14ac:dyDescent="0.25">
      <c r="B42" s="259"/>
      <c r="C42" s="259"/>
      <c r="D42" s="259"/>
      <c r="E42" s="259"/>
      <c r="F42" s="259"/>
      <c r="G42" s="259"/>
      <c r="J42" s="258"/>
      <c r="K42" s="258"/>
      <c r="O42" s="9"/>
      <c r="P42" s="9"/>
      <c r="Q42" s="9"/>
      <c r="R42" s="9"/>
      <c r="S42" s="9"/>
      <c r="T42" s="9"/>
      <c r="U42" s="9"/>
      <c r="V42" s="9"/>
      <c r="W42" s="9"/>
      <c r="X42" s="9"/>
    </row>
    <row r="43" spans="1:24" x14ac:dyDescent="0.25">
      <c r="B43" s="259"/>
      <c r="C43" s="259"/>
      <c r="D43" s="259"/>
      <c r="E43" s="259"/>
      <c r="F43" s="259"/>
      <c r="G43" s="259"/>
      <c r="J43" s="258"/>
      <c r="K43" s="258"/>
      <c r="O43" s="9"/>
      <c r="P43" s="9"/>
      <c r="Q43" s="9"/>
      <c r="R43" s="9"/>
      <c r="S43" s="9"/>
      <c r="T43" s="9"/>
      <c r="U43" s="9"/>
      <c r="V43" s="9"/>
      <c r="W43" s="9"/>
      <c r="X43" s="9"/>
    </row>
    <row r="44" spans="1:24" x14ac:dyDescent="0.25">
      <c r="B44" s="259"/>
      <c r="C44" s="259"/>
      <c r="D44" s="259"/>
      <c r="E44" s="259"/>
      <c r="F44" s="259"/>
      <c r="G44" s="259"/>
    </row>
    <row r="45" spans="1:24" x14ac:dyDescent="0.25">
      <c r="G45" s="259"/>
    </row>
    <row r="46" spans="1:24" x14ac:dyDescent="0.25">
      <c r="G46" s="259"/>
    </row>
    <row r="47" spans="1:24" x14ac:dyDescent="0.25">
      <c r="G47" s="259"/>
    </row>
  </sheetData>
  <sheetProtection password="C50A" sheet="1" objects="1" scenarios="1"/>
  <mergeCells count="14">
    <mergeCell ref="A32:B32"/>
    <mergeCell ref="E32:F32"/>
    <mergeCell ref="D25:E25"/>
    <mergeCell ref="D26:E26"/>
    <mergeCell ref="D27:E27"/>
    <mergeCell ref="D28:E28"/>
    <mergeCell ref="D29:E29"/>
    <mergeCell ref="D30:E30"/>
    <mergeCell ref="D24:E24"/>
    <mergeCell ref="A1:G1"/>
    <mergeCell ref="A21:B21"/>
    <mergeCell ref="C21:F21"/>
    <mergeCell ref="A23:B23"/>
    <mergeCell ref="D23:E23"/>
  </mergeCells>
  <conditionalFormatting sqref="D32">
    <cfRule type="containsText" dxfId="162" priority="2" operator="containsText" text="warning">
      <formula>NOT(ISERROR(SEARCH("warning",D32)))</formula>
    </cfRule>
  </conditionalFormatting>
  <conditionalFormatting sqref="E31:F32">
    <cfRule type="containsText" dxfId="161" priority="1" operator="containsText" text="warning">
      <formula>NOT(ISERROR(SEARCH("warning",E31)))</formula>
    </cfRule>
  </conditionalFormatting>
  <dataValidations count="1">
    <dataValidation type="list" allowBlank="1" showInputMessage="1" showErrorMessage="1" sqref="F24:F30">
      <formula1>"Please Select,Collective, Individual"</formula1>
    </dataValidation>
  </dataValidations>
  <pageMargins left="0" right="0" top="0.25" bottom="0.25" header="0.3" footer="0.3"/>
  <pageSetup orientation="landscape"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rgb="FF00B0F0"/>
  </sheetPr>
  <dimension ref="A1:AK114"/>
  <sheetViews>
    <sheetView showGridLines="0" topLeftCell="B1" workbookViewId="0">
      <selection activeCell="H81" sqref="H81"/>
    </sheetView>
  </sheetViews>
  <sheetFormatPr defaultColWidth="11" defaultRowHeight="15.75" x14ac:dyDescent="0.25"/>
  <cols>
    <col min="1" max="1" width="4.5" style="9" customWidth="1"/>
    <col min="2" max="2" width="18" style="281" customWidth="1"/>
    <col min="3" max="3" width="4.5" style="9" customWidth="1"/>
    <col min="4" max="4" width="15.625" style="9" customWidth="1"/>
    <col min="5" max="5" width="5.75" style="9" customWidth="1"/>
    <col min="6" max="6" width="16.5" style="9" customWidth="1"/>
    <col min="7" max="7" width="4.5" style="9" customWidth="1"/>
    <col min="8" max="8" width="18.5" style="9" customWidth="1"/>
    <col min="9" max="9" width="4.5" style="9" customWidth="1"/>
    <col min="10" max="10" width="18.375" style="9" customWidth="1"/>
    <col min="11" max="11" width="0.125" style="9" customWidth="1"/>
    <col min="12" max="17" width="11" style="310"/>
    <col min="18" max="24" width="11" style="282"/>
    <col min="25" max="16384" width="11" style="9"/>
  </cols>
  <sheetData>
    <row r="1" spans="1:37" ht="39" customHeight="1" thickBot="1" x14ac:dyDescent="0.3">
      <c r="A1" s="873" t="s">
        <v>3020</v>
      </c>
      <c r="B1" s="874"/>
      <c r="C1" s="874"/>
      <c r="D1" s="874"/>
      <c r="E1" s="874"/>
      <c r="F1" s="874"/>
      <c r="G1" s="874"/>
      <c r="H1" s="874"/>
      <c r="I1" s="874"/>
      <c r="J1" s="875"/>
      <c r="L1" s="876" t="s">
        <v>3021</v>
      </c>
      <c r="M1" s="877"/>
      <c r="N1" s="267"/>
      <c r="O1" s="267"/>
      <c r="P1" s="267"/>
      <c r="Q1" s="267"/>
      <c r="Y1" s="282"/>
      <c r="Z1" s="282"/>
      <c r="AA1" s="282"/>
      <c r="AB1" s="282"/>
      <c r="AC1" s="282"/>
      <c r="AD1" s="282"/>
      <c r="AE1" s="282"/>
      <c r="AF1" s="282"/>
      <c r="AG1" s="282"/>
      <c r="AH1" s="282"/>
      <c r="AI1" s="282"/>
      <c r="AJ1" s="282"/>
      <c r="AK1" s="282"/>
    </row>
    <row r="2" spans="1:37" ht="39" customHeight="1" thickBot="1" x14ac:dyDescent="0.3">
      <c r="A2" s="873" t="str">
        <f>'Standard 7 Selecting'!A21</f>
        <v>Position:</v>
      </c>
      <c r="B2" s="878"/>
      <c r="C2" s="879" t="str">
        <f>IF('Standard 7 Selecting'!C21=0,"Please define the position on the ""Standard 7 Selecting tab""",'Standard 7 Selecting'!C21)</f>
        <v>Please define the position on the "Standard 7 Selecting tab"</v>
      </c>
      <c r="D2" s="880"/>
      <c r="E2" s="880"/>
      <c r="F2" s="880"/>
      <c r="G2" s="880"/>
      <c r="H2" s="880"/>
      <c r="I2" s="880"/>
      <c r="J2" s="881"/>
      <c r="L2" s="267"/>
      <c r="M2" s="267"/>
      <c r="N2" s="267"/>
      <c r="O2" s="267"/>
      <c r="P2" s="267"/>
      <c r="Q2" s="267"/>
      <c r="Y2" s="282"/>
      <c r="Z2" s="282"/>
      <c r="AA2" s="282"/>
      <c r="AB2" s="282"/>
      <c r="AC2" s="282"/>
      <c r="AD2" s="282"/>
      <c r="AE2" s="282"/>
      <c r="AF2" s="282"/>
      <c r="AG2" s="282"/>
      <c r="AH2" s="282"/>
      <c r="AI2" s="282"/>
      <c r="AJ2" s="282"/>
      <c r="AK2" s="282"/>
    </row>
    <row r="3" spans="1:37" ht="10.5" customHeight="1" thickBot="1" x14ac:dyDescent="0.3">
      <c r="A3" s="283"/>
      <c r="B3" s="284"/>
      <c r="C3" s="285"/>
      <c r="D3" s="285"/>
      <c r="E3" s="285"/>
      <c r="F3" s="285"/>
      <c r="G3" s="285"/>
      <c r="H3" s="285"/>
      <c r="I3" s="285"/>
      <c r="J3" s="286"/>
      <c r="L3" s="267"/>
      <c r="M3" s="267"/>
      <c r="N3" s="267"/>
      <c r="O3" s="267"/>
      <c r="P3" s="267"/>
      <c r="Q3" s="267"/>
      <c r="S3" s="9"/>
      <c r="Y3" s="282"/>
      <c r="Z3" s="282"/>
      <c r="AA3" s="282"/>
      <c r="AB3" s="282"/>
      <c r="AC3" s="282"/>
      <c r="AD3" s="282"/>
      <c r="AE3" s="282"/>
      <c r="AF3" s="282"/>
      <c r="AG3" s="282"/>
      <c r="AH3" s="282"/>
      <c r="AI3" s="282"/>
      <c r="AJ3" s="282"/>
      <c r="AK3" s="282"/>
    </row>
    <row r="4" spans="1:37" ht="22.5" customHeight="1" thickBot="1" x14ac:dyDescent="0.3">
      <c r="A4" s="859" t="s">
        <v>3340</v>
      </c>
      <c r="B4" s="865"/>
      <c r="C4" s="865"/>
      <c r="D4" s="865"/>
      <c r="E4" s="865"/>
      <c r="F4" s="865"/>
      <c r="G4" s="866"/>
      <c r="H4" s="287" t="s">
        <v>3022</v>
      </c>
      <c r="I4" s="882" t="str">
        <f>IF('Standard 7 Selecting'!F24="Please Select","Missing",'Standard 7 Selecting'!F24)</f>
        <v>Missing</v>
      </c>
      <c r="J4" s="883"/>
      <c r="L4" s="267"/>
      <c r="M4" s="267"/>
      <c r="N4" s="267"/>
      <c r="O4" s="267"/>
      <c r="P4" s="267"/>
      <c r="Q4" s="267"/>
      <c r="Y4" s="282"/>
      <c r="Z4" s="282"/>
      <c r="AA4" s="282"/>
      <c r="AB4" s="282"/>
      <c r="AC4" s="282"/>
      <c r="AD4" s="282"/>
      <c r="AE4" s="282"/>
      <c r="AF4" s="282"/>
      <c r="AG4" s="282"/>
      <c r="AH4" s="282"/>
      <c r="AI4" s="282"/>
      <c r="AJ4" s="282"/>
      <c r="AK4" s="282"/>
    </row>
    <row r="5" spans="1:37" ht="16.5" thickBot="1" x14ac:dyDescent="0.3">
      <c r="A5" s="859" t="s">
        <v>3023</v>
      </c>
      <c r="B5" s="860"/>
      <c r="C5" s="861" t="str">
        <f>IF('Standard 7 Selecting'!B24&lt;&gt;0,'Standard 7 Selecting'!B24,"Please Define Name on 'Selecting Measures' Tab")</f>
        <v>Please Define Name on 'Selecting Measures' Tab</v>
      </c>
      <c r="D5" s="862"/>
      <c r="E5" s="862"/>
      <c r="F5" s="862"/>
      <c r="G5" s="862"/>
      <c r="H5" s="863" t="s">
        <v>3024</v>
      </c>
      <c r="I5" s="864"/>
      <c r="J5" s="288" t="str">
        <f>IFERROR('Standard 7 Selecting'!H24,"Missing Weight")</f>
        <v>Missing Weight</v>
      </c>
      <c r="L5" s="267"/>
      <c r="M5" s="267"/>
      <c r="N5" s="267"/>
      <c r="O5" s="267"/>
      <c r="P5" s="267"/>
      <c r="Q5" s="267"/>
    </row>
    <row r="6" spans="1:37" ht="22.5" customHeight="1" thickBot="1" x14ac:dyDescent="0.3">
      <c r="A6" s="859" t="s">
        <v>3025</v>
      </c>
      <c r="B6" s="865"/>
      <c r="C6" s="865"/>
      <c r="D6" s="865"/>
      <c r="E6" s="866"/>
      <c r="F6" s="867" t="s">
        <v>3018</v>
      </c>
      <c r="G6" s="868"/>
      <c r="H6" s="868"/>
      <c r="I6" s="868"/>
      <c r="J6" s="869"/>
      <c r="L6" s="267"/>
      <c r="M6" s="267" t="str">
        <f>IF($F$6="Summative (Colorado Growth Model CGM)",'Standard 7 Scoring'!R94,"")</f>
        <v/>
      </c>
      <c r="N6" s="267"/>
      <c r="O6" s="267"/>
      <c r="P6" s="267"/>
      <c r="Q6" s="267"/>
      <c r="Y6" s="282"/>
      <c r="Z6" s="282"/>
      <c r="AA6" s="282"/>
      <c r="AB6" s="282"/>
      <c r="AC6" s="282"/>
      <c r="AD6" s="282"/>
      <c r="AE6" s="282"/>
      <c r="AF6" s="282"/>
      <c r="AG6" s="282"/>
      <c r="AH6" s="282"/>
      <c r="AI6" s="282"/>
      <c r="AJ6" s="282"/>
      <c r="AK6" s="282"/>
    </row>
    <row r="7" spans="1:37" ht="22.5" customHeight="1" thickBot="1" x14ac:dyDescent="0.3">
      <c r="A7" s="859" t="s">
        <v>3243</v>
      </c>
      <c r="B7" s="865"/>
      <c r="C7" s="865"/>
      <c r="D7" s="865"/>
      <c r="E7" s="866"/>
      <c r="F7" s="867" t="s">
        <v>3018</v>
      </c>
      <c r="G7" s="868"/>
      <c r="H7" s="868"/>
      <c r="I7" s="868"/>
      <c r="J7" s="869"/>
      <c r="L7" s="267"/>
      <c r="M7" s="267"/>
      <c r="N7" s="267"/>
      <c r="O7" s="267"/>
      <c r="P7" s="267"/>
      <c r="Q7" s="267"/>
      <c r="Y7" s="282"/>
      <c r="Z7" s="282"/>
      <c r="AA7" s="282"/>
      <c r="AB7" s="282"/>
      <c r="AC7" s="282"/>
      <c r="AD7" s="282"/>
      <c r="AE7" s="282"/>
      <c r="AF7" s="282"/>
      <c r="AG7" s="282"/>
      <c r="AH7" s="282"/>
      <c r="AI7" s="282"/>
      <c r="AJ7" s="282"/>
      <c r="AK7" s="282"/>
    </row>
    <row r="8" spans="1:37" ht="22.5" customHeight="1" thickBot="1" x14ac:dyDescent="0.3">
      <c r="A8" s="859" t="s">
        <v>3026</v>
      </c>
      <c r="B8" s="860"/>
      <c r="C8" s="870"/>
      <c r="D8" s="871"/>
      <c r="E8" s="871"/>
      <c r="F8" s="871"/>
      <c r="G8" s="871"/>
      <c r="H8" s="871"/>
      <c r="I8" s="871"/>
      <c r="J8" s="872"/>
      <c r="L8" s="267"/>
      <c r="M8" s="267" t="str">
        <f>IF($F$6="Summative (Colorado Growth Model CGM)",'Standard 7 Scoring'!R95,"")</f>
        <v/>
      </c>
      <c r="N8" s="267"/>
      <c r="O8" s="267"/>
      <c r="P8" s="267"/>
      <c r="Q8" s="267"/>
      <c r="Y8" s="282"/>
      <c r="Z8" s="282"/>
      <c r="AA8" s="282"/>
      <c r="AB8" s="282"/>
      <c r="AC8" s="282"/>
      <c r="AD8" s="282"/>
      <c r="AE8" s="282"/>
      <c r="AF8" s="282"/>
      <c r="AG8" s="282"/>
      <c r="AH8" s="282"/>
      <c r="AI8" s="282"/>
      <c r="AJ8" s="282"/>
      <c r="AK8" s="282"/>
    </row>
    <row r="9" spans="1:37" ht="39.75" customHeight="1" thickBot="1" x14ac:dyDescent="0.3">
      <c r="A9" s="889" t="s">
        <v>1011</v>
      </c>
      <c r="B9" s="890"/>
      <c r="C9" s="289"/>
      <c r="D9" s="290" t="s">
        <v>3027</v>
      </c>
      <c r="E9" s="289"/>
      <c r="F9" s="290" t="s">
        <v>3028</v>
      </c>
      <c r="G9" s="289"/>
      <c r="H9" s="290" t="s">
        <v>2613</v>
      </c>
      <c r="I9" s="289"/>
      <c r="J9" s="290" t="s">
        <v>3029</v>
      </c>
      <c r="L9" s="291"/>
      <c r="M9" s="267" t="str">
        <f>IF($F$6="Summative (Colorado Growth Model CGM)",'Standard 7 Scoring'!R96,"")</f>
        <v/>
      </c>
      <c r="N9" s="267"/>
      <c r="O9" s="267"/>
      <c r="P9" s="267"/>
      <c r="Q9" s="267"/>
      <c r="Y9" s="282"/>
      <c r="Z9" s="282"/>
      <c r="AA9" s="282"/>
      <c r="AB9" s="282"/>
      <c r="AC9" s="282"/>
      <c r="AD9" s="282"/>
      <c r="AE9" s="282"/>
      <c r="AF9" s="282"/>
      <c r="AG9" s="282"/>
      <c r="AH9" s="282"/>
      <c r="AI9" s="282"/>
      <c r="AJ9" s="282"/>
      <c r="AK9" s="282"/>
    </row>
    <row r="10" spans="1:37" ht="49.5" customHeight="1" thickBot="1" x14ac:dyDescent="0.3">
      <c r="A10" s="891" t="s">
        <v>3030</v>
      </c>
      <c r="B10" s="892"/>
      <c r="C10" s="893" t="str">
        <f>IF(ISERROR(FIND("Colorado Growth Model",$F6)),"",definitions!$F$29)</f>
        <v/>
      </c>
      <c r="D10" s="888"/>
      <c r="E10" s="893" t="str">
        <f>IF(ISERROR(FIND("Colorado Growth Model",$F6)),"",definitions!$G$29)</f>
        <v/>
      </c>
      <c r="F10" s="888"/>
      <c r="G10" s="893" t="str">
        <f>IF(ISERROR(FIND("Colorado Growth Model",$F6)),"",definitions!$H$29)</f>
        <v/>
      </c>
      <c r="H10" s="888"/>
      <c r="I10" s="893" t="str">
        <f>IF(ISERROR(FIND("Colorado Growth Model",$F6)),"",definitions!$I$29)</f>
        <v/>
      </c>
      <c r="J10" s="888"/>
      <c r="L10" s="267"/>
      <c r="M10" s="267" t="str">
        <f>IF($F$6="Summative (Colorado Growth Model CGM)",'Standard 7 Scoring'!R97,"")</f>
        <v/>
      </c>
      <c r="N10" s="267"/>
      <c r="O10" s="267"/>
      <c r="P10" s="267"/>
      <c r="Q10" s="267"/>
      <c r="Y10" s="282"/>
      <c r="Z10" s="282"/>
      <c r="AA10" s="282"/>
      <c r="AB10" s="282"/>
      <c r="AC10" s="282"/>
      <c r="AD10" s="282"/>
      <c r="AE10" s="282"/>
      <c r="AF10" s="282"/>
      <c r="AG10" s="282"/>
      <c r="AH10" s="282"/>
      <c r="AI10" s="282"/>
      <c r="AJ10" s="282"/>
      <c r="AK10" s="282"/>
    </row>
    <row r="11" spans="1:37" ht="44.25" customHeight="1" thickBot="1" x14ac:dyDescent="0.3">
      <c r="A11" s="884" t="s">
        <v>3339</v>
      </c>
      <c r="B11" s="885"/>
      <c r="C11" s="886"/>
      <c r="D11" s="887"/>
      <c r="E11" s="887"/>
      <c r="F11" s="887"/>
      <c r="G11" s="887"/>
      <c r="H11" s="887"/>
      <c r="I11" s="887"/>
      <c r="J11" s="888"/>
      <c r="L11" s="267"/>
      <c r="M11" s="267"/>
      <c r="N11" s="267"/>
      <c r="O11" s="267"/>
      <c r="P11" s="267"/>
      <c r="Q11" s="267"/>
      <c r="Y11" s="282"/>
      <c r="Z11" s="282"/>
      <c r="AA11" s="282"/>
      <c r="AB11" s="282"/>
      <c r="AC11" s="282"/>
      <c r="AD11" s="282"/>
      <c r="AE11" s="282"/>
      <c r="AF11" s="282"/>
      <c r="AG11" s="282"/>
      <c r="AH11" s="282"/>
      <c r="AI11" s="282"/>
      <c r="AJ11" s="282"/>
      <c r="AK11" s="282"/>
    </row>
    <row r="12" spans="1:37" ht="10.5" customHeight="1" thickBot="1" x14ac:dyDescent="0.3">
      <c r="A12" s="283"/>
      <c r="B12" s="284"/>
      <c r="C12" s="285"/>
      <c r="D12" s="285"/>
      <c r="E12" s="285"/>
      <c r="F12" s="285"/>
      <c r="G12" s="285"/>
      <c r="H12" s="285"/>
      <c r="I12" s="285"/>
      <c r="J12" s="286"/>
      <c r="L12" s="267"/>
      <c r="M12" s="267"/>
      <c r="N12" s="267"/>
      <c r="O12" s="267"/>
      <c r="P12" s="267"/>
      <c r="Q12" s="267"/>
      <c r="S12" s="9"/>
      <c r="Y12" s="282"/>
      <c r="Z12" s="282"/>
      <c r="AA12" s="282"/>
      <c r="AB12" s="282"/>
      <c r="AC12" s="282"/>
      <c r="AD12" s="282"/>
      <c r="AE12" s="282"/>
      <c r="AF12" s="282"/>
      <c r="AG12" s="282"/>
      <c r="AH12" s="282"/>
      <c r="AI12" s="282"/>
      <c r="AJ12" s="282"/>
      <c r="AK12" s="282"/>
    </row>
    <row r="13" spans="1:37" ht="22.5" customHeight="1" thickBot="1" x14ac:dyDescent="0.3">
      <c r="A13" s="859" t="s">
        <v>3341</v>
      </c>
      <c r="B13" s="865"/>
      <c r="C13" s="865"/>
      <c r="D13" s="865"/>
      <c r="E13" s="865"/>
      <c r="F13" s="865"/>
      <c r="G13" s="866"/>
      <c r="H13" s="287" t="s">
        <v>3022</v>
      </c>
      <c r="I13" s="882" t="str">
        <f>IF('Standard 7 Selecting'!F25="Please Select","Missing",'Standard 7 Selecting'!F25)</f>
        <v>Missing</v>
      </c>
      <c r="J13" s="883"/>
      <c r="L13" s="267"/>
      <c r="M13" s="267"/>
      <c r="N13" s="267"/>
      <c r="O13" s="267"/>
      <c r="P13" s="267"/>
      <c r="Q13" s="267"/>
      <c r="S13" s="9"/>
      <c r="Y13" s="282"/>
      <c r="Z13" s="282"/>
      <c r="AA13" s="282"/>
      <c r="AB13" s="282"/>
      <c r="AC13" s="282"/>
      <c r="AD13" s="282"/>
      <c r="AE13" s="282"/>
      <c r="AF13" s="282"/>
      <c r="AG13" s="282"/>
      <c r="AH13" s="282"/>
      <c r="AI13" s="282"/>
      <c r="AJ13" s="282"/>
      <c r="AK13" s="282"/>
    </row>
    <row r="14" spans="1:37" ht="16.5" customHeight="1" thickBot="1" x14ac:dyDescent="0.3">
      <c r="A14" s="859" t="s">
        <v>3023</v>
      </c>
      <c r="B14" s="860"/>
      <c r="C14" s="861" t="str">
        <f>IF('Standard 7 Selecting'!B25&lt;&gt;0,'Standard 7 Selecting'!B25,"Please Define Name on 'Selecting Measures' Tab")</f>
        <v>Please Define Name on 'Selecting Measures' Tab</v>
      </c>
      <c r="D14" s="862"/>
      <c r="E14" s="862"/>
      <c r="F14" s="862"/>
      <c r="G14" s="862"/>
      <c r="H14" s="863" t="s">
        <v>3024</v>
      </c>
      <c r="I14" s="864"/>
      <c r="J14" s="288" t="str">
        <f>IFERROR('Standard 7 Selecting'!H25,"Missing Weight")</f>
        <v>Missing Weight</v>
      </c>
      <c r="L14" s="267"/>
      <c r="M14" s="267"/>
      <c r="N14" s="267"/>
      <c r="O14" s="267"/>
      <c r="P14" s="267"/>
      <c r="Q14" s="267"/>
    </row>
    <row r="15" spans="1:37" ht="22.5" customHeight="1" thickBot="1" x14ac:dyDescent="0.3">
      <c r="A15" s="859" t="s">
        <v>3025</v>
      </c>
      <c r="B15" s="865"/>
      <c r="C15" s="865"/>
      <c r="D15" s="865"/>
      <c r="E15" s="866"/>
      <c r="F15" s="867" t="s">
        <v>3018</v>
      </c>
      <c r="G15" s="868"/>
      <c r="H15" s="868"/>
      <c r="I15" s="868"/>
      <c r="J15" s="869"/>
      <c r="L15" s="267"/>
      <c r="M15" s="267"/>
      <c r="N15" s="267"/>
      <c r="O15" s="267"/>
      <c r="P15" s="267"/>
      <c r="Q15" s="267"/>
      <c r="Y15" s="282"/>
      <c r="Z15" s="282"/>
      <c r="AA15" s="282"/>
      <c r="AB15" s="282"/>
      <c r="AC15" s="282"/>
      <c r="AD15" s="282"/>
      <c r="AE15" s="282"/>
      <c r="AF15" s="282"/>
      <c r="AG15" s="282"/>
      <c r="AH15" s="282"/>
      <c r="AI15" s="282"/>
      <c r="AJ15" s="282"/>
      <c r="AK15" s="282"/>
    </row>
    <row r="16" spans="1:37" ht="22.5" customHeight="1" thickBot="1" x14ac:dyDescent="0.3">
      <c r="A16" s="859" t="s">
        <v>3243</v>
      </c>
      <c r="B16" s="865"/>
      <c r="C16" s="865"/>
      <c r="D16" s="865"/>
      <c r="E16" s="866"/>
      <c r="F16" s="867" t="s">
        <v>3018</v>
      </c>
      <c r="G16" s="868"/>
      <c r="H16" s="868"/>
      <c r="I16" s="868"/>
      <c r="J16" s="869"/>
      <c r="L16" s="267"/>
      <c r="M16" s="267"/>
      <c r="N16" s="267"/>
      <c r="O16" s="267"/>
      <c r="P16" s="267"/>
      <c r="Q16" s="267"/>
      <c r="Y16" s="282"/>
      <c r="Z16" s="282"/>
      <c r="AA16" s="282"/>
      <c r="AB16" s="282"/>
      <c r="AC16" s="282"/>
      <c r="AD16" s="282"/>
      <c r="AE16" s="282"/>
      <c r="AF16" s="282"/>
      <c r="AG16" s="282"/>
      <c r="AH16" s="282"/>
      <c r="AI16" s="282"/>
      <c r="AJ16" s="282"/>
      <c r="AK16" s="282"/>
    </row>
    <row r="17" spans="1:37" ht="22.5" customHeight="1" thickBot="1" x14ac:dyDescent="0.3">
      <c r="A17" s="859" t="s">
        <v>3026</v>
      </c>
      <c r="B17" s="860"/>
      <c r="C17" s="870"/>
      <c r="D17" s="871"/>
      <c r="E17" s="871"/>
      <c r="F17" s="871"/>
      <c r="G17" s="871"/>
      <c r="H17" s="871"/>
      <c r="I17" s="871"/>
      <c r="J17" s="872"/>
      <c r="L17" s="267"/>
      <c r="M17" s="267"/>
      <c r="N17" s="267"/>
      <c r="O17" s="267"/>
      <c r="P17" s="267"/>
      <c r="Q17" s="267"/>
      <c r="Y17" s="282"/>
      <c r="Z17" s="282"/>
      <c r="AA17" s="282"/>
      <c r="AB17" s="282"/>
      <c r="AC17" s="282"/>
      <c r="AD17" s="282"/>
      <c r="AE17" s="282"/>
      <c r="AF17" s="282"/>
      <c r="AG17" s="282"/>
      <c r="AH17" s="282"/>
      <c r="AI17" s="282"/>
      <c r="AJ17" s="282"/>
      <c r="AK17" s="282"/>
    </row>
    <row r="18" spans="1:37" ht="39.75" customHeight="1" thickBot="1" x14ac:dyDescent="0.3">
      <c r="A18" s="889" t="s">
        <v>1011</v>
      </c>
      <c r="B18" s="890"/>
      <c r="C18" s="289"/>
      <c r="D18" s="290" t="s">
        <v>3027</v>
      </c>
      <c r="E18" s="289"/>
      <c r="F18" s="290" t="s">
        <v>3028</v>
      </c>
      <c r="G18" s="289"/>
      <c r="H18" s="290" t="s">
        <v>2613</v>
      </c>
      <c r="I18" s="289"/>
      <c r="J18" s="290" t="s">
        <v>3029</v>
      </c>
      <c r="L18" s="267"/>
      <c r="M18" s="267"/>
      <c r="N18" s="267"/>
      <c r="O18" s="267"/>
      <c r="P18" s="267"/>
      <c r="Q18" s="267"/>
      <c r="Y18" s="282"/>
      <c r="Z18" s="282"/>
      <c r="AA18" s="282"/>
      <c r="AB18" s="282"/>
      <c r="AC18" s="282"/>
      <c r="AD18" s="282"/>
      <c r="AE18" s="282"/>
      <c r="AF18" s="282"/>
      <c r="AG18" s="282"/>
      <c r="AH18" s="282"/>
      <c r="AI18" s="282"/>
      <c r="AJ18" s="282"/>
      <c r="AK18" s="282"/>
    </row>
    <row r="19" spans="1:37" ht="49.5" customHeight="1" thickBot="1" x14ac:dyDescent="0.3">
      <c r="A19" s="891" t="s">
        <v>3030</v>
      </c>
      <c r="B19" s="892"/>
      <c r="C19" s="893" t="str">
        <f>IF(ISERROR(FIND("Colorado Growth Model",$F15)),"",definitions!$F$29)</f>
        <v/>
      </c>
      <c r="D19" s="888"/>
      <c r="E19" s="893" t="str">
        <f>IF(ISERROR(FIND("Colorado Growth Model",$F15)),"",definitions!$G$29)</f>
        <v/>
      </c>
      <c r="F19" s="888"/>
      <c r="G19" s="893" t="str">
        <f>IF(ISERROR(FIND("Colorado Growth Model",$F15)),"",definitions!$H$29)</f>
        <v/>
      </c>
      <c r="H19" s="888"/>
      <c r="I19" s="893" t="str">
        <f>IF(ISERROR(FIND("Colorado Growth Model",$F15)),"",definitions!$I$29)</f>
        <v/>
      </c>
      <c r="J19" s="888"/>
      <c r="L19" s="267"/>
      <c r="M19" s="267"/>
      <c r="N19" s="267"/>
      <c r="O19" s="267"/>
      <c r="P19" s="267"/>
      <c r="Q19" s="267"/>
      <c r="Y19" s="282"/>
      <c r="Z19" s="282"/>
      <c r="AA19" s="282"/>
      <c r="AB19" s="282"/>
      <c r="AC19" s="282"/>
      <c r="AD19" s="282"/>
      <c r="AE19" s="282"/>
      <c r="AF19" s="282"/>
      <c r="AG19" s="282"/>
      <c r="AH19" s="282"/>
      <c r="AI19" s="282"/>
      <c r="AJ19" s="282"/>
      <c r="AK19" s="282"/>
    </row>
    <row r="20" spans="1:37" ht="49.5" customHeight="1" thickBot="1" x14ac:dyDescent="0.3">
      <c r="A20" s="884" t="s">
        <v>3342</v>
      </c>
      <c r="B20" s="885"/>
      <c r="C20" s="886"/>
      <c r="D20" s="887"/>
      <c r="E20" s="887"/>
      <c r="F20" s="887"/>
      <c r="G20" s="887"/>
      <c r="H20" s="887"/>
      <c r="I20" s="887"/>
      <c r="J20" s="888"/>
      <c r="L20" s="267"/>
      <c r="M20" s="267"/>
      <c r="N20" s="267"/>
      <c r="O20" s="267"/>
      <c r="P20" s="267"/>
      <c r="Q20" s="267"/>
      <c r="Y20" s="282"/>
      <c r="Z20" s="282"/>
      <c r="AA20" s="282"/>
      <c r="AB20" s="282"/>
      <c r="AC20" s="282"/>
      <c r="AD20" s="282"/>
      <c r="AE20" s="282"/>
      <c r="AF20" s="282"/>
      <c r="AG20" s="282"/>
      <c r="AH20" s="282"/>
      <c r="AI20" s="282"/>
      <c r="AJ20" s="282"/>
      <c r="AK20" s="282"/>
    </row>
    <row r="21" spans="1:37" ht="10.5" customHeight="1" thickBot="1" x14ac:dyDescent="0.3">
      <c r="A21" s="283"/>
      <c r="B21" s="284"/>
      <c r="C21" s="285"/>
      <c r="D21" s="285"/>
      <c r="E21" s="285"/>
      <c r="F21" s="285"/>
      <c r="G21" s="285"/>
      <c r="H21" s="285"/>
      <c r="I21" s="285"/>
      <c r="J21" s="286"/>
      <c r="L21" s="267"/>
      <c r="M21" s="267"/>
      <c r="N21" s="267"/>
      <c r="O21" s="267"/>
      <c r="P21" s="267"/>
      <c r="Q21" s="267"/>
      <c r="Y21" s="282"/>
      <c r="Z21" s="282"/>
      <c r="AA21" s="282"/>
      <c r="AB21" s="282"/>
      <c r="AC21" s="282"/>
      <c r="AD21" s="282"/>
      <c r="AE21" s="282"/>
      <c r="AF21" s="282"/>
      <c r="AG21" s="282"/>
      <c r="AH21" s="282"/>
      <c r="AI21" s="282"/>
      <c r="AJ21" s="282"/>
      <c r="AK21" s="282"/>
    </row>
    <row r="22" spans="1:37" ht="22.5" customHeight="1" thickBot="1" x14ac:dyDescent="0.3">
      <c r="A22" s="859" t="s">
        <v>3343</v>
      </c>
      <c r="B22" s="865"/>
      <c r="C22" s="865"/>
      <c r="D22" s="865"/>
      <c r="E22" s="865"/>
      <c r="F22" s="865"/>
      <c r="G22" s="866"/>
      <c r="H22" s="287" t="s">
        <v>3022</v>
      </c>
      <c r="I22" s="882" t="str">
        <f>IF('Standard 7 Selecting'!F26="Please Select","Missing",'Standard 7 Selecting'!F26)</f>
        <v>Missing</v>
      </c>
      <c r="J22" s="883"/>
      <c r="L22" s="876" t="s">
        <v>3021</v>
      </c>
      <c r="M22" s="876"/>
      <c r="N22" s="267"/>
      <c r="O22" s="267"/>
      <c r="P22" s="267"/>
      <c r="Q22" s="267"/>
      <c r="Y22" s="282"/>
      <c r="Z22" s="282"/>
      <c r="AA22" s="282"/>
      <c r="AB22" s="282"/>
      <c r="AC22" s="282"/>
      <c r="AD22" s="282"/>
      <c r="AE22" s="282"/>
      <c r="AF22" s="282"/>
      <c r="AG22" s="282"/>
      <c r="AH22" s="282"/>
      <c r="AI22" s="282"/>
      <c r="AJ22" s="282"/>
      <c r="AK22" s="282"/>
    </row>
    <row r="23" spans="1:37" ht="16.5" customHeight="1" thickBot="1" x14ac:dyDescent="0.3">
      <c r="A23" s="859" t="s">
        <v>3023</v>
      </c>
      <c r="B23" s="860"/>
      <c r="C23" s="861" t="str">
        <f>IF('Standard 7 Selecting'!B26&lt;&gt;0,'Standard 7 Selecting'!B26,"Please Define Name on 'Selecting Measures' Tab")</f>
        <v>Please Define Name on 'Selecting Measures' Tab</v>
      </c>
      <c r="D23" s="862"/>
      <c r="E23" s="862"/>
      <c r="F23" s="862"/>
      <c r="G23" s="862"/>
      <c r="H23" s="863" t="s">
        <v>3024</v>
      </c>
      <c r="I23" s="864"/>
      <c r="J23" s="288" t="str">
        <f>IFERROR('Standard 7 Selecting'!H26,"Missing Weight")</f>
        <v>Missing Weight</v>
      </c>
      <c r="L23" s="876"/>
      <c r="M23" s="876"/>
      <c r="N23" s="267"/>
      <c r="O23" s="267"/>
      <c r="P23" s="267"/>
      <c r="Q23" s="267"/>
    </row>
    <row r="24" spans="1:37" ht="22.5" customHeight="1" thickBot="1" x14ac:dyDescent="0.3">
      <c r="A24" s="859" t="s">
        <v>3025</v>
      </c>
      <c r="B24" s="865"/>
      <c r="C24" s="865"/>
      <c r="D24" s="865"/>
      <c r="E24" s="866"/>
      <c r="F24" s="867" t="s">
        <v>3018</v>
      </c>
      <c r="G24" s="868"/>
      <c r="H24" s="868"/>
      <c r="I24" s="868"/>
      <c r="J24" s="869"/>
      <c r="L24" s="267"/>
      <c r="M24" s="267"/>
      <c r="N24" s="267"/>
      <c r="O24" s="267"/>
      <c r="P24" s="267"/>
      <c r="Q24" s="267"/>
      <c r="Y24" s="282"/>
      <c r="Z24" s="282"/>
      <c r="AA24" s="282"/>
      <c r="AB24" s="282"/>
      <c r="AC24" s="282"/>
      <c r="AD24" s="282"/>
      <c r="AE24" s="282"/>
      <c r="AF24" s="282"/>
      <c r="AG24" s="282"/>
      <c r="AH24" s="282"/>
      <c r="AI24" s="282"/>
      <c r="AJ24" s="282"/>
      <c r="AK24" s="282"/>
    </row>
    <row r="25" spans="1:37" ht="22.5" customHeight="1" thickBot="1" x14ac:dyDescent="0.3">
      <c r="A25" s="859" t="s">
        <v>3243</v>
      </c>
      <c r="B25" s="865"/>
      <c r="C25" s="865"/>
      <c r="D25" s="865"/>
      <c r="E25" s="866"/>
      <c r="F25" s="867" t="s">
        <v>3018</v>
      </c>
      <c r="G25" s="868"/>
      <c r="H25" s="868"/>
      <c r="I25" s="868"/>
      <c r="J25" s="869"/>
      <c r="L25" s="267"/>
      <c r="M25" s="267"/>
      <c r="N25" s="267"/>
      <c r="O25" s="267"/>
      <c r="P25" s="267"/>
      <c r="Q25" s="267"/>
      <c r="Y25" s="282"/>
      <c r="Z25" s="282"/>
      <c r="AA25" s="282"/>
      <c r="AB25" s="282"/>
      <c r="AC25" s="282"/>
      <c r="AD25" s="282"/>
      <c r="AE25" s="282"/>
      <c r="AF25" s="282"/>
      <c r="AG25" s="282"/>
      <c r="AH25" s="282"/>
      <c r="AI25" s="282"/>
      <c r="AJ25" s="282"/>
      <c r="AK25" s="282"/>
    </row>
    <row r="26" spans="1:37" ht="22.5" customHeight="1" thickBot="1" x14ac:dyDescent="0.3">
      <c r="A26" s="859" t="s">
        <v>3026</v>
      </c>
      <c r="B26" s="860"/>
      <c r="C26" s="870"/>
      <c r="D26" s="871"/>
      <c r="E26" s="871"/>
      <c r="F26" s="871"/>
      <c r="G26" s="871"/>
      <c r="H26" s="871"/>
      <c r="I26" s="871"/>
      <c r="J26" s="872"/>
      <c r="L26" s="267"/>
      <c r="M26" s="267"/>
      <c r="N26" s="267"/>
      <c r="O26" s="267"/>
      <c r="P26" s="267"/>
      <c r="Q26" s="267"/>
      <c r="Y26" s="282"/>
      <c r="Z26" s="282"/>
      <c r="AA26" s="282"/>
      <c r="AB26" s="282"/>
      <c r="AC26" s="282"/>
      <c r="AD26" s="282"/>
      <c r="AE26" s="282"/>
      <c r="AF26" s="282"/>
      <c r="AG26" s="282"/>
      <c r="AH26" s="282"/>
      <c r="AI26" s="282"/>
      <c r="AJ26" s="282"/>
      <c r="AK26" s="282"/>
    </row>
    <row r="27" spans="1:37" ht="39.75" customHeight="1" thickBot="1" x14ac:dyDescent="0.3">
      <c r="A27" s="889" t="s">
        <v>1011</v>
      </c>
      <c r="B27" s="890"/>
      <c r="C27" s="289"/>
      <c r="D27" s="290" t="s">
        <v>3027</v>
      </c>
      <c r="E27" s="289"/>
      <c r="F27" s="290" t="s">
        <v>3028</v>
      </c>
      <c r="G27" s="289"/>
      <c r="H27" s="290" t="s">
        <v>2613</v>
      </c>
      <c r="I27" s="289"/>
      <c r="J27" s="290" t="s">
        <v>3029</v>
      </c>
      <c r="L27" s="267"/>
      <c r="M27" s="267"/>
      <c r="N27" s="267"/>
      <c r="O27" s="267"/>
      <c r="P27" s="267"/>
      <c r="Q27" s="267"/>
      <c r="Y27" s="282"/>
      <c r="Z27" s="282"/>
      <c r="AA27" s="282"/>
      <c r="AB27" s="282"/>
      <c r="AC27" s="282"/>
      <c r="AD27" s="282"/>
      <c r="AE27" s="282"/>
      <c r="AF27" s="282"/>
      <c r="AG27" s="282"/>
      <c r="AH27" s="282"/>
      <c r="AI27" s="282"/>
      <c r="AJ27" s="282"/>
      <c r="AK27" s="282"/>
    </row>
    <row r="28" spans="1:37" ht="49.5" customHeight="1" thickBot="1" x14ac:dyDescent="0.3">
      <c r="A28" s="891" t="s">
        <v>3030</v>
      </c>
      <c r="B28" s="892"/>
      <c r="C28" s="893" t="str">
        <f>IF(ISERROR(FIND("Colorado Growth Model",$F24)),"",definitions!$F$29)</f>
        <v/>
      </c>
      <c r="D28" s="888"/>
      <c r="E28" s="893" t="str">
        <f>IF(ISERROR(FIND("Colorado Growth Model",$F24)),"",definitions!$G$29)</f>
        <v/>
      </c>
      <c r="F28" s="888"/>
      <c r="G28" s="893" t="str">
        <f>IF(ISERROR(FIND("Colorado Growth Model",$F24)),"",definitions!$H$29)</f>
        <v/>
      </c>
      <c r="H28" s="888"/>
      <c r="I28" s="893" t="str">
        <f>IF(ISERROR(FIND("Colorado Growth Model",$F24)),"",definitions!$I$29)</f>
        <v/>
      </c>
      <c r="J28" s="888"/>
      <c r="L28" s="267"/>
      <c r="M28" s="267"/>
      <c r="N28" s="267"/>
      <c r="O28" s="267"/>
      <c r="P28" s="267"/>
      <c r="Q28" s="267"/>
      <c r="Y28" s="282"/>
      <c r="Z28" s="282"/>
      <c r="AA28" s="282"/>
      <c r="AB28" s="282"/>
      <c r="AC28" s="282"/>
      <c r="AD28" s="282"/>
      <c r="AE28" s="282"/>
      <c r="AF28" s="282"/>
      <c r="AG28" s="282"/>
      <c r="AH28" s="282"/>
      <c r="AI28" s="282"/>
      <c r="AJ28" s="282"/>
      <c r="AK28" s="282"/>
    </row>
    <row r="29" spans="1:37" ht="49.5" customHeight="1" thickBot="1" x14ac:dyDescent="0.3">
      <c r="A29" s="884" t="s">
        <v>3344</v>
      </c>
      <c r="B29" s="885"/>
      <c r="C29" s="886"/>
      <c r="D29" s="887"/>
      <c r="E29" s="887"/>
      <c r="F29" s="887"/>
      <c r="G29" s="887"/>
      <c r="H29" s="887"/>
      <c r="I29" s="887"/>
      <c r="J29" s="888"/>
      <c r="L29" s="267"/>
      <c r="M29" s="267"/>
      <c r="N29" s="267"/>
      <c r="O29" s="267"/>
      <c r="P29" s="267"/>
      <c r="Q29" s="267"/>
      <c r="Y29" s="282"/>
      <c r="Z29" s="282"/>
      <c r="AA29" s="282"/>
      <c r="AB29" s="282"/>
      <c r="AC29" s="282"/>
      <c r="AD29" s="282"/>
      <c r="AE29" s="282"/>
      <c r="AF29" s="282"/>
      <c r="AG29" s="282"/>
      <c r="AH29" s="282"/>
      <c r="AI29" s="282"/>
      <c r="AJ29" s="282"/>
      <c r="AK29" s="282"/>
    </row>
    <row r="30" spans="1:37" ht="10.5" customHeight="1" thickBot="1" x14ac:dyDescent="0.3">
      <c r="A30" s="283"/>
      <c r="B30" s="284"/>
      <c r="C30" s="285"/>
      <c r="D30" s="285"/>
      <c r="E30" s="285"/>
      <c r="F30" s="285"/>
      <c r="G30" s="285"/>
      <c r="H30" s="285"/>
      <c r="I30" s="285"/>
      <c r="J30" s="286"/>
      <c r="L30" s="267"/>
      <c r="M30" s="267"/>
      <c r="N30" s="267"/>
      <c r="O30" s="267"/>
      <c r="P30" s="267"/>
      <c r="Q30" s="267"/>
      <c r="Y30" s="282"/>
      <c r="Z30" s="282"/>
      <c r="AA30" s="282"/>
      <c r="AB30" s="282"/>
      <c r="AC30" s="282"/>
      <c r="AD30" s="282"/>
      <c r="AE30" s="282"/>
      <c r="AF30" s="282"/>
      <c r="AG30" s="282"/>
      <c r="AH30" s="282"/>
      <c r="AI30" s="282"/>
      <c r="AJ30" s="282"/>
      <c r="AK30" s="282"/>
    </row>
    <row r="31" spans="1:37" ht="22.5" customHeight="1" thickBot="1" x14ac:dyDescent="0.3">
      <c r="A31" s="859" t="s">
        <v>3345</v>
      </c>
      <c r="B31" s="865"/>
      <c r="C31" s="865"/>
      <c r="D31" s="865"/>
      <c r="E31" s="865"/>
      <c r="F31" s="865"/>
      <c r="G31" s="866"/>
      <c r="H31" s="287" t="s">
        <v>3022</v>
      </c>
      <c r="I31" s="882" t="str">
        <f>IF('Standard 7 Selecting'!F27="Please Select","Missing",'Standard 7 Selecting'!F27)</f>
        <v>Missing</v>
      </c>
      <c r="J31" s="883"/>
      <c r="L31" s="267"/>
      <c r="M31" s="267"/>
      <c r="N31" s="267"/>
      <c r="O31" s="267"/>
      <c r="P31" s="267"/>
      <c r="Q31" s="267"/>
      <c r="Y31" s="282"/>
      <c r="Z31" s="282"/>
      <c r="AA31" s="282"/>
      <c r="AB31" s="282"/>
      <c r="AC31" s="282"/>
      <c r="AD31" s="282"/>
      <c r="AE31" s="282"/>
      <c r="AF31" s="282"/>
      <c r="AG31" s="282"/>
      <c r="AH31" s="282"/>
      <c r="AI31" s="282"/>
      <c r="AJ31" s="282"/>
      <c r="AK31" s="282"/>
    </row>
    <row r="32" spans="1:37" ht="16.5" customHeight="1" thickBot="1" x14ac:dyDescent="0.3">
      <c r="A32" s="859" t="s">
        <v>3023</v>
      </c>
      <c r="B32" s="860"/>
      <c r="C32" s="861" t="str">
        <f>IF('Standard 7 Selecting'!B27&lt;&gt;0,'Standard 7 Selecting'!B27,"Please Define Name on 'Selecting Measures' Tab")</f>
        <v>Please Define Name on 'Selecting Measures' Tab</v>
      </c>
      <c r="D32" s="862"/>
      <c r="E32" s="862"/>
      <c r="F32" s="862"/>
      <c r="G32" s="862"/>
      <c r="H32" s="863" t="s">
        <v>3024</v>
      </c>
      <c r="I32" s="864"/>
      <c r="J32" s="288" t="str">
        <f>IFERROR('Standard 7 Selecting'!H27,"Missing Weight")</f>
        <v>Missing Weight</v>
      </c>
      <c r="K32" s="292"/>
      <c r="L32" s="267"/>
      <c r="M32" s="267"/>
      <c r="N32" s="267"/>
      <c r="O32" s="267"/>
      <c r="P32" s="267"/>
      <c r="Q32" s="267"/>
    </row>
    <row r="33" spans="1:37" ht="22.5" customHeight="1" thickBot="1" x14ac:dyDescent="0.3">
      <c r="A33" s="859" t="s">
        <v>3025</v>
      </c>
      <c r="B33" s="865"/>
      <c r="C33" s="865"/>
      <c r="D33" s="865"/>
      <c r="E33" s="866"/>
      <c r="F33" s="867" t="s">
        <v>3018</v>
      </c>
      <c r="G33" s="868"/>
      <c r="H33" s="868"/>
      <c r="I33" s="868"/>
      <c r="J33" s="869"/>
      <c r="L33" s="267"/>
      <c r="M33" s="267"/>
      <c r="N33" s="267"/>
      <c r="O33" s="267"/>
      <c r="P33" s="267"/>
      <c r="Q33" s="267"/>
      <c r="Y33" s="282"/>
      <c r="Z33" s="282"/>
      <c r="AA33" s="282"/>
      <c r="AB33" s="282"/>
      <c r="AC33" s="282"/>
      <c r="AD33" s="282"/>
      <c r="AE33" s="282"/>
      <c r="AF33" s="282"/>
      <c r="AG33" s="282"/>
      <c r="AH33" s="282"/>
      <c r="AI33" s="282"/>
      <c r="AJ33" s="282"/>
      <c r="AK33" s="282"/>
    </row>
    <row r="34" spans="1:37" ht="22.5" customHeight="1" thickBot="1" x14ac:dyDescent="0.3">
      <c r="A34" s="859" t="s">
        <v>3243</v>
      </c>
      <c r="B34" s="865"/>
      <c r="C34" s="865"/>
      <c r="D34" s="865"/>
      <c r="E34" s="866"/>
      <c r="F34" s="867" t="s">
        <v>3018</v>
      </c>
      <c r="G34" s="868"/>
      <c r="H34" s="868"/>
      <c r="I34" s="868"/>
      <c r="J34" s="869"/>
      <c r="L34" s="267"/>
      <c r="M34" s="267"/>
      <c r="N34" s="267"/>
      <c r="O34" s="267"/>
      <c r="P34" s="267"/>
      <c r="Q34" s="267"/>
      <c r="Y34" s="282"/>
      <c r="Z34" s="282"/>
      <c r="AA34" s="282"/>
      <c r="AB34" s="282"/>
      <c r="AC34" s="282"/>
      <c r="AD34" s="282"/>
      <c r="AE34" s="282"/>
      <c r="AF34" s="282"/>
      <c r="AG34" s="282"/>
      <c r="AH34" s="282"/>
      <c r="AI34" s="282"/>
      <c r="AJ34" s="282"/>
      <c r="AK34" s="282"/>
    </row>
    <row r="35" spans="1:37" ht="22.5" customHeight="1" thickBot="1" x14ac:dyDescent="0.3">
      <c r="A35" s="859" t="s">
        <v>3026</v>
      </c>
      <c r="B35" s="860"/>
      <c r="C35" s="870"/>
      <c r="D35" s="871"/>
      <c r="E35" s="871"/>
      <c r="F35" s="871"/>
      <c r="G35" s="871"/>
      <c r="H35" s="871"/>
      <c r="I35" s="871"/>
      <c r="J35" s="872"/>
      <c r="L35" s="267"/>
      <c r="M35" s="267"/>
      <c r="N35" s="267"/>
      <c r="O35" s="267"/>
      <c r="P35" s="267"/>
      <c r="Q35" s="267"/>
      <c r="Y35" s="282"/>
      <c r="Z35" s="282"/>
      <c r="AA35" s="282"/>
      <c r="AB35" s="282"/>
      <c r="AC35" s="282"/>
      <c r="AD35" s="282"/>
      <c r="AE35" s="282"/>
      <c r="AF35" s="282"/>
      <c r="AG35" s="282"/>
      <c r="AH35" s="282"/>
      <c r="AI35" s="282"/>
      <c r="AJ35" s="282"/>
      <c r="AK35" s="282"/>
    </row>
    <row r="36" spans="1:37" ht="39.75" customHeight="1" thickBot="1" x14ac:dyDescent="0.3">
      <c r="A36" s="889" t="s">
        <v>1011</v>
      </c>
      <c r="B36" s="890"/>
      <c r="C36" s="289"/>
      <c r="D36" s="290" t="s">
        <v>3027</v>
      </c>
      <c r="E36" s="289"/>
      <c r="F36" s="290" t="s">
        <v>3028</v>
      </c>
      <c r="G36" s="289"/>
      <c r="H36" s="290" t="s">
        <v>3032</v>
      </c>
      <c r="I36" s="289"/>
      <c r="J36" s="290" t="s">
        <v>3029</v>
      </c>
      <c r="L36" s="267"/>
      <c r="M36" s="267"/>
      <c r="N36" s="267"/>
      <c r="O36" s="267"/>
      <c r="P36" s="267"/>
      <c r="Q36" s="267"/>
      <c r="Y36" s="282"/>
      <c r="Z36" s="282"/>
      <c r="AA36" s="282"/>
      <c r="AB36" s="282"/>
      <c r="AC36" s="282"/>
      <c r="AD36" s="282"/>
      <c r="AE36" s="282"/>
      <c r="AF36" s="282"/>
      <c r="AG36" s="282"/>
      <c r="AH36" s="282"/>
      <c r="AI36" s="282"/>
      <c r="AJ36" s="282"/>
      <c r="AK36" s="282"/>
    </row>
    <row r="37" spans="1:37" ht="49.5" customHeight="1" thickBot="1" x14ac:dyDescent="0.3">
      <c r="A37" s="891" t="s">
        <v>3030</v>
      </c>
      <c r="B37" s="892"/>
      <c r="C37" s="893" t="str">
        <f>IF(ISERROR(FIND("Colorado Growth Model",$F33)),"",definitions!$F$29)</f>
        <v/>
      </c>
      <c r="D37" s="888"/>
      <c r="E37" s="893" t="str">
        <f>IF(ISERROR(FIND("Colorado Growth Model",$F33)),"",definitions!$G$29)</f>
        <v/>
      </c>
      <c r="F37" s="888"/>
      <c r="G37" s="893" t="str">
        <f>IF(ISERROR(FIND("Colorado Growth Model",$F33)),"",definitions!$H$29)</f>
        <v/>
      </c>
      <c r="H37" s="888"/>
      <c r="I37" s="893" t="str">
        <f>IF(ISERROR(FIND("Colorado Growth Model",$F33)),"",definitions!$I$29)</f>
        <v/>
      </c>
      <c r="J37" s="888"/>
      <c r="L37" s="267"/>
      <c r="M37" s="267"/>
      <c r="N37" s="267"/>
      <c r="O37" s="267"/>
      <c r="P37" s="267"/>
      <c r="Q37" s="267"/>
      <c r="Y37" s="282"/>
      <c r="Z37" s="282"/>
      <c r="AA37" s="282"/>
      <c r="AB37" s="282"/>
      <c r="AC37" s="282"/>
      <c r="AD37" s="282"/>
      <c r="AE37" s="282"/>
      <c r="AF37" s="282"/>
      <c r="AG37" s="282"/>
      <c r="AH37" s="282"/>
      <c r="AI37" s="282"/>
      <c r="AJ37" s="282"/>
      <c r="AK37" s="282"/>
    </row>
    <row r="38" spans="1:37" ht="49.5" customHeight="1" thickBot="1" x14ac:dyDescent="0.3">
      <c r="A38" s="884" t="s">
        <v>3352</v>
      </c>
      <c r="B38" s="885"/>
      <c r="C38" s="886"/>
      <c r="D38" s="887"/>
      <c r="E38" s="887"/>
      <c r="F38" s="887"/>
      <c r="G38" s="887"/>
      <c r="H38" s="887"/>
      <c r="I38" s="887"/>
      <c r="J38" s="888"/>
      <c r="L38" s="267"/>
      <c r="M38" s="267"/>
      <c r="N38" s="267"/>
      <c r="O38" s="267"/>
      <c r="P38" s="267"/>
      <c r="Q38" s="267"/>
      <c r="Y38" s="282"/>
      <c r="Z38" s="282"/>
      <c r="AA38" s="282"/>
      <c r="AB38" s="282"/>
      <c r="AC38" s="282"/>
      <c r="AD38" s="282"/>
      <c r="AE38" s="282"/>
      <c r="AF38" s="282"/>
      <c r="AG38" s="282"/>
      <c r="AH38" s="282"/>
      <c r="AI38" s="282"/>
      <c r="AJ38" s="282"/>
      <c r="AK38" s="282"/>
    </row>
    <row r="39" spans="1:37" ht="10.5" customHeight="1" thickBot="1" x14ac:dyDescent="0.3">
      <c r="A39" s="283"/>
      <c r="B39" s="284"/>
      <c r="C39" s="285"/>
      <c r="D39" s="285"/>
      <c r="E39" s="285"/>
      <c r="F39" s="285"/>
      <c r="G39" s="285"/>
      <c r="H39" s="285"/>
      <c r="I39" s="285"/>
      <c r="J39" s="286"/>
      <c r="L39" s="267"/>
      <c r="M39" s="267"/>
      <c r="N39" s="267"/>
      <c r="O39" s="267"/>
      <c r="P39" s="267"/>
      <c r="Q39" s="267"/>
      <c r="Y39" s="282"/>
      <c r="Z39" s="282"/>
      <c r="AA39" s="282"/>
      <c r="AB39" s="282"/>
      <c r="AC39" s="282"/>
      <c r="AD39" s="282"/>
      <c r="AE39" s="282"/>
      <c r="AF39" s="282"/>
      <c r="AG39" s="282"/>
      <c r="AH39" s="282"/>
      <c r="AI39" s="282"/>
      <c r="AJ39" s="282"/>
      <c r="AK39" s="282"/>
    </row>
    <row r="40" spans="1:37" ht="22.5" customHeight="1" thickBot="1" x14ac:dyDescent="0.3">
      <c r="A40" s="859" t="s">
        <v>3346</v>
      </c>
      <c r="B40" s="865"/>
      <c r="C40" s="865"/>
      <c r="D40" s="865"/>
      <c r="E40" s="865"/>
      <c r="F40" s="865"/>
      <c r="G40" s="866"/>
      <c r="H40" s="287" t="s">
        <v>3022</v>
      </c>
      <c r="I40" s="882" t="str">
        <f>IF('Standard 7 Selecting'!F28="Please Select","Missing",'Standard 7 Selecting'!F28)</f>
        <v>Missing</v>
      </c>
      <c r="J40" s="883"/>
      <c r="L40" s="876" t="s">
        <v>3021</v>
      </c>
      <c r="M40" s="876"/>
      <c r="N40" s="267"/>
      <c r="O40" s="267"/>
      <c r="P40" s="267"/>
      <c r="Q40" s="267"/>
      <c r="Y40" s="282"/>
      <c r="Z40" s="282"/>
      <c r="AA40" s="282"/>
      <c r="AB40" s="282"/>
      <c r="AC40" s="282"/>
      <c r="AD40" s="282"/>
      <c r="AE40" s="282"/>
      <c r="AF40" s="282"/>
      <c r="AG40" s="282"/>
      <c r="AH40" s="282"/>
      <c r="AI40" s="282"/>
      <c r="AJ40" s="282"/>
      <c r="AK40" s="282"/>
    </row>
    <row r="41" spans="1:37" ht="16.5" customHeight="1" thickBot="1" x14ac:dyDescent="0.3">
      <c r="A41" s="859" t="s">
        <v>3023</v>
      </c>
      <c r="B41" s="860"/>
      <c r="C41" s="861" t="str">
        <f>IF('Standard 7 Selecting'!B28&lt;&gt;0,'Standard 7 Selecting'!B28,"Please Define Name on 'Selecting Measures' Tab")</f>
        <v>Please Define Name on 'Selecting Measures' Tab</v>
      </c>
      <c r="D41" s="862"/>
      <c r="E41" s="862"/>
      <c r="F41" s="862"/>
      <c r="G41" s="862"/>
      <c r="H41" s="863" t="s">
        <v>3024</v>
      </c>
      <c r="I41" s="864"/>
      <c r="J41" s="288" t="str">
        <f>IFERROR('Standard 7 Selecting'!H28,"Missing Weight")</f>
        <v>Missing Weight</v>
      </c>
      <c r="L41" s="876"/>
      <c r="M41" s="876"/>
      <c r="N41" s="267"/>
      <c r="O41" s="267"/>
      <c r="P41" s="267"/>
      <c r="Q41" s="267"/>
    </row>
    <row r="42" spans="1:37" ht="22.5" customHeight="1" thickBot="1" x14ac:dyDescent="0.3">
      <c r="A42" s="859" t="s">
        <v>3025</v>
      </c>
      <c r="B42" s="865"/>
      <c r="C42" s="865"/>
      <c r="D42" s="865"/>
      <c r="E42" s="866"/>
      <c r="F42" s="867" t="s">
        <v>3018</v>
      </c>
      <c r="G42" s="868"/>
      <c r="H42" s="868"/>
      <c r="I42" s="868"/>
      <c r="J42" s="869"/>
      <c r="L42" s="267"/>
      <c r="M42" s="267"/>
      <c r="N42" s="267"/>
      <c r="O42" s="267"/>
      <c r="P42" s="267"/>
      <c r="Q42" s="267"/>
      <c r="Y42" s="282"/>
      <c r="Z42" s="282"/>
      <c r="AA42" s="282"/>
      <c r="AB42" s="282"/>
      <c r="AC42" s="282"/>
      <c r="AD42" s="282"/>
      <c r="AE42" s="282"/>
      <c r="AF42" s="282"/>
      <c r="AG42" s="282"/>
      <c r="AH42" s="282"/>
      <c r="AI42" s="282"/>
      <c r="AJ42" s="282"/>
      <c r="AK42" s="282"/>
    </row>
    <row r="43" spans="1:37" ht="22.5" customHeight="1" thickBot="1" x14ac:dyDescent="0.3">
      <c r="A43" s="859" t="s">
        <v>3243</v>
      </c>
      <c r="B43" s="865"/>
      <c r="C43" s="865"/>
      <c r="D43" s="865"/>
      <c r="E43" s="866"/>
      <c r="F43" s="867" t="s">
        <v>3018</v>
      </c>
      <c r="G43" s="868"/>
      <c r="H43" s="868"/>
      <c r="I43" s="868"/>
      <c r="J43" s="869"/>
      <c r="L43" s="267"/>
      <c r="M43" s="267"/>
      <c r="N43" s="267"/>
      <c r="O43" s="267"/>
      <c r="P43" s="267"/>
      <c r="Q43" s="267"/>
      <c r="Y43" s="282"/>
      <c r="Z43" s="282"/>
      <c r="AA43" s="282"/>
      <c r="AB43" s="282"/>
      <c r="AC43" s="282"/>
      <c r="AD43" s="282"/>
      <c r="AE43" s="282"/>
      <c r="AF43" s="282"/>
      <c r="AG43" s="282"/>
      <c r="AH43" s="282"/>
      <c r="AI43" s="282"/>
      <c r="AJ43" s="282"/>
      <c r="AK43" s="282"/>
    </row>
    <row r="44" spans="1:37" ht="22.5" customHeight="1" thickBot="1" x14ac:dyDescent="0.3">
      <c r="A44" s="859" t="s">
        <v>3026</v>
      </c>
      <c r="B44" s="860"/>
      <c r="C44" s="870"/>
      <c r="D44" s="871"/>
      <c r="E44" s="871"/>
      <c r="F44" s="871"/>
      <c r="G44" s="871"/>
      <c r="H44" s="871"/>
      <c r="I44" s="871"/>
      <c r="J44" s="872"/>
      <c r="L44" s="267"/>
      <c r="M44" s="267"/>
      <c r="N44" s="267"/>
      <c r="O44" s="267"/>
      <c r="P44" s="267"/>
      <c r="Q44" s="267"/>
      <c r="Y44" s="282"/>
      <c r="Z44" s="282"/>
      <c r="AA44" s="282"/>
      <c r="AB44" s="282"/>
      <c r="AC44" s="282"/>
      <c r="AD44" s="282"/>
      <c r="AE44" s="282"/>
      <c r="AF44" s="282"/>
      <c r="AG44" s="282"/>
      <c r="AH44" s="282"/>
      <c r="AI44" s="282"/>
      <c r="AJ44" s="282"/>
      <c r="AK44" s="282"/>
    </row>
    <row r="45" spans="1:37" ht="39.75" customHeight="1" thickBot="1" x14ac:dyDescent="0.3">
      <c r="A45" s="889" t="s">
        <v>1011</v>
      </c>
      <c r="B45" s="890"/>
      <c r="C45" s="289"/>
      <c r="D45" s="290" t="s">
        <v>3027</v>
      </c>
      <c r="E45" s="289"/>
      <c r="F45" s="290" t="s">
        <v>3028</v>
      </c>
      <c r="G45" s="289"/>
      <c r="H45" s="290" t="s">
        <v>2613</v>
      </c>
      <c r="I45" s="289"/>
      <c r="J45" s="290" t="s">
        <v>3029</v>
      </c>
      <c r="L45" s="267"/>
      <c r="M45" s="267"/>
      <c r="N45" s="267"/>
      <c r="O45" s="267"/>
      <c r="P45" s="267"/>
      <c r="Q45" s="267"/>
      <c r="Y45" s="282"/>
      <c r="Z45" s="282"/>
      <c r="AA45" s="282"/>
      <c r="AB45" s="282"/>
      <c r="AC45" s="282"/>
      <c r="AD45" s="282"/>
      <c r="AE45" s="282"/>
      <c r="AF45" s="282"/>
      <c r="AG45" s="282"/>
      <c r="AH45" s="282"/>
      <c r="AI45" s="282"/>
      <c r="AJ45" s="282"/>
      <c r="AK45" s="282"/>
    </row>
    <row r="46" spans="1:37" ht="49.5" customHeight="1" thickBot="1" x14ac:dyDescent="0.3">
      <c r="A46" s="891" t="s">
        <v>3030</v>
      </c>
      <c r="B46" s="892"/>
      <c r="C46" s="893" t="str">
        <f>IF(ISERROR(FIND("Colorado Growth Model",$F42)),"",definitions!$F$29)</f>
        <v/>
      </c>
      <c r="D46" s="888"/>
      <c r="E46" s="893" t="str">
        <f>IF(ISERROR(FIND("Colorado Growth Model",$F42)),"",definitions!$G$29)</f>
        <v/>
      </c>
      <c r="F46" s="888"/>
      <c r="G46" s="893" t="str">
        <f>IF(ISERROR(FIND("Colorado Growth Model",$F42)),"",definitions!$H$29)</f>
        <v/>
      </c>
      <c r="H46" s="888"/>
      <c r="I46" s="893" t="str">
        <f>IF(ISERROR(FIND("Colorado Growth Model",$F42)),"",definitions!$I$29)</f>
        <v/>
      </c>
      <c r="J46" s="888"/>
      <c r="L46" s="267"/>
      <c r="M46" s="267"/>
      <c r="N46" s="267"/>
      <c r="O46" s="267"/>
      <c r="P46" s="267"/>
      <c r="Q46" s="267"/>
      <c r="Y46" s="282"/>
      <c r="Z46" s="282"/>
      <c r="AA46" s="282"/>
      <c r="AB46" s="282"/>
      <c r="AC46" s="282"/>
      <c r="AD46" s="282"/>
      <c r="AE46" s="282"/>
      <c r="AF46" s="282"/>
      <c r="AG46" s="282"/>
      <c r="AH46" s="282"/>
      <c r="AI46" s="282"/>
      <c r="AJ46" s="282"/>
      <c r="AK46" s="282"/>
    </row>
    <row r="47" spans="1:37" ht="49.5" customHeight="1" thickBot="1" x14ac:dyDescent="0.3">
      <c r="A47" s="884" t="s">
        <v>3347</v>
      </c>
      <c r="B47" s="885"/>
      <c r="C47" s="886"/>
      <c r="D47" s="887"/>
      <c r="E47" s="887"/>
      <c r="F47" s="887"/>
      <c r="G47" s="887"/>
      <c r="H47" s="887"/>
      <c r="I47" s="887"/>
      <c r="J47" s="888"/>
      <c r="L47" s="267"/>
      <c r="M47" s="267"/>
      <c r="N47" s="267"/>
      <c r="O47" s="267"/>
      <c r="P47" s="267"/>
      <c r="Q47" s="267"/>
      <c r="Y47" s="282"/>
      <c r="Z47" s="282"/>
      <c r="AA47" s="282"/>
      <c r="AB47" s="282"/>
      <c r="AC47" s="282"/>
      <c r="AD47" s="282"/>
      <c r="AE47" s="282"/>
      <c r="AF47" s="282"/>
      <c r="AG47" s="282"/>
      <c r="AH47" s="282"/>
      <c r="AI47" s="282"/>
      <c r="AJ47" s="282"/>
      <c r="AK47" s="282"/>
    </row>
    <row r="48" spans="1:37" ht="10.5" customHeight="1" thickBot="1" x14ac:dyDescent="0.3">
      <c r="A48" s="283"/>
      <c r="B48" s="284"/>
      <c r="C48" s="285"/>
      <c r="D48" s="285"/>
      <c r="E48" s="285"/>
      <c r="F48" s="285"/>
      <c r="G48" s="285"/>
      <c r="H48" s="285"/>
      <c r="I48" s="285"/>
      <c r="J48" s="286"/>
      <c r="L48" s="267"/>
      <c r="M48" s="267"/>
      <c r="N48" s="267"/>
      <c r="O48" s="267"/>
      <c r="P48" s="267"/>
      <c r="Q48" s="267"/>
      <c r="Y48" s="282"/>
      <c r="Z48" s="282"/>
      <c r="AA48" s="282"/>
      <c r="AB48" s="282"/>
      <c r="AC48" s="282"/>
      <c r="AD48" s="282"/>
      <c r="AE48" s="282"/>
      <c r="AF48" s="282"/>
      <c r="AG48" s="282"/>
      <c r="AH48" s="282"/>
      <c r="AI48" s="282"/>
      <c r="AJ48" s="282"/>
      <c r="AK48" s="282"/>
    </row>
    <row r="49" spans="1:37" ht="22.5" customHeight="1" thickBot="1" x14ac:dyDescent="0.3">
      <c r="A49" s="859" t="s">
        <v>3348</v>
      </c>
      <c r="B49" s="865"/>
      <c r="C49" s="865"/>
      <c r="D49" s="865"/>
      <c r="E49" s="865"/>
      <c r="F49" s="865"/>
      <c r="G49" s="866"/>
      <c r="H49" s="287" t="s">
        <v>3022</v>
      </c>
      <c r="I49" s="882" t="str">
        <f>IF('Standard 7 Selecting'!F29="Please Select","Missing",'Standard 7 Selecting'!F29)</f>
        <v>Missing</v>
      </c>
      <c r="J49" s="883"/>
      <c r="L49" s="267"/>
      <c r="M49" s="267"/>
      <c r="N49" s="267"/>
      <c r="O49" s="267"/>
      <c r="P49" s="267"/>
      <c r="Q49" s="267"/>
      <c r="Y49" s="282"/>
      <c r="Z49" s="282"/>
      <c r="AA49" s="282"/>
      <c r="AB49" s="282"/>
      <c r="AC49" s="282"/>
      <c r="AD49" s="282"/>
      <c r="AE49" s="282"/>
      <c r="AF49" s="282"/>
      <c r="AG49" s="282"/>
      <c r="AH49" s="282"/>
      <c r="AI49" s="282"/>
      <c r="AJ49" s="282"/>
      <c r="AK49" s="282"/>
    </row>
    <row r="50" spans="1:37" ht="16.5" customHeight="1" thickBot="1" x14ac:dyDescent="0.3">
      <c r="A50" s="859" t="s">
        <v>3023</v>
      </c>
      <c r="B50" s="860"/>
      <c r="C50" s="861" t="str">
        <f>IF('Standard 7 Selecting'!B29&lt;&gt;0,'Standard 7 Selecting'!B29,"Please Define Name on 'Selecting Measures' Tab")</f>
        <v>Please Define Name on 'Selecting Measures' Tab</v>
      </c>
      <c r="D50" s="862"/>
      <c r="E50" s="862"/>
      <c r="F50" s="862"/>
      <c r="G50" s="862"/>
      <c r="H50" s="863" t="s">
        <v>3024</v>
      </c>
      <c r="I50" s="864"/>
      <c r="J50" s="288" t="str">
        <f>IFERROR('Standard 7 Selecting'!H29,"Missing Weight")</f>
        <v>Missing Weight</v>
      </c>
      <c r="L50" s="267"/>
      <c r="M50" s="267"/>
      <c r="N50" s="267"/>
      <c r="O50" s="267"/>
      <c r="P50" s="267"/>
      <c r="Q50" s="267"/>
    </row>
    <row r="51" spans="1:37" ht="22.5" customHeight="1" thickBot="1" x14ac:dyDescent="0.3">
      <c r="A51" s="859" t="s">
        <v>3025</v>
      </c>
      <c r="B51" s="865"/>
      <c r="C51" s="865"/>
      <c r="D51" s="865"/>
      <c r="E51" s="866"/>
      <c r="F51" s="867" t="s">
        <v>3018</v>
      </c>
      <c r="G51" s="868"/>
      <c r="H51" s="868"/>
      <c r="I51" s="868"/>
      <c r="J51" s="869"/>
      <c r="L51" s="267"/>
      <c r="M51" s="267"/>
      <c r="N51" s="267"/>
      <c r="O51" s="267"/>
      <c r="P51" s="267"/>
      <c r="Q51" s="267"/>
      <c r="Y51" s="282"/>
      <c r="Z51" s="282"/>
      <c r="AA51" s="282"/>
      <c r="AB51" s="282"/>
      <c r="AC51" s="282"/>
      <c r="AD51" s="282"/>
      <c r="AE51" s="282"/>
      <c r="AF51" s="282"/>
      <c r="AG51" s="282"/>
      <c r="AH51" s="282"/>
      <c r="AI51" s="282"/>
      <c r="AJ51" s="282"/>
      <c r="AK51" s="282"/>
    </row>
    <row r="52" spans="1:37" ht="22.5" customHeight="1" thickBot="1" x14ac:dyDescent="0.3">
      <c r="A52" s="859" t="s">
        <v>3243</v>
      </c>
      <c r="B52" s="865"/>
      <c r="C52" s="865"/>
      <c r="D52" s="865"/>
      <c r="E52" s="866"/>
      <c r="F52" s="867" t="s">
        <v>3018</v>
      </c>
      <c r="G52" s="868"/>
      <c r="H52" s="868"/>
      <c r="I52" s="868"/>
      <c r="J52" s="869"/>
      <c r="L52" s="267"/>
      <c r="M52" s="267"/>
      <c r="N52" s="267"/>
      <c r="O52" s="267"/>
      <c r="P52" s="267"/>
      <c r="Q52" s="267"/>
      <c r="Y52" s="282"/>
      <c r="Z52" s="282"/>
      <c r="AA52" s="282"/>
      <c r="AB52" s="282"/>
      <c r="AC52" s="282"/>
      <c r="AD52" s="282"/>
      <c r="AE52" s="282"/>
      <c r="AF52" s="282"/>
      <c r="AG52" s="282"/>
      <c r="AH52" s="282"/>
      <c r="AI52" s="282"/>
      <c r="AJ52" s="282"/>
      <c r="AK52" s="282"/>
    </row>
    <row r="53" spans="1:37" ht="22.5" customHeight="1" thickBot="1" x14ac:dyDescent="0.3">
      <c r="A53" s="859" t="s">
        <v>3026</v>
      </c>
      <c r="B53" s="860"/>
      <c r="C53" s="870"/>
      <c r="D53" s="871"/>
      <c r="E53" s="871"/>
      <c r="F53" s="871"/>
      <c r="G53" s="871"/>
      <c r="H53" s="871"/>
      <c r="I53" s="871"/>
      <c r="J53" s="872"/>
      <c r="L53" s="267"/>
      <c r="M53" s="267"/>
      <c r="N53" s="267"/>
      <c r="O53" s="267"/>
      <c r="P53" s="267"/>
      <c r="Q53" s="267"/>
      <c r="Y53" s="282"/>
      <c r="Z53" s="282"/>
      <c r="AA53" s="282"/>
      <c r="AB53" s="282"/>
      <c r="AC53" s="282"/>
      <c r="AD53" s="282"/>
      <c r="AE53" s="282"/>
      <c r="AF53" s="282"/>
      <c r="AG53" s="282"/>
      <c r="AH53" s="282"/>
      <c r="AI53" s="282"/>
      <c r="AJ53" s="282"/>
      <c r="AK53" s="282"/>
    </row>
    <row r="54" spans="1:37" ht="39.75" customHeight="1" thickBot="1" x14ac:dyDescent="0.3">
      <c r="A54" s="889" t="s">
        <v>1011</v>
      </c>
      <c r="B54" s="890"/>
      <c r="C54" s="289"/>
      <c r="D54" s="290" t="s">
        <v>3027</v>
      </c>
      <c r="E54" s="289"/>
      <c r="F54" s="290" t="s">
        <v>3028</v>
      </c>
      <c r="G54" s="289"/>
      <c r="H54" s="290" t="s">
        <v>2613</v>
      </c>
      <c r="I54" s="289"/>
      <c r="J54" s="290" t="s">
        <v>3029</v>
      </c>
      <c r="L54" s="267"/>
      <c r="M54" s="267"/>
      <c r="N54" s="267"/>
      <c r="O54" s="267"/>
      <c r="P54" s="267"/>
      <c r="Q54" s="267"/>
      <c r="Y54" s="282"/>
      <c r="Z54" s="282"/>
      <c r="AA54" s="282"/>
      <c r="AB54" s="282"/>
      <c r="AC54" s="282"/>
      <c r="AD54" s="282"/>
      <c r="AE54" s="282"/>
      <c r="AF54" s="282"/>
      <c r="AG54" s="282"/>
      <c r="AH54" s="282"/>
      <c r="AI54" s="282"/>
      <c r="AJ54" s="282"/>
      <c r="AK54" s="282"/>
    </row>
    <row r="55" spans="1:37" ht="49.5" customHeight="1" thickBot="1" x14ac:dyDescent="0.3">
      <c r="A55" s="891" t="s">
        <v>3030</v>
      </c>
      <c r="B55" s="892"/>
      <c r="C55" s="893" t="str">
        <f>IF(ISERROR(FIND("Colorado Growth Model",$F51)),"",definitions!$F$29)</f>
        <v/>
      </c>
      <c r="D55" s="888"/>
      <c r="E55" s="893" t="str">
        <f>IF(ISERROR(FIND("Colorado Growth Model",$F51)),"",definitions!$G$29)</f>
        <v/>
      </c>
      <c r="F55" s="888"/>
      <c r="G55" s="893" t="str">
        <f>IF(ISERROR(FIND("Colorado Growth Model",$F51)),"",definitions!$H$29)</f>
        <v/>
      </c>
      <c r="H55" s="888"/>
      <c r="I55" s="893" t="str">
        <f>IF(ISERROR(FIND("Colorado Growth Model",$F51)),"",definitions!$I$29)</f>
        <v/>
      </c>
      <c r="J55" s="888"/>
      <c r="L55" s="267"/>
      <c r="M55" s="267"/>
      <c r="N55" s="267"/>
      <c r="O55" s="267"/>
      <c r="P55" s="267"/>
      <c r="Q55" s="267"/>
      <c r="Y55" s="282"/>
      <c r="Z55" s="282"/>
      <c r="AA55" s="282"/>
      <c r="AB55" s="282"/>
      <c r="AC55" s="282"/>
      <c r="AD55" s="282"/>
      <c r="AE55" s="282"/>
      <c r="AF55" s="282"/>
      <c r="AG55" s="282"/>
      <c r="AH55" s="282"/>
      <c r="AI55" s="282"/>
      <c r="AJ55" s="282"/>
      <c r="AK55" s="282"/>
    </row>
    <row r="56" spans="1:37" ht="49.5" customHeight="1" thickBot="1" x14ac:dyDescent="0.3">
      <c r="A56" s="884" t="s">
        <v>3349</v>
      </c>
      <c r="B56" s="885"/>
      <c r="C56" s="886"/>
      <c r="D56" s="887"/>
      <c r="E56" s="887"/>
      <c r="F56" s="887"/>
      <c r="G56" s="887"/>
      <c r="H56" s="887"/>
      <c r="I56" s="887"/>
      <c r="J56" s="888"/>
      <c r="L56" s="267"/>
      <c r="M56" s="267"/>
      <c r="N56" s="267"/>
      <c r="O56" s="267"/>
      <c r="P56" s="267"/>
      <c r="Q56" s="267"/>
      <c r="Y56" s="282"/>
      <c r="Z56" s="282"/>
      <c r="AA56" s="282"/>
      <c r="AB56" s="282"/>
      <c r="AC56" s="282"/>
      <c r="AD56" s="282"/>
      <c r="AE56" s="282"/>
      <c r="AF56" s="282"/>
      <c r="AG56" s="282"/>
      <c r="AH56" s="282"/>
      <c r="AI56" s="282"/>
      <c r="AJ56" s="282"/>
      <c r="AK56" s="282"/>
    </row>
    <row r="57" spans="1:37" ht="10.5" customHeight="1" thickBot="1" x14ac:dyDescent="0.3">
      <c r="A57" s="283"/>
      <c r="B57" s="284"/>
      <c r="C57" s="285"/>
      <c r="D57" s="285"/>
      <c r="E57" s="285"/>
      <c r="F57" s="285"/>
      <c r="G57" s="285"/>
      <c r="H57" s="285"/>
      <c r="I57" s="285"/>
      <c r="J57" s="286"/>
      <c r="L57" s="267"/>
      <c r="M57" s="267"/>
      <c r="N57" s="267"/>
      <c r="O57" s="267"/>
      <c r="P57" s="267"/>
      <c r="Q57" s="267"/>
      <c r="Y57" s="282"/>
      <c r="Z57" s="282"/>
      <c r="AA57" s="282"/>
      <c r="AB57" s="282"/>
      <c r="AC57" s="282"/>
      <c r="AD57" s="282"/>
      <c r="AE57" s="282"/>
      <c r="AF57" s="282"/>
      <c r="AG57" s="282"/>
      <c r="AH57" s="282"/>
      <c r="AI57" s="282"/>
      <c r="AJ57" s="282"/>
      <c r="AK57" s="282"/>
    </row>
    <row r="58" spans="1:37" ht="22.5" customHeight="1" thickBot="1" x14ac:dyDescent="0.3">
      <c r="A58" s="859" t="s">
        <v>3353</v>
      </c>
      <c r="B58" s="865"/>
      <c r="C58" s="865"/>
      <c r="D58" s="865"/>
      <c r="E58" s="865"/>
      <c r="F58" s="865"/>
      <c r="G58" s="866"/>
      <c r="H58" s="287" t="s">
        <v>3022</v>
      </c>
      <c r="I58" s="882" t="str">
        <f>IF('Standard 7 Selecting'!F30="Please Select","Missing",'Standard 7 Selecting'!F30)</f>
        <v>Missing</v>
      </c>
      <c r="J58" s="883"/>
      <c r="L58" s="876" t="s">
        <v>3021</v>
      </c>
      <c r="M58" s="876"/>
      <c r="N58" s="267"/>
      <c r="O58" s="267"/>
      <c r="P58" s="267"/>
      <c r="Q58" s="267"/>
      <c r="Y58" s="282"/>
      <c r="Z58" s="282"/>
      <c r="AA58" s="282"/>
      <c r="AB58" s="282"/>
      <c r="AC58" s="282"/>
      <c r="AD58" s="282"/>
      <c r="AE58" s="282"/>
      <c r="AF58" s="282"/>
      <c r="AG58" s="282"/>
      <c r="AH58" s="282"/>
      <c r="AI58" s="282"/>
      <c r="AJ58" s="282"/>
      <c r="AK58" s="282"/>
    </row>
    <row r="59" spans="1:37" ht="16.5" customHeight="1" thickBot="1" x14ac:dyDescent="0.3">
      <c r="A59" s="859" t="s">
        <v>3023</v>
      </c>
      <c r="B59" s="860"/>
      <c r="C59" s="861" t="str">
        <f>IF('Standard 7 Selecting'!B30&lt;&gt;0,'Standard 7 Selecting'!B30,"Please Define Name on 'Selecting Measures' Tab")</f>
        <v>Please Define Name on 'Selecting Measures' Tab</v>
      </c>
      <c r="D59" s="862"/>
      <c r="E59" s="862"/>
      <c r="F59" s="862"/>
      <c r="G59" s="862"/>
      <c r="H59" s="863" t="s">
        <v>3024</v>
      </c>
      <c r="I59" s="864"/>
      <c r="J59" s="288" t="str">
        <f>IFERROR('Standard 7 Selecting'!H30,"Missing Weight")</f>
        <v>Missing Weight</v>
      </c>
      <c r="L59" s="876"/>
      <c r="M59" s="876"/>
      <c r="N59" s="267"/>
      <c r="O59" s="267"/>
      <c r="P59" s="267"/>
      <c r="Q59" s="267"/>
    </row>
    <row r="60" spans="1:37" ht="22.5" customHeight="1" thickBot="1" x14ac:dyDescent="0.3">
      <c r="A60" s="859" t="s">
        <v>3025</v>
      </c>
      <c r="B60" s="865"/>
      <c r="C60" s="865"/>
      <c r="D60" s="865"/>
      <c r="E60" s="866"/>
      <c r="F60" s="867" t="s">
        <v>3018</v>
      </c>
      <c r="G60" s="868"/>
      <c r="H60" s="868"/>
      <c r="I60" s="868"/>
      <c r="J60" s="869"/>
      <c r="L60" s="267"/>
      <c r="M60" s="267"/>
      <c r="N60" s="267"/>
      <c r="O60" s="267"/>
      <c r="P60" s="267"/>
      <c r="Q60" s="267"/>
      <c r="Y60" s="282"/>
      <c r="Z60" s="282"/>
      <c r="AA60" s="282"/>
      <c r="AB60" s="282"/>
      <c r="AC60" s="282"/>
      <c r="AD60" s="282"/>
      <c r="AE60" s="282"/>
      <c r="AF60" s="282"/>
      <c r="AG60" s="282"/>
      <c r="AH60" s="282"/>
      <c r="AI60" s="282"/>
      <c r="AJ60" s="282"/>
      <c r="AK60" s="282"/>
    </row>
    <row r="61" spans="1:37" ht="22.5" customHeight="1" thickBot="1" x14ac:dyDescent="0.3">
      <c r="A61" s="859" t="s">
        <v>3243</v>
      </c>
      <c r="B61" s="865"/>
      <c r="C61" s="865"/>
      <c r="D61" s="865"/>
      <c r="E61" s="866"/>
      <c r="F61" s="867" t="s">
        <v>3018</v>
      </c>
      <c r="G61" s="868"/>
      <c r="H61" s="868"/>
      <c r="I61" s="868"/>
      <c r="J61" s="869"/>
      <c r="L61" s="267"/>
      <c r="M61" s="267"/>
      <c r="N61" s="267"/>
      <c r="O61" s="267"/>
      <c r="P61" s="267"/>
      <c r="Q61" s="267"/>
      <c r="Y61" s="282"/>
      <c r="Z61" s="282"/>
      <c r="AA61" s="282"/>
      <c r="AB61" s="282"/>
      <c r="AC61" s="282"/>
      <c r="AD61" s="282"/>
      <c r="AE61" s="282"/>
      <c r="AF61" s="282"/>
      <c r="AG61" s="282"/>
      <c r="AH61" s="282"/>
      <c r="AI61" s="282"/>
      <c r="AJ61" s="282"/>
      <c r="AK61" s="282"/>
    </row>
    <row r="62" spans="1:37" ht="22.5" customHeight="1" thickBot="1" x14ac:dyDescent="0.3">
      <c r="A62" s="859" t="s">
        <v>3026</v>
      </c>
      <c r="B62" s="860"/>
      <c r="C62" s="870"/>
      <c r="D62" s="871"/>
      <c r="E62" s="871"/>
      <c r="F62" s="871"/>
      <c r="G62" s="871"/>
      <c r="H62" s="871"/>
      <c r="I62" s="871"/>
      <c r="J62" s="872"/>
      <c r="L62" s="267"/>
      <c r="M62" s="267"/>
      <c r="N62" s="267"/>
      <c r="O62" s="267"/>
      <c r="P62" s="267"/>
      <c r="Q62" s="267"/>
      <c r="Y62" s="282"/>
      <c r="Z62" s="282"/>
      <c r="AA62" s="282"/>
      <c r="AB62" s="282"/>
      <c r="AC62" s="282"/>
      <c r="AD62" s="282"/>
      <c r="AE62" s="282"/>
      <c r="AF62" s="282"/>
      <c r="AG62" s="282"/>
      <c r="AH62" s="282"/>
      <c r="AI62" s="282"/>
      <c r="AJ62" s="282"/>
      <c r="AK62" s="282"/>
    </row>
    <row r="63" spans="1:37" ht="39.75" customHeight="1" thickBot="1" x14ac:dyDescent="0.3">
      <c r="A63" s="889" t="s">
        <v>1011</v>
      </c>
      <c r="B63" s="890"/>
      <c r="C63" s="289"/>
      <c r="D63" s="290" t="s">
        <v>3027</v>
      </c>
      <c r="E63" s="289"/>
      <c r="F63" s="290" t="s">
        <v>3028</v>
      </c>
      <c r="G63" s="289"/>
      <c r="H63" s="290" t="s">
        <v>2613</v>
      </c>
      <c r="I63" s="289"/>
      <c r="J63" s="290" t="s">
        <v>3029</v>
      </c>
      <c r="L63" s="267"/>
      <c r="M63" s="267"/>
      <c r="N63" s="267"/>
      <c r="O63" s="267"/>
      <c r="P63" s="267"/>
      <c r="Q63" s="267"/>
      <c r="Y63" s="282"/>
      <c r="Z63" s="282"/>
      <c r="AA63" s="282"/>
      <c r="AB63" s="282"/>
      <c r="AC63" s="282"/>
      <c r="AD63" s="282"/>
      <c r="AE63" s="282"/>
      <c r="AF63" s="282"/>
      <c r="AG63" s="282"/>
      <c r="AH63" s="282"/>
      <c r="AI63" s="282"/>
      <c r="AJ63" s="282"/>
      <c r="AK63" s="282"/>
    </row>
    <row r="64" spans="1:37" ht="49.5" customHeight="1" thickBot="1" x14ac:dyDescent="0.3">
      <c r="A64" s="891" t="s">
        <v>3030</v>
      </c>
      <c r="B64" s="892"/>
      <c r="C64" s="893" t="str">
        <f>IF(ISERROR(FIND("Colorado Growth Model",$F60)),"",definitions!$F$29)</f>
        <v/>
      </c>
      <c r="D64" s="888"/>
      <c r="E64" s="893" t="str">
        <f>IF(ISERROR(FIND("Colorado Growth Model",$F60)),"",definitions!$G$29)</f>
        <v/>
      </c>
      <c r="F64" s="888"/>
      <c r="G64" s="893" t="str">
        <f>IF(ISERROR(FIND("Colorado Growth Model",$F60)),"",definitions!$H$29)</f>
        <v/>
      </c>
      <c r="H64" s="888"/>
      <c r="I64" s="893" t="str">
        <f>IF(ISERROR(FIND("Colorado Growth Model",$F60)),"",definitions!$I$29)</f>
        <v/>
      </c>
      <c r="J64" s="888"/>
      <c r="L64" s="267"/>
      <c r="M64" s="267"/>
      <c r="N64" s="267"/>
      <c r="O64" s="267"/>
      <c r="P64" s="267"/>
      <c r="Q64" s="267"/>
      <c r="Y64" s="282"/>
      <c r="Z64" s="282"/>
      <c r="AA64" s="282"/>
      <c r="AB64" s="282"/>
      <c r="AC64" s="282"/>
      <c r="AD64" s="282"/>
      <c r="AE64" s="282"/>
      <c r="AF64" s="282"/>
      <c r="AG64" s="282"/>
      <c r="AH64" s="282"/>
      <c r="AI64" s="282"/>
      <c r="AJ64" s="282"/>
      <c r="AK64" s="282"/>
    </row>
    <row r="65" spans="1:37" ht="49.5" customHeight="1" thickBot="1" x14ac:dyDescent="0.3">
      <c r="A65" s="884" t="s">
        <v>3350</v>
      </c>
      <c r="B65" s="885"/>
      <c r="C65" s="886"/>
      <c r="D65" s="887"/>
      <c r="E65" s="887"/>
      <c r="F65" s="887"/>
      <c r="G65" s="887"/>
      <c r="H65" s="887"/>
      <c r="I65" s="887"/>
      <c r="J65" s="888"/>
      <c r="L65" s="267"/>
      <c r="M65" s="267"/>
      <c r="N65" s="267"/>
      <c r="O65" s="267"/>
      <c r="P65" s="267"/>
      <c r="Q65" s="267"/>
      <c r="Y65" s="282"/>
      <c r="Z65" s="282"/>
      <c r="AA65" s="282"/>
      <c r="AB65" s="282"/>
      <c r="AC65" s="282"/>
      <c r="AD65" s="282"/>
      <c r="AE65" s="282"/>
      <c r="AF65" s="282"/>
      <c r="AG65" s="282"/>
      <c r="AH65" s="282"/>
      <c r="AI65" s="282"/>
      <c r="AJ65" s="282"/>
      <c r="AK65" s="282"/>
    </row>
    <row r="66" spans="1:37" ht="24.95" customHeight="1" thickBot="1" x14ac:dyDescent="0.3">
      <c r="A66" s="901"/>
      <c r="B66" s="902"/>
      <c r="C66" s="293"/>
      <c r="D66" s="293"/>
      <c r="E66" s="294"/>
      <c r="F66" s="294"/>
      <c r="G66" s="294"/>
      <c r="H66" s="294"/>
      <c r="I66" s="294"/>
      <c r="J66" s="294"/>
      <c r="K66" s="295"/>
      <c r="L66" s="267"/>
      <c r="M66" s="267"/>
      <c r="N66" s="267"/>
      <c r="O66" s="267"/>
      <c r="P66" s="267"/>
      <c r="Q66" s="267"/>
      <c r="R66" s="9"/>
      <c r="S66" s="9"/>
      <c r="T66" s="9"/>
      <c r="U66" s="9"/>
      <c r="V66" s="9"/>
      <c r="W66" s="9"/>
      <c r="X66" s="9"/>
    </row>
    <row r="67" spans="1:37" ht="39" customHeight="1" thickBot="1" x14ac:dyDescent="0.3">
      <c r="A67" s="873" t="str">
        <f>'Standard 7 Selecting'!A21</f>
        <v>Position:</v>
      </c>
      <c r="B67" s="878"/>
      <c r="C67" s="879" t="str">
        <f>IF('Standard 7 Selecting'!C21=0,"Please define the position on the ""Selecting Measures Tab""",'Standard 7 Selecting'!C21)</f>
        <v>Please define the position on the "Selecting Measures Tab"</v>
      </c>
      <c r="D67" s="880"/>
      <c r="E67" s="880"/>
      <c r="F67" s="880"/>
      <c r="G67" s="880"/>
      <c r="H67" s="880"/>
      <c r="I67" s="880"/>
      <c r="J67" s="881"/>
      <c r="L67" s="267"/>
      <c r="M67" s="267"/>
      <c r="N67" s="267"/>
      <c r="O67" s="267"/>
      <c r="P67" s="267"/>
      <c r="Q67" s="267"/>
      <c r="Y67" s="282"/>
      <c r="Z67" s="282"/>
      <c r="AA67" s="282"/>
      <c r="AB67" s="282"/>
      <c r="AC67" s="282"/>
      <c r="AD67" s="282"/>
      <c r="AE67" s="282"/>
      <c r="AF67" s="282"/>
      <c r="AG67" s="282"/>
      <c r="AH67" s="282"/>
      <c r="AI67" s="282"/>
      <c r="AJ67" s="282"/>
      <c r="AK67" s="282"/>
    </row>
    <row r="68" spans="1:37" ht="24.95" customHeight="1" x14ac:dyDescent="0.25">
      <c r="A68" s="903" t="s">
        <v>3023</v>
      </c>
      <c r="B68" s="903"/>
      <c r="C68" s="296" t="s">
        <v>3033</v>
      </c>
      <c r="D68" s="297" t="s">
        <v>3225</v>
      </c>
      <c r="E68" s="904" t="s">
        <v>3024</v>
      </c>
      <c r="F68" s="904"/>
      <c r="K68" s="20"/>
      <c r="L68" s="267"/>
      <c r="M68" s="267"/>
      <c r="N68" s="267"/>
      <c r="O68" s="267"/>
      <c r="P68" s="267"/>
      <c r="Q68" s="267"/>
      <c r="R68" s="9"/>
      <c r="S68" s="9"/>
      <c r="T68" s="9"/>
      <c r="U68" s="9"/>
      <c r="V68" s="9"/>
      <c r="W68" s="9"/>
      <c r="X68" s="9"/>
    </row>
    <row r="69" spans="1:37" ht="24.95" customHeight="1" x14ac:dyDescent="0.25">
      <c r="A69" s="894" t="str">
        <f>IF(ISBLANK('Standard 7 Selecting'!C24),"",IF('Standard 7 Selecting'!B24=0,"Missing Name",'Standard 7 Selecting'!B24))</f>
        <v/>
      </c>
      <c r="B69" s="895"/>
      <c r="C69" s="28" t="str">
        <f>IF(A69="","",DATA!C654)</f>
        <v/>
      </c>
      <c r="D69" s="298" t="str">
        <f>IF(A69="","",DATA!E654)</f>
        <v/>
      </c>
      <c r="E69" s="299" t="str">
        <f>IFERROR('Standard 7 Selecting'!H24,"")</f>
        <v/>
      </c>
      <c r="G69" s="300">
        <f t="shared" ref="G69:G73" si="0">IFERROR(E69*C69,0)</f>
        <v>0</v>
      </c>
      <c r="H69" s="301"/>
      <c r="K69" s="20"/>
      <c r="L69" s="267"/>
      <c r="M69" s="267"/>
      <c r="N69" s="267"/>
      <c r="O69" s="267"/>
      <c r="P69" s="267"/>
      <c r="Q69" s="267"/>
      <c r="R69" s="9"/>
      <c r="S69" s="9"/>
      <c r="T69" s="9"/>
      <c r="U69" s="9"/>
      <c r="V69" s="9"/>
      <c r="W69" s="9"/>
      <c r="X69" s="9"/>
    </row>
    <row r="70" spans="1:37" ht="24.95" customHeight="1" x14ac:dyDescent="0.25">
      <c r="A70" s="894" t="str">
        <f>IF(ISBLANK('Standard 7 Selecting'!C25),"",IF('Standard 7 Selecting'!B25=0,"Missing Name",'Standard 7 Selecting'!B25))</f>
        <v/>
      </c>
      <c r="B70" s="895"/>
      <c r="C70" s="351" t="str">
        <f>IF(A70="","",DATA!C655)</f>
        <v/>
      </c>
      <c r="D70" s="364" t="str">
        <f>IF(A70="","",DATA!E655)</f>
        <v/>
      </c>
      <c r="E70" s="299" t="str">
        <f>IFERROR('Standard 7 Selecting'!H25,"")</f>
        <v/>
      </c>
      <c r="G70" s="300">
        <f t="shared" si="0"/>
        <v>0</v>
      </c>
      <c r="K70" s="20"/>
      <c r="L70" s="267"/>
      <c r="M70" s="267"/>
      <c r="N70" s="267"/>
      <c r="O70" s="267"/>
      <c r="P70" s="267"/>
      <c r="Q70" s="267"/>
      <c r="R70" s="9"/>
      <c r="S70" s="9"/>
      <c r="T70" s="9"/>
      <c r="U70" s="9"/>
      <c r="V70" s="9"/>
      <c r="W70" s="9"/>
      <c r="X70" s="9"/>
    </row>
    <row r="71" spans="1:37" ht="24.95" customHeight="1" x14ac:dyDescent="0.25">
      <c r="A71" s="894" t="str">
        <f>IF(ISBLANK('Standard 7 Selecting'!C26),"",IF('Standard 7 Selecting'!B26=0,"Missing Name",'Standard 7 Selecting'!B26))</f>
        <v/>
      </c>
      <c r="B71" s="895"/>
      <c r="C71" s="351" t="str">
        <f>IF(A71="","",DATA!C656)</f>
        <v/>
      </c>
      <c r="D71" s="364" t="str">
        <f>IF(A71="","",DATA!E656)</f>
        <v/>
      </c>
      <c r="E71" s="299" t="str">
        <f>IFERROR('Standard 7 Selecting'!H26,"")</f>
        <v/>
      </c>
      <c r="G71" s="300">
        <f t="shared" si="0"/>
        <v>0</v>
      </c>
      <c r="K71" s="20"/>
      <c r="L71" s="267"/>
      <c r="M71" s="267"/>
      <c r="N71" s="267"/>
      <c r="O71" s="267"/>
      <c r="P71" s="267"/>
      <c r="Q71" s="267"/>
      <c r="R71" s="9"/>
      <c r="S71" s="9"/>
      <c r="T71" s="9"/>
      <c r="U71" s="9"/>
      <c r="V71" s="9"/>
      <c r="W71" s="9"/>
      <c r="X71" s="9"/>
    </row>
    <row r="72" spans="1:37" ht="24.95" customHeight="1" x14ac:dyDescent="0.25">
      <c r="A72" s="894" t="str">
        <f>IF(ISBLANK('Standard 7 Selecting'!C27),"",IF('Standard 7 Selecting'!B27=0,"Missing Name",'Standard 7 Selecting'!B27))</f>
        <v/>
      </c>
      <c r="B72" s="895"/>
      <c r="C72" s="351" t="str">
        <f>IF(A72="","",DATA!C657)</f>
        <v/>
      </c>
      <c r="D72" s="364" t="str">
        <f>IF(A72="","",DATA!E657)</f>
        <v/>
      </c>
      <c r="E72" s="299" t="str">
        <f>IFERROR('Standard 7 Selecting'!H27,"")</f>
        <v/>
      </c>
      <c r="G72" s="300">
        <f t="shared" si="0"/>
        <v>0</v>
      </c>
      <c r="K72" s="20"/>
      <c r="L72" s="267"/>
      <c r="M72" s="267"/>
      <c r="N72" s="267"/>
      <c r="O72" s="267"/>
      <c r="P72" s="267"/>
      <c r="Q72" s="267"/>
      <c r="R72" s="9"/>
      <c r="S72" s="9"/>
      <c r="T72" s="9"/>
      <c r="U72" s="9"/>
      <c r="V72" s="9"/>
      <c r="W72" s="9"/>
      <c r="X72" s="9"/>
    </row>
    <row r="73" spans="1:37" ht="24.95" customHeight="1" x14ac:dyDescent="0.25">
      <c r="A73" s="894" t="str">
        <f>IF(ISBLANK('Standard 7 Selecting'!C28),"",IF('Standard 7 Selecting'!B28=0,"Missing Name",'Standard 7 Selecting'!B28))</f>
        <v/>
      </c>
      <c r="B73" s="895"/>
      <c r="C73" s="351" t="str">
        <f>IF(A73="","",DATA!C658)</f>
        <v/>
      </c>
      <c r="D73" s="364" t="str">
        <f>IF(A73="","",DATA!E658)</f>
        <v/>
      </c>
      <c r="E73" s="299" t="str">
        <f>IFERROR('Standard 7 Selecting'!H28,"")</f>
        <v/>
      </c>
      <c r="G73" s="300">
        <f t="shared" si="0"/>
        <v>0</v>
      </c>
      <c r="K73" s="20"/>
      <c r="L73" s="267"/>
      <c r="M73" s="267"/>
      <c r="N73" s="267"/>
      <c r="O73" s="267"/>
      <c r="P73" s="267"/>
      <c r="Q73" s="267"/>
      <c r="R73" s="9"/>
      <c r="S73" s="9"/>
      <c r="T73" s="9"/>
      <c r="U73" s="9"/>
      <c r="V73" s="9"/>
      <c r="W73" s="9"/>
      <c r="X73" s="9"/>
    </row>
    <row r="74" spans="1:37" ht="24.95" customHeight="1" x14ac:dyDescent="0.25">
      <c r="A74" s="894" t="str">
        <f>IF(ISBLANK('Standard 7 Selecting'!C29),"",IF('Standard 7 Selecting'!B29=0,"Missing Name",'Standard 7 Selecting'!B29))</f>
        <v/>
      </c>
      <c r="B74" s="895"/>
      <c r="C74" s="351" t="str">
        <f>IF(A74="","",DATA!C659)</f>
        <v/>
      </c>
      <c r="D74" s="364" t="str">
        <f>IF(A74="","",DATA!E659)</f>
        <v/>
      </c>
      <c r="E74" s="299" t="str">
        <f>IFERROR('Standard 7 Selecting'!H29,"")</f>
        <v/>
      </c>
      <c r="G74" s="300">
        <f>IFERROR(E74*C74,0)</f>
        <v>0</v>
      </c>
      <c r="K74" s="20"/>
      <c r="L74" s="267" t="s">
        <v>3034</v>
      </c>
      <c r="M74" s="267"/>
      <c r="N74" s="267"/>
      <c r="O74" s="267"/>
      <c r="P74" s="267"/>
      <c r="Q74" s="267"/>
      <c r="R74" s="9"/>
      <c r="S74" s="9"/>
      <c r="T74" s="9"/>
      <c r="U74" s="9"/>
      <c r="V74" s="9"/>
      <c r="W74" s="9"/>
      <c r="X74" s="9"/>
    </row>
    <row r="75" spans="1:37" ht="24.95" customHeight="1" x14ac:dyDescent="0.25">
      <c r="A75" s="894" t="str">
        <f>IF(ISBLANK('Standard 7 Selecting'!C30),"",IF('Standard 7 Selecting'!B30=0,"Missing Name",'Standard 7 Selecting'!B30))</f>
        <v/>
      </c>
      <c r="B75" s="895"/>
      <c r="C75" s="351" t="str">
        <f>IF(A75="","",DATA!C660)</f>
        <v/>
      </c>
      <c r="D75" s="364" t="str">
        <f>IF(A75="","",DATA!E660)</f>
        <v/>
      </c>
      <c r="E75" s="299" t="str">
        <f>IFERROR('Standard 7 Selecting'!H30,"")</f>
        <v/>
      </c>
      <c r="G75" s="300">
        <f>IFERROR(E75*C75,0)</f>
        <v>0</v>
      </c>
      <c r="K75" s="20"/>
      <c r="L75" s="267"/>
      <c r="M75" s="267"/>
      <c r="N75" s="267"/>
      <c r="O75" s="267"/>
      <c r="P75" s="267"/>
      <c r="Q75" s="267"/>
      <c r="R75" s="9"/>
      <c r="S75" s="9"/>
      <c r="T75" s="9"/>
      <c r="U75" s="9"/>
      <c r="V75" s="9"/>
      <c r="W75" s="9"/>
      <c r="X75" s="9"/>
    </row>
    <row r="76" spans="1:37" ht="5.25" customHeight="1" thickBot="1" x14ac:dyDescent="0.3">
      <c r="A76" s="896" t="s">
        <v>3035</v>
      </c>
      <c r="B76" s="896"/>
      <c r="C76" s="302"/>
      <c r="D76" s="303"/>
      <c r="E76" s="304" t="e">
        <f>'Standard 7 Selecting'!H31</f>
        <v>#DIV/0!</v>
      </c>
      <c r="F76" s="128"/>
      <c r="G76" s="128"/>
      <c r="K76" s="20"/>
      <c r="L76" s="267"/>
      <c r="M76" s="267"/>
      <c r="N76" s="267"/>
      <c r="O76" s="267"/>
      <c r="P76" s="267"/>
      <c r="Q76" s="267"/>
      <c r="R76" s="9"/>
      <c r="S76" s="9"/>
      <c r="T76" s="9"/>
      <c r="U76" s="9"/>
      <c r="V76" s="9"/>
      <c r="W76" s="9"/>
      <c r="X76" s="9"/>
    </row>
    <row r="77" spans="1:37" ht="31.5" customHeight="1" thickBot="1" x14ac:dyDescent="0.3">
      <c r="A77" s="897"/>
      <c r="B77" s="897"/>
      <c r="C77" s="259"/>
      <c r="D77" s="128"/>
      <c r="E77" s="299"/>
      <c r="F77" s="305" t="s">
        <v>3036</v>
      </c>
      <c r="G77" s="415" t="str">
        <f>IF(AND(C69="",C70="",C71="",C72="",C73="",C74="",C75=""),"#N/A",IFERROR(IF(OR(C69="*",C70="*",C71="*",C72="*",C73="*",C74="*",C75="*"),"#NA", ROUND(SUM(G69:G75)*2,2)),"N/A"))</f>
        <v>#N/A</v>
      </c>
      <c r="H77" s="427" t="s">
        <v>3037</v>
      </c>
      <c r="I77" s="428" t="str">
        <f>IFERROR(IF(G77&lt;0.5,ROUND(G77*270,0),IF(G77&lt;1.5,ROUND((G77-0.5)*135+135,0),IF(G77&lt;2.5,ROUND((G77-1.5)*135+270,0),IF(G77&gt;=2.5,ROUND((G77-2.5)*270+405,0))))),"#NA")</f>
        <v>#NA</v>
      </c>
      <c r="K77" s="20"/>
      <c r="L77" s="267"/>
      <c r="M77" s="267"/>
      <c r="N77" s="267"/>
      <c r="O77" s="267"/>
      <c r="P77" s="267"/>
      <c r="Q77" s="267"/>
      <c r="R77" s="9"/>
      <c r="S77" s="9"/>
      <c r="T77" s="9"/>
      <c r="U77" s="9"/>
      <c r="V77" s="9"/>
      <c r="W77" s="9"/>
      <c r="X77" s="9"/>
    </row>
    <row r="78" spans="1:37" ht="24.95" customHeight="1" thickBot="1" x14ac:dyDescent="0.3">
      <c r="B78" s="9"/>
      <c r="E78" s="704" t="s">
        <v>1050</v>
      </c>
      <c r="F78" s="705"/>
      <c r="G78" s="706"/>
      <c r="H78" s="898" t="str">
        <f>IF(G77="#N/A","No Selection Made",IF(OR(C69="*",C70="*",C71="*",C72="*",C73="*",C74="*",C75="*"),"Rating Missing for 1 or More Measures",IF(G77&gt;=2.5,'Standard 7 Scoring'!$J$9,IF(G77&gt;=1.5,'Standard 7 Scoring'!$H$9,IF(G77&gt;=0.5,'Standard 7 Scoring'!$F$9,IF(G77&lt;0.5,'Standard 7 Scoring'!$D$9,""))))))</f>
        <v>No Selection Made</v>
      </c>
      <c r="I78" s="899"/>
      <c r="J78" s="899"/>
      <c r="K78" s="900"/>
      <c r="L78" s="267"/>
      <c r="M78" s="267"/>
      <c r="N78" s="267"/>
      <c r="O78" s="267"/>
      <c r="P78" s="267"/>
      <c r="Q78" s="267"/>
      <c r="R78" s="9"/>
      <c r="S78" s="9"/>
      <c r="T78" s="9"/>
      <c r="U78" s="9"/>
      <c r="V78" s="9"/>
      <c r="W78" s="9"/>
      <c r="X78" s="9"/>
    </row>
    <row r="79" spans="1:37" s="278" customFormat="1" ht="24.95" customHeight="1" x14ac:dyDescent="0.25">
      <c r="A79" s="306"/>
      <c r="B79" s="307"/>
      <c r="C79" s="306"/>
      <c r="D79" s="306"/>
      <c r="E79" s="306"/>
      <c r="F79" s="306"/>
      <c r="G79" s="306"/>
      <c r="H79" s="306"/>
      <c r="I79" s="306"/>
      <c r="J79" s="306"/>
      <c r="K79" s="308"/>
      <c r="L79" s="267"/>
      <c r="M79" s="267"/>
      <c r="N79" s="267"/>
      <c r="O79" s="267"/>
      <c r="P79" s="267"/>
      <c r="Q79" s="267"/>
    </row>
    <row r="80" spans="1:37" s="278" customFormat="1" ht="24.95" customHeight="1" x14ac:dyDescent="0.25">
      <c r="A80" s="306"/>
      <c r="B80" s="307"/>
      <c r="C80" s="306"/>
      <c r="D80" s="306"/>
      <c r="E80" s="306"/>
      <c r="F80" s="306"/>
      <c r="G80" s="306"/>
      <c r="H80" s="306"/>
      <c r="I80" s="306"/>
      <c r="J80" s="306"/>
      <c r="K80" s="308"/>
      <c r="L80" s="267"/>
      <c r="M80" s="267"/>
      <c r="N80" s="267"/>
      <c r="O80" s="267"/>
      <c r="P80" s="267"/>
      <c r="Q80" s="267"/>
    </row>
    <row r="81" spans="1:24" s="278" customFormat="1" ht="24.95" customHeight="1" x14ac:dyDescent="0.25">
      <c r="A81" s="306"/>
      <c r="B81" s="307"/>
      <c r="C81" s="306"/>
      <c r="D81" s="306"/>
      <c r="E81" s="306"/>
      <c r="F81" s="306"/>
      <c r="G81" s="306"/>
      <c r="H81" s="306"/>
      <c r="I81" s="306"/>
      <c r="J81" s="306"/>
      <c r="K81" s="308"/>
      <c r="L81" s="267"/>
      <c r="M81" s="267"/>
      <c r="N81" s="267"/>
      <c r="O81" s="267"/>
      <c r="P81" s="267"/>
      <c r="Q81" s="267"/>
      <c r="R81" s="267"/>
      <c r="S81" s="267"/>
    </row>
    <row r="82" spans="1:24" s="278" customFormat="1" ht="24.95" customHeight="1" x14ac:dyDescent="0.25">
      <c r="A82" s="306"/>
      <c r="B82" s="307"/>
      <c r="C82" s="306"/>
      <c r="D82" s="306"/>
      <c r="E82" s="306"/>
      <c r="F82" s="306"/>
      <c r="G82" s="306"/>
      <c r="H82" s="306"/>
      <c r="I82" s="306"/>
      <c r="J82" s="306"/>
      <c r="K82" s="308"/>
      <c r="L82" s="267"/>
      <c r="M82" s="267" t="s">
        <v>3038</v>
      </c>
      <c r="N82" s="267"/>
      <c r="O82" s="267"/>
      <c r="P82" s="267"/>
      <c r="Q82" s="267"/>
      <c r="R82" s="267"/>
      <c r="S82" s="267"/>
    </row>
    <row r="83" spans="1:24" s="278" customFormat="1" ht="24.95" customHeight="1" x14ac:dyDescent="0.25">
      <c r="A83" s="306"/>
      <c r="B83" s="307"/>
      <c r="C83" s="306"/>
      <c r="D83" s="306"/>
      <c r="E83" s="306"/>
      <c r="F83" s="306"/>
      <c r="G83" s="306"/>
      <c r="H83" s="306"/>
      <c r="I83" s="306"/>
      <c r="J83" s="306"/>
      <c r="K83" s="308"/>
      <c r="L83" s="267"/>
      <c r="M83" s="267" t="s">
        <v>483</v>
      </c>
      <c r="N83" s="267" t="s">
        <v>1011</v>
      </c>
      <c r="O83" s="267"/>
      <c r="P83" s="267"/>
      <c r="Q83" s="267"/>
      <c r="R83" s="267"/>
      <c r="S83" s="267"/>
    </row>
    <row r="84" spans="1:24" s="278" customFormat="1" ht="24.95" customHeight="1" x14ac:dyDescent="0.25">
      <c r="A84" s="306"/>
      <c r="B84" s="307"/>
      <c r="C84" s="306"/>
      <c r="D84" s="306"/>
      <c r="E84" s="306"/>
      <c r="F84" s="306"/>
      <c r="G84" s="306"/>
      <c r="H84" s="306"/>
      <c r="I84" s="306"/>
      <c r="J84" s="306"/>
      <c r="K84" s="308"/>
      <c r="L84" s="267"/>
      <c r="M84" s="267"/>
      <c r="N84" s="267"/>
      <c r="O84" s="267"/>
      <c r="P84" s="267"/>
      <c r="Q84" s="267"/>
      <c r="R84" s="267"/>
      <c r="S84" s="267"/>
    </row>
    <row r="85" spans="1:24" s="278" customFormat="1" ht="24.95" customHeight="1" x14ac:dyDescent="0.25">
      <c r="A85" s="306"/>
      <c r="B85" s="307"/>
      <c r="C85" s="306"/>
      <c r="D85" s="306"/>
      <c r="E85" s="306"/>
      <c r="F85" s="306"/>
      <c r="G85" s="306"/>
      <c r="H85" s="306"/>
      <c r="I85" s="306"/>
      <c r="J85" s="306"/>
      <c r="K85" s="308"/>
      <c r="L85" s="267"/>
      <c r="M85" s="267">
        <v>1</v>
      </c>
      <c r="N85" s="267" t="s">
        <v>3027</v>
      </c>
      <c r="O85" s="267"/>
      <c r="P85" s="267"/>
      <c r="Q85" s="267"/>
      <c r="R85" s="267"/>
      <c r="S85" s="267"/>
    </row>
    <row r="86" spans="1:24" s="278" customFormat="1" ht="24.95" customHeight="1" x14ac:dyDescent="0.25">
      <c r="A86" s="306"/>
      <c r="B86" s="307"/>
      <c r="C86" s="306"/>
      <c r="D86" s="306"/>
      <c r="E86" s="306"/>
      <c r="F86" s="306"/>
      <c r="G86" s="306"/>
      <c r="H86" s="306" t="s">
        <v>3018</v>
      </c>
      <c r="I86" s="306"/>
      <c r="J86" s="306"/>
      <c r="K86" s="308"/>
      <c r="L86" s="267"/>
      <c r="M86" s="267">
        <v>2</v>
      </c>
      <c r="N86" s="267" t="s">
        <v>3028</v>
      </c>
      <c r="O86" s="267"/>
      <c r="P86" s="267"/>
      <c r="Q86" s="267"/>
      <c r="R86" s="267"/>
      <c r="S86" s="267"/>
    </row>
    <row r="87" spans="1:24" s="278" customFormat="1" ht="28.5" customHeight="1" x14ac:dyDescent="0.25">
      <c r="A87" s="306"/>
      <c r="B87" s="307"/>
      <c r="C87" s="306"/>
      <c r="D87" s="306"/>
      <c r="E87" s="306"/>
      <c r="F87" s="306"/>
      <c r="G87" s="306"/>
      <c r="H87" s="306" t="s">
        <v>3244</v>
      </c>
      <c r="I87" s="306"/>
      <c r="J87" s="306"/>
      <c r="K87" s="423"/>
      <c r="L87" s="309"/>
      <c r="M87" s="309">
        <v>3</v>
      </c>
      <c r="N87" s="309" t="s">
        <v>2613</v>
      </c>
      <c r="O87" s="309"/>
      <c r="P87" s="309"/>
      <c r="Q87" s="309"/>
      <c r="R87" s="309"/>
      <c r="S87" s="309"/>
    </row>
    <row r="88" spans="1:24" s="278" customFormat="1" x14ac:dyDescent="0.25">
      <c r="A88" s="306"/>
      <c r="B88" s="307"/>
      <c r="C88" s="306"/>
      <c r="D88" s="306"/>
      <c r="E88" s="306"/>
      <c r="F88" s="306"/>
      <c r="G88" s="306"/>
      <c r="H88" s="306" t="s">
        <v>3245</v>
      </c>
      <c r="I88" s="306"/>
      <c r="J88" s="306"/>
      <c r="K88" s="306"/>
      <c r="L88" s="309"/>
      <c r="M88" s="309">
        <v>4</v>
      </c>
      <c r="N88" s="309" t="s">
        <v>3029</v>
      </c>
      <c r="O88" s="309"/>
      <c r="P88" s="309"/>
      <c r="Q88" s="309"/>
      <c r="R88" s="309"/>
      <c r="S88" s="309"/>
      <c r="T88" s="310"/>
      <c r="U88" s="310"/>
      <c r="V88" s="310"/>
      <c r="W88" s="310"/>
      <c r="X88" s="310"/>
    </row>
    <row r="89" spans="1:24" x14ac:dyDescent="0.25">
      <c r="A89" s="96"/>
      <c r="B89" s="311"/>
      <c r="C89" s="96"/>
      <c r="D89" s="96"/>
      <c r="E89" s="312"/>
      <c r="F89" s="312"/>
      <c r="G89" s="312"/>
      <c r="H89" s="312" t="s">
        <v>3246</v>
      </c>
      <c r="I89" s="312"/>
      <c r="J89" s="312"/>
      <c r="K89" s="96"/>
      <c r="L89" s="309"/>
      <c r="M89" s="309"/>
      <c r="N89" s="309"/>
      <c r="O89" s="309"/>
      <c r="P89" s="309" t="s">
        <v>3039</v>
      </c>
      <c r="Q89" s="309"/>
      <c r="R89" s="309"/>
      <c r="S89" s="309"/>
    </row>
    <row r="90" spans="1:24" x14ac:dyDescent="0.25">
      <c r="A90" s="96"/>
      <c r="B90" s="311"/>
      <c r="C90" s="96"/>
      <c r="D90" s="96"/>
      <c r="E90" s="312"/>
      <c r="F90" s="312"/>
      <c r="G90" s="312"/>
      <c r="H90" s="312" t="s">
        <v>3247</v>
      </c>
      <c r="I90" s="312"/>
      <c r="J90" s="312"/>
      <c r="K90" s="312"/>
      <c r="L90" s="309"/>
      <c r="M90" s="309"/>
      <c r="N90" s="309"/>
      <c r="O90" s="309"/>
      <c r="P90" s="309" t="s">
        <v>3027</v>
      </c>
      <c r="Q90" s="309" t="s">
        <v>3028</v>
      </c>
      <c r="R90" s="309" t="s">
        <v>2613</v>
      </c>
      <c r="S90" s="309"/>
      <c r="T90" s="9"/>
      <c r="U90" s="9"/>
      <c r="V90" s="9"/>
      <c r="W90" s="9"/>
      <c r="X90" s="9"/>
    </row>
    <row r="91" spans="1:24" x14ac:dyDescent="0.25">
      <c r="A91" s="96"/>
      <c r="B91" s="311"/>
      <c r="C91" s="96"/>
      <c r="D91" s="96"/>
      <c r="E91" s="312"/>
      <c r="F91" s="312"/>
      <c r="G91" s="312"/>
      <c r="H91" s="312" t="s">
        <v>3248</v>
      </c>
      <c r="I91" s="312"/>
      <c r="J91" s="312"/>
      <c r="K91" s="312"/>
      <c r="L91" s="309"/>
      <c r="M91" s="424" t="s">
        <v>3040</v>
      </c>
      <c r="N91" s="309"/>
      <c r="O91" s="309"/>
      <c r="P91" s="309"/>
      <c r="Q91" s="309"/>
      <c r="R91" s="309"/>
      <c r="S91" s="309"/>
      <c r="T91" s="9"/>
      <c r="U91" s="9"/>
      <c r="V91" s="9"/>
      <c r="W91" s="9"/>
      <c r="X91" s="9"/>
    </row>
    <row r="92" spans="1:24" x14ac:dyDescent="0.25">
      <c r="A92" s="96"/>
      <c r="B92" s="311"/>
      <c r="C92" s="96"/>
      <c r="D92" s="96"/>
      <c r="E92" s="312"/>
      <c r="F92" s="312"/>
      <c r="G92" s="312"/>
      <c r="H92" s="312" t="s">
        <v>3249</v>
      </c>
      <c r="I92" s="312"/>
      <c r="J92" s="312"/>
      <c r="K92" s="312"/>
      <c r="L92" s="309"/>
      <c r="M92" s="424" t="s">
        <v>3018</v>
      </c>
      <c r="N92" s="309"/>
      <c r="O92" s="309"/>
      <c r="P92" s="309"/>
      <c r="Q92" s="309" t="s">
        <v>3041</v>
      </c>
      <c r="R92" s="309"/>
      <c r="S92" s="309"/>
      <c r="T92" s="9"/>
      <c r="U92" s="9"/>
      <c r="V92" s="9"/>
      <c r="W92" s="9"/>
      <c r="X92" s="9"/>
    </row>
    <row r="93" spans="1:24" ht="15.75" customHeight="1" x14ac:dyDescent="0.25">
      <c r="A93" s="96"/>
      <c r="B93" s="311"/>
      <c r="C93" s="96"/>
      <c r="D93" s="96"/>
      <c r="E93" s="312"/>
      <c r="F93" s="312"/>
      <c r="G93" s="312"/>
      <c r="H93" s="312" t="s">
        <v>3250</v>
      </c>
      <c r="I93" s="312"/>
      <c r="J93" s="312"/>
      <c r="K93" s="312"/>
      <c r="L93" s="309"/>
      <c r="M93" s="425" t="s">
        <v>3335</v>
      </c>
      <c r="N93" s="309"/>
      <c r="O93" s="309"/>
      <c r="P93" s="309"/>
      <c r="Q93" s="309" t="s">
        <v>3042</v>
      </c>
      <c r="R93" s="309"/>
      <c r="S93" s="309"/>
      <c r="T93" s="9"/>
      <c r="U93" s="9"/>
      <c r="V93" s="9"/>
      <c r="W93" s="9"/>
      <c r="X93" s="9"/>
    </row>
    <row r="94" spans="1:24" ht="15.75" customHeight="1" x14ac:dyDescent="0.25">
      <c r="A94" s="96"/>
      <c r="B94" s="311"/>
      <c r="C94" s="96"/>
      <c r="D94" s="96"/>
      <c r="E94" s="312"/>
      <c r="F94" s="312"/>
      <c r="G94" s="312"/>
      <c r="H94" s="312" t="s">
        <v>3251</v>
      </c>
      <c r="I94" s="312"/>
      <c r="J94" s="312"/>
      <c r="K94" s="312"/>
      <c r="L94" s="309"/>
      <c r="M94" s="425" t="s">
        <v>3336</v>
      </c>
      <c r="N94" s="309"/>
      <c r="O94" s="309"/>
      <c r="P94" s="309"/>
      <c r="Q94" s="309"/>
      <c r="R94" s="309" t="s">
        <v>3043</v>
      </c>
      <c r="S94" s="309"/>
      <c r="T94" s="9"/>
      <c r="U94" s="9"/>
      <c r="V94" s="9"/>
      <c r="W94" s="9"/>
      <c r="X94" s="9"/>
    </row>
    <row r="95" spans="1:24" ht="15.75" customHeight="1" x14ac:dyDescent="0.25">
      <c r="A95" s="96"/>
      <c r="B95" s="311"/>
      <c r="C95" s="96"/>
      <c r="D95" s="96"/>
      <c r="E95" s="312"/>
      <c r="F95" s="312"/>
      <c r="G95" s="312"/>
      <c r="H95" s="312" t="s">
        <v>3252</v>
      </c>
      <c r="I95" s="312"/>
      <c r="J95" s="312"/>
      <c r="K95" s="312"/>
      <c r="L95" s="309"/>
      <c r="M95" s="424" t="s">
        <v>3236</v>
      </c>
      <c r="N95" s="309"/>
      <c r="O95" s="309"/>
      <c r="P95" s="309"/>
      <c r="Q95" s="309"/>
      <c r="R95" s="309"/>
      <c r="S95" s="309"/>
      <c r="T95" s="9"/>
      <c r="U95" s="9"/>
      <c r="V95" s="9"/>
      <c r="W95" s="9"/>
      <c r="X95" s="9"/>
    </row>
    <row r="96" spans="1:24" ht="15.75" customHeight="1" x14ac:dyDescent="0.25">
      <c r="A96" s="96"/>
      <c r="B96" s="311"/>
      <c r="C96" s="96"/>
      <c r="D96" s="96"/>
      <c r="E96" s="312"/>
      <c r="F96" s="312"/>
      <c r="G96" s="312"/>
      <c r="H96" s="312" t="s">
        <v>3253</v>
      </c>
      <c r="I96" s="312"/>
      <c r="J96" s="312"/>
      <c r="K96" s="312"/>
      <c r="L96" s="309"/>
      <c r="M96" s="424" t="s">
        <v>3237</v>
      </c>
      <c r="N96" s="309"/>
      <c r="O96" s="309"/>
      <c r="P96" s="309"/>
      <c r="Q96" s="309"/>
      <c r="R96" s="309"/>
      <c r="S96" s="309"/>
      <c r="T96" s="9"/>
      <c r="U96" s="9"/>
      <c r="V96" s="9"/>
      <c r="W96" s="9"/>
      <c r="X96" s="9"/>
    </row>
    <row r="97" spans="1:24" x14ac:dyDescent="0.25">
      <c r="A97" s="96"/>
      <c r="B97" s="311"/>
      <c r="C97" s="96"/>
      <c r="D97" s="96"/>
      <c r="E97" s="96"/>
      <c r="F97" s="96"/>
      <c r="G97" s="96"/>
      <c r="H97" s="421" t="s">
        <v>3254</v>
      </c>
      <c r="I97" s="96"/>
      <c r="J97" s="96"/>
      <c r="K97" s="312"/>
      <c r="L97" s="309"/>
      <c r="M97" s="424" t="s">
        <v>3238</v>
      </c>
      <c r="N97" s="309"/>
      <c r="O97" s="309"/>
      <c r="P97" s="309"/>
      <c r="Q97" s="309"/>
      <c r="R97" s="309"/>
      <c r="S97" s="309"/>
      <c r="T97" s="9"/>
      <c r="U97" s="9"/>
      <c r="V97" s="9"/>
      <c r="W97" s="9"/>
      <c r="X97" s="9"/>
    </row>
    <row r="98" spans="1:24" x14ac:dyDescent="0.25">
      <c r="A98" s="96"/>
      <c r="B98" s="311"/>
      <c r="C98" s="96"/>
      <c r="D98" s="96"/>
      <c r="E98" s="96"/>
      <c r="F98" s="96"/>
      <c r="G98" s="96"/>
      <c r="H98" s="421" t="s">
        <v>3255</v>
      </c>
      <c r="I98" s="96"/>
      <c r="J98" s="96"/>
      <c r="K98" s="96"/>
      <c r="L98" s="309"/>
      <c r="M98" s="424" t="s">
        <v>3239</v>
      </c>
      <c r="N98" s="309"/>
      <c r="O98" s="309"/>
      <c r="P98" s="309"/>
      <c r="Q98" s="309"/>
      <c r="R98" s="309"/>
      <c r="S98" s="309"/>
    </row>
    <row r="99" spans="1:24" x14ac:dyDescent="0.25">
      <c r="A99" s="96"/>
      <c r="B99" s="311"/>
      <c r="C99" s="96"/>
      <c r="D99" s="96"/>
      <c r="E99" s="96"/>
      <c r="F99" s="96"/>
      <c r="G99" s="96"/>
      <c r="H99" s="421" t="s">
        <v>3256</v>
      </c>
      <c r="I99" s="96"/>
      <c r="J99" s="96"/>
      <c r="K99" s="96"/>
      <c r="L99" s="309"/>
      <c r="M99" s="424" t="s">
        <v>3240</v>
      </c>
      <c r="N99" s="309"/>
      <c r="O99" s="309"/>
      <c r="P99" s="309"/>
      <c r="Q99" s="309"/>
      <c r="R99" s="309"/>
      <c r="S99" s="309"/>
    </row>
    <row r="100" spans="1:24" x14ac:dyDescent="0.25">
      <c r="A100" s="96"/>
      <c r="B100" s="311"/>
      <c r="C100" s="96"/>
      <c r="D100" s="96"/>
      <c r="E100" s="96"/>
      <c r="F100" s="96"/>
      <c r="G100" s="96"/>
      <c r="H100" s="421" t="s">
        <v>3257</v>
      </c>
      <c r="I100" s="96"/>
      <c r="J100" s="96"/>
      <c r="K100" s="96"/>
      <c r="L100" s="309"/>
      <c r="M100" s="425" t="s">
        <v>3359</v>
      </c>
      <c r="N100" s="309"/>
      <c r="O100" s="309"/>
      <c r="P100" s="309"/>
      <c r="Q100" s="309"/>
      <c r="R100" s="309"/>
      <c r="S100" s="309"/>
    </row>
    <row r="101" spans="1:24" x14ac:dyDescent="0.25">
      <c r="A101" s="96"/>
      <c r="B101" s="311"/>
      <c r="C101" s="96"/>
      <c r="D101" s="96"/>
      <c r="E101" s="96"/>
      <c r="F101" s="96"/>
      <c r="G101" s="96"/>
      <c r="H101" s="421" t="s">
        <v>3258</v>
      </c>
      <c r="I101" s="96"/>
      <c r="J101" s="96"/>
      <c r="K101" s="96"/>
      <c r="L101" s="309"/>
      <c r="M101" s="425" t="s">
        <v>3360</v>
      </c>
      <c r="N101" s="309"/>
      <c r="O101" s="309"/>
      <c r="P101" s="309"/>
      <c r="Q101" s="309"/>
      <c r="R101" s="309"/>
      <c r="S101" s="309"/>
    </row>
    <row r="102" spans="1:24" x14ac:dyDescent="0.25">
      <c r="A102" s="96"/>
      <c r="B102" s="311"/>
      <c r="C102" s="96"/>
      <c r="D102" s="96"/>
      <c r="E102" s="96"/>
      <c r="F102" s="96"/>
      <c r="G102" s="96"/>
      <c r="H102" s="421" t="s">
        <v>3259</v>
      </c>
      <c r="I102" s="96"/>
      <c r="J102" s="96"/>
      <c r="K102" s="96"/>
      <c r="L102" s="309"/>
      <c r="M102" s="425" t="s">
        <v>3361</v>
      </c>
      <c r="N102" s="309"/>
      <c r="O102" s="309"/>
      <c r="P102" s="309"/>
      <c r="Q102" s="309"/>
      <c r="R102" s="312"/>
      <c r="S102" s="312"/>
    </row>
    <row r="103" spans="1:24" x14ac:dyDescent="0.25">
      <c r="A103" s="96"/>
      <c r="B103" s="311"/>
      <c r="C103" s="96"/>
      <c r="D103" s="96"/>
      <c r="E103" s="96"/>
      <c r="F103" s="96"/>
      <c r="G103" s="96"/>
      <c r="H103" s="421" t="s">
        <v>3260</v>
      </c>
      <c r="I103" s="96"/>
      <c r="J103" s="96"/>
      <c r="K103" s="96"/>
      <c r="L103" s="309"/>
      <c r="M103" s="425" t="s">
        <v>3362</v>
      </c>
      <c r="N103" s="309"/>
      <c r="O103" s="309"/>
      <c r="P103" s="309"/>
      <c r="Q103" s="309"/>
      <c r="R103" s="312"/>
      <c r="S103" s="312"/>
    </row>
    <row r="104" spans="1:24" x14ac:dyDescent="0.25">
      <c r="H104" s="421" t="s">
        <v>3261</v>
      </c>
      <c r="I104" s="96"/>
      <c r="J104" s="96"/>
      <c r="K104" s="96"/>
      <c r="L104" s="309"/>
      <c r="M104" s="425" t="s">
        <v>3363</v>
      </c>
      <c r="N104" s="309"/>
      <c r="O104" s="309"/>
      <c r="P104" s="309"/>
      <c r="Q104" s="309"/>
      <c r="R104" s="312"/>
      <c r="S104" s="312"/>
    </row>
    <row r="105" spans="1:24" x14ac:dyDescent="0.25">
      <c r="H105" s="421" t="s">
        <v>3262</v>
      </c>
      <c r="I105" s="96"/>
      <c r="J105" s="96"/>
      <c r="K105" s="96"/>
      <c r="L105" s="309"/>
      <c r="M105" s="425" t="s">
        <v>3364</v>
      </c>
      <c r="N105" s="309"/>
      <c r="O105" s="309"/>
      <c r="P105" s="309"/>
      <c r="Q105" s="309"/>
      <c r="R105" s="312"/>
      <c r="S105" s="312"/>
    </row>
    <row r="106" spans="1:24" x14ac:dyDescent="0.25">
      <c r="H106" s="421" t="s">
        <v>3263</v>
      </c>
      <c r="I106" s="96"/>
      <c r="J106" s="96"/>
      <c r="K106" s="96"/>
      <c r="L106" s="309"/>
      <c r="M106" s="424" t="s">
        <v>3241</v>
      </c>
      <c r="N106" s="309"/>
      <c r="O106" s="309"/>
      <c r="P106" s="309"/>
      <c r="Q106" s="309"/>
      <c r="R106" s="312"/>
      <c r="S106" s="312"/>
    </row>
    <row r="107" spans="1:24" x14ac:dyDescent="0.25">
      <c r="H107" s="421" t="s">
        <v>3264</v>
      </c>
      <c r="I107" s="96"/>
      <c r="J107" s="96"/>
      <c r="K107" s="96"/>
      <c r="L107" s="309"/>
      <c r="M107" s="424" t="s">
        <v>3242</v>
      </c>
      <c r="N107" s="309"/>
      <c r="O107" s="309"/>
      <c r="P107" s="309"/>
      <c r="Q107" s="309"/>
      <c r="R107" s="312"/>
      <c r="S107" s="312"/>
    </row>
    <row r="108" spans="1:24" x14ac:dyDescent="0.25">
      <c r="H108" s="421" t="s">
        <v>3265</v>
      </c>
      <c r="I108" s="96"/>
      <c r="J108" s="96"/>
      <c r="K108" s="96"/>
      <c r="L108" s="309"/>
      <c r="M108" s="424" t="s">
        <v>3012</v>
      </c>
      <c r="N108" s="309"/>
      <c r="O108" s="309"/>
      <c r="P108" s="309"/>
      <c r="Q108" s="309"/>
      <c r="R108" s="312"/>
      <c r="S108" s="312"/>
    </row>
    <row r="109" spans="1:24" x14ac:dyDescent="0.25">
      <c r="H109" s="421" t="s">
        <v>3012</v>
      </c>
      <c r="I109" s="96"/>
      <c r="J109" s="96"/>
      <c r="K109" s="96"/>
      <c r="L109" s="309"/>
      <c r="M109" s="309"/>
      <c r="N109" s="309"/>
      <c r="O109" s="309"/>
      <c r="P109" s="309"/>
      <c r="Q109" s="309"/>
      <c r="R109" s="312"/>
      <c r="S109" s="312"/>
    </row>
    <row r="110" spans="1:24" x14ac:dyDescent="0.25">
      <c r="H110" s="96"/>
      <c r="I110" s="96"/>
      <c r="J110" s="96"/>
      <c r="K110" s="96"/>
      <c r="L110" s="309"/>
      <c r="M110" s="309"/>
      <c r="N110" s="309"/>
      <c r="O110" s="309"/>
      <c r="P110" s="309"/>
      <c r="Q110" s="309"/>
      <c r="R110" s="312"/>
      <c r="S110" s="312"/>
    </row>
    <row r="111" spans="1:24" x14ac:dyDescent="0.25">
      <c r="J111" s="96"/>
      <c r="K111" s="96"/>
      <c r="L111" s="309"/>
      <c r="M111" s="309"/>
      <c r="N111" s="309"/>
      <c r="O111" s="309"/>
      <c r="P111" s="309"/>
      <c r="Q111" s="309"/>
      <c r="R111" s="312"/>
      <c r="S111" s="312"/>
    </row>
    <row r="112" spans="1:24" x14ac:dyDescent="0.25">
      <c r="J112" s="96"/>
      <c r="K112" s="96"/>
      <c r="L112" s="309"/>
      <c r="M112" s="309"/>
      <c r="N112" s="309"/>
      <c r="O112" s="309"/>
      <c r="P112" s="309"/>
      <c r="Q112" s="309"/>
      <c r="R112" s="312"/>
      <c r="S112" s="312"/>
    </row>
    <row r="113" spans="10:19" x14ac:dyDescent="0.25">
      <c r="J113" s="96"/>
      <c r="K113" s="96"/>
      <c r="L113" s="309"/>
      <c r="M113" s="309"/>
      <c r="N113" s="309"/>
      <c r="O113" s="309"/>
      <c r="P113" s="309"/>
      <c r="Q113" s="309"/>
      <c r="R113" s="312"/>
      <c r="S113" s="312"/>
    </row>
    <row r="114" spans="10:19" x14ac:dyDescent="0.25">
      <c r="M114" s="420"/>
    </row>
  </sheetData>
  <sheetProtection password="C50A" sheet="1" objects="1" scenarios="1"/>
  <mergeCells count="156">
    <mergeCell ref="L22:M23"/>
    <mergeCell ref="L40:M41"/>
    <mergeCell ref="L58:M59"/>
    <mergeCell ref="A75:B75"/>
    <mergeCell ref="A76:B76"/>
    <mergeCell ref="A77:B77"/>
    <mergeCell ref="E78:G78"/>
    <mergeCell ref="H78:K78"/>
    <mergeCell ref="A69:B69"/>
    <mergeCell ref="A70:B70"/>
    <mergeCell ref="A71:B71"/>
    <mergeCell ref="A72:B72"/>
    <mergeCell ref="A73:B73"/>
    <mergeCell ref="A74:B74"/>
    <mergeCell ref="A65:B65"/>
    <mergeCell ref="C65:J65"/>
    <mergeCell ref="A66:B66"/>
    <mergeCell ref="A67:B67"/>
    <mergeCell ref="C67:J67"/>
    <mergeCell ref="A68:B68"/>
    <mergeCell ref="E68:F68"/>
    <mergeCell ref="A60:E60"/>
    <mergeCell ref="F60:J60"/>
    <mergeCell ref="A62:B62"/>
    <mergeCell ref="C62:J62"/>
    <mergeCell ref="A63:B63"/>
    <mergeCell ref="A64:B64"/>
    <mergeCell ref="C64:D64"/>
    <mergeCell ref="E64:F64"/>
    <mergeCell ref="G64:H64"/>
    <mergeCell ref="I64:J64"/>
    <mergeCell ref="A56:B56"/>
    <mergeCell ref="C56:J56"/>
    <mergeCell ref="A58:G58"/>
    <mergeCell ref="I58:J58"/>
    <mergeCell ref="A59:B59"/>
    <mergeCell ref="C59:G59"/>
    <mergeCell ref="H59:I59"/>
    <mergeCell ref="A61:E61"/>
    <mergeCell ref="F61:J61"/>
    <mergeCell ref="A51:E51"/>
    <mergeCell ref="F51:J51"/>
    <mergeCell ref="A53:B53"/>
    <mergeCell ref="C53:J53"/>
    <mergeCell ref="A54:B54"/>
    <mergeCell ref="A55:B55"/>
    <mergeCell ref="C55:D55"/>
    <mergeCell ref="E55:F55"/>
    <mergeCell ref="G55:H55"/>
    <mergeCell ref="I55:J55"/>
    <mergeCell ref="A52:E52"/>
    <mergeCell ref="F52:J52"/>
    <mergeCell ref="A47:B47"/>
    <mergeCell ref="C47:J47"/>
    <mergeCell ref="A49:G49"/>
    <mergeCell ref="I49:J49"/>
    <mergeCell ref="A50:B50"/>
    <mergeCell ref="C50:G50"/>
    <mergeCell ref="H50:I50"/>
    <mergeCell ref="A42:E42"/>
    <mergeCell ref="F42:J42"/>
    <mergeCell ref="A44:B44"/>
    <mergeCell ref="C44:J44"/>
    <mergeCell ref="A45:B45"/>
    <mergeCell ref="A46:B46"/>
    <mergeCell ref="C46:D46"/>
    <mergeCell ref="E46:F46"/>
    <mergeCell ref="G46:H46"/>
    <mergeCell ref="I46:J46"/>
    <mergeCell ref="A43:E43"/>
    <mergeCell ref="F43:J43"/>
    <mergeCell ref="A38:B38"/>
    <mergeCell ref="C38:J38"/>
    <mergeCell ref="A40:G40"/>
    <mergeCell ref="I40:J40"/>
    <mergeCell ref="A41:B41"/>
    <mergeCell ref="C41:G41"/>
    <mergeCell ref="H41:I41"/>
    <mergeCell ref="A33:E33"/>
    <mergeCell ref="F33:J33"/>
    <mergeCell ref="A35:B35"/>
    <mergeCell ref="C35:J35"/>
    <mergeCell ref="A36:B36"/>
    <mergeCell ref="A37:B37"/>
    <mergeCell ref="C37:D37"/>
    <mergeCell ref="E37:F37"/>
    <mergeCell ref="G37:H37"/>
    <mergeCell ref="I37:J37"/>
    <mergeCell ref="A34:E34"/>
    <mergeCell ref="F34:J34"/>
    <mergeCell ref="A29:B29"/>
    <mergeCell ref="C29:J29"/>
    <mergeCell ref="A31:G31"/>
    <mergeCell ref="I31:J31"/>
    <mergeCell ref="A32:B32"/>
    <mergeCell ref="C32:G32"/>
    <mergeCell ref="H32:I32"/>
    <mergeCell ref="A24:E24"/>
    <mergeCell ref="F24:J24"/>
    <mergeCell ref="A26:B26"/>
    <mergeCell ref="C26:J26"/>
    <mergeCell ref="A27:B27"/>
    <mergeCell ref="A28:B28"/>
    <mergeCell ref="C28:D28"/>
    <mergeCell ref="E28:F28"/>
    <mergeCell ref="G28:H28"/>
    <mergeCell ref="I28:J28"/>
    <mergeCell ref="A25:E25"/>
    <mergeCell ref="F25:J25"/>
    <mergeCell ref="A20:B20"/>
    <mergeCell ref="C20:J20"/>
    <mergeCell ref="A22:G22"/>
    <mergeCell ref="I22:J22"/>
    <mergeCell ref="A23:B23"/>
    <mergeCell ref="C23:G23"/>
    <mergeCell ref="H23:I23"/>
    <mergeCell ref="A15:E15"/>
    <mergeCell ref="F15:J15"/>
    <mergeCell ref="A17:B17"/>
    <mergeCell ref="C17:J17"/>
    <mergeCell ref="A18:B18"/>
    <mergeCell ref="A19:B19"/>
    <mergeCell ref="C19:D19"/>
    <mergeCell ref="E19:F19"/>
    <mergeCell ref="G19:H19"/>
    <mergeCell ref="I19:J19"/>
    <mergeCell ref="A16:E16"/>
    <mergeCell ref="F16:J16"/>
    <mergeCell ref="A11:B11"/>
    <mergeCell ref="C11:J11"/>
    <mergeCell ref="A13:G13"/>
    <mergeCell ref="I13:J13"/>
    <mergeCell ref="A14:B14"/>
    <mergeCell ref="C14:G14"/>
    <mergeCell ref="H14:I14"/>
    <mergeCell ref="A9:B9"/>
    <mergeCell ref="A10:B10"/>
    <mergeCell ref="C10:D10"/>
    <mergeCell ref="E10:F10"/>
    <mergeCell ref="G10:H10"/>
    <mergeCell ref="I10:J10"/>
    <mergeCell ref="A5:B5"/>
    <mergeCell ref="C5:G5"/>
    <mergeCell ref="H5:I5"/>
    <mergeCell ref="A6:E6"/>
    <mergeCell ref="F6:J6"/>
    <mergeCell ref="A8:B8"/>
    <mergeCell ref="C8:J8"/>
    <mergeCell ref="A1:J1"/>
    <mergeCell ref="L1:M1"/>
    <mergeCell ref="A2:B2"/>
    <mergeCell ref="C2:J2"/>
    <mergeCell ref="A4:G4"/>
    <mergeCell ref="I4:J4"/>
    <mergeCell ref="A7:E7"/>
    <mergeCell ref="F7:J7"/>
  </mergeCells>
  <conditionalFormatting sqref="C8:J8">
    <cfRule type="containsBlanks" dxfId="160" priority="90">
      <formula>LEN(TRIM(C8))=0</formula>
    </cfRule>
  </conditionalFormatting>
  <conditionalFormatting sqref="F6:J7">
    <cfRule type="containsText" dxfId="159" priority="89" operator="containsText" text="Please Select">
      <formula>NOT(ISERROR(SEARCH("Please Select",F6)))</formula>
    </cfRule>
  </conditionalFormatting>
  <conditionalFormatting sqref="C2:J2">
    <cfRule type="containsText" dxfId="158" priority="83" operator="containsText" text="please">
      <formula>NOT(ISERROR(SEARCH("please",C2)))</formula>
    </cfRule>
    <cfRule type="containsBlanks" dxfId="157" priority="88">
      <formula>LEN(TRIM(C2))=0</formula>
    </cfRule>
  </conditionalFormatting>
  <conditionalFormatting sqref="I4:J4">
    <cfRule type="containsText" dxfId="156" priority="84" operator="containsText" text="please">
      <formula>NOT(ISERROR(SEARCH("please",I4)))</formula>
    </cfRule>
    <cfRule type="containsText" dxfId="155" priority="87" operator="containsText" text="missing">
      <formula>NOT(ISERROR(SEARCH("missing",I4)))</formula>
    </cfRule>
  </conditionalFormatting>
  <conditionalFormatting sqref="J5">
    <cfRule type="containsText" dxfId="154" priority="86" operator="containsText" text="missing">
      <formula>NOT(ISERROR(SEARCH("missing",J5)))</formula>
    </cfRule>
  </conditionalFormatting>
  <conditionalFormatting sqref="K32">
    <cfRule type="containsText" dxfId="153" priority="85" operator="containsText" text="missing">
      <formula>NOT(ISERROR(SEARCH("missing",K32)))</formula>
    </cfRule>
  </conditionalFormatting>
  <conditionalFormatting sqref="C67:J67">
    <cfRule type="containsText" dxfId="152" priority="81" operator="containsText" text="please">
      <formula>NOT(ISERROR(SEARCH("please",C67)))</formula>
    </cfRule>
    <cfRule type="containsBlanks" dxfId="151" priority="82">
      <formula>LEN(TRIM(C67))=0</formula>
    </cfRule>
  </conditionalFormatting>
  <conditionalFormatting sqref="D69:D75">
    <cfRule type="containsText" dxfId="150" priority="76" operator="containsText" text="no">
      <formula>NOT(ISERROR(SEARCH("no",D69)))</formula>
    </cfRule>
    <cfRule type="expression" dxfId="149" priority="77">
      <formula>(C69=3)</formula>
    </cfRule>
    <cfRule type="expression" dxfId="148" priority="78">
      <formula>(C69=2)</formula>
    </cfRule>
    <cfRule type="expression" dxfId="147" priority="79">
      <formula>AND(NOT(ISBLANK(C69)),C69=0)</formula>
    </cfRule>
    <cfRule type="expression" dxfId="146" priority="80">
      <formula>(C69=1)</formula>
    </cfRule>
  </conditionalFormatting>
  <conditionalFormatting sqref="H78:K78">
    <cfRule type="beginsWith" dxfId="145" priority="72" operator="beginsWith" text="above">
      <formula>LEFT(H78,LEN("above"))="above"</formula>
    </cfRule>
    <cfRule type="beginsWith" dxfId="144" priority="73" operator="beginsWith" text="expected">
      <formula>LEFT(H78,LEN("expected"))="expected"</formula>
    </cfRule>
    <cfRule type="beginsWith" dxfId="143" priority="74" operator="beginsWith" text="less">
      <formula>LEFT(H78,LEN("less"))="less"</formula>
    </cfRule>
    <cfRule type="containsText" dxfId="142" priority="75" operator="containsText" text="Much">
      <formula>NOT(ISERROR(SEARCH("Much",H78)))</formula>
    </cfRule>
  </conditionalFormatting>
  <conditionalFormatting sqref="A69:B69">
    <cfRule type="beginsWith" dxfId="141" priority="71" operator="beginsWith" text="missing">
      <formula>LEFT(A69,LEN("missing"))="missing"</formula>
    </cfRule>
  </conditionalFormatting>
  <conditionalFormatting sqref="A70:B75">
    <cfRule type="beginsWith" dxfId="140" priority="70" operator="beginsWith" text="missing">
      <formula>LEFT(A70,LEN("missing"))="missing"</formula>
    </cfRule>
  </conditionalFormatting>
  <conditionalFormatting sqref="C11:J11">
    <cfRule type="containsBlanks" dxfId="139" priority="91">
      <formula>LEN(TRIM(C11))=0</formula>
    </cfRule>
  </conditionalFormatting>
  <conditionalFormatting sqref="C17:J17">
    <cfRule type="containsBlanks" dxfId="138" priority="67">
      <formula>LEN(TRIM(C17))=0</formula>
    </cfRule>
  </conditionalFormatting>
  <conditionalFormatting sqref="F15:J16">
    <cfRule type="containsText" dxfId="137" priority="66" operator="containsText" text="Please Select">
      <formula>NOT(ISERROR(SEARCH("Please Select",F15)))</formula>
    </cfRule>
  </conditionalFormatting>
  <conditionalFormatting sqref="I13:J13">
    <cfRule type="containsText" dxfId="136" priority="63" operator="containsText" text="please">
      <formula>NOT(ISERROR(SEARCH("please",I13)))</formula>
    </cfRule>
    <cfRule type="containsText" dxfId="135" priority="65" operator="containsText" text="missing">
      <formula>NOT(ISERROR(SEARCH("missing",I13)))</formula>
    </cfRule>
  </conditionalFormatting>
  <conditionalFormatting sqref="J14">
    <cfRule type="containsText" dxfId="134" priority="64" operator="containsText" text="missing">
      <formula>NOT(ISERROR(SEARCH("missing",J14)))</formula>
    </cfRule>
  </conditionalFormatting>
  <conditionalFormatting sqref="C20:J20">
    <cfRule type="containsBlanks" dxfId="133" priority="69">
      <formula>LEN(TRIM(C20))=0</formula>
    </cfRule>
  </conditionalFormatting>
  <conditionalFormatting sqref="C26:J26">
    <cfRule type="containsBlanks" dxfId="132" priority="60">
      <formula>LEN(TRIM(C26))=0</formula>
    </cfRule>
  </conditionalFormatting>
  <conditionalFormatting sqref="F24:J25">
    <cfRule type="containsText" dxfId="131" priority="59" operator="containsText" text="Please Select">
      <formula>NOT(ISERROR(SEARCH("Please Select",F24)))</formula>
    </cfRule>
  </conditionalFormatting>
  <conditionalFormatting sqref="I22:J22">
    <cfRule type="containsText" dxfId="130" priority="56" operator="containsText" text="please">
      <formula>NOT(ISERROR(SEARCH("please",I22)))</formula>
    </cfRule>
    <cfRule type="containsText" dxfId="129" priority="58" operator="containsText" text="missing">
      <formula>NOT(ISERROR(SEARCH("missing",I22)))</formula>
    </cfRule>
  </conditionalFormatting>
  <conditionalFormatting sqref="J23">
    <cfRule type="containsText" dxfId="128" priority="57" operator="containsText" text="missing">
      <formula>NOT(ISERROR(SEARCH("missing",J23)))</formula>
    </cfRule>
  </conditionalFormatting>
  <conditionalFormatting sqref="C29:J29">
    <cfRule type="containsBlanks" dxfId="127" priority="62">
      <formula>LEN(TRIM(C29))=0</formula>
    </cfRule>
  </conditionalFormatting>
  <conditionalFormatting sqref="C35:J35">
    <cfRule type="containsBlanks" dxfId="126" priority="53">
      <formula>LEN(TRIM(C35))=0</formula>
    </cfRule>
  </conditionalFormatting>
  <conditionalFormatting sqref="F33:J34">
    <cfRule type="containsText" dxfId="125" priority="52" operator="containsText" text="Please Select">
      <formula>NOT(ISERROR(SEARCH("Please Select",F33)))</formula>
    </cfRule>
  </conditionalFormatting>
  <conditionalFormatting sqref="I31:J31">
    <cfRule type="containsText" dxfId="124" priority="49" operator="containsText" text="please">
      <formula>NOT(ISERROR(SEARCH("please",I31)))</formula>
    </cfRule>
    <cfRule type="containsText" dxfId="123" priority="51" operator="containsText" text="missing">
      <formula>NOT(ISERROR(SEARCH("missing",I31)))</formula>
    </cfRule>
  </conditionalFormatting>
  <conditionalFormatting sqref="J32">
    <cfRule type="containsText" dxfId="122" priority="50" operator="containsText" text="missing">
      <formula>NOT(ISERROR(SEARCH("missing",J32)))</formula>
    </cfRule>
  </conditionalFormatting>
  <conditionalFormatting sqref="C38:J38">
    <cfRule type="containsBlanks" dxfId="121" priority="55">
      <formula>LEN(TRIM(C38))=0</formula>
    </cfRule>
  </conditionalFormatting>
  <conditionalFormatting sqref="C44:J44">
    <cfRule type="containsBlanks" dxfId="120" priority="46">
      <formula>LEN(TRIM(C44))=0</formula>
    </cfRule>
  </conditionalFormatting>
  <conditionalFormatting sqref="F42:J43">
    <cfRule type="containsText" dxfId="119" priority="45" operator="containsText" text="Please Select">
      <formula>NOT(ISERROR(SEARCH("Please Select",F42)))</formula>
    </cfRule>
  </conditionalFormatting>
  <conditionalFormatting sqref="I40:J40">
    <cfRule type="containsText" dxfId="118" priority="42" operator="containsText" text="please">
      <formula>NOT(ISERROR(SEARCH("please",I40)))</formula>
    </cfRule>
    <cfRule type="containsText" dxfId="117" priority="44" operator="containsText" text="missing">
      <formula>NOT(ISERROR(SEARCH("missing",I40)))</formula>
    </cfRule>
  </conditionalFormatting>
  <conditionalFormatting sqref="J41">
    <cfRule type="containsText" dxfId="116" priority="43" operator="containsText" text="missing">
      <formula>NOT(ISERROR(SEARCH("missing",J41)))</formula>
    </cfRule>
  </conditionalFormatting>
  <conditionalFormatting sqref="C47:J47">
    <cfRule type="containsBlanks" dxfId="115" priority="48">
      <formula>LEN(TRIM(C47))=0</formula>
    </cfRule>
  </conditionalFormatting>
  <conditionalFormatting sqref="C53:J53">
    <cfRule type="containsBlanks" dxfId="114" priority="39">
      <formula>LEN(TRIM(C53))=0</formula>
    </cfRule>
  </conditionalFormatting>
  <conditionalFormatting sqref="F51:J52">
    <cfRule type="containsText" dxfId="113" priority="38" operator="containsText" text="Please Select">
      <formula>NOT(ISERROR(SEARCH("Please Select",F51)))</formula>
    </cfRule>
  </conditionalFormatting>
  <conditionalFormatting sqref="I49:J49">
    <cfRule type="containsText" dxfId="112" priority="35" operator="containsText" text="please">
      <formula>NOT(ISERROR(SEARCH("please",I49)))</formula>
    </cfRule>
    <cfRule type="containsText" dxfId="111" priority="37" operator="containsText" text="missing">
      <formula>NOT(ISERROR(SEARCH("missing",I49)))</formula>
    </cfRule>
  </conditionalFormatting>
  <conditionalFormatting sqref="J50">
    <cfRule type="containsText" dxfId="110" priority="36" operator="containsText" text="missing">
      <formula>NOT(ISERROR(SEARCH("missing",J50)))</formula>
    </cfRule>
  </conditionalFormatting>
  <conditionalFormatting sqref="C56:J56">
    <cfRule type="containsBlanks" dxfId="109" priority="41">
      <formula>LEN(TRIM(C56))=0</formula>
    </cfRule>
  </conditionalFormatting>
  <conditionalFormatting sqref="C62:J62">
    <cfRule type="containsBlanks" dxfId="108" priority="32">
      <formula>LEN(TRIM(C62))=0</formula>
    </cfRule>
  </conditionalFormatting>
  <conditionalFormatting sqref="F60:J61">
    <cfRule type="containsText" dxfId="107" priority="31" operator="containsText" text="Please Select">
      <formula>NOT(ISERROR(SEARCH("Please Select",F60)))</formula>
    </cfRule>
  </conditionalFormatting>
  <conditionalFormatting sqref="I58:J58">
    <cfRule type="containsText" dxfId="106" priority="28" operator="containsText" text="please">
      <formula>NOT(ISERROR(SEARCH("please",I58)))</formula>
    </cfRule>
    <cfRule type="containsText" dxfId="105" priority="30" operator="containsText" text="missing">
      <formula>NOT(ISERROR(SEARCH("missing",I58)))</formula>
    </cfRule>
  </conditionalFormatting>
  <conditionalFormatting sqref="J59">
    <cfRule type="containsText" dxfId="104" priority="29" operator="containsText" text="missing">
      <formula>NOT(ISERROR(SEARCH("missing",J59)))</formula>
    </cfRule>
  </conditionalFormatting>
  <conditionalFormatting sqref="C65:J65">
    <cfRule type="containsBlanks" dxfId="103" priority="34">
      <formula>LEN(TRIM(C65))=0</formula>
    </cfRule>
  </conditionalFormatting>
  <conditionalFormatting sqref="C10:J10">
    <cfRule type="containsBlanks" dxfId="102" priority="23">
      <formula>LEN(TRIM(C10))=0</formula>
    </cfRule>
  </conditionalFormatting>
  <conditionalFormatting sqref="C64:J64">
    <cfRule type="containsBlanks" dxfId="101" priority="16">
      <formula>LEN(TRIM(C64))=0</formula>
    </cfRule>
  </conditionalFormatting>
  <conditionalFormatting sqref="C19:J19">
    <cfRule type="containsBlanks" dxfId="100" priority="21">
      <formula>LEN(TRIM(C19))=0</formula>
    </cfRule>
  </conditionalFormatting>
  <conditionalFormatting sqref="C28:J28">
    <cfRule type="containsBlanks" dxfId="99" priority="20">
      <formula>LEN(TRIM(C28))=0</formula>
    </cfRule>
  </conditionalFormatting>
  <conditionalFormatting sqref="C37:J37">
    <cfRule type="containsBlanks" dxfId="98" priority="19">
      <formula>LEN(TRIM(C37))=0</formula>
    </cfRule>
  </conditionalFormatting>
  <conditionalFormatting sqref="C46:J46">
    <cfRule type="containsBlanks" dxfId="97" priority="18">
      <formula>LEN(TRIM(C46))=0</formula>
    </cfRule>
  </conditionalFormatting>
  <conditionalFormatting sqref="C55:J55">
    <cfRule type="containsBlanks" dxfId="96" priority="17">
      <formula>LEN(TRIM(C55))=0</formula>
    </cfRule>
  </conditionalFormatting>
  <dataValidations count="2">
    <dataValidation type="list" allowBlank="1" showInputMessage="1" prompt="Please select the type of assessment that was used to determine the measure._x000a__x000a_You may also enter in your own custom type" sqref="F7:J7 F61:J61 F52:J52 F43:J43 F34:J34 F25:J25 F16:J16">
      <formula1>ContentArea</formula1>
    </dataValidation>
    <dataValidation type="list" allowBlank="1" showInputMessage="1" prompt="Please select the type of assessment that was used to determine the measure._x000a__x000a_You may also enter in your own custom type" sqref="F6:J6 F60:J60 F15:J15 F24:J24 F33:J33 F42:J42 F51:J51">
      <formula1>$M$92:$M$107</formula1>
    </dataValidation>
  </dataValidations>
  <pageMargins left="0.25" right="0.25" top="0.75" bottom="0.75" header="0.3" footer="0.3"/>
  <pageSetup orientation="landscape" r:id="rId1"/>
  <rowBreaks count="4" manualBreakCount="4">
    <brk id="11" max="16383" man="1"/>
    <brk id="29" max="16383" man="1"/>
    <brk id="47" max="16383" man="1"/>
    <brk id="66"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5058" r:id="rId4" name="Option Button 2">
              <controlPr defaultSize="0" autoFill="0" autoLine="0" autoPict="0">
                <anchor moveWithCells="1">
                  <from>
                    <xdr:col>2</xdr:col>
                    <xdr:colOff>28575</xdr:colOff>
                    <xdr:row>8</xdr:row>
                    <xdr:rowOff>142875</xdr:rowOff>
                  </from>
                  <to>
                    <xdr:col>3</xdr:col>
                    <xdr:colOff>904875</xdr:colOff>
                    <xdr:row>8</xdr:row>
                    <xdr:rowOff>361950</xdr:rowOff>
                  </to>
                </anchor>
              </controlPr>
            </control>
          </mc:Choice>
        </mc:AlternateContent>
        <mc:AlternateContent xmlns:mc="http://schemas.openxmlformats.org/markup-compatibility/2006">
          <mc:Choice Requires="x14">
            <control shapeId="45059" r:id="rId5" name="Option Button 3">
              <controlPr defaultSize="0" autoFill="0" autoLine="0" autoPict="0">
                <anchor moveWithCells="1">
                  <from>
                    <xdr:col>4</xdr:col>
                    <xdr:colOff>104775</xdr:colOff>
                    <xdr:row>8</xdr:row>
                    <xdr:rowOff>142875</xdr:rowOff>
                  </from>
                  <to>
                    <xdr:col>5</xdr:col>
                    <xdr:colOff>885825</xdr:colOff>
                    <xdr:row>8</xdr:row>
                    <xdr:rowOff>361950</xdr:rowOff>
                  </to>
                </anchor>
              </controlPr>
            </control>
          </mc:Choice>
        </mc:AlternateContent>
        <mc:AlternateContent xmlns:mc="http://schemas.openxmlformats.org/markup-compatibility/2006">
          <mc:Choice Requires="x14">
            <control shapeId="45060" r:id="rId6" name="Option Button 4">
              <controlPr defaultSize="0" autoFill="0" autoLine="0" autoPict="0">
                <anchor moveWithCells="1">
                  <from>
                    <xdr:col>6</xdr:col>
                    <xdr:colOff>104775</xdr:colOff>
                    <xdr:row>8</xdr:row>
                    <xdr:rowOff>152400</xdr:rowOff>
                  </from>
                  <to>
                    <xdr:col>7</xdr:col>
                    <xdr:colOff>981075</xdr:colOff>
                    <xdr:row>8</xdr:row>
                    <xdr:rowOff>371475</xdr:rowOff>
                  </to>
                </anchor>
              </controlPr>
            </control>
          </mc:Choice>
        </mc:AlternateContent>
        <mc:AlternateContent xmlns:mc="http://schemas.openxmlformats.org/markup-compatibility/2006">
          <mc:Choice Requires="x14">
            <control shapeId="45061" r:id="rId7" name="Option Button 5">
              <controlPr defaultSize="0" autoFill="0" autoLine="0" autoPict="0">
                <anchor moveWithCells="1">
                  <from>
                    <xdr:col>2</xdr:col>
                    <xdr:colOff>57150</xdr:colOff>
                    <xdr:row>17</xdr:row>
                    <xdr:rowOff>123825</xdr:rowOff>
                  </from>
                  <to>
                    <xdr:col>3</xdr:col>
                    <xdr:colOff>933450</xdr:colOff>
                    <xdr:row>17</xdr:row>
                    <xdr:rowOff>342900</xdr:rowOff>
                  </to>
                </anchor>
              </controlPr>
            </control>
          </mc:Choice>
        </mc:AlternateContent>
        <mc:AlternateContent xmlns:mc="http://schemas.openxmlformats.org/markup-compatibility/2006">
          <mc:Choice Requires="x14">
            <control shapeId="45062" r:id="rId8" name="Option Button 6">
              <controlPr defaultSize="0" autoFill="0" autoLine="0" autoPict="0">
                <anchor moveWithCells="1">
                  <from>
                    <xdr:col>4</xdr:col>
                    <xdr:colOff>104775</xdr:colOff>
                    <xdr:row>17</xdr:row>
                    <xdr:rowOff>142875</xdr:rowOff>
                  </from>
                  <to>
                    <xdr:col>5</xdr:col>
                    <xdr:colOff>885825</xdr:colOff>
                    <xdr:row>17</xdr:row>
                    <xdr:rowOff>361950</xdr:rowOff>
                  </to>
                </anchor>
              </controlPr>
            </control>
          </mc:Choice>
        </mc:AlternateContent>
        <mc:AlternateContent xmlns:mc="http://schemas.openxmlformats.org/markup-compatibility/2006">
          <mc:Choice Requires="x14">
            <control shapeId="45063" r:id="rId9" name="Option Button 7">
              <controlPr defaultSize="0" autoFill="0" autoLine="0" autoPict="0">
                <anchor moveWithCells="1">
                  <from>
                    <xdr:col>6</xdr:col>
                    <xdr:colOff>66675</xdr:colOff>
                    <xdr:row>17</xdr:row>
                    <xdr:rowOff>152400</xdr:rowOff>
                  </from>
                  <to>
                    <xdr:col>7</xdr:col>
                    <xdr:colOff>942975</xdr:colOff>
                    <xdr:row>17</xdr:row>
                    <xdr:rowOff>371475</xdr:rowOff>
                  </to>
                </anchor>
              </controlPr>
            </control>
          </mc:Choice>
        </mc:AlternateContent>
        <mc:AlternateContent xmlns:mc="http://schemas.openxmlformats.org/markup-compatibility/2006">
          <mc:Choice Requires="x14">
            <control shapeId="45064" r:id="rId10" name="Option Button 8">
              <controlPr defaultSize="0" autoFill="0" autoLine="0" autoPict="0">
                <anchor moveWithCells="1">
                  <from>
                    <xdr:col>8</xdr:col>
                    <xdr:colOff>66675</xdr:colOff>
                    <xdr:row>17</xdr:row>
                    <xdr:rowOff>142875</xdr:rowOff>
                  </from>
                  <to>
                    <xdr:col>9</xdr:col>
                    <xdr:colOff>942975</xdr:colOff>
                    <xdr:row>17</xdr:row>
                    <xdr:rowOff>361950</xdr:rowOff>
                  </to>
                </anchor>
              </controlPr>
            </control>
          </mc:Choice>
        </mc:AlternateContent>
        <mc:AlternateContent xmlns:mc="http://schemas.openxmlformats.org/markup-compatibility/2006">
          <mc:Choice Requires="x14">
            <control shapeId="45065" r:id="rId11" name="Option Button 9">
              <controlPr defaultSize="0" autoFill="0" autoLine="0" autoPict="0">
                <anchor moveWithCells="1">
                  <from>
                    <xdr:col>2</xdr:col>
                    <xdr:colOff>57150</xdr:colOff>
                    <xdr:row>26</xdr:row>
                    <xdr:rowOff>123825</xdr:rowOff>
                  </from>
                  <to>
                    <xdr:col>3</xdr:col>
                    <xdr:colOff>933450</xdr:colOff>
                    <xdr:row>26</xdr:row>
                    <xdr:rowOff>342900</xdr:rowOff>
                  </to>
                </anchor>
              </controlPr>
            </control>
          </mc:Choice>
        </mc:AlternateContent>
        <mc:AlternateContent xmlns:mc="http://schemas.openxmlformats.org/markup-compatibility/2006">
          <mc:Choice Requires="x14">
            <control shapeId="45066" r:id="rId12" name="Option Button 10">
              <controlPr defaultSize="0" autoFill="0" autoLine="0" autoPict="0">
                <anchor moveWithCells="1">
                  <from>
                    <xdr:col>4</xdr:col>
                    <xdr:colOff>104775</xdr:colOff>
                    <xdr:row>26</xdr:row>
                    <xdr:rowOff>142875</xdr:rowOff>
                  </from>
                  <to>
                    <xdr:col>5</xdr:col>
                    <xdr:colOff>885825</xdr:colOff>
                    <xdr:row>26</xdr:row>
                    <xdr:rowOff>361950</xdr:rowOff>
                  </to>
                </anchor>
              </controlPr>
            </control>
          </mc:Choice>
        </mc:AlternateContent>
        <mc:AlternateContent xmlns:mc="http://schemas.openxmlformats.org/markup-compatibility/2006">
          <mc:Choice Requires="x14">
            <control shapeId="45067" r:id="rId13" name="Option Button 11">
              <controlPr defaultSize="0" autoFill="0" autoLine="0" autoPict="0">
                <anchor moveWithCells="1">
                  <from>
                    <xdr:col>6</xdr:col>
                    <xdr:colOff>66675</xdr:colOff>
                    <xdr:row>26</xdr:row>
                    <xdr:rowOff>152400</xdr:rowOff>
                  </from>
                  <to>
                    <xdr:col>7</xdr:col>
                    <xdr:colOff>942975</xdr:colOff>
                    <xdr:row>26</xdr:row>
                    <xdr:rowOff>371475</xdr:rowOff>
                  </to>
                </anchor>
              </controlPr>
            </control>
          </mc:Choice>
        </mc:AlternateContent>
        <mc:AlternateContent xmlns:mc="http://schemas.openxmlformats.org/markup-compatibility/2006">
          <mc:Choice Requires="x14">
            <control shapeId="45068" r:id="rId14" name="Option Button 12">
              <controlPr defaultSize="0" autoFill="0" autoLine="0" autoPict="0">
                <anchor moveWithCells="1">
                  <from>
                    <xdr:col>8</xdr:col>
                    <xdr:colOff>66675</xdr:colOff>
                    <xdr:row>26</xdr:row>
                    <xdr:rowOff>142875</xdr:rowOff>
                  </from>
                  <to>
                    <xdr:col>9</xdr:col>
                    <xdr:colOff>942975</xdr:colOff>
                    <xdr:row>26</xdr:row>
                    <xdr:rowOff>361950</xdr:rowOff>
                  </to>
                </anchor>
              </controlPr>
            </control>
          </mc:Choice>
        </mc:AlternateContent>
        <mc:AlternateContent xmlns:mc="http://schemas.openxmlformats.org/markup-compatibility/2006">
          <mc:Choice Requires="x14">
            <control shapeId="45069" r:id="rId15" name="Option Button 13">
              <controlPr defaultSize="0" autoFill="0" autoLine="0" autoPict="0">
                <anchor moveWithCells="1">
                  <from>
                    <xdr:col>2</xdr:col>
                    <xdr:colOff>57150</xdr:colOff>
                    <xdr:row>35</xdr:row>
                    <xdr:rowOff>123825</xdr:rowOff>
                  </from>
                  <to>
                    <xdr:col>3</xdr:col>
                    <xdr:colOff>933450</xdr:colOff>
                    <xdr:row>35</xdr:row>
                    <xdr:rowOff>342900</xdr:rowOff>
                  </to>
                </anchor>
              </controlPr>
            </control>
          </mc:Choice>
        </mc:AlternateContent>
        <mc:AlternateContent xmlns:mc="http://schemas.openxmlformats.org/markup-compatibility/2006">
          <mc:Choice Requires="x14">
            <control shapeId="45070" r:id="rId16" name="Option Button 14">
              <controlPr defaultSize="0" autoFill="0" autoLine="0" autoPict="0">
                <anchor moveWithCells="1">
                  <from>
                    <xdr:col>4</xdr:col>
                    <xdr:colOff>104775</xdr:colOff>
                    <xdr:row>35</xdr:row>
                    <xdr:rowOff>142875</xdr:rowOff>
                  </from>
                  <to>
                    <xdr:col>5</xdr:col>
                    <xdr:colOff>885825</xdr:colOff>
                    <xdr:row>35</xdr:row>
                    <xdr:rowOff>361950</xdr:rowOff>
                  </to>
                </anchor>
              </controlPr>
            </control>
          </mc:Choice>
        </mc:AlternateContent>
        <mc:AlternateContent xmlns:mc="http://schemas.openxmlformats.org/markup-compatibility/2006">
          <mc:Choice Requires="x14">
            <control shapeId="45071" r:id="rId17" name="Option Button 15">
              <controlPr defaultSize="0" autoFill="0" autoLine="0" autoPict="0">
                <anchor moveWithCells="1">
                  <from>
                    <xdr:col>6</xdr:col>
                    <xdr:colOff>66675</xdr:colOff>
                    <xdr:row>35</xdr:row>
                    <xdr:rowOff>152400</xdr:rowOff>
                  </from>
                  <to>
                    <xdr:col>7</xdr:col>
                    <xdr:colOff>942975</xdr:colOff>
                    <xdr:row>35</xdr:row>
                    <xdr:rowOff>371475</xdr:rowOff>
                  </to>
                </anchor>
              </controlPr>
            </control>
          </mc:Choice>
        </mc:AlternateContent>
        <mc:AlternateContent xmlns:mc="http://schemas.openxmlformats.org/markup-compatibility/2006">
          <mc:Choice Requires="x14">
            <control shapeId="45072" r:id="rId18" name="Option Button 16">
              <controlPr defaultSize="0" autoFill="0" autoLine="0" autoPict="0">
                <anchor moveWithCells="1">
                  <from>
                    <xdr:col>8</xdr:col>
                    <xdr:colOff>66675</xdr:colOff>
                    <xdr:row>35</xdr:row>
                    <xdr:rowOff>142875</xdr:rowOff>
                  </from>
                  <to>
                    <xdr:col>9</xdr:col>
                    <xdr:colOff>942975</xdr:colOff>
                    <xdr:row>35</xdr:row>
                    <xdr:rowOff>361950</xdr:rowOff>
                  </to>
                </anchor>
              </controlPr>
            </control>
          </mc:Choice>
        </mc:AlternateContent>
        <mc:AlternateContent xmlns:mc="http://schemas.openxmlformats.org/markup-compatibility/2006">
          <mc:Choice Requires="x14">
            <control shapeId="45073" r:id="rId19" name="Option Button 17">
              <controlPr defaultSize="0" autoFill="0" autoLine="0" autoPict="0">
                <anchor moveWithCells="1">
                  <from>
                    <xdr:col>2</xdr:col>
                    <xdr:colOff>57150</xdr:colOff>
                    <xdr:row>44</xdr:row>
                    <xdr:rowOff>123825</xdr:rowOff>
                  </from>
                  <to>
                    <xdr:col>3</xdr:col>
                    <xdr:colOff>933450</xdr:colOff>
                    <xdr:row>44</xdr:row>
                    <xdr:rowOff>342900</xdr:rowOff>
                  </to>
                </anchor>
              </controlPr>
            </control>
          </mc:Choice>
        </mc:AlternateContent>
        <mc:AlternateContent xmlns:mc="http://schemas.openxmlformats.org/markup-compatibility/2006">
          <mc:Choice Requires="x14">
            <control shapeId="45074" r:id="rId20" name="Option Button 18">
              <controlPr defaultSize="0" autoFill="0" autoLine="0" autoPict="0">
                <anchor moveWithCells="1">
                  <from>
                    <xdr:col>4</xdr:col>
                    <xdr:colOff>104775</xdr:colOff>
                    <xdr:row>44</xdr:row>
                    <xdr:rowOff>142875</xdr:rowOff>
                  </from>
                  <to>
                    <xdr:col>5</xdr:col>
                    <xdr:colOff>885825</xdr:colOff>
                    <xdr:row>44</xdr:row>
                    <xdr:rowOff>361950</xdr:rowOff>
                  </to>
                </anchor>
              </controlPr>
            </control>
          </mc:Choice>
        </mc:AlternateContent>
        <mc:AlternateContent xmlns:mc="http://schemas.openxmlformats.org/markup-compatibility/2006">
          <mc:Choice Requires="x14">
            <control shapeId="45075" r:id="rId21" name="Option Button 19">
              <controlPr defaultSize="0" autoFill="0" autoLine="0" autoPict="0">
                <anchor moveWithCells="1">
                  <from>
                    <xdr:col>6</xdr:col>
                    <xdr:colOff>66675</xdr:colOff>
                    <xdr:row>44</xdr:row>
                    <xdr:rowOff>152400</xdr:rowOff>
                  </from>
                  <to>
                    <xdr:col>7</xdr:col>
                    <xdr:colOff>942975</xdr:colOff>
                    <xdr:row>44</xdr:row>
                    <xdr:rowOff>371475</xdr:rowOff>
                  </to>
                </anchor>
              </controlPr>
            </control>
          </mc:Choice>
        </mc:AlternateContent>
        <mc:AlternateContent xmlns:mc="http://schemas.openxmlformats.org/markup-compatibility/2006">
          <mc:Choice Requires="x14">
            <control shapeId="45076" r:id="rId22" name="Option Button 20">
              <controlPr defaultSize="0" autoFill="0" autoLine="0" autoPict="0">
                <anchor moveWithCells="1">
                  <from>
                    <xdr:col>8</xdr:col>
                    <xdr:colOff>66675</xdr:colOff>
                    <xdr:row>44</xdr:row>
                    <xdr:rowOff>142875</xdr:rowOff>
                  </from>
                  <to>
                    <xdr:col>9</xdr:col>
                    <xdr:colOff>942975</xdr:colOff>
                    <xdr:row>44</xdr:row>
                    <xdr:rowOff>361950</xdr:rowOff>
                  </to>
                </anchor>
              </controlPr>
            </control>
          </mc:Choice>
        </mc:AlternateContent>
        <mc:AlternateContent xmlns:mc="http://schemas.openxmlformats.org/markup-compatibility/2006">
          <mc:Choice Requires="x14">
            <control shapeId="45077" r:id="rId23" name="Option Button 21">
              <controlPr defaultSize="0" autoFill="0" autoLine="0" autoPict="0">
                <anchor moveWithCells="1">
                  <from>
                    <xdr:col>2</xdr:col>
                    <xdr:colOff>57150</xdr:colOff>
                    <xdr:row>53</xdr:row>
                    <xdr:rowOff>123825</xdr:rowOff>
                  </from>
                  <to>
                    <xdr:col>3</xdr:col>
                    <xdr:colOff>933450</xdr:colOff>
                    <xdr:row>53</xdr:row>
                    <xdr:rowOff>342900</xdr:rowOff>
                  </to>
                </anchor>
              </controlPr>
            </control>
          </mc:Choice>
        </mc:AlternateContent>
        <mc:AlternateContent xmlns:mc="http://schemas.openxmlformats.org/markup-compatibility/2006">
          <mc:Choice Requires="x14">
            <control shapeId="45078" r:id="rId24" name="Option Button 22">
              <controlPr defaultSize="0" autoFill="0" autoLine="0" autoPict="0">
                <anchor moveWithCells="1">
                  <from>
                    <xdr:col>4</xdr:col>
                    <xdr:colOff>104775</xdr:colOff>
                    <xdr:row>53</xdr:row>
                    <xdr:rowOff>142875</xdr:rowOff>
                  </from>
                  <to>
                    <xdr:col>5</xdr:col>
                    <xdr:colOff>885825</xdr:colOff>
                    <xdr:row>53</xdr:row>
                    <xdr:rowOff>361950</xdr:rowOff>
                  </to>
                </anchor>
              </controlPr>
            </control>
          </mc:Choice>
        </mc:AlternateContent>
        <mc:AlternateContent xmlns:mc="http://schemas.openxmlformats.org/markup-compatibility/2006">
          <mc:Choice Requires="x14">
            <control shapeId="45079" r:id="rId25" name="Option Button 23">
              <controlPr defaultSize="0" autoFill="0" autoLine="0" autoPict="0">
                <anchor moveWithCells="1">
                  <from>
                    <xdr:col>6</xdr:col>
                    <xdr:colOff>66675</xdr:colOff>
                    <xdr:row>53</xdr:row>
                    <xdr:rowOff>152400</xdr:rowOff>
                  </from>
                  <to>
                    <xdr:col>7</xdr:col>
                    <xdr:colOff>942975</xdr:colOff>
                    <xdr:row>53</xdr:row>
                    <xdr:rowOff>371475</xdr:rowOff>
                  </to>
                </anchor>
              </controlPr>
            </control>
          </mc:Choice>
        </mc:AlternateContent>
        <mc:AlternateContent xmlns:mc="http://schemas.openxmlformats.org/markup-compatibility/2006">
          <mc:Choice Requires="x14">
            <control shapeId="45080" r:id="rId26" name="Option Button 24">
              <controlPr defaultSize="0" autoFill="0" autoLine="0" autoPict="0">
                <anchor moveWithCells="1">
                  <from>
                    <xdr:col>8</xdr:col>
                    <xdr:colOff>66675</xdr:colOff>
                    <xdr:row>53</xdr:row>
                    <xdr:rowOff>142875</xdr:rowOff>
                  </from>
                  <to>
                    <xdr:col>9</xdr:col>
                    <xdr:colOff>942975</xdr:colOff>
                    <xdr:row>53</xdr:row>
                    <xdr:rowOff>361950</xdr:rowOff>
                  </to>
                </anchor>
              </controlPr>
            </control>
          </mc:Choice>
        </mc:AlternateContent>
        <mc:AlternateContent xmlns:mc="http://schemas.openxmlformats.org/markup-compatibility/2006">
          <mc:Choice Requires="x14">
            <control shapeId="45081" r:id="rId27" name="Option Button 25">
              <controlPr defaultSize="0" autoFill="0" autoLine="0" autoPict="0">
                <anchor moveWithCells="1">
                  <from>
                    <xdr:col>2</xdr:col>
                    <xdr:colOff>57150</xdr:colOff>
                    <xdr:row>62</xdr:row>
                    <xdr:rowOff>123825</xdr:rowOff>
                  </from>
                  <to>
                    <xdr:col>3</xdr:col>
                    <xdr:colOff>933450</xdr:colOff>
                    <xdr:row>62</xdr:row>
                    <xdr:rowOff>342900</xdr:rowOff>
                  </to>
                </anchor>
              </controlPr>
            </control>
          </mc:Choice>
        </mc:AlternateContent>
        <mc:AlternateContent xmlns:mc="http://schemas.openxmlformats.org/markup-compatibility/2006">
          <mc:Choice Requires="x14">
            <control shapeId="45082" r:id="rId28" name="Option Button 26">
              <controlPr defaultSize="0" autoFill="0" autoLine="0" autoPict="0">
                <anchor moveWithCells="1">
                  <from>
                    <xdr:col>4</xdr:col>
                    <xdr:colOff>104775</xdr:colOff>
                    <xdr:row>62</xdr:row>
                    <xdr:rowOff>142875</xdr:rowOff>
                  </from>
                  <to>
                    <xdr:col>5</xdr:col>
                    <xdr:colOff>885825</xdr:colOff>
                    <xdr:row>62</xdr:row>
                    <xdr:rowOff>361950</xdr:rowOff>
                  </to>
                </anchor>
              </controlPr>
            </control>
          </mc:Choice>
        </mc:AlternateContent>
        <mc:AlternateContent xmlns:mc="http://schemas.openxmlformats.org/markup-compatibility/2006">
          <mc:Choice Requires="x14">
            <control shapeId="45083" r:id="rId29" name="Option Button 27">
              <controlPr defaultSize="0" autoFill="0" autoLine="0" autoPict="0">
                <anchor moveWithCells="1">
                  <from>
                    <xdr:col>6</xdr:col>
                    <xdr:colOff>66675</xdr:colOff>
                    <xdr:row>62</xdr:row>
                    <xdr:rowOff>152400</xdr:rowOff>
                  </from>
                  <to>
                    <xdr:col>7</xdr:col>
                    <xdr:colOff>942975</xdr:colOff>
                    <xdr:row>62</xdr:row>
                    <xdr:rowOff>371475</xdr:rowOff>
                  </to>
                </anchor>
              </controlPr>
            </control>
          </mc:Choice>
        </mc:AlternateContent>
        <mc:AlternateContent xmlns:mc="http://schemas.openxmlformats.org/markup-compatibility/2006">
          <mc:Choice Requires="x14">
            <control shapeId="45084" r:id="rId30" name="Option Button 28">
              <controlPr defaultSize="0" autoFill="0" autoLine="0" autoPict="0">
                <anchor moveWithCells="1">
                  <from>
                    <xdr:col>8</xdr:col>
                    <xdr:colOff>66675</xdr:colOff>
                    <xdr:row>62</xdr:row>
                    <xdr:rowOff>142875</xdr:rowOff>
                  </from>
                  <to>
                    <xdr:col>9</xdr:col>
                    <xdr:colOff>942975</xdr:colOff>
                    <xdr:row>62</xdr:row>
                    <xdr:rowOff>361950</xdr:rowOff>
                  </to>
                </anchor>
              </controlPr>
            </control>
          </mc:Choice>
        </mc:AlternateContent>
        <mc:AlternateContent xmlns:mc="http://schemas.openxmlformats.org/markup-compatibility/2006">
          <mc:Choice Requires="x14">
            <control shapeId="45085" r:id="rId31" name="Group Box 29">
              <controlPr defaultSize="0" print="0" autoFill="0" autoPict="0">
                <anchor moveWithCells="1">
                  <from>
                    <xdr:col>1</xdr:col>
                    <xdr:colOff>1362075</xdr:colOff>
                    <xdr:row>17</xdr:row>
                    <xdr:rowOff>0</xdr:rowOff>
                  </from>
                  <to>
                    <xdr:col>9</xdr:col>
                    <xdr:colOff>1295400</xdr:colOff>
                    <xdr:row>17</xdr:row>
                    <xdr:rowOff>495300</xdr:rowOff>
                  </to>
                </anchor>
              </controlPr>
            </control>
          </mc:Choice>
        </mc:AlternateContent>
        <mc:AlternateContent xmlns:mc="http://schemas.openxmlformats.org/markup-compatibility/2006">
          <mc:Choice Requires="x14">
            <control shapeId="45086" r:id="rId32" name="Group Box 30">
              <controlPr defaultSize="0" print="0" autoFill="0" autoPict="0">
                <anchor moveWithCells="1">
                  <from>
                    <xdr:col>1</xdr:col>
                    <xdr:colOff>1362075</xdr:colOff>
                    <xdr:row>26</xdr:row>
                    <xdr:rowOff>9525</xdr:rowOff>
                  </from>
                  <to>
                    <xdr:col>9</xdr:col>
                    <xdr:colOff>1276350</xdr:colOff>
                    <xdr:row>26</xdr:row>
                    <xdr:rowOff>495300</xdr:rowOff>
                  </to>
                </anchor>
              </controlPr>
            </control>
          </mc:Choice>
        </mc:AlternateContent>
        <mc:AlternateContent xmlns:mc="http://schemas.openxmlformats.org/markup-compatibility/2006">
          <mc:Choice Requires="x14">
            <control shapeId="45087" r:id="rId33" name="Group Box 31">
              <controlPr defaultSize="0" print="0" autoFill="0" autoPict="0">
                <anchor moveWithCells="1">
                  <from>
                    <xdr:col>1</xdr:col>
                    <xdr:colOff>1362075</xdr:colOff>
                    <xdr:row>35</xdr:row>
                    <xdr:rowOff>9525</xdr:rowOff>
                  </from>
                  <to>
                    <xdr:col>9</xdr:col>
                    <xdr:colOff>1285875</xdr:colOff>
                    <xdr:row>35</xdr:row>
                    <xdr:rowOff>476250</xdr:rowOff>
                  </to>
                </anchor>
              </controlPr>
            </control>
          </mc:Choice>
        </mc:AlternateContent>
        <mc:AlternateContent xmlns:mc="http://schemas.openxmlformats.org/markup-compatibility/2006">
          <mc:Choice Requires="x14">
            <control shapeId="45088" r:id="rId34" name="Group Box 32">
              <controlPr defaultSize="0" print="0" autoFill="0" autoPict="0">
                <anchor moveWithCells="1">
                  <from>
                    <xdr:col>1</xdr:col>
                    <xdr:colOff>1352550</xdr:colOff>
                    <xdr:row>44</xdr:row>
                    <xdr:rowOff>9525</xdr:rowOff>
                  </from>
                  <to>
                    <xdr:col>9</xdr:col>
                    <xdr:colOff>1304925</xdr:colOff>
                    <xdr:row>44</xdr:row>
                    <xdr:rowOff>485775</xdr:rowOff>
                  </to>
                </anchor>
              </controlPr>
            </control>
          </mc:Choice>
        </mc:AlternateContent>
        <mc:AlternateContent xmlns:mc="http://schemas.openxmlformats.org/markup-compatibility/2006">
          <mc:Choice Requires="x14">
            <control shapeId="45089" r:id="rId35" name="Group Box 33">
              <controlPr defaultSize="0" print="0" autoFill="0" autoPict="0">
                <anchor moveWithCells="1">
                  <from>
                    <xdr:col>2</xdr:col>
                    <xdr:colOff>9525</xdr:colOff>
                    <xdr:row>53</xdr:row>
                    <xdr:rowOff>9525</xdr:rowOff>
                  </from>
                  <to>
                    <xdr:col>9</xdr:col>
                    <xdr:colOff>1295400</xdr:colOff>
                    <xdr:row>53</xdr:row>
                    <xdr:rowOff>485775</xdr:rowOff>
                  </to>
                </anchor>
              </controlPr>
            </control>
          </mc:Choice>
        </mc:AlternateContent>
        <mc:AlternateContent xmlns:mc="http://schemas.openxmlformats.org/markup-compatibility/2006">
          <mc:Choice Requires="x14">
            <control shapeId="45090" r:id="rId36" name="Group Box 34">
              <controlPr defaultSize="0" print="0" autoFill="0" autoPict="0">
                <anchor moveWithCells="1">
                  <from>
                    <xdr:col>2</xdr:col>
                    <xdr:colOff>0</xdr:colOff>
                    <xdr:row>62</xdr:row>
                    <xdr:rowOff>0</xdr:rowOff>
                  </from>
                  <to>
                    <xdr:col>9</xdr:col>
                    <xdr:colOff>1304925</xdr:colOff>
                    <xdr:row>62</xdr:row>
                    <xdr:rowOff>495300</xdr:rowOff>
                  </to>
                </anchor>
              </controlPr>
            </control>
          </mc:Choice>
        </mc:AlternateContent>
        <mc:AlternateContent xmlns:mc="http://schemas.openxmlformats.org/markup-compatibility/2006">
          <mc:Choice Requires="x14">
            <control shapeId="45101" r:id="rId37" name="Option Button 45">
              <controlPr defaultSize="0" autoFill="0" autoLine="0" autoPict="0">
                <anchor moveWithCells="1">
                  <from>
                    <xdr:col>8</xdr:col>
                    <xdr:colOff>114300</xdr:colOff>
                    <xdr:row>8</xdr:row>
                    <xdr:rowOff>152400</xdr:rowOff>
                  </from>
                  <to>
                    <xdr:col>9</xdr:col>
                    <xdr:colOff>990600</xdr:colOff>
                    <xdr:row>8</xdr:row>
                    <xdr:rowOff>371475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4" id="{EBC49ABE-C162-40DA-AE99-F99738C780D9}">
            <xm:f>ISBLANK('Standard 7 Selecting'!$B$24)</xm:f>
            <x14:dxf>
              <fill>
                <patternFill>
                  <bgColor theme="0" tint="-0.499984740745262"/>
                </patternFill>
              </fill>
            </x14:dxf>
          </x14:cfRule>
          <xm:sqref>A4:J11</xm:sqref>
        </x14:conditionalFormatting>
        <x14:conditionalFormatting xmlns:xm="http://schemas.microsoft.com/office/excel/2006/main">
          <x14:cfRule type="expression" priority="13" id="{8770488D-957A-48DB-8463-F3585DA52708}">
            <xm:f>ISBLANK('Standard 7 Selecting'!$B$25)</xm:f>
            <x14:dxf>
              <fill>
                <patternFill>
                  <bgColor theme="0" tint="-0.499984740745262"/>
                </patternFill>
              </fill>
            </x14:dxf>
          </x14:cfRule>
          <xm:sqref>A13:J14 A16:J20 F15:J15</xm:sqref>
        </x14:conditionalFormatting>
        <x14:conditionalFormatting xmlns:xm="http://schemas.microsoft.com/office/excel/2006/main">
          <x14:cfRule type="expression" priority="12" id="{E9898A16-C5C8-425B-8557-17D3C1A0F9B4}">
            <xm:f>ISBLANK('Standard 7 Selecting'!$B$26)</xm:f>
            <x14:dxf>
              <fill>
                <patternFill>
                  <bgColor theme="0" tint="-0.499984740745262"/>
                </patternFill>
              </fill>
            </x14:dxf>
          </x14:cfRule>
          <xm:sqref>A22:J23 A25:J29 F24:J24</xm:sqref>
        </x14:conditionalFormatting>
        <x14:conditionalFormatting xmlns:xm="http://schemas.microsoft.com/office/excel/2006/main">
          <x14:cfRule type="expression" priority="10" id="{22AF1E91-9434-471D-A19A-8DE8D52CFB9A}">
            <xm:f>ISBLANK('Standard 7 Selecting'!$B$27)</xm:f>
            <x14:dxf>
              <fill>
                <patternFill>
                  <bgColor theme="0" tint="-0.499984740745262"/>
                </patternFill>
              </fill>
            </x14:dxf>
          </x14:cfRule>
          <xm:sqref>A31:J32 A34:J38 F33:J33</xm:sqref>
        </x14:conditionalFormatting>
        <x14:conditionalFormatting xmlns:xm="http://schemas.microsoft.com/office/excel/2006/main">
          <x14:cfRule type="expression" priority="9" id="{C8B1EFB4-DFE5-4FF6-9FC3-BDAD1122B1FD}">
            <xm:f>ISBLANK('Standard 7 Selecting'!$B$28)</xm:f>
            <x14:dxf>
              <fill>
                <patternFill>
                  <bgColor theme="0" tint="-0.499984740745262"/>
                </patternFill>
              </fill>
            </x14:dxf>
          </x14:cfRule>
          <xm:sqref>A40:J41 A43:J47 F42:J42</xm:sqref>
        </x14:conditionalFormatting>
        <x14:conditionalFormatting xmlns:xm="http://schemas.microsoft.com/office/excel/2006/main">
          <x14:cfRule type="expression" priority="8" id="{994B9596-4ADC-44E2-B503-4D5740F10937}">
            <xm:f>ISBLANK('Standard 7 Selecting'!$B$29)</xm:f>
            <x14:dxf>
              <fill>
                <patternFill>
                  <bgColor theme="0" tint="-0.499984740745262"/>
                </patternFill>
              </fill>
            </x14:dxf>
          </x14:cfRule>
          <xm:sqref>A49:J50 A52:J56 F51:J51</xm:sqref>
        </x14:conditionalFormatting>
        <x14:conditionalFormatting xmlns:xm="http://schemas.microsoft.com/office/excel/2006/main">
          <x14:cfRule type="expression" priority="7" id="{4295BBFC-1F82-437C-9B71-08F466A87778}">
            <xm:f>ISBLANK('Standard 7 Selecting'!$B$30)</xm:f>
            <x14:dxf>
              <fill>
                <patternFill>
                  <bgColor theme="0" tint="-0.499984740745262"/>
                </patternFill>
              </fill>
            </x14:dxf>
          </x14:cfRule>
          <xm:sqref>A58:J59 A61:J65 F60:J60</xm:sqref>
        </x14:conditionalFormatting>
        <x14:conditionalFormatting xmlns:xm="http://schemas.microsoft.com/office/excel/2006/main">
          <x14:cfRule type="expression" priority="6" id="{A0F24949-DD96-4390-8B50-3FE90DE0E23C}">
            <xm:f>ISBLANK('Standard 7 Selecting'!$B$24)</xm:f>
            <x14:dxf>
              <fill>
                <patternFill>
                  <bgColor theme="0" tint="-0.499984740745262"/>
                </patternFill>
              </fill>
            </x14:dxf>
          </x14:cfRule>
          <xm:sqref>A15:E15</xm:sqref>
        </x14:conditionalFormatting>
        <x14:conditionalFormatting xmlns:xm="http://schemas.microsoft.com/office/excel/2006/main">
          <x14:cfRule type="expression" priority="5" id="{751202BF-831E-496C-ABBA-387FF6C63AC1}">
            <xm:f>ISBLANK('Standard 7 Selecting'!$B$24)</xm:f>
            <x14:dxf>
              <fill>
                <patternFill>
                  <bgColor theme="0" tint="-0.499984740745262"/>
                </patternFill>
              </fill>
            </x14:dxf>
          </x14:cfRule>
          <xm:sqref>A24:E24</xm:sqref>
        </x14:conditionalFormatting>
        <x14:conditionalFormatting xmlns:xm="http://schemas.microsoft.com/office/excel/2006/main">
          <x14:cfRule type="expression" priority="4" id="{F2567850-4DAB-4756-8916-74644BE07C4D}">
            <xm:f>ISBLANK('Standard 7 Selecting'!$B$24)</xm:f>
            <x14:dxf>
              <fill>
                <patternFill>
                  <bgColor theme="0" tint="-0.499984740745262"/>
                </patternFill>
              </fill>
            </x14:dxf>
          </x14:cfRule>
          <xm:sqref>A33:E33</xm:sqref>
        </x14:conditionalFormatting>
        <x14:conditionalFormatting xmlns:xm="http://schemas.microsoft.com/office/excel/2006/main">
          <x14:cfRule type="expression" priority="3" id="{2119886D-4DD6-4417-81EA-658A0E4B3E4B}">
            <xm:f>ISBLANK('Standard 7 Selecting'!$B$24)</xm:f>
            <x14:dxf>
              <fill>
                <patternFill>
                  <bgColor theme="0" tint="-0.499984740745262"/>
                </patternFill>
              </fill>
            </x14:dxf>
          </x14:cfRule>
          <xm:sqref>A42:E42</xm:sqref>
        </x14:conditionalFormatting>
        <x14:conditionalFormatting xmlns:xm="http://schemas.microsoft.com/office/excel/2006/main">
          <x14:cfRule type="expression" priority="2" id="{9C255BEE-C872-4E0B-A32A-AEFC4226FD66}">
            <xm:f>ISBLANK('Standard 7 Selecting'!$B$24)</xm:f>
            <x14:dxf>
              <fill>
                <patternFill>
                  <bgColor theme="0" tint="-0.499984740745262"/>
                </patternFill>
              </fill>
            </x14:dxf>
          </x14:cfRule>
          <xm:sqref>A51:E51</xm:sqref>
        </x14:conditionalFormatting>
        <x14:conditionalFormatting xmlns:xm="http://schemas.microsoft.com/office/excel/2006/main">
          <x14:cfRule type="expression" priority="1" id="{72B36F0A-E5CC-4212-B13B-E9E63CD56101}">
            <xm:f>ISBLANK('Standard 7 Selecting'!$B$24)</xm:f>
            <x14:dxf>
              <fill>
                <patternFill>
                  <bgColor theme="0" tint="-0.499984740745262"/>
                </patternFill>
              </fill>
            </x14:dxf>
          </x14:cfRule>
          <xm:sqref>A60:E60</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rgb="FF00B050"/>
  </sheetPr>
  <dimension ref="A1:Q152"/>
  <sheetViews>
    <sheetView workbookViewId="0">
      <selection sqref="A1:J1"/>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17" width="11" style="8"/>
    <col min="18" max="16384" width="11" style="9"/>
  </cols>
  <sheetData>
    <row r="1" spans="1:17" ht="39" customHeight="1" thickBot="1" x14ac:dyDescent="0.3">
      <c r="A1" s="764"/>
      <c r="B1" s="765"/>
      <c r="C1" s="765"/>
      <c r="D1" s="765"/>
      <c r="E1" s="765"/>
      <c r="F1" s="765"/>
      <c r="G1" s="765"/>
      <c r="H1" s="765"/>
      <c r="I1" s="765"/>
      <c r="J1" s="766"/>
      <c r="L1" s="10"/>
      <c r="M1" s="10"/>
      <c r="N1" s="10"/>
      <c r="O1" s="10"/>
      <c r="P1" s="10"/>
      <c r="Q1" s="10"/>
    </row>
    <row r="2" spans="1:17" ht="37.5" customHeight="1" thickBot="1" x14ac:dyDescent="0.3">
      <c r="A2" s="146"/>
      <c r="B2" s="127" t="s">
        <v>1979</v>
      </c>
      <c r="C2" s="801" t="s">
        <v>1974</v>
      </c>
      <c r="D2" s="802"/>
      <c r="E2" s="803" t="s">
        <v>1539</v>
      </c>
      <c r="F2" s="802"/>
      <c r="G2" s="803" t="s">
        <v>1976</v>
      </c>
      <c r="H2" s="802"/>
      <c r="I2" s="803" t="s">
        <v>520</v>
      </c>
      <c r="J2" s="802"/>
      <c r="L2" s="10"/>
      <c r="M2" s="10"/>
      <c r="N2" s="10"/>
      <c r="O2" s="10"/>
      <c r="P2" s="10"/>
      <c r="Q2" s="10"/>
    </row>
    <row r="3" spans="1:17" ht="42" customHeight="1" thickBot="1" x14ac:dyDescent="0.3">
      <c r="A3" s="808"/>
      <c r="B3" s="809"/>
      <c r="C3" s="809"/>
      <c r="D3" s="809"/>
      <c r="E3" s="809"/>
      <c r="F3" s="809"/>
      <c r="G3" s="809"/>
      <c r="H3" s="809"/>
      <c r="I3" s="809"/>
      <c r="J3" s="810"/>
      <c r="L3" s="10"/>
      <c r="M3" s="10"/>
      <c r="N3" s="10"/>
      <c r="O3" s="10"/>
      <c r="P3" s="10"/>
      <c r="Q3" s="10"/>
    </row>
    <row r="4" spans="1:17" ht="15.75" customHeight="1" x14ac:dyDescent="0.25">
      <c r="A4" s="789"/>
      <c r="B4" s="790"/>
      <c r="C4" s="791"/>
      <c r="D4" s="792"/>
      <c r="E4" s="791"/>
      <c r="F4" s="792"/>
      <c r="G4" s="793"/>
      <c r="H4" s="794"/>
      <c r="I4" s="774"/>
      <c r="J4" s="775"/>
      <c r="L4" s="10"/>
      <c r="M4" s="10"/>
      <c r="N4" s="10"/>
      <c r="O4" s="10"/>
      <c r="P4" s="10"/>
      <c r="Q4" s="10"/>
    </row>
    <row r="5" spans="1:17" s="22" customFormat="1" ht="42.75" customHeight="1" x14ac:dyDescent="0.25">
      <c r="A5" s="780"/>
      <c r="B5" s="781"/>
      <c r="C5" s="782"/>
      <c r="D5" s="783"/>
      <c r="E5" s="782"/>
      <c r="F5" s="783"/>
      <c r="G5" s="780"/>
      <c r="H5" s="783"/>
      <c r="I5" s="780"/>
      <c r="J5" s="783"/>
      <c r="L5" s="23"/>
      <c r="M5" s="23"/>
      <c r="N5" s="23"/>
      <c r="O5" s="23"/>
      <c r="P5" s="23"/>
      <c r="Q5" s="23"/>
    </row>
    <row r="6" spans="1:17" ht="80.25" customHeight="1" x14ac:dyDescent="0.25">
      <c r="A6" s="76"/>
      <c r="B6" s="124"/>
      <c r="C6" s="125"/>
      <c r="D6" s="120"/>
      <c r="E6" s="69"/>
      <c r="F6" s="120"/>
      <c r="G6" s="69"/>
      <c r="H6" s="120"/>
      <c r="I6" s="69"/>
      <c r="J6" s="120"/>
      <c r="L6" s="10"/>
      <c r="M6" s="10"/>
      <c r="N6" s="10"/>
      <c r="O6" s="10"/>
      <c r="P6" s="10"/>
      <c r="Q6" s="10"/>
    </row>
    <row r="7" spans="1:17" ht="63.75" customHeight="1" x14ac:dyDescent="0.25">
      <c r="A7" s="76"/>
      <c r="B7" s="124"/>
      <c r="C7" s="126"/>
      <c r="D7" s="120"/>
      <c r="E7" s="69"/>
      <c r="F7" s="120"/>
      <c r="G7" s="69"/>
      <c r="H7" s="120"/>
      <c r="J7" s="120"/>
      <c r="L7" s="10"/>
      <c r="M7" s="10"/>
      <c r="N7" s="10"/>
      <c r="O7" s="10"/>
      <c r="P7" s="10"/>
      <c r="Q7" s="10"/>
    </row>
    <row r="8" spans="1:17" ht="98.25" customHeight="1" x14ac:dyDescent="0.25">
      <c r="A8" s="76"/>
      <c r="B8" s="124"/>
      <c r="C8" s="126"/>
      <c r="D8" s="120"/>
      <c r="E8" s="69"/>
      <c r="F8" s="120"/>
      <c r="G8" s="69"/>
      <c r="H8" s="120"/>
      <c r="I8" s="70"/>
      <c r="J8" s="120"/>
      <c r="L8" s="10"/>
      <c r="M8" s="10"/>
      <c r="N8" s="10"/>
      <c r="O8" s="10"/>
      <c r="P8" s="10"/>
      <c r="Q8" s="10"/>
    </row>
    <row r="9" spans="1:17" ht="36" customHeight="1" x14ac:dyDescent="0.25">
      <c r="A9" s="76"/>
      <c r="B9" s="124"/>
      <c r="C9" s="126"/>
      <c r="D9" s="120"/>
      <c r="E9" s="69"/>
      <c r="F9" s="120"/>
      <c r="G9" s="69"/>
      <c r="H9" s="120"/>
      <c r="I9" s="69"/>
      <c r="J9" s="120"/>
      <c r="L9" s="10"/>
      <c r="M9" s="10"/>
      <c r="N9" s="10"/>
      <c r="O9" s="10"/>
      <c r="P9" s="10"/>
      <c r="Q9" s="10"/>
    </row>
    <row r="10" spans="1:17" ht="35.25" customHeight="1" thickBot="1" x14ac:dyDescent="0.3">
      <c r="A10" s="76"/>
      <c r="B10" s="124"/>
      <c r="C10" s="126"/>
      <c r="D10" s="147"/>
      <c r="E10" s="69"/>
      <c r="F10" s="120"/>
      <c r="G10" s="69"/>
      <c r="H10" s="120"/>
      <c r="I10" s="69"/>
      <c r="J10" s="147"/>
      <c r="L10" s="10"/>
      <c r="M10" s="10"/>
      <c r="N10" s="10"/>
      <c r="O10" s="10"/>
      <c r="P10" s="10"/>
      <c r="Q10" s="10"/>
    </row>
    <row r="11" spans="1:17" ht="15" customHeight="1" x14ac:dyDescent="0.25">
      <c r="A11" s="76"/>
      <c r="B11" s="73"/>
      <c r="C11" s="131"/>
      <c r="D11" s="71"/>
      <c r="E11" s="79"/>
      <c r="F11" s="71"/>
      <c r="G11" s="79"/>
      <c r="H11" s="71"/>
      <c r="I11" s="776"/>
      <c r="J11" s="795"/>
      <c r="L11" s="10"/>
      <c r="M11" s="10"/>
      <c r="N11" s="10"/>
      <c r="O11" s="10"/>
      <c r="P11" s="10"/>
      <c r="Q11" s="10"/>
    </row>
    <row r="12" spans="1:17" ht="15" customHeight="1" x14ac:dyDescent="0.25">
      <c r="A12" s="76"/>
      <c r="B12" s="73"/>
      <c r="C12" s="131"/>
      <c r="D12" s="71"/>
      <c r="E12" s="79"/>
      <c r="F12" s="71"/>
      <c r="G12" s="79"/>
      <c r="H12" s="80"/>
      <c r="I12" s="796"/>
      <c r="J12" s="797"/>
      <c r="L12" s="10"/>
      <c r="M12" s="10"/>
      <c r="N12" s="10"/>
      <c r="O12" s="10"/>
      <c r="P12" s="10"/>
      <c r="Q12" s="10"/>
    </row>
    <row r="13" spans="1:17" ht="42" customHeight="1" thickBot="1" x14ac:dyDescent="0.3">
      <c r="A13" s="798">
        <f>A1</f>
        <v>0</v>
      </c>
      <c r="B13" s="799"/>
      <c r="C13" s="799"/>
      <c r="D13" s="799"/>
      <c r="E13" s="799"/>
      <c r="F13" s="799"/>
      <c r="G13" s="799"/>
      <c r="H13" s="799"/>
      <c r="I13" s="799"/>
      <c r="J13" s="800"/>
      <c r="L13" s="10"/>
      <c r="M13" s="10"/>
      <c r="N13" s="10"/>
      <c r="O13" s="10"/>
      <c r="P13" s="10"/>
      <c r="Q13" s="10"/>
    </row>
    <row r="14" spans="1:17" ht="15.95" customHeight="1" thickBot="1" x14ac:dyDescent="0.3">
      <c r="A14" s="146"/>
      <c r="B14" s="127" t="s">
        <v>1979</v>
      </c>
      <c r="C14" s="801" t="s">
        <v>1974</v>
      </c>
      <c r="D14" s="802"/>
      <c r="E14" s="803" t="s">
        <v>1975</v>
      </c>
      <c r="F14" s="802"/>
      <c r="G14" s="803" t="s">
        <v>1976</v>
      </c>
      <c r="H14" s="802"/>
      <c r="I14" s="803" t="s">
        <v>520</v>
      </c>
      <c r="J14" s="802"/>
      <c r="L14" s="10"/>
      <c r="M14" s="10"/>
      <c r="N14" s="10"/>
      <c r="O14" s="10"/>
      <c r="P14" s="10"/>
      <c r="Q14" s="10"/>
    </row>
    <row r="15" spans="1:17" ht="27.75" customHeight="1" thickBot="1" x14ac:dyDescent="0.3">
      <c r="A15" s="808"/>
      <c r="B15" s="809"/>
      <c r="C15" s="809"/>
      <c r="D15" s="809"/>
      <c r="E15" s="809"/>
      <c r="F15" s="809"/>
      <c r="G15" s="809"/>
      <c r="H15" s="809"/>
      <c r="I15" s="809"/>
      <c r="J15" s="810"/>
      <c r="L15" s="10"/>
      <c r="M15" s="10"/>
      <c r="N15" s="10"/>
      <c r="O15" s="10"/>
      <c r="P15" s="10"/>
      <c r="Q15" s="10"/>
    </row>
    <row r="16" spans="1:17" x14ac:dyDescent="0.25">
      <c r="A16" s="811"/>
      <c r="B16" s="812"/>
      <c r="C16" s="815"/>
      <c r="D16" s="816"/>
      <c r="E16" s="774"/>
      <c r="F16" s="775"/>
      <c r="G16" s="774"/>
      <c r="H16" s="821"/>
      <c r="I16" s="774"/>
      <c r="J16" s="775"/>
      <c r="L16" s="10"/>
      <c r="M16" s="10"/>
      <c r="N16" s="10"/>
      <c r="O16" s="10"/>
      <c r="P16" s="10"/>
      <c r="Q16" s="10"/>
    </row>
    <row r="17" spans="1:17" s="22" customFormat="1" ht="24" customHeight="1" x14ac:dyDescent="0.25">
      <c r="A17" s="780"/>
      <c r="B17" s="781"/>
      <c r="C17" s="782"/>
      <c r="D17" s="783"/>
      <c r="E17" s="780"/>
      <c r="F17" s="783"/>
      <c r="G17" s="780"/>
      <c r="H17" s="781"/>
      <c r="I17" s="780"/>
      <c r="J17" s="783"/>
      <c r="L17" s="23"/>
      <c r="M17" s="23"/>
      <c r="N17" s="23"/>
      <c r="O17" s="23"/>
      <c r="P17" s="23"/>
      <c r="Q17" s="23"/>
    </row>
    <row r="18" spans="1:17" ht="53.25" customHeight="1" x14ac:dyDescent="0.25">
      <c r="A18" s="76"/>
      <c r="B18" s="116"/>
      <c r="C18" s="126"/>
      <c r="D18" s="120"/>
      <c r="E18" s="90"/>
      <c r="F18" s="120"/>
      <c r="G18" s="90"/>
      <c r="H18" s="124"/>
      <c r="I18" s="70"/>
      <c r="J18" s="120"/>
      <c r="L18" s="10"/>
      <c r="M18" s="10"/>
      <c r="N18" s="10"/>
      <c r="O18" s="10"/>
      <c r="P18" s="10"/>
      <c r="Q18" s="10"/>
    </row>
    <row r="19" spans="1:17" ht="40.5" customHeight="1" x14ac:dyDescent="0.25">
      <c r="A19" s="76"/>
      <c r="B19" s="124"/>
      <c r="C19" s="126"/>
      <c r="D19" s="120"/>
      <c r="E19" s="90"/>
      <c r="F19" s="120"/>
      <c r="G19" s="90"/>
      <c r="H19" s="124"/>
      <c r="I19" s="70"/>
      <c r="J19" s="115"/>
      <c r="L19" s="10"/>
      <c r="M19" s="10"/>
      <c r="N19" s="10"/>
      <c r="O19" s="10"/>
      <c r="P19" s="10"/>
      <c r="Q19" s="10"/>
    </row>
    <row r="20" spans="1:17" ht="63.75" customHeight="1" thickBot="1" x14ac:dyDescent="0.3">
      <c r="A20" s="76"/>
      <c r="B20" s="68"/>
      <c r="C20" s="126"/>
      <c r="D20" s="120"/>
      <c r="E20" s="90"/>
      <c r="F20" s="120"/>
      <c r="G20" s="117"/>
      <c r="H20" s="68"/>
      <c r="I20" s="70"/>
      <c r="J20" s="120"/>
      <c r="L20" s="10"/>
      <c r="M20" s="10"/>
      <c r="N20" s="10"/>
      <c r="O20" s="10"/>
      <c r="P20" s="10"/>
      <c r="Q20" s="10"/>
    </row>
    <row r="21" spans="1:17" ht="15" customHeight="1" x14ac:dyDescent="0.25">
      <c r="A21" s="76"/>
      <c r="B21" s="128"/>
      <c r="C21" s="131"/>
      <c r="D21" s="71"/>
      <c r="E21" s="91"/>
      <c r="F21" s="81"/>
      <c r="G21" s="91"/>
      <c r="H21" s="88"/>
      <c r="I21" s="804"/>
      <c r="J21" s="805"/>
      <c r="L21" s="10"/>
      <c r="M21" s="10"/>
      <c r="N21" s="10"/>
      <c r="O21" s="10"/>
      <c r="P21" s="10"/>
      <c r="Q21" s="10"/>
    </row>
    <row r="22" spans="1:17" ht="15" customHeight="1" thickBot="1" x14ac:dyDescent="0.3">
      <c r="A22" s="85"/>
      <c r="B22" s="129"/>
      <c r="C22" s="132"/>
      <c r="D22" s="82"/>
      <c r="E22" s="92"/>
      <c r="F22" s="86"/>
      <c r="G22" s="92"/>
      <c r="H22" s="89"/>
      <c r="I22" s="806"/>
      <c r="J22" s="807"/>
      <c r="L22" s="10"/>
      <c r="M22" s="10"/>
      <c r="N22" s="10"/>
      <c r="O22" s="10"/>
      <c r="P22" s="10"/>
      <c r="Q22" s="10"/>
    </row>
    <row r="23" spans="1:17" ht="45.75" customHeight="1" thickBot="1" x14ac:dyDescent="0.3">
      <c r="A23" s="764">
        <f>A1</f>
        <v>0</v>
      </c>
      <c r="B23" s="765"/>
      <c r="C23" s="765"/>
      <c r="D23" s="765"/>
      <c r="E23" s="765"/>
      <c r="F23" s="765"/>
      <c r="G23" s="765"/>
      <c r="H23" s="765"/>
      <c r="I23" s="765"/>
      <c r="J23" s="766"/>
      <c r="L23" s="10"/>
      <c r="M23" s="10"/>
      <c r="N23" s="10"/>
      <c r="O23" s="10"/>
      <c r="P23" s="10"/>
      <c r="Q23" s="10"/>
    </row>
    <row r="24" spans="1:17" ht="15.95" customHeight="1" thickBot="1" x14ac:dyDescent="0.3">
      <c r="A24" s="146"/>
      <c r="B24" s="127" t="s">
        <v>1979</v>
      </c>
      <c r="C24" s="144"/>
      <c r="D24" s="145" t="s">
        <v>1974</v>
      </c>
      <c r="E24" s="146"/>
      <c r="F24" s="148" t="s">
        <v>1975</v>
      </c>
      <c r="G24" s="146"/>
      <c r="H24" s="148" t="s">
        <v>1976</v>
      </c>
      <c r="I24" s="146"/>
      <c r="J24" s="145" t="s">
        <v>520</v>
      </c>
      <c r="L24" s="10"/>
      <c r="M24" s="10"/>
      <c r="N24" s="10"/>
      <c r="O24" s="10"/>
      <c r="P24" s="10"/>
      <c r="Q24" s="10"/>
    </row>
    <row r="25" spans="1:17" ht="30" customHeight="1" thickBot="1" x14ac:dyDescent="0.3">
      <c r="A25" s="808"/>
      <c r="B25" s="809"/>
      <c r="C25" s="809"/>
      <c r="D25" s="809"/>
      <c r="E25" s="809"/>
      <c r="F25" s="809"/>
      <c r="G25" s="809"/>
      <c r="H25" s="809"/>
      <c r="I25" s="809"/>
      <c r="J25" s="810"/>
      <c r="L25" s="10"/>
      <c r="M25" s="10"/>
      <c r="N25" s="10"/>
      <c r="O25" s="10"/>
      <c r="P25" s="10"/>
      <c r="Q25" s="10"/>
    </row>
    <row r="26" spans="1:17" x14ac:dyDescent="0.25">
      <c r="A26" s="811"/>
      <c r="B26" s="812"/>
      <c r="C26" s="815"/>
      <c r="D26" s="816"/>
      <c r="E26" s="774"/>
      <c r="F26" s="775"/>
      <c r="G26" s="774"/>
      <c r="H26" s="775"/>
      <c r="I26" s="774"/>
      <c r="J26" s="775"/>
      <c r="L26" s="10"/>
      <c r="M26" s="10"/>
      <c r="N26" s="10"/>
      <c r="O26" s="10"/>
      <c r="P26" s="10"/>
      <c r="Q26" s="10"/>
    </row>
    <row r="27" spans="1:17" s="22" customFormat="1" ht="26.25" customHeight="1" x14ac:dyDescent="0.25">
      <c r="A27" s="780"/>
      <c r="B27" s="781"/>
      <c r="C27" s="782"/>
      <c r="D27" s="783"/>
      <c r="E27" s="780"/>
      <c r="F27" s="783"/>
      <c r="G27" s="780"/>
      <c r="H27" s="783"/>
      <c r="I27" s="780"/>
      <c r="J27" s="783"/>
      <c r="L27" s="23"/>
      <c r="M27" s="23"/>
      <c r="N27" s="23"/>
      <c r="O27" s="23"/>
      <c r="P27" s="23"/>
      <c r="Q27" s="23"/>
    </row>
    <row r="28" spans="1:17" ht="55.5" customHeight="1" x14ac:dyDescent="0.25">
      <c r="A28" s="76"/>
      <c r="B28" s="124"/>
      <c r="C28" s="126"/>
      <c r="D28" s="123"/>
      <c r="E28" s="69"/>
      <c r="F28" s="123"/>
      <c r="G28" s="69"/>
      <c r="H28" s="123"/>
      <c r="I28" s="69"/>
      <c r="J28" s="123"/>
      <c r="L28" s="10"/>
      <c r="M28" s="10"/>
      <c r="N28" s="10"/>
      <c r="O28" s="10"/>
      <c r="P28" s="10"/>
      <c r="Q28" s="10"/>
    </row>
    <row r="29" spans="1:17" ht="66" customHeight="1" x14ac:dyDescent="0.25">
      <c r="A29" s="76"/>
      <c r="B29" s="124"/>
      <c r="C29" s="126"/>
      <c r="D29" s="123"/>
      <c r="E29" s="69"/>
      <c r="F29" s="123"/>
      <c r="G29" s="69"/>
      <c r="H29" s="123"/>
      <c r="I29" s="69"/>
      <c r="J29" s="123"/>
      <c r="L29" s="10"/>
      <c r="M29" s="10"/>
      <c r="N29" s="10"/>
      <c r="O29" s="10"/>
      <c r="P29" s="10"/>
      <c r="Q29" s="10"/>
    </row>
    <row r="30" spans="1:17" ht="65.25" customHeight="1" x14ac:dyDescent="0.25">
      <c r="A30" s="76"/>
      <c r="B30" s="124"/>
      <c r="C30" s="126"/>
      <c r="D30" s="123"/>
      <c r="E30" s="69"/>
      <c r="F30" s="71"/>
      <c r="G30" s="69"/>
      <c r="H30" s="123"/>
      <c r="I30" s="69"/>
      <c r="J30" s="71"/>
      <c r="L30" s="10"/>
      <c r="M30" s="10"/>
      <c r="N30" s="10"/>
      <c r="O30" s="10"/>
      <c r="P30" s="10"/>
      <c r="Q30" s="10"/>
    </row>
    <row r="31" spans="1:17" ht="53.25" customHeight="1" thickBot="1" x14ac:dyDescent="0.3">
      <c r="A31" s="76"/>
      <c r="B31" s="68"/>
      <c r="C31" s="126"/>
      <c r="D31" s="123"/>
      <c r="E31" s="69"/>
      <c r="F31" s="71"/>
      <c r="G31" s="69"/>
      <c r="H31" s="71"/>
      <c r="I31" s="69"/>
      <c r="J31" s="71"/>
      <c r="L31" s="10"/>
      <c r="M31" s="10"/>
      <c r="N31" s="10"/>
      <c r="O31" s="10"/>
      <c r="P31" s="10"/>
      <c r="Q31" s="10"/>
    </row>
    <row r="32" spans="1:17" ht="15" customHeight="1" x14ac:dyDescent="0.25">
      <c r="A32" s="76"/>
      <c r="B32" s="73"/>
      <c r="C32" s="131"/>
      <c r="D32" s="71"/>
      <c r="E32" s="79"/>
      <c r="F32" s="71"/>
      <c r="G32" s="79"/>
      <c r="H32" s="71"/>
      <c r="I32" s="804"/>
      <c r="J32" s="805"/>
      <c r="L32" s="10"/>
      <c r="M32" s="10"/>
      <c r="N32" s="10"/>
      <c r="O32" s="10"/>
      <c r="P32" s="10"/>
      <c r="Q32" s="10"/>
    </row>
    <row r="33" spans="1:17" ht="15" customHeight="1" thickBot="1" x14ac:dyDescent="0.3">
      <c r="A33" s="85"/>
      <c r="B33" s="129"/>
      <c r="C33" s="132"/>
      <c r="D33" s="82"/>
      <c r="E33" s="85"/>
      <c r="F33" s="86"/>
      <c r="G33" s="85"/>
      <c r="H33" s="86"/>
      <c r="I33" s="806"/>
      <c r="J33" s="807"/>
      <c r="L33" s="10"/>
      <c r="M33" s="10"/>
      <c r="N33" s="10"/>
      <c r="O33" s="10"/>
      <c r="P33" s="10"/>
      <c r="Q33" s="10"/>
    </row>
    <row r="34" spans="1:17" ht="39.75" customHeight="1" thickBot="1" x14ac:dyDescent="0.3">
      <c r="A34" s="764">
        <f>A1</f>
        <v>0</v>
      </c>
      <c r="B34" s="765"/>
      <c r="C34" s="765"/>
      <c r="D34" s="765"/>
      <c r="E34" s="765"/>
      <c r="F34" s="765"/>
      <c r="G34" s="765"/>
      <c r="H34" s="765"/>
      <c r="I34" s="765"/>
      <c r="J34" s="766"/>
      <c r="L34" s="10"/>
      <c r="M34" s="10"/>
      <c r="N34" s="10"/>
      <c r="O34" s="10"/>
      <c r="P34" s="10"/>
      <c r="Q34" s="10"/>
    </row>
    <row r="35" spans="1:17" ht="15.95" customHeight="1" thickBot="1" x14ac:dyDescent="0.3">
      <c r="A35" s="146"/>
      <c r="B35" s="127" t="s">
        <v>1979</v>
      </c>
      <c r="C35" s="144"/>
      <c r="D35" s="145" t="s">
        <v>1974</v>
      </c>
      <c r="E35" s="146"/>
      <c r="F35" s="148" t="s">
        <v>1975</v>
      </c>
      <c r="G35" s="146"/>
      <c r="H35" s="148" t="s">
        <v>1976</v>
      </c>
      <c r="I35" s="146"/>
      <c r="J35" s="145" t="s">
        <v>520</v>
      </c>
      <c r="L35" s="10"/>
      <c r="M35" s="10"/>
      <c r="N35" s="10"/>
      <c r="O35" s="10"/>
      <c r="P35" s="10"/>
      <c r="Q35" s="10"/>
    </row>
    <row r="36" spans="1:17" ht="23.1" customHeight="1" thickBot="1" x14ac:dyDescent="0.3">
      <c r="A36" s="767"/>
      <c r="B36" s="768"/>
      <c r="C36" s="768"/>
      <c r="D36" s="768"/>
      <c r="E36" s="768"/>
      <c r="F36" s="768"/>
      <c r="G36" s="768"/>
      <c r="H36" s="768"/>
      <c r="I36" s="768"/>
      <c r="J36" s="769"/>
      <c r="L36" s="10"/>
      <c r="M36" s="10"/>
      <c r="N36" s="10"/>
      <c r="O36" s="10"/>
      <c r="P36" s="10"/>
      <c r="Q36" s="10"/>
    </row>
    <row r="37" spans="1:17" ht="15.75" customHeight="1" x14ac:dyDescent="0.25">
      <c r="A37" s="770"/>
      <c r="B37" s="771"/>
      <c r="C37" s="772"/>
      <c r="D37" s="773"/>
      <c r="E37" s="774"/>
      <c r="F37" s="775"/>
      <c r="G37" s="774"/>
      <c r="H37" s="775"/>
      <c r="I37" s="774"/>
      <c r="J37" s="775"/>
      <c r="L37" s="10"/>
      <c r="M37" s="10"/>
      <c r="N37" s="10"/>
      <c r="O37" s="10"/>
      <c r="P37" s="10"/>
      <c r="Q37" s="10"/>
    </row>
    <row r="38" spans="1:17" ht="22.5" customHeight="1" x14ac:dyDescent="0.25">
      <c r="A38" s="780"/>
      <c r="B38" s="781"/>
      <c r="C38" s="782"/>
      <c r="D38" s="783"/>
      <c r="E38" s="780"/>
      <c r="F38" s="783"/>
      <c r="G38" s="780"/>
      <c r="H38" s="783"/>
      <c r="I38" s="780"/>
      <c r="J38" s="783"/>
      <c r="L38" s="10"/>
      <c r="M38" s="10"/>
      <c r="N38" s="10"/>
      <c r="O38" s="10"/>
      <c r="P38" s="10"/>
      <c r="Q38" s="10"/>
    </row>
    <row r="39" spans="1:17" ht="90" customHeight="1" x14ac:dyDescent="0.25">
      <c r="A39" s="76"/>
      <c r="B39" s="124"/>
      <c r="C39" s="126"/>
      <c r="D39" s="120"/>
      <c r="E39" s="75"/>
      <c r="F39" s="119"/>
      <c r="G39" s="69"/>
      <c r="H39" s="120"/>
      <c r="I39" s="75"/>
      <c r="J39" s="122"/>
      <c r="L39" s="10"/>
      <c r="M39" s="10"/>
      <c r="N39" s="10"/>
      <c r="O39" s="10"/>
      <c r="P39" s="10"/>
      <c r="Q39" s="10"/>
    </row>
    <row r="40" spans="1:17" ht="39" customHeight="1" x14ac:dyDescent="0.25">
      <c r="A40" s="76"/>
      <c r="B40" s="124"/>
      <c r="C40" s="126"/>
      <c r="D40" s="147"/>
      <c r="E40" s="784"/>
      <c r="F40" s="785"/>
      <c r="G40" s="69"/>
      <c r="H40" s="147"/>
      <c r="I40" s="69"/>
      <c r="J40" s="120"/>
      <c r="L40" s="10"/>
      <c r="M40" s="10"/>
      <c r="N40" s="10"/>
      <c r="O40" s="10"/>
      <c r="P40" s="10"/>
      <c r="Q40" s="10"/>
    </row>
    <row r="41" spans="1:17" ht="27.75" customHeight="1" x14ac:dyDescent="0.25">
      <c r="A41" s="76"/>
      <c r="B41" s="68"/>
      <c r="C41" s="126"/>
      <c r="D41" s="147"/>
      <c r="E41" s="69"/>
      <c r="F41" s="120"/>
      <c r="G41" s="69"/>
      <c r="H41" s="147"/>
      <c r="I41" s="69"/>
      <c r="J41" s="120"/>
      <c r="L41" s="10"/>
      <c r="M41" s="10"/>
      <c r="N41" s="10"/>
      <c r="O41" s="10"/>
      <c r="P41" s="10"/>
      <c r="Q41" s="10"/>
    </row>
    <row r="42" spans="1:17" ht="26.25" customHeight="1" x14ac:dyDescent="0.25">
      <c r="A42" s="76"/>
      <c r="B42" s="68"/>
      <c r="C42" s="125"/>
      <c r="D42" s="147"/>
      <c r="E42" s="140"/>
      <c r="F42" s="120"/>
      <c r="G42" s="118"/>
      <c r="H42" s="68"/>
      <c r="I42" s="140"/>
      <c r="J42" s="120"/>
      <c r="L42" s="10"/>
      <c r="M42" s="10"/>
      <c r="N42" s="10"/>
      <c r="O42" s="10"/>
      <c r="P42" s="10"/>
      <c r="Q42" s="10"/>
    </row>
    <row r="43" spans="1:17" ht="30" customHeight="1" thickBot="1" x14ac:dyDescent="0.3">
      <c r="A43" s="76"/>
      <c r="B43" s="68"/>
      <c r="C43" s="125"/>
      <c r="D43" s="147"/>
      <c r="E43" s="140"/>
      <c r="F43" s="120"/>
      <c r="G43" s="140"/>
      <c r="H43" s="147"/>
      <c r="I43" s="140"/>
      <c r="J43" s="147"/>
      <c r="L43" s="10"/>
      <c r="M43" s="10"/>
      <c r="N43" s="10"/>
      <c r="O43" s="10"/>
      <c r="P43" s="10"/>
      <c r="Q43" s="10"/>
    </row>
    <row r="44" spans="1:17" ht="15" customHeight="1" x14ac:dyDescent="0.25">
      <c r="A44" s="76"/>
      <c r="B44" s="84"/>
      <c r="C44" s="134"/>
      <c r="D44" s="74"/>
      <c r="E44" s="75"/>
      <c r="F44" s="121"/>
      <c r="G44" s="72"/>
      <c r="H44" s="73"/>
      <c r="I44" s="776"/>
      <c r="J44" s="777"/>
      <c r="L44" s="10"/>
      <c r="M44" s="10"/>
      <c r="N44" s="10"/>
      <c r="O44" s="10"/>
      <c r="P44" s="10"/>
      <c r="Q44" s="10"/>
    </row>
    <row r="45" spans="1:17" ht="15" customHeight="1" thickBot="1" x14ac:dyDescent="0.3">
      <c r="A45" s="85"/>
      <c r="B45" s="130"/>
      <c r="C45" s="135"/>
      <c r="D45" s="71"/>
      <c r="E45" s="72"/>
      <c r="F45" s="73"/>
      <c r="G45" s="72"/>
      <c r="H45" s="87"/>
      <c r="I45" s="778"/>
      <c r="J45" s="779"/>
      <c r="L45" s="10"/>
      <c r="M45" s="10"/>
      <c r="N45" s="10"/>
      <c r="O45" s="10"/>
      <c r="P45" s="10"/>
      <c r="Q45" s="10"/>
    </row>
    <row r="46" spans="1:17" ht="39.75" customHeight="1" thickBot="1" x14ac:dyDescent="0.3">
      <c r="A46" s="764">
        <f>A1</f>
        <v>0</v>
      </c>
      <c r="B46" s="765"/>
      <c r="C46" s="765"/>
      <c r="D46" s="765"/>
      <c r="E46" s="765"/>
      <c r="F46" s="765"/>
      <c r="G46" s="765"/>
      <c r="H46" s="765"/>
      <c r="I46" s="765"/>
      <c r="J46" s="766"/>
      <c r="L46" s="10"/>
      <c r="M46" s="10"/>
      <c r="N46" s="10"/>
      <c r="O46" s="10"/>
      <c r="P46" s="10"/>
      <c r="Q46" s="10"/>
    </row>
    <row r="47" spans="1:17" ht="15.95" customHeight="1" thickBot="1" x14ac:dyDescent="0.3">
      <c r="A47" s="146"/>
      <c r="B47" s="127" t="s">
        <v>1979</v>
      </c>
      <c r="C47" s="144"/>
      <c r="D47" s="145" t="s">
        <v>1974</v>
      </c>
      <c r="E47" s="146"/>
      <c r="F47" s="148" t="s">
        <v>1975</v>
      </c>
      <c r="G47" s="146"/>
      <c r="H47" s="148" t="s">
        <v>1976</v>
      </c>
      <c r="I47" s="146"/>
      <c r="J47" s="145" t="s">
        <v>520</v>
      </c>
      <c r="L47" s="10"/>
      <c r="M47" s="10"/>
      <c r="N47" s="10"/>
      <c r="O47" s="10"/>
      <c r="P47" s="10"/>
      <c r="Q47" s="10"/>
    </row>
    <row r="48" spans="1:17" ht="25.5" customHeight="1" thickBot="1" x14ac:dyDescent="0.3">
      <c r="A48" s="808"/>
      <c r="B48" s="809"/>
      <c r="C48" s="809"/>
      <c r="D48" s="809"/>
      <c r="E48" s="809"/>
      <c r="F48" s="809"/>
      <c r="G48" s="809"/>
      <c r="H48" s="809"/>
      <c r="I48" s="809"/>
      <c r="J48" s="810"/>
      <c r="L48" s="10"/>
      <c r="M48" s="10"/>
      <c r="N48" s="10"/>
      <c r="O48" s="10"/>
      <c r="P48" s="10"/>
      <c r="Q48" s="10"/>
    </row>
    <row r="49" spans="1:17" x14ac:dyDescent="0.25">
      <c r="A49" s="770"/>
      <c r="B49" s="771"/>
      <c r="C49" s="772"/>
      <c r="D49" s="773"/>
      <c r="E49" s="774"/>
      <c r="F49" s="775"/>
      <c r="G49" s="774"/>
      <c r="H49" s="775"/>
      <c r="I49" s="774"/>
      <c r="J49" s="775"/>
      <c r="L49" s="10"/>
      <c r="M49" s="10"/>
      <c r="N49" s="10"/>
      <c r="O49" s="10"/>
      <c r="P49" s="10"/>
      <c r="Q49" s="10"/>
    </row>
    <row r="50" spans="1:17" s="22" customFormat="1" ht="27.75" customHeight="1" x14ac:dyDescent="0.25">
      <c r="A50" s="780"/>
      <c r="B50" s="781"/>
      <c r="C50" s="782"/>
      <c r="D50" s="783"/>
      <c r="E50" s="780"/>
      <c r="F50" s="783"/>
      <c r="G50" s="780"/>
      <c r="H50" s="783"/>
      <c r="I50" s="780"/>
      <c r="J50" s="783"/>
      <c r="L50" s="23"/>
      <c r="M50" s="23"/>
      <c r="N50" s="23"/>
      <c r="O50" s="23"/>
      <c r="P50" s="23"/>
      <c r="Q50" s="23"/>
    </row>
    <row r="51" spans="1:17" ht="51" customHeight="1" x14ac:dyDescent="0.25">
      <c r="A51" s="76"/>
      <c r="B51" s="68"/>
      <c r="C51" s="125"/>
      <c r="D51" s="147"/>
      <c r="E51" s="140"/>
      <c r="F51" s="147"/>
      <c r="G51" s="140"/>
      <c r="H51" s="147"/>
      <c r="I51" s="140"/>
      <c r="J51" s="147"/>
      <c r="L51" s="10"/>
      <c r="M51" s="10"/>
      <c r="N51" s="10"/>
      <c r="O51" s="10"/>
      <c r="P51" s="10"/>
      <c r="Q51" s="10"/>
    </row>
    <row r="52" spans="1:17" ht="64.5" customHeight="1" x14ac:dyDescent="0.25">
      <c r="A52" s="76"/>
      <c r="B52" s="68"/>
      <c r="C52" s="125"/>
      <c r="D52" s="147"/>
      <c r="E52" s="140"/>
      <c r="F52" s="147"/>
      <c r="G52" s="140"/>
      <c r="H52" s="147"/>
      <c r="I52" s="140"/>
      <c r="J52" s="147"/>
      <c r="L52" s="10"/>
      <c r="M52" s="10"/>
      <c r="N52" s="10"/>
      <c r="O52" s="10"/>
      <c r="P52" s="10"/>
      <c r="Q52" s="10"/>
    </row>
    <row r="53" spans="1:17" ht="69" customHeight="1" x14ac:dyDescent="0.25">
      <c r="A53" s="76"/>
      <c r="B53" s="68"/>
      <c r="C53" s="125"/>
      <c r="D53" s="147"/>
      <c r="E53" s="140"/>
      <c r="F53" s="147"/>
      <c r="G53" s="140"/>
      <c r="H53" s="147"/>
      <c r="I53" s="140"/>
      <c r="J53" s="147"/>
      <c r="L53" s="10"/>
      <c r="M53" s="10"/>
      <c r="N53" s="10"/>
      <c r="O53" s="10"/>
      <c r="P53" s="10"/>
      <c r="Q53" s="10"/>
    </row>
    <row r="54" spans="1:17" ht="40.5" customHeight="1" thickBot="1" x14ac:dyDescent="0.3">
      <c r="A54" s="76"/>
      <c r="B54" s="68"/>
      <c r="C54" s="125"/>
      <c r="D54" s="147"/>
      <c r="E54" s="140"/>
      <c r="F54" s="147"/>
      <c r="G54" s="140"/>
      <c r="H54" s="147"/>
      <c r="I54" s="140"/>
      <c r="J54" s="147"/>
      <c r="L54" s="10"/>
      <c r="M54" s="10"/>
      <c r="N54" s="10"/>
      <c r="O54" s="10"/>
      <c r="P54" s="10"/>
      <c r="Q54" s="10"/>
    </row>
    <row r="55" spans="1:17" ht="15" customHeight="1" x14ac:dyDescent="0.25">
      <c r="A55" s="76"/>
      <c r="B55" s="84"/>
      <c r="C55" s="134"/>
      <c r="D55" s="74"/>
      <c r="E55" s="75"/>
      <c r="F55" s="73"/>
      <c r="G55" s="72"/>
      <c r="H55" s="73"/>
      <c r="I55" s="776"/>
      <c r="J55" s="777"/>
      <c r="L55" s="10"/>
      <c r="M55" s="10"/>
      <c r="N55" s="10"/>
      <c r="O55" s="10"/>
      <c r="P55" s="10"/>
      <c r="Q55" s="10"/>
    </row>
    <row r="56" spans="1:17" ht="15" customHeight="1" thickBot="1" x14ac:dyDescent="0.3">
      <c r="A56" s="85"/>
      <c r="B56" s="130"/>
      <c r="C56" s="135"/>
      <c r="D56" s="71"/>
      <c r="E56" s="72"/>
      <c r="F56" s="73"/>
      <c r="G56" s="72"/>
      <c r="H56" s="87"/>
      <c r="I56" s="778"/>
      <c r="J56" s="779"/>
      <c r="L56" s="10"/>
      <c r="M56" s="10"/>
      <c r="N56" s="10"/>
      <c r="O56" s="10"/>
      <c r="P56" s="10"/>
      <c r="Q56" s="10"/>
    </row>
    <row r="57" spans="1:17" ht="39.75" customHeight="1" thickBot="1" x14ac:dyDescent="0.3">
      <c r="A57" s="764">
        <f>A1</f>
        <v>0</v>
      </c>
      <c r="B57" s="765"/>
      <c r="C57" s="765"/>
      <c r="D57" s="765"/>
      <c r="E57" s="765"/>
      <c r="F57" s="765"/>
      <c r="G57" s="765"/>
      <c r="H57" s="765"/>
      <c r="I57" s="765"/>
      <c r="J57" s="766"/>
      <c r="L57" s="10"/>
      <c r="M57" s="10"/>
      <c r="N57" s="10"/>
      <c r="O57" s="10"/>
      <c r="P57" s="10"/>
      <c r="Q57" s="10"/>
    </row>
    <row r="58" spans="1:17" ht="15.95" customHeight="1" thickBot="1" x14ac:dyDescent="0.3">
      <c r="A58" s="803" t="s">
        <v>1979</v>
      </c>
      <c r="B58" s="836"/>
      <c r="C58" s="801" t="s">
        <v>1974</v>
      </c>
      <c r="D58" s="802"/>
      <c r="E58" s="803" t="s">
        <v>1975</v>
      </c>
      <c r="F58" s="802"/>
      <c r="G58" s="803" t="s">
        <v>1976</v>
      </c>
      <c r="H58" s="802"/>
      <c r="I58" s="803" t="s">
        <v>520</v>
      </c>
      <c r="J58" s="802"/>
      <c r="L58" s="10"/>
      <c r="M58" s="10"/>
      <c r="N58" s="10"/>
      <c r="O58" s="10"/>
      <c r="P58" s="10"/>
      <c r="Q58" s="10"/>
    </row>
    <row r="59" spans="1:17" ht="21" customHeight="1" thickBot="1" x14ac:dyDescent="0.3">
      <c r="A59" s="808" t="s">
        <v>1538</v>
      </c>
      <c r="B59" s="809"/>
      <c r="C59" s="809"/>
      <c r="D59" s="809"/>
      <c r="E59" s="809"/>
      <c r="F59" s="809"/>
      <c r="G59" s="809"/>
      <c r="H59" s="809"/>
      <c r="I59" s="809"/>
      <c r="J59" s="810"/>
      <c r="L59" s="10"/>
      <c r="M59" s="10"/>
      <c r="N59" s="10"/>
      <c r="O59" s="10"/>
      <c r="P59" s="10"/>
      <c r="Q59" s="10"/>
    </row>
    <row r="60" spans="1:17" x14ac:dyDescent="0.25">
      <c r="A60" s="770"/>
      <c r="B60" s="771"/>
      <c r="C60" s="772"/>
      <c r="D60" s="773"/>
      <c r="E60" s="774"/>
      <c r="F60" s="775"/>
      <c r="G60" s="774"/>
      <c r="H60" s="775"/>
      <c r="I60" s="774"/>
      <c r="J60" s="775"/>
      <c r="L60" s="10"/>
      <c r="M60" s="10"/>
      <c r="N60" s="10"/>
      <c r="O60" s="10"/>
      <c r="P60" s="10"/>
      <c r="Q60" s="10"/>
    </row>
    <row r="61" spans="1:17" s="22" customFormat="1" ht="30.75" customHeight="1" x14ac:dyDescent="0.25">
      <c r="A61" s="780"/>
      <c r="B61" s="781"/>
      <c r="C61" s="913"/>
      <c r="D61" s="914"/>
      <c r="E61" s="780"/>
      <c r="F61" s="783"/>
      <c r="G61" s="780"/>
      <c r="H61" s="783"/>
      <c r="I61" s="780"/>
      <c r="J61" s="783"/>
      <c r="L61" s="23"/>
      <c r="M61" s="23"/>
      <c r="N61" s="23"/>
      <c r="O61" s="23"/>
      <c r="P61" s="23"/>
      <c r="Q61" s="23"/>
    </row>
    <row r="62" spans="1:17" ht="62.25" customHeight="1" x14ac:dyDescent="0.25">
      <c r="A62" s="76"/>
      <c r="B62" s="68"/>
      <c r="C62" s="136"/>
      <c r="D62" s="93"/>
      <c r="E62" s="140"/>
      <c r="F62" s="68"/>
      <c r="G62" s="140"/>
      <c r="H62" s="68"/>
      <c r="I62" s="140"/>
      <c r="J62" s="147"/>
      <c r="L62" s="10"/>
      <c r="M62" s="10"/>
      <c r="N62" s="10"/>
      <c r="O62" s="10"/>
      <c r="P62" s="10"/>
      <c r="Q62" s="10"/>
    </row>
    <row r="63" spans="1:17" ht="81.75" customHeight="1" x14ac:dyDescent="0.25">
      <c r="A63" s="76"/>
      <c r="B63" s="68"/>
      <c r="C63" s="125"/>
      <c r="D63" s="147"/>
      <c r="E63" s="140"/>
      <c r="F63" s="68"/>
      <c r="G63" s="140"/>
      <c r="H63" s="68"/>
      <c r="I63" s="140"/>
      <c r="J63" s="147"/>
      <c r="L63" s="10"/>
      <c r="M63" s="10"/>
      <c r="N63" s="10"/>
      <c r="O63" s="10"/>
      <c r="P63" s="10"/>
      <c r="Q63" s="10"/>
    </row>
    <row r="64" spans="1:17" ht="81" customHeight="1" thickBot="1" x14ac:dyDescent="0.3">
      <c r="A64" s="76"/>
      <c r="B64" s="68"/>
      <c r="C64" s="125"/>
      <c r="D64" s="147"/>
      <c r="E64" s="140"/>
      <c r="F64" s="68"/>
      <c r="G64" s="140"/>
      <c r="H64" s="68"/>
      <c r="I64" s="140"/>
      <c r="J64" s="147"/>
      <c r="L64" s="10"/>
      <c r="M64" s="10"/>
      <c r="N64" s="10"/>
      <c r="O64" s="10"/>
      <c r="P64" s="10"/>
      <c r="Q64" s="10"/>
    </row>
    <row r="65" spans="1:17" ht="15" customHeight="1" x14ac:dyDescent="0.25">
      <c r="A65" s="76"/>
      <c r="B65" s="84"/>
      <c r="C65" s="134"/>
      <c r="D65" s="74"/>
      <c r="E65" s="75"/>
      <c r="F65" s="73"/>
      <c r="G65" s="72"/>
      <c r="H65" s="73"/>
      <c r="I65" s="776"/>
      <c r="J65" s="777"/>
      <c r="L65" s="10"/>
      <c r="M65" s="10"/>
      <c r="N65" s="10"/>
      <c r="O65" s="10"/>
      <c r="P65" s="10"/>
      <c r="Q65" s="10"/>
    </row>
    <row r="66" spans="1:17" ht="15" customHeight="1" thickBot="1" x14ac:dyDescent="0.3">
      <c r="A66" s="85"/>
      <c r="B66" s="130"/>
      <c r="C66" s="135"/>
      <c r="D66" s="71"/>
      <c r="E66" s="72"/>
      <c r="F66" s="73"/>
      <c r="G66" s="72"/>
      <c r="H66" s="87"/>
      <c r="I66" s="778"/>
      <c r="J66" s="779"/>
      <c r="L66" s="10"/>
      <c r="M66" s="10"/>
      <c r="N66" s="10"/>
      <c r="O66" s="10"/>
      <c r="P66" s="10"/>
      <c r="Q66" s="10"/>
    </row>
    <row r="67" spans="1:17" ht="39.75" customHeight="1" thickBot="1" x14ac:dyDescent="0.3">
      <c r="A67" s="764" t="s">
        <v>1537</v>
      </c>
      <c r="B67" s="765"/>
      <c r="C67" s="765"/>
      <c r="D67" s="765"/>
      <c r="E67" s="765"/>
      <c r="F67" s="765"/>
      <c r="G67" s="765"/>
      <c r="H67" s="765"/>
      <c r="I67" s="765"/>
      <c r="J67" s="766"/>
      <c r="L67" s="10"/>
      <c r="M67" s="10"/>
      <c r="N67" s="10"/>
      <c r="O67" s="10"/>
      <c r="P67" s="10"/>
      <c r="Q67" s="10"/>
    </row>
    <row r="68" spans="1:17" ht="15.95" customHeight="1" thickBot="1" x14ac:dyDescent="0.3">
      <c r="A68" s="803" t="s">
        <v>1979</v>
      </c>
      <c r="B68" s="836"/>
      <c r="C68" s="801" t="s">
        <v>1974</v>
      </c>
      <c r="D68" s="802"/>
      <c r="E68" s="803" t="s">
        <v>1975</v>
      </c>
      <c r="F68" s="802"/>
      <c r="G68" s="803" t="s">
        <v>1976</v>
      </c>
      <c r="H68" s="802"/>
      <c r="I68" s="803" t="s">
        <v>520</v>
      </c>
      <c r="J68" s="802"/>
      <c r="L68" s="10"/>
      <c r="M68" s="10"/>
      <c r="N68" s="10"/>
      <c r="O68" s="10"/>
      <c r="P68" s="10"/>
      <c r="Q68" s="10"/>
    </row>
    <row r="69" spans="1:17" ht="21" customHeight="1" thickBot="1" x14ac:dyDescent="0.3">
      <c r="A69" s="808"/>
      <c r="B69" s="809"/>
      <c r="C69" s="809"/>
      <c r="D69" s="809"/>
      <c r="E69" s="809"/>
      <c r="F69" s="809"/>
      <c r="G69" s="809"/>
      <c r="H69" s="809"/>
      <c r="I69" s="809"/>
      <c r="J69" s="810"/>
      <c r="L69" s="10"/>
      <c r="M69" s="10"/>
      <c r="N69" s="10"/>
      <c r="O69" s="10"/>
      <c r="P69" s="10"/>
      <c r="Q69" s="10"/>
    </row>
    <row r="70" spans="1:17" x14ac:dyDescent="0.25">
      <c r="A70" s="770"/>
      <c r="B70" s="771"/>
      <c r="C70" s="772"/>
      <c r="D70" s="773"/>
      <c r="E70" s="774"/>
      <c r="F70" s="775"/>
      <c r="G70" s="774"/>
      <c r="H70" s="775"/>
      <c r="I70" s="774"/>
      <c r="J70" s="775"/>
      <c r="L70" s="10"/>
      <c r="M70" s="10"/>
      <c r="N70" s="10"/>
      <c r="O70" s="10"/>
      <c r="P70" s="10"/>
      <c r="Q70" s="10"/>
    </row>
    <row r="71" spans="1:17" s="22" customFormat="1" ht="23.25" customHeight="1" x14ac:dyDescent="0.25">
      <c r="A71" s="780"/>
      <c r="B71" s="781"/>
      <c r="C71" s="782"/>
      <c r="D71" s="783"/>
      <c r="E71" s="780"/>
      <c r="F71" s="783"/>
      <c r="G71" s="780"/>
      <c r="H71" s="783"/>
      <c r="I71" s="780"/>
      <c r="J71" s="783"/>
      <c r="L71" s="23"/>
      <c r="M71" s="23"/>
      <c r="N71" s="23"/>
      <c r="O71" s="23"/>
      <c r="P71" s="23"/>
      <c r="Q71" s="23"/>
    </row>
    <row r="72" spans="1:17" ht="63" customHeight="1" x14ac:dyDescent="0.25">
      <c r="A72" s="76"/>
      <c r="B72" s="68"/>
      <c r="C72" s="125"/>
      <c r="D72" s="147"/>
      <c r="E72" s="140"/>
      <c r="F72" s="68"/>
      <c r="G72" s="140"/>
      <c r="H72" s="68"/>
      <c r="I72" s="140"/>
      <c r="J72" s="147"/>
      <c r="L72" s="10"/>
      <c r="M72" s="10"/>
      <c r="N72" s="10"/>
      <c r="O72" s="10"/>
      <c r="P72" s="10"/>
      <c r="Q72" s="10"/>
    </row>
    <row r="73" spans="1:17" ht="72" customHeight="1" thickBot="1" x14ac:dyDescent="0.3">
      <c r="A73" s="76"/>
      <c r="B73" s="68"/>
      <c r="C73" s="125"/>
      <c r="D73" s="147"/>
      <c r="E73" s="140"/>
      <c r="F73" s="68"/>
      <c r="G73" s="140"/>
      <c r="H73" s="68"/>
      <c r="I73" s="140"/>
      <c r="J73" s="147"/>
      <c r="L73" s="10"/>
      <c r="M73" s="10"/>
      <c r="N73" s="10"/>
      <c r="O73" s="10"/>
      <c r="P73" s="10"/>
      <c r="Q73" s="10"/>
    </row>
    <row r="74" spans="1:17" ht="15" customHeight="1" x14ac:dyDescent="0.25">
      <c r="A74" s="76"/>
      <c r="B74" s="84"/>
      <c r="C74" s="134"/>
      <c r="D74" s="74"/>
      <c r="E74" s="75"/>
      <c r="F74" s="73"/>
      <c r="G74" s="72"/>
      <c r="H74" s="73"/>
      <c r="I74" s="776"/>
      <c r="J74" s="777"/>
      <c r="L74" s="10"/>
      <c r="M74" s="10"/>
      <c r="N74" s="10"/>
      <c r="O74" s="10"/>
      <c r="P74" s="10"/>
      <c r="Q74" s="10"/>
    </row>
    <row r="75" spans="1:17" ht="15" customHeight="1" thickBot="1" x14ac:dyDescent="0.3">
      <c r="A75" s="85"/>
      <c r="B75" s="130"/>
      <c r="C75" s="135"/>
      <c r="D75" s="71"/>
      <c r="E75" s="72"/>
      <c r="F75" s="73"/>
      <c r="G75" s="72"/>
      <c r="H75" s="87"/>
      <c r="I75" s="778"/>
      <c r="J75" s="779"/>
      <c r="L75" s="10"/>
      <c r="M75" s="10"/>
      <c r="N75" s="10"/>
      <c r="O75" s="10"/>
      <c r="P75" s="10"/>
      <c r="Q75" s="10"/>
    </row>
    <row r="76" spans="1:17" ht="39.75" customHeight="1" thickBot="1" x14ac:dyDescent="0.3">
      <c r="A76" s="764" t="s">
        <v>1537</v>
      </c>
      <c r="B76" s="765"/>
      <c r="C76" s="765"/>
      <c r="D76" s="765"/>
      <c r="E76" s="765"/>
      <c r="F76" s="765"/>
      <c r="G76" s="765"/>
      <c r="H76" s="765"/>
      <c r="I76" s="765"/>
      <c r="J76" s="766"/>
      <c r="L76" s="10"/>
      <c r="M76" s="10"/>
      <c r="N76" s="10"/>
      <c r="O76" s="10"/>
      <c r="P76" s="10"/>
      <c r="Q76" s="10"/>
    </row>
    <row r="77" spans="1:17" ht="15.95" customHeight="1" thickBot="1" x14ac:dyDescent="0.3">
      <c r="A77" s="803" t="s">
        <v>1979</v>
      </c>
      <c r="B77" s="836"/>
      <c r="C77" s="801" t="s">
        <v>1974</v>
      </c>
      <c r="D77" s="802"/>
      <c r="E77" s="803" t="s">
        <v>1975</v>
      </c>
      <c r="F77" s="802"/>
      <c r="G77" s="803" t="s">
        <v>1976</v>
      </c>
      <c r="H77" s="802"/>
      <c r="I77" s="803" t="s">
        <v>520</v>
      </c>
      <c r="J77" s="802"/>
      <c r="L77" s="10"/>
      <c r="M77" s="10"/>
      <c r="N77" s="10"/>
      <c r="O77" s="10"/>
      <c r="P77" s="10"/>
      <c r="Q77" s="10"/>
    </row>
    <row r="78" spans="1:17" ht="30" customHeight="1" thickBot="1" x14ac:dyDescent="0.3">
      <c r="A78" s="808"/>
      <c r="B78" s="809"/>
      <c r="C78" s="809"/>
      <c r="D78" s="809"/>
      <c r="E78" s="809"/>
      <c r="F78" s="809"/>
      <c r="G78" s="809"/>
      <c r="H78" s="809"/>
      <c r="I78" s="809"/>
      <c r="J78" s="810"/>
      <c r="L78" s="10"/>
      <c r="M78" s="10"/>
      <c r="N78" s="10"/>
      <c r="O78" s="10"/>
      <c r="P78" s="10"/>
      <c r="Q78" s="10"/>
    </row>
    <row r="79" spans="1:17" x14ac:dyDescent="0.25">
      <c r="A79" s="909"/>
      <c r="B79" s="910"/>
      <c r="C79" s="911"/>
      <c r="D79" s="912"/>
      <c r="E79" s="774"/>
      <c r="F79" s="775"/>
      <c r="G79" s="774"/>
      <c r="H79" s="775"/>
      <c r="I79" s="774"/>
      <c r="J79" s="775"/>
      <c r="L79" s="10"/>
      <c r="M79" s="10"/>
      <c r="N79" s="10"/>
      <c r="O79" s="10"/>
      <c r="P79" s="10"/>
      <c r="Q79" s="10"/>
    </row>
    <row r="80" spans="1:17" s="22" customFormat="1" ht="25.5" customHeight="1" x14ac:dyDescent="0.25">
      <c r="A80" s="780"/>
      <c r="B80" s="781"/>
      <c r="C80" s="782"/>
      <c r="D80" s="783"/>
      <c r="E80" s="780"/>
      <c r="F80" s="783"/>
      <c r="G80" s="780"/>
      <c r="H80" s="783"/>
      <c r="I80" s="780"/>
      <c r="J80" s="783"/>
      <c r="L80" s="23"/>
      <c r="M80" s="23"/>
      <c r="N80" s="23"/>
      <c r="O80" s="23"/>
      <c r="P80" s="23"/>
      <c r="Q80" s="23"/>
    </row>
    <row r="81" spans="1:17" ht="78.75" customHeight="1" x14ac:dyDescent="0.25">
      <c r="A81" s="76"/>
      <c r="B81" s="116"/>
      <c r="C81" s="125"/>
      <c r="D81" s="115"/>
      <c r="E81" s="140"/>
      <c r="F81" s="68"/>
      <c r="G81" s="140"/>
      <c r="H81" s="68"/>
      <c r="I81" s="94"/>
      <c r="J81" s="93"/>
      <c r="L81" s="10"/>
      <c r="M81" s="10"/>
      <c r="N81" s="10"/>
      <c r="O81" s="10"/>
      <c r="P81" s="10"/>
      <c r="Q81" s="10"/>
    </row>
    <row r="82" spans="1:17" ht="93" customHeight="1" x14ac:dyDescent="0.25">
      <c r="A82" s="76"/>
      <c r="B82" s="68"/>
      <c r="C82" s="125"/>
      <c r="D82" s="115"/>
      <c r="E82" s="140"/>
      <c r="F82" s="68"/>
      <c r="G82" s="140"/>
      <c r="H82" s="68"/>
      <c r="I82" s="140"/>
      <c r="J82" s="147"/>
      <c r="L82" s="10"/>
      <c r="M82" s="10"/>
      <c r="N82" s="10"/>
      <c r="O82" s="10"/>
      <c r="P82" s="10"/>
      <c r="Q82" s="10"/>
    </row>
    <row r="83" spans="1:17" ht="96.75" customHeight="1" x14ac:dyDescent="0.25">
      <c r="A83" s="76"/>
      <c r="B83" s="68"/>
      <c r="C83" s="125"/>
      <c r="D83" s="115"/>
      <c r="E83" s="140"/>
      <c r="F83" s="68"/>
      <c r="G83" s="140"/>
      <c r="H83" s="68"/>
      <c r="I83" s="140"/>
      <c r="J83" s="147"/>
      <c r="L83" s="10"/>
      <c r="M83" s="10"/>
      <c r="N83" s="10"/>
      <c r="O83" s="10"/>
      <c r="P83" s="10"/>
      <c r="Q83" s="10"/>
    </row>
    <row r="84" spans="1:17" ht="54" customHeight="1" thickBot="1" x14ac:dyDescent="0.3">
      <c r="A84" s="76"/>
      <c r="B84" s="68"/>
      <c r="C84" s="125"/>
      <c r="D84" s="147"/>
      <c r="E84" s="140"/>
      <c r="F84" s="68"/>
      <c r="G84" s="140"/>
      <c r="H84" s="68"/>
      <c r="I84" s="140"/>
      <c r="J84" s="147"/>
      <c r="L84" s="10"/>
      <c r="M84" s="10"/>
      <c r="N84" s="10"/>
      <c r="O84" s="10"/>
      <c r="P84" s="10"/>
      <c r="Q84" s="10"/>
    </row>
    <row r="85" spans="1:17" ht="15" customHeight="1" x14ac:dyDescent="0.25">
      <c r="A85" s="76"/>
      <c r="B85" s="84"/>
      <c r="C85" s="134"/>
      <c r="D85" s="74"/>
      <c r="E85" s="75"/>
      <c r="F85" s="73"/>
      <c r="G85" s="72"/>
      <c r="H85" s="73"/>
      <c r="I85" s="776"/>
      <c r="J85" s="795"/>
      <c r="L85" s="10"/>
      <c r="M85" s="10"/>
      <c r="N85" s="10"/>
      <c r="O85" s="10"/>
      <c r="P85" s="10"/>
      <c r="Q85" s="10"/>
    </row>
    <row r="86" spans="1:17" ht="15" customHeight="1" thickBot="1" x14ac:dyDescent="0.3">
      <c r="A86" s="85"/>
      <c r="B86" s="130"/>
      <c r="C86" s="135"/>
      <c r="D86" s="71"/>
      <c r="E86" s="72"/>
      <c r="F86" s="73"/>
      <c r="G86" s="72"/>
      <c r="H86" s="87"/>
      <c r="I86" s="907"/>
      <c r="J86" s="908"/>
      <c r="L86" s="10"/>
      <c r="M86" s="10"/>
      <c r="N86" s="10"/>
      <c r="O86" s="10"/>
      <c r="P86" s="10"/>
      <c r="Q86" s="10"/>
    </row>
    <row r="87" spans="1:17" ht="15" customHeight="1" x14ac:dyDescent="0.25">
      <c r="A87" s="723" t="s">
        <v>1977</v>
      </c>
      <c r="B87" s="724"/>
      <c r="C87" s="724"/>
      <c r="D87" s="724"/>
      <c r="E87" s="724"/>
      <c r="F87" s="725"/>
      <c r="G87" s="732" t="s">
        <v>1978</v>
      </c>
      <c r="H87" s="733"/>
      <c r="I87" s="733"/>
      <c r="J87" s="734"/>
      <c r="L87" s="10"/>
      <c r="M87" s="10"/>
      <c r="N87" s="10"/>
      <c r="O87" s="10"/>
      <c r="P87" s="10"/>
      <c r="Q87" s="10"/>
    </row>
    <row r="88" spans="1:17" ht="15" customHeight="1" x14ac:dyDescent="0.25">
      <c r="A88" s="726"/>
      <c r="B88" s="727"/>
      <c r="C88" s="727"/>
      <c r="D88" s="727"/>
      <c r="E88" s="727"/>
      <c r="F88" s="728"/>
      <c r="G88" s="735"/>
      <c r="H88" s="736"/>
      <c r="I88" s="736"/>
      <c r="J88" s="737"/>
      <c r="L88" s="10"/>
      <c r="M88" s="10"/>
      <c r="N88" s="10"/>
      <c r="O88" s="10"/>
      <c r="P88" s="10"/>
      <c r="Q88" s="10"/>
    </row>
    <row r="89" spans="1:17" ht="15" customHeight="1" thickBot="1" x14ac:dyDescent="0.3">
      <c r="A89" s="729"/>
      <c r="B89" s="730"/>
      <c r="C89" s="730"/>
      <c r="D89" s="730"/>
      <c r="E89" s="730"/>
      <c r="F89" s="731"/>
      <c r="G89" s="738"/>
      <c r="H89" s="739"/>
      <c r="I89" s="739"/>
      <c r="J89" s="740"/>
      <c r="L89" s="10"/>
      <c r="M89" s="10"/>
      <c r="N89" s="10"/>
      <c r="O89" s="10"/>
      <c r="P89" s="10"/>
      <c r="Q89" s="10"/>
    </row>
    <row r="90" spans="1:17" ht="15" customHeight="1" x14ac:dyDescent="0.25">
      <c r="A90" s="741"/>
      <c r="B90" s="742"/>
      <c r="C90" s="742"/>
      <c r="D90" s="742"/>
      <c r="E90" s="742"/>
      <c r="F90" s="743"/>
      <c r="G90" s="750"/>
      <c r="H90" s="751"/>
      <c r="I90" s="751"/>
      <c r="J90" s="752"/>
      <c r="L90" s="10"/>
      <c r="M90" s="10"/>
      <c r="N90" s="10"/>
      <c r="O90" s="10"/>
      <c r="P90" s="10"/>
      <c r="Q90" s="10"/>
    </row>
    <row r="91" spans="1:17" ht="15" customHeight="1" x14ac:dyDescent="0.25">
      <c r="A91" s="744"/>
      <c r="B91" s="745"/>
      <c r="C91" s="745"/>
      <c r="D91" s="745"/>
      <c r="E91" s="745"/>
      <c r="F91" s="746"/>
      <c r="G91" s="753"/>
      <c r="H91" s="754"/>
      <c r="I91" s="754"/>
      <c r="J91" s="755"/>
      <c r="L91" s="10"/>
      <c r="M91" s="10"/>
      <c r="N91" s="10"/>
      <c r="O91" s="10"/>
      <c r="P91" s="10"/>
      <c r="Q91" s="10"/>
    </row>
    <row r="92" spans="1:17" ht="15" customHeight="1" x14ac:dyDescent="0.25">
      <c r="A92" s="744"/>
      <c r="B92" s="745"/>
      <c r="C92" s="745"/>
      <c r="D92" s="745"/>
      <c r="E92" s="745"/>
      <c r="F92" s="746"/>
      <c r="G92" s="753"/>
      <c r="H92" s="754"/>
      <c r="I92" s="754"/>
      <c r="J92" s="755"/>
      <c r="L92" s="10"/>
      <c r="M92" s="10"/>
      <c r="N92" s="10"/>
      <c r="O92" s="10"/>
      <c r="P92" s="10"/>
      <c r="Q92" s="10"/>
    </row>
    <row r="93" spans="1:17" ht="15" customHeight="1" x14ac:dyDescent="0.25">
      <c r="A93" s="744"/>
      <c r="B93" s="745"/>
      <c r="C93" s="745"/>
      <c r="D93" s="745"/>
      <c r="E93" s="745"/>
      <c r="F93" s="746"/>
      <c r="G93" s="753"/>
      <c r="H93" s="754"/>
      <c r="I93" s="754"/>
      <c r="J93" s="755"/>
      <c r="L93" s="10"/>
      <c r="M93" s="10"/>
      <c r="N93" s="10"/>
      <c r="O93" s="10"/>
      <c r="P93" s="10"/>
      <c r="Q93" s="10"/>
    </row>
    <row r="94" spans="1:17" ht="15" customHeight="1" x14ac:dyDescent="0.25">
      <c r="A94" s="744"/>
      <c r="B94" s="745"/>
      <c r="C94" s="745"/>
      <c r="D94" s="745"/>
      <c r="E94" s="745"/>
      <c r="F94" s="746"/>
      <c r="G94" s="753"/>
      <c r="H94" s="754"/>
      <c r="I94" s="754"/>
      <c r="J94" s="755"/>
      <c r="L94" s="10"/>
      <c r="M94" s="10"/>
      <c r="N94" s="10"/>
      <c r="O94" s="10"/>
      <c r="P94" s="10"/>
      <c r="Q94" s="10"/>
    </row>
    <row r="95" spans="1:17" ht="15" customHeight="1" x14ac:dyDescent="0.25">
      <c r="A95" s="744"/>
      <c r="B95" s="745"/>
      <c r="C95" s="745"/>
      <c r="D95" s="745"/>
      <c r="E95" s="745"/>
      <c r="F95" s="746"/>
      <c r="G95" s="753"/>
      <c r="H95" s="754"/>
      <c r="I95" s="754"/>
      <c r="J95" s="755"/>
      <c r="L95" s="10"/>
      <c r="M95" s="10"/>
      <c r="N95" s="10"/>
      <c r="O95" s="10"/>
      <c r="P95" s="10"/>
      <c r="Q95" s="10"/>
    </row>
    <row r="96" spans="1:17" ht="15" customHeight="1" x14ac:dyDescent="0.25">
      <c r="A96" s="744"/>
      <c r="B96" s="745"/>
      <c r="C96" s="745"/>
      <c r="D96" s="745"/>
      <c r="E96" s="745"/>
      <c r="F96" s="746"/>
      <c r="G96" s="753"/>
      <c r="H96" s="754"/>
      <c r="I96" s="754"/>
      <c r="J96" s="755"/>
      <c r="L96" s="10"/>
      <c r="M96" s="10"/>
      <c r="N96" s="10"/>
      <c r="O96" s="10"/>
      <c r="P96" s="10"/>
      <c r="Q96" s="10"/>
    </row>
    <row r="97" spans="1:17" ht="15" customHeight="1" x14ac:dyDescent="0.25">
      <c r="A97" s="744"/>
      <c r="B97" s="745"/>
      <c r="C97" s="745"/>
      <c r="D97" s="745"/>
      <c r="E97" s="745"/>
      <c r="F97" s="746"/>
      <c r="G97" s="753"/>
      <c r="H97" s="754"/>
      <c r="I97" s="754"/>
      <c r="J97" s="755"/>
      <c r="L97" s="10"/>
      <c r="M97" s="10"/>
      <c r="N97" s="10"/>
      <c r="O97" s="10"/>
      <c r="P97" s="10"/>
      <c r="Q97" s="10"/>
    </row>
    <row r="98" spans="1:17" ht="15" customHeight="1" x14ac:dyDescent="0.25">
      <c r="A98" s="744"/>
      <c r="B98" s="745"/>
      <c r="C98" s="745"/>
      <c r="D98" s="745"/>
      <c r="E98" s="745"/>
      <c r="F98" s="746"/>
      <c r="G98" s="753"/>
      <c r="H98" s="754"/>
      <c r="I98" s="754"/>
      <c r="J98" s="755"/>
      <c r="L98" s="10"/>
      <c r="M98" s="10"/>
      <c r="N98" s="10"/>
      <c r="O98" s="10"/>
      <c r="P98" s="10"/>
      <c r="Q98" s="10"/>
    </row>
    <row r="99" spans="1:17" ht="15" customHeight="1" x14ac:dyDescent="0.25">
      <c r="A99" s="744"/>
      <c r="B99" s="745"/>
      <c r="C99" s="745"/>
      <c r="D99" s="745"/>
      <c r="E99" s="745"/>
      <c r="F99" s="746"/>
      <c r="G99" s="753"/>
      <c r="H99" s="754"/>
      <c r="I99" s="754"/>
      <c r="J99" s="755"/>
      <c r="L99" s="10"/>
      <c r="M99" s="10"/>
      <c r="N99" s="10"/>
      <c r="O99" s="10"/>
      <c r="P99" s="10"/>
      <c r="Q99" s="10"/>
    </row>
    <row r="100" spans="1:17" ht="15" customHeight="1" x14ac:dyDescent="0.25">
      <c r="A100" s="744"/>
      <c r="B100" s="745"/>
      <c r="C100" s="745"/>
      <c r="D100" s="745"/>
      <c r="E100" s="745"/>
      <c r="F100" s="746"/>
      <c r="G100" s="753"/>
      <c r="H100" s="754"/>
      <c r="I100" s="754"/>
      <c r="J100" s="755"/>
      <c r="L100" s="10"/>
      <c r="M100" s="10"/>
      <c r="N100" s="10"/>
      <c r="O100" s="10"/>
      <c r="P100" s="10"/>
      <c r="Q100" s="10"/>
    </row>
    <row r="101" spans="1:17" ht="15" customHeight="1" x14ac:dyDescent="0.25">
      <c r="A101" s="744"/>
      <c r="B101" s="745"/>
      <c r="C101" s="745"/>
      <c r="D101" s="745"/>
      <c r="E101" s="745"/>
      <c r="F101" s="746"/>
      <c r="G101" s="753"/>
      <c r="H101" s="754"/>
      <c r="I101" s="754"/>
      <c r="J101" s="755"/>
      <c r="L101" s="10"/>
      <c r="M101" s="10"/>
      <c r="N101" s="10"/>
      <c r="O101" s="10"/>
      <c r="P101" s="10"/>
      <c r="Q101" s="10"/>
    </row>
    <row r="102" spans="1:17" ht="15" customHeight="1" x14ac:dyDescent="0.25">
      <c r="A102" s="744"/>
      <c r="B102" s="745"/>
      <c r="C102" s="745"/>
      <c r="D102" s="745"/>
      <c r="E102" s="745"/>
      <c r="F102" s="746"/>
      <c r="G102" s="753"/>
      <c r="H102" s="754"/>
      <c r="I102" s="754"/>
      <c r="J102" s="755"/>
      <c r="L102" s="10"/>
      <c r="M102" s="10"/>
      <c r="N102" s="10"/>
      <c r="O102" s="10"/>
      <c r="P102" s="10"/>
      <c r="Q102" s="10"/>
    </row>
    <row r="103" spans="1:17" ht="15" customHeight="1" thickBot="1" x14ac:dyDescent="0.3">
      <c r="A103" s="747"/>
      <c r="B103" s="748"/>
      <c r="C103" s="748"/>
      <c r="D103" s="748"/>
      <c r="E103" s="748"/>
      <c r="F103" s="749"/>
      <c r="G103" s="756"/>
      <c r="H103" s="757"/>
      <c r="I103" s="757"/>
      <c r="J103" s="758"/>
      <c r="L103" s="10"/>
      <c r="M103" s="10"/>
      <c r="N103" s="10"/>
      <c r="O103" s="10"/>
      <c r="P103" s="10"/>
      <c r="Q103" s="10"/>
    </row>
    <row r="104" spans="1:17" ht="17.25" customHeight="1" thickBot="1" x14ac:dyDescent="0.3">
      <c r="A104" s="759" t="s">
        <v>1060</v>
      </c>
      <c r="B104" s="760"/>
      <c r="C104" s="760"/>
      <c r="D104" s="760"/>
      <c r="E104" s="760"/>
      <c r="F104" s="761"/>
      <c r="G104" s="762" t="s">
        <v>1059</v>
      </c>
      <c r="H104" s="763"/>
      <c r="I104" s="763"/>
      <c r="J104" s="763"/>
      <c r="K104" s="11"/>
      <c r="L104" s="10"/>
      <c r="M104" s="10"/>
      <c r="N104" s="10"/>
      <c r="O104" s="10"/>
      <c r="P104" s="10"/>
      <c r="Q104" s="10"/>
    </row>
    <row r="105" spans="1:17" ht="21.75" customHeight="1" thickBot="1" x14ac:dyDescent="0.3">
      <c r="A105" s="12"/>
      <c r="B105" s="141"/>
      <c r="C105" s="141"/>
      <c r="D105" s="141"/>
      <c r="E105" s="13"/>
      <c r="F105" s="14"/>
      <c r="G105" s="698"/>
      <c r="H105" s="699"/>
      <c r="I105" s="699"/>
      <c r="J105" s="699"/>
      <c r="K105" s="700"/>
      <c r="L105" s="10"/>
      <c r="M105" s="10"/>
      <c r="N105" s="10"/>
      <c r="O105" s="10"/>
      <c r="P105" s="10"/>
      <c r="Q105" s="10"/>
    </row>
    <row r="106" spans="1:17" ht="21.75" customHeight="1" thickBot="1" x14ac:dyDescent="0.3">
      <c r="A106" s="15"/>
      <c r="B106" s="141"/>
      <c r="C106" s="141"/>
      <c r="D106" s="141"/>
      <c r="E106" s="13"/>
      <c r="F106" s="14"/>
      <c r="G106" s="698"/>
      <c r="H106" s="699"/>
      <c r="I106" s="699"/>
      <c r="J106" s="699"/>
      <c r="K106" s="700"/>
      <c r="L106" s="10"/>
      <c r="M106" s="10"/>
      <c r="N106" s="10"/>
      <c r="O106" s="10"/>
      <c r="P106" s="10"/>
      <c r="Q106" s="10"/>
    </row>
    <row r="107" spans="1:17" ht="21.75" customHeight="1" thickBot="1" x14ac:dyDescent="0.3">
      <c r="A107" s="16"/>
      <c r="B107" s="141"/>
      <c r="C107" s="141"/>
      <c r="D107" s="141"/>
      <c r="E107" s="17"/>
      <c r="F107" s="18"/>
      <c r="G107" s="698"/>
      <c r="H107" s="699"/>
      <c r="I107" s="699"/>
      <c r="J107" s="699"/>
      <c r="K107" s="700"/>
      <c r="L107" s="10"/>
      <c r="M107" s="10"/>
      <c r="N107" s="10"/>
      <c r="O107" s="10"/>
      <c r="P107" s="10"/>
      <c r="Q107" s="10"/>
    </row>
    <row r="108" spans="1:17" ht="21.75" customHeight="1" thickBot="1" x14ac:dyDescent="0.3">
      <c r="A108" s="16"/>
      <c r="B108" s="141"/>
      <c r="C108" s="141"/>
      <c r="D108" s="141"/>
      <c r="E108" s="17"/>
      <c r="F108" s="18"/>
      <c r="G108" s="698"/>
      <c r="H108" s="699"/>
      <c r="I108" s="699"/>
      <c r="J108" s="699"/>
      <c r="K108" s="700"/>
      <c r="L108" s="10"/>
      <c r="M108" s="10"/>
      <c r="N108" s="10"/>
      <c r="O108" s="10"/>
      <c r="P108" s="10"/>
      <c r="Q108" s="10"/>
    </row>
    <row r="109" spans="1:17" ht="21.75" customHeight="1" thickBot="1" x14ac:dyDescent="0.3">
      <c r="A109" s="19"/>
      <c r="B109" s="141"/>
      <c r="C109" s="141"/>
      <c r="D109" s="141"/>
      <c r="E109" s="17"/>
      <c r="F109" s="18"/>
      <c r="G109" s="698"/>
      <c r="H109" s="699"/>
      <c r="I109" s="699"/>
      <c r="J109" s="699"/>
      <c r="K109" s="700"/>
      <c r="L109" s="10"/>
      <c r="M109" s="10"/>
      <c r="N109" s="10"/>
      <c r="O109" s="10"/>
      <c r="P109" s="10"/>
      <c r="Q109" s="10"/>
    </row>
    <row r="110" spans="1:17" ht="21.75" customHeight="1" thickBot="1" x14ac:dyDescent="0.3">
      <c r="A110" s="19"/>
      <c r="B110" s="141"/>
      <c r="C110" s="141"/>
      <c r="D110" s="141"/>
      <c r="E110" s="17"/>
      <c r="F110" s="18"/>
      <c r="G110" s="698"/>
      <c r="H110" s="699"/>
      <c r="I110" s="699"/>
      <c r="J110" s="699"/>
      <c r="K110" s="700"/>
      <c r="L110" s="10"/>
      <c r="M110" s="10"/>
      <c r="N110" s="10"/>
      <c r="O110" s="10"/>
      <c r="P110" s="10"/>
      <c r="Q110" s="10"/>
    </row>
    <row r="111" spans="1:17" ht="21.75" customHeight="1" thickBot="1" x14ac:dyDescent="0.3">
      <c r="A111" s="19"/>
      <c r="B111" s="141"/>
      <c r="C111" s="141"/>
      <c r="D111" s="141"/>
      <c r="E111" s="17"/>
      <c r="F111" s="18"/>
      <c r="G111" s="698"/>
      <c r="H111" s="699"/>
      <c r="I111" s="699"/>
      <c r="J111" s="699"/>
      <c r="K111" s="700"/>
      <c r="L111" s="10"/>
      <c r="M111" s="10"/>
      <c r="N111" s="10"/>
      <c r="O111" s="10"/>
      <c r="P111" s="10"/>
      <c r="Q111" s="10"/>
    </row>
    <row r="112" spans="1:17" ht="21.75" customHeight="1" thickBot="1" x14ac:dyDescent="0.3">
      <c r="A112" s="19"/>
      <c r="B112" s="141"/>
      <c r="C112" s="141"/>
      <c r="D112" s="141"/>
      <c r="E112" s="17"/>
      <c r="F112" s="18"/>
      <c r="G112" s="698"/>
      <c r="H112" s="699"/>
      <c r="I112" s="699"/>
      <c r="J112" s="699"/>
      <c r="K112" s="700"/>
      <c r="L112" s="10"/>
      <c r="M112" s="10"/>
      <c r="N112" s="10"/>
      <c r="O112" s="10"/>
      <c r="P112" s="10"/>
      <c r="Q112" s="10"/>
    </row>
    <row r="113" spans="1:17" ht="21.75" customHeight="1" thickBot="1" x14ac:dyDescent="0.3">
      <c r="A113" s="19"/>
      <c r="B113" s="141"/>
      <c r="C113" s="141"/>
      <c r="D113" s="141"/>
      <c r="E113" s="17"/>
      <c r="F113" s="18"/>
      <c r="G113" s="698"/>
      <c r="H113" s="699"/>
      <c r="I113" s="699"/>
      <c r="J113" s="699"/>
      <c r="K113" s="700"/>
      <c r="L113" s="10"/>
      <c r="M113" s="10"/>
      <c r="N113" s="10"/>
      <c r="O113" s="10"/>
      <c r="P113" s="10"/>
      <c r="Q113" s="10"/>
    </row>
    <row r="114" spans="1:17" ht="21.75" customHeight="1" thickBot="1" x14ac:dyDescent="0.3">
      <c r="A114" s="12"/>
      <c r="B114" s="141"/>
      <c r="C114" s="141"/>
      <c r="D114" s="141"/>
      <c r="E114" s="13"/>
      <c r="F114" s="14"/>
      <c r="G114" s="698"/>
      <c r="H114" s="699"/>
      <c r="I114" s="699"/>
      <c r="J114" s="699"/>
      <c r="K114" s="56"/>
      <c r="L114" s="10"/>
      <c r="M114" s="10"/>
      <c r="N114" s="10"/>
      <c r="O114" s="10"/>
      <c r="P114" s="10"/>
      <c r="Q114" s="10"/>
    </row>
    <row r="115" spans="1:17" ht="18.75" customHeight="1" thickBot="1" x14ac:dyDescent="0.3">
      <c r="A115" s="12"/>
      <c r="B115" s="142"/>
      <c r="C115" s="142"/>
      <c r="D115" s="142"/>
      <c r="E115" s="13"/>
      <c r="F115" s="14"/>
      <c r="G115" s="698"/>
      <c r="H115" s="699"/>
      <c r="I115" s="699"/>
      <c r="J115" s="699"/>
      <c r="K115" s="56"/>
      <c r="L115" s="10"/>
      <c r="M115" s="10"/>
      <c r="N115" s="10"/>
      <c r="O115" s="10"/>
      <c r="P115" s="10"/>
      <c r="Q115" s="10"/>
    </row>
    <row r="116" spans="1:17" ht="20.100000000000001" customHeight="1" thickBot="1" x14ac:dyDescent="0.3">
      <c r="A116" s="12"/>
      <c r="B116" s="142"/>
      <c r="C116" s="142"/>
      <c r="D116" s="142"/>
      <c r="E116" s="13"/>
      <c r="F116" s="14"/>
      <c r="G116" s="698"/>
      <c r="H116" s="699"/>
      <c r="I116" s="699"/>
      <c r="J116" s="699"/>
      <c r="K116" s="56"/>
      <c r="L116" s="10"/>
      <c r="M116" s="10"/>
      <c r="N116" s="10"/>
      <c r="O116" s="10"/>
      <c r="P116" s="10"/>
      <c r="Q116" s="10"/>
    </row>
    <row r="117" spans="1:17" ht="11.25" customHeight="1" thickBot="1" x14ac:dyDescent="0.3">
      <c r="A117" s="103"/>
      <c r="B117" s="104"/>
      <c r="C117" s="104"/>
      <c r="D117" s="105"/>
      <c r="E117" s="106"/>
      <c r="F117" s="107"/>
      <c r="G117" s="108"/>
      <c r="H117" s="108"/>
      <c r="I117" s="108"/>
      <c r="J117" s="108"/>
      <c r="K117" s="56"/>
      <c r="L117" s="10"/>
      <c r="M117" s="10"/>
      <c r="N117" s="10"/>
      <c r="O117" s="10"/>
      <c r="P117" s="10"/>
      <c r="Q117" s="10"/>
    </row>
    <row r="118" spans="1:17" ht="24" customHeight="1" thickBot="1" x14ac:dyDescent="0.3">
      <c r="A118" s="710" t="s">
        <v>1048</v>
      </c>
      <c r="B118" s="711"/>
      <c r="C118" s="712"/>
      <c r="D118" s="109" t="s">
        <v>1011</v>
      </c>
      <c r="E118" s="110" t="s">
        <v>483</v>
      </c>
      <c r="F118" s="101"/>
      <c r="G118" s="102"/>
      <c r="H118" s="101"/>
      <c r="I118" s="101"/>
      <c r="J118" s="101"/>
      <c r="K118" s="20"/>
      <c r="L118" s="10"/>
      <c r="M118" s="10"/>
      <c r="N118" s="10"/>
      <c r="O118" s="10"/>
      <c r="P118" s="10"/>
      <c r="Q118" s="10"/>
    </row>
    <row r="119" spans="1:17" ht="24.95" customHeight="1" thickBot="1" x14ac:dyDescent="0.3">
      <c r="A119" s="555"/>
      <c r="B119" s="556"/>
      <c r="C119" s="556"/>
      <c r="D119" s="34" t="str">
        <f>DATA!B648</f>
        <v>Blank Form</v>
      </c>
      <c r="E119" s="98" t="str">
        <f>DATA!B649</f>
        <v>BF</v>
      </c>
      <c r="F119" s="101"/>
      <c r="G119" s="102"/>
      <c r="H119" s="101"/>
      <c r="I119" s="101"/>
      <c r="J119" s="101"/>
      <c r="K119" s="20"/>
      <c r="L119" s="10"/>
      <c r="M119" s="10"/>
      <c r="N119" s="10"/>
      <c r="O119" s="10"/>
      <c r="P119" s="10"/>
      <c r="Q119" s="10"/>
    </row>
    <row r="120" spans="1:17" ht="24.95" customHeight="1" thickBot="1" x14ac:dyDescent="0.3">
      <c r="A120" s="906"/>
      <c r="B120" s="713"/>
      <c r="C120" s="713"/>
      <c r="D120" s="34" t="e">
        <f>DATA!#REF!</f>
        <v>#REF!</v>
      </c>
      <c r="E120" s="98" t="e">
        <f>DATA!#REF!</f>
        <v>#REF!</v>
      </c>
      <c r="F120" s="101"/>
      <c r="G120" s="102"/>
      <c r="H120" s="101"/>
      <c r="I120" s="101"/>
      <c r="J120" s="101"/>
      <c r="K120" s="20"/>
      <c r="L120" s="10"/>
      <c r="M120" s="10"/>
      <c r="N120" s="10"/>
      <c r="O120" s="10"/>
      <c r="P120" s="10"/>
      <c r="Q120" s="10"/>
    </row>
    <row r="121" spans="1:17" ht="24.95" customHeight="1" thickBot="1" x14ac:dyDescent="0.3">
      <c r="A121" s="555"/>
      <c r="B121" s="556"/>
      <c r="C121" s="556"/>
      <c r="D121" s="34" t="e">
        <f>DATA!#REF!</f>
        <v>#REF!</v>
      </c>
      <c r="E121" s="98" t="e">
        <f>DATA!#REF!</f>
        <v>#REF!</v>
      </c>
      <c r="F121" s="101"/>
      <c r="G121" s="102"/>
      <c r="H121" s="101"/>
      <c r="I121" s="101"/>
      <c r="J121" s="101"/>
      <c r="K121" s="20"/>
      <c r="L121" s="10"/>
      <c r="M121" s="10"/>
      <c r="N121" s="10"/>
      <c r="O121" s="10"/>
      <c r="P121" s="10"/>
      <c r="Q121" s="10"/>
    </row>
    <row r="122" spans="1:17" ht="24.95" customHeight="1" thickBot="1" x14ac:dyDescent="0.3">
      <c r="A122" s="555"/>
      <c r="B122" s="556"/>
      <c r="C122" s="556"/>
      <c r="D122" s="34" t="e">
        <f>DATA!#REF!</f>
        <v>#REF!</v>
      </c>
      <c r="E122" s="99" t="e">
        <f>DATA!#REF!</f>
        <v>#REF!</v>
      </c>
      <c r="F122" s="101"/>
      <c r="G122" s="102"/>
      <c r="H122" s="101"/>
      <c r="I122" s="101"/>
      <c r="J122" s="101"/>
      <c r="K122" s="20"/>
      <c r="L122" s="10"/>
      <c r="M122" s="10"/>
      <c r="N122" s="10"/>
      <c r="O122" s="10"/>
      <c r="P122" s="10"/>
      <c r="Q122" s="10"/>
    </row>
    <row r="123" spans="1:17" ht="24.95" customHeight="1" thickBot="1" x14ac:dyDescent="0.3">
      <c r="A123" s="555"/>
      <c r="B123" s="556"/>
      <c r="C123" s="557"/>
      <c r="D123" s="34" t="e">
        <f>DATA!#REF!</f>
        <v>#REF!</v>
      </c>
      <c r="E123" s="100" t="e">
        <f>DATA!#REF!</f>
        <v>#REF!</v>
      </c>
      <c r="F123" s="101"/>
      <c r="G123" s="102"/>
      <c r="H123" s="101"/>
      <c r="I123" s="101"/>
      <c r="J123" s="101"/>
      <c r="K123" s="20"/>
      <c r="L123" s="10"/>
      <c r="M123" s="10"/>
      <c r="N123" s="10"/>
      <c r="O123" s="10"/>
      <c r="P123" s="10"/>
      <c r="Q123" s="10"/>
    </row>
    <row r="124" spans="1:17" ht="24.95" customHeight="1" thickBot="1" x14ac:dyDescent="0.3">
      <c r="A124" s="555"/>
      <c r="B124" s="556"/>
      <c r="C124" s="557"/>
      <c r="D124" s="34" t="e">
        <f>DATA!#REF!</f>
        <v>#REF!</v>
      </c>
      <c r="E124" s="100" t="e">
        <f>DATA!#REF!</f>
        <v>#REF!</v>
      </c>
      <c r="F124" s="101"/>
      <c r="G124" s="102"/>
      <c r="H124" s="101"/>
      <c r="I124" s="101"/>
      <c r="J124" s="101"/>
      <c r="K124" s="20"/>
      <c r="L124" s="10"/>
      <c r="M124" s="10"/>
      <c r="N124" s="10"/>
      <c r="O124" s="10"/>
      <c r="P124" s="10"/>
      <c r="Q124" s="10"/>
    </row>
    <row r="125" spans="1:17" ht="24.95" customHeight="1" thickBot="1" x14ac:dyDescent="0.3">
      <c r="A125" s="555"/>
      <c r="B125" s="556"/>
      <c r="C125" s="557"/>
      <c r="D125" s="34" t="e">
        <f>DATA!#REF!</f>
        <v>#REF!</v>
      </c>
      <c r="E125" s="100" t="e">
        <f>DATA!#REF!</f>
        <v>#REF!</v>
      </c>
      <c r="G125" s="8"/>
      <c r="K125" s="20"/>
      <c r="L125" s="10"/>
      <c r="M125" s="10"/>
      <c r="N125" s="10"/>
      <c r="O125" s="10"/>
      <c r="P125" s="10"/>
      <c r="Q125" s="10"/>
    </row>
    <row r="126" spans="1:17" ht="24.95" customHeight="1" thickBot="1" x14ac:dyDescent="0.3">
      <c r="A126" s="555"/>
      <c r="B126" s="556"/>
      <c r="C126" s="905"/>
      <c r="D126" s="34" t="e">
        <f>DATA!#REF!</f>
        <v>#REF!</v>
      </c>
      <c r="E126" s="100" t="e">
        <f>DATA!#REF!</f>
        <v>#REF!</v>
      </c>
      <c r="G126" s="8"/>
      <c r="H126" s="57"/>
      <c r="I126" s="57"/>
      <c r="J126" s="97"/>
      <c r="K126" s="21"/>
      <c r="L126" s="10"/>
      <c r="M126" s="10"/>
      <c r="N126" s="10"/>
      <c r="O126" s="10"/>
      <c r="P126" s="10"/>
      <c r="Q126" s="10"/>
    </row>
    <row r="127" spans="1:17" ht="15.75" customHeight="1" thickBot="1" x14ac:dyDescent="0.3">
      <c r="A127" s="701" t="s">
        <v>1049</v>
      </c>
      <c r="B127" s="702"/>
      <c r="C127" s="703"/>
      <c r="D127" s="51"/>
      <c r="E127" s="51" t="e">
        <f>SUM(E119:E126)</f>
        <v>#REF!</v>
      </c>
      <c r="G127" s="8"/>
      <c r="H127" s="57"/>
      <c r="I127" s="57"/>
      <c r="J127" s="97"/>
      <c r="K127" s="21"/>
      <c r="L127" s="10"/>
      <c r="M127" s="10"/>
      <c r="N127" s="10"/>
      <c r="O127" s="10"/>
      <c r="P127" s="10"/>
      <c r="Q127" s="10"/>
    </row>
    <row r="128" spans="1:17" ht="27.75" customHeight="1" thickBot="1" x14ac:dyDescent="0.3">
      <c r="A128" s="704" t="s">
        <v>1050</v>
      </c>
      <c r="B128" s="705"/>
      <c r="C128" s="706"/>
      <c r="D128" s="707" t="e">
        <f>IF(E127&lt;6,"Not Evident",IF(AND(E127&lt;13,E127&gt;5),"Partially Proficient",IF(AND(E127&lt;20,E127&gt;12),"Proficient",IF(AND(E127&lt;27,E127&gt;19),"Accomplished","Exemplary"))))</f>
        <v>#REF!</v>
      </c>
      <c r="E128" s="708"/>
      <c r="F128" s="708"/>
      <c r="G128" s="709"/>
      <c r="H128" s="95"/>
      <c r="I128" s="95"/>
      <c r="J128" s="96"/>
      <c r="L128" s="10"/>
      <c r="M128" s="10"/>
      <c r="N128" s="10"/>
      <c r="O128" s="10"/>
      <c r="P128" s="10"/>
      <c r="Q128" s="10"/>
    </row>
    <row r="129" spans="1:17" ht="15.75" customHeight="1" x14ac:dyDescent="0.25">
      <c r="A129" s="96"/>
      <c r="B129" s="96"/>
      <c r="C129" s="96"/>
      <c r="D129" s="96"/>
      <c r="E129" s="96"/>
      <c r="F129" s="96"/>
      <c r="G129" s="96"/>
      <c r="H129" s="96"/>
      <c r="I129" s="96"/>
      <c r="J129" s="96"/>
      <c r="K129" s="96"/>
      <c r="L129" s="95"/>
      <c r="M129" s="95"/>
      <c r="N129" s="95"/>
      <c r="O129" s="95"/>
      <c r="P129" s="95"/>
      <c r="Q129" s="95"/>
    </row>
    <row r="130" spans="1:17" x14ac:dyDescent="0.25">
      <c r="A130" s="96"/>
      <c r="B130" s="96"/>
      <c r="C130" s="96"/>
      <c r="D130" s="96"/>
      <c r="E130" s="96"/>
      <c r="F130" s="96"/>
      <c r="G130" s="96"/>
      <c r="H130" s="96"/>
      <c r="I130" s="96"/>
      <c r="J130" s="96"/>
      <c r="K130" s="96"/>
      <c r="L130" s="95"/>
      <c r="M130" s="95"/>
      <c r="N130" s="95"/>
      <c r="O130" s="95"/>
      <c r="P130" s="95"/>
      <c r="Q130" s="95"/>
    </row>
    <row r="131" spans="1:17" x14ac:dyDescent="0.25">
      <c r="A131" s="96"/>
      <c r="B131" s="96"/>
      <c r="C131" s="96"/>
      <c r="D131" s="95"/>
      <c r="E131" s="95"/>
      <c r="F131" s="95"/>
      <c r="G131" s="95"/>
      <c r="H131" s="95"/>
      <c r="I131" s="95"/>
      <c r="J131" s="95"/>
      <c r="K131" s="95"/>
      <c r="L131" s="95"/>
      <c r="M131" s="95"/>
      <c r="N131" s="95"/>
      <c r="O131" s="95"/>
      <c r="P131" s="95"/>
      <c r="Q131" s="96"/>
    </row>
    <row r="132" spans="1:17" x14ac:dyDescent="0.25">
      <c r="A132" s="96"/>
      <c r="B132" s="96"/>
      <c r="C132" s="96"/>
      <c r="D132" s="95"/>
      <c r="E132" s="95"/>
      <c r="F132" s="95"/>
      <c r="G132" s="95"/>
      <c r="H132" s="95"/>
      <c r="I132" s="95"/>
      <c r="J132" s="95"/>
      <c r="K132" s="95"/>
      <c r="L132" s="95"/>
      <c r="M132" s="95"/>
      <c r="N132" s="95"/>
      <c r="O132" s="95"/>
      <c r="P132" s="95"/>
      <c r="Q132" s="96"/>
    </row>
    <row r="133" spans="1:17" ht="15.75" customHeight="1" x14ac:dyDescent="0.25">
      <c r="A133" s="96"/>
      <c r="B133" s="96"/>
      <c r="C133" s="96"/>
      <c r="D133" s="95"/>
      <c r="E133" s="95"/>
      <c r="F133" s="95"/>
      <c r="G133" s="95"/>
      <c r="H133" s="95"/>
      <c r="I133" s="95"/>
      <c r="J133" s="95"/>
      <c r="K133" s="95"/>
      <c r="L133" s="95"/>
      <c r="M133" s="95"/>
      <c r="N133" s="95"/>
      <c r="O133" s="95"/>
      <c r="P133" s="95"/>
      <c r="Q133" s="96"/>
    </row>
    <row r="134" spans="1:17" ht="15.75" customHeight="1" x14ac:dyDescent="0.25">
      <c r="A134" s="96"/>
      <c r="B134" s="96"/>
      <c r="C134" s="96"/>
      <c r="D134" s="95"/>
      <c r="E134" s="95"/>
      <c r="F134" s="95"/>
      <c r="G134" s="95"/>
      <c r="H134" s="95"/>
      <c r="I134" s="95"/>
      <c r="J134" s="95"/>
      <c r="K134" s="95"/>
      <c r="L134" s="95"/>
      <c r="M134" s="95"/>
      <c r="N134" s="95"/>
      <c r="O134" s="95"/>
      <c r="P134" s="95"/>
      <c r="Q134" s="96"/>
    </row>
    <row r="135" spans="1:17" ht="15.75" customHeight="1" x14ac:dyDescent="0.25">
      <c r="A135" s="96"/>
      <c r="B135" s="96"/>
      <c r="C135" s="96"/>
      <c r="D135" s="95"/>
      <c r="E135" s="95"/>
      <c r="F135" s="95"/>
      <c r="G135" s="95"/>
      <c r="H135" s="95"/>
      <c r="I135" s="95"/>
      <c r="J135" s="95"/>
      <c r="K135" s="95"/>
      <c r="L135" s="95"/>
      <c r="M135" s="95"/>
      <c r="N135" s="95"/>
      <c r="O135" s="95"/>
      <c r="P135" s="95"/>
      <c r="Q135" s="96"/>
    </row>
    <row r="136" spans="1:17" ht="15.75" customHeight="1" x14ac:dyDescent="0.25">
      <c r="A136" s="96"/>
      <c r="B136" s="96"/>
      <c r="C136" s="96"/>
      <c r="D136" s="95"/>
      <c r="E136" s="95"/>
      <c r="F136" s="95"/>
      <c r="G136" s="95"/>
      <c r="H136" s="95"/>
      <c r="I136" s="95"/>
      <c r="J136" s="95"/>
      <c r="K136" s="95"/>
      <c r="L136" s="95"/>
      <c r="M136" s="95"/>
      <c r="N136" s="95"/>
      <c r="O136" s="95"/>
      <c r="P136" s="95"/>
      <c r="Q136" s="96"/>
    </row>
    <row r="137" spans="1:17" ht="15.75" customHeight="1" x14ac:dyDescent="0.25">
      <c r="A137" s="96"/>
      <c r="B137" s="96"/>
      <c r="C137" s="96"/>
      <c r="D137" s="95"/>
      <c r="E137" s="95"/>
      <c r="F137" s="95"/>
      <c r="G137" s="95"/>
      <c r="H137" s="95"/>
      <c r="I137" s="95"/>
      <c r="J137" s="95"/>
      <c r="K137" s="95"/>
      <c r="L137" s="95"/>
      <c r="M137" s="95"/>
      <c r="N137" s="95"/>
      <c r="O137" s="95"/>
      <c r="P137" s="95"/>
      <c r="Q137" s="96"/>
    </row>
    <row r="138" spans="1:17" ht="15.75" customHeight="1" x14ac:dyDescent="0.25">
      <c r="A138" s="96"/>
      <c r="B138" s="96"/>
      <c r="C138" s="96"/>
      <c r="D138" s="95"/>
      <c r="E138" s="95"/>
      <c r="F138" s="95"/>
      <c r="G138" s="95"/>
      <c r="H138" s="95"/>
      <c r="I138" s="95"/>
      <c r="J138" s="95"/>
      <c r="K138" s="95"/>
      <c r="L138" s="95"/>
      <c r="M138" s="95"/>
      <c r="N138" s="95"/>
      <c r="O138" s="95"/>
      <c r="P138" s="95"/>
      <c r="Q138" s="96"/>
    </row>
    <row r="139" spans="1:17" ht="15.75" customHeight="1" x14ac:dyDescent="0.25">
      <c r="A139" s="96"/>
      <c r="B139" s="96"/>
      <c r="C139" s="96"/>
      <c r="D139" s="95"/>
      <c r="E139" s="95"/>
      <c r="F139" s="95"/>
      <c r="G139" s="95"/>
      <c r="H139" s="95"/>
      <c r="I139" s="95"/>
      <c r="J139" s="95"/>
      <c r="K139" s="95"/>
      <c r="L139" s="95"/>
      <c r="M139" s="95"/>
      <c r="N139" s="95"/>
      <c r="O139" s="95"/>
      <c r="P139" s="95"/>
      <c r="Q139" s="96"/>
    </row>
    <row r="140" spans="1:17" ht="15.75" customHeight="1" x14ac:dyDescent="0.25">
      <c r="A140" s="96"/>
      <c r="B140" s="96"/>
      <c r="C140" s="96"/>
      <c r="D140" s="95"/>
      <c r="E140" s="95"/>
      <c r="F140" s="95"/>
      <c r="G140" s="95"/>
      <c r="H140" s="95"/>
      <c r="I140" s="95"/>
      <c r="J140" s="95"/>
      <c r="K140" s="95"/>
      <c r="L140" s="95"/>
      <c r="M140" s="95"/>
      <c r="N140" s="95"/>
      <c r="O140" s="95"/>
      <c r="P140" s="95"/>
      <c r="Q140" s="96"/>
    </row>
    <row r="141" spans="1:17" x14ac:dyDescent="0.25">
      <c r="A141" s="96"/>
      <c r="B141" s="96"/>
      <c r="C141" s="96"/>
      <c r="D141" s="95"/>
      <c r="E141" s="95"/>
      <c r="F141" s="95"/>
      <c r="G141" s="95"/>
      <c r="H141" s="95"/>
      <c r="I141" s="95"/>
      <c r="J141" s="95"/>
      <c r="K141" s="95"/>
      <c r="L141" s="95"/>
      <c r="M141" s="95"/>
      <c r="N141" s="95"/>
      <c r="O141" s="95"/>
      <c r="P141" s="95"/>
      <c r="Q141" s="96"/>
    </row>
    <row r="142" spans="1:17" x14ac:dyDescent="0.25">
      <c r="A142" s="96"/>
      <c r="B142" s="96"/>
      <c r="C142" s="96"/>
      <c r="D142" s="96"/>
      <c r="E142" s="96"/>
      <c r="F142" s="96"/>
      <c r="G142" s="96"/>
      <c r="H142" s="96"/>
      <c r="I142" s="96"/>
      <c r="J142" s="96"/>
      <c r="K142" s="96"/>
      <c r="L142" s="95"/>
      <c r="M142" s="95"/>
      <c r="N142" s="95"/>
      <c r="O142" s="95"/>
      <c r="P142" s="95"/>
      <c r="Q142" s="95"/>
    </row>
    <row r="143" spans="1:17" x14ac:dyDescent="0.25">
      <c r="A143" s="96"/>
      <c r="B143" s="96"/>
      <c r="C143" s="96"/>
      <c r="D143" s="96"/>
      <c r="E143" s="96"/>
      <c r="F143" s="96"/>
      <c r="G143" s="96"/>
      <c r="H143" s="96"/>
      <c r="I143" s="96"/>
      <c r="J143" s="96"/>
      <c r="K143" s="96"/>
      <c r="L143" s="95"/>
      <c r="M143" s="95"/>
      <c r="N143" s="95"/>
      <c r="O143" s="95"/>
      <c r="P143" s="95"/>
      <c r="Q143" s="95"/>
    </row>
    <row r="144" spans="1:17" x14ac:dyDescent="0.25">
      <c r="A144" s="96"/>
      <c r="B144" s="96"/>
      <c r="C144" s="96"/>
      <c r="D144" s="96"/>
      <c r="E144" s="96"/>
      <c r="F144" s="96"/>
      <c r="G144" s="96"/>
      <c r="H144" s="96"/>
      <c r="I144" s="96"/>
      <c r="J144" s="96"/>
      <c r="K144" s="96"/>
      <c r="L144" s="95"/>
      <c r="M144" s="95"/>
      <c r="N144" s="95"/>
      <c r="O144" s="95"/>
      <c r="P144" s="95"/>
      <c r="Q144" s="95"/>
    </row>
    <row r="145" spans="1:17" x14ac:dyDescent="0.25">
      <c r="A145" s="96"/>
      <c r="B145" s="96"/>
      <c r="C145" s="96"/>
      <c r="D145" s="96"/>
      <c r="E145" s="96"/>
      <c r="F145" s="96"/>
      <c r="G145" s="96"/>
      <c r="H145" s="96"/>
      <c r="I145" s="96"/>
      <c r="J145" s="96"/>
      <c r="K145" s="96"/>
      <c r="L145" s="95"/>
      <c r="M145" s="95"/>
      <c r="N145" s="95"/>
      <c r="O145" s="95"/>
      <c r="P145" s="95"/>
      <c r="Q145" s="95"/>
    </row>
    <row r="146" spans="1:17" x14ac:dyDescent="0.25">
      <c r="A146" s="96"/>
      <c r="B146" s="96"/>
      <c r="C146" s="96"/>
      <c r="D146" s="96"/>
      <c r="E146" s="96"/>
      <c r="F146" s="96"/>
      <c r="G146" s="96"/>
      <c r="H146" s="96"/>
      <c r="I146" s="96"/>
      <c r="J146" s="96"/>
      <c r="K146" s="96"/>
      <c r="L146" s="95"/>
      <c r="M146" s="95"/>
      <c r="N146" s="95"/>
      <c r="O146" s="95"/>
      <c r="P146" s="95"/>
      <c r="Q146" s="95"/>
    </row>
    <row r="147" spans="1:17" x14ac:dyDescent="0.25">
      <c r="A147" s="96"/>
      <c r="B147" s="96"/>
      <c r="C147" s="96"/>
      <c r="D147" s="96"/>
      <c r="E147" s="96"/>
      <c r="F147" s="96"/>
      <c r="G147" s="96"/>
      <c r="H147" s="96"/>
      <c r="I147" s="96"/>
      <c r="J147" s="96"/>
      <c r="K147" s="96"/>
      <c r="L147" s="95"/>
      <c r="M147" s="95"/>
      <c r="N147" s="95"/>
      <c r="O147" s="95"/>
      <c r="P147" s="95"/>
      <c r="Q147" s="95"/>
    </row>
    <row r="148" spans="1:17" x14ac:dyDescent="0.25">
      <c r="A148" s="96"/>
      <c r="B148" s="96"/>
      <c r="C148" s="96"/>
      <c r="D148" s="96"/>
      <c r="E148" s="96"/>
      <c r="F148" s="96"/>
      <c r="G148" s="96"/>
      <c r="H148" s="96"/>
      <c r="I148" s="96"/>
      <c r="J148" s="96"/>
      <c r="K148" s="96"/>
      <c r="L148" s="95"/>
      <c r="M148" s="95"/>
      <c r="N148" s="95"/>
      <c r="O148" s="95"/>
      <c r="P148" s="95"/>
      <c r="Q148" s="95"/>
    </row>
    <row r="149" spans="1:17" x14ac:dyDescent="0.25">
      <c r="A149" s="96"/>
      <c r="B149" s="96"/>
      <c r="C149" s="96"/>
      <c r="D149" s="96"/>
      <c r="E149" s="96"/>
      <c r="F149" s="96"/>
      <c r="G149" s="96"/>
      <c r="H149" s="96"/>
      <c r="I149" s="96"/>
      <c r="J149" s="96"/>
      <c r="K149" s="96"/>
      <c r="L149" s="95"/>
      <c r="M149" s="95"/>
      <c r="N149" s="95"/>
      <c r="O149" s="95"/>
      <c r="P149" s="95"/>
      <c r="Q149" s="95"/>
    </row>
    <row r="150" spans="1:17" x14ac:dyDescent="0.25">
      <c r="A150" s="96"/>
      <c r="B150" s="96"/>
      <c r="C150" s="96"/>
      <c r="D150" s="96"/>
      <c r="E150" s="96"/>
      <c r="F150" s="96"/>
      <c r="G150" s="96"/>
      <c r="H150" s="96"/>
      <c r="I150" s="96"/>
      <c r="J150" s="96"/>
      <c r="K150" s="96"/>
      <c r="L150" s="95"/>
      <c r="M150" s="95"/>
      <c r="N150" s="95"/>
      <c r="O150" s="95"/>
      <c r="P150" s="95"/>
      <c r="Q150" s="95"/>
    </row>
    <row r="151" spans="1:17" x14ac:dyDescent="0.25">
      <c r="A151" s="96"/>
      <c r="B151" s="96"/>
      <c r="C151" s="96"/>
      <c r="D151" s="96"/>
      <c r="E151" s="96"/>
      <c r="F151" s="96"/>
      <c r="G151" s="96"/>
      <c r="H151" s="96"/>
      <c r="I151" s="96"/>
      <c r="J151" s="96"/>
      <c r="K151" s="96"/>
      <c r="L151" s="95"/>
      <c r="M151" s="95"/>
      <c r="N151" s="95"/>
      <c r="O151" s="95"/>
      <c r="P151" s="95"/>
      <c r="Q151" s="95"/>
    </row>
    <row r="152" spans="1:17" x14ac:dyDescent="0.25">
      <c r="A152" s="96"/>
      <c r="B152" s="96"/>
      <c r="C152" s="96"/>
      <c r="D152" s="96"/>
      <c r="E152" s="96"/>
      <c r="F152" s="96"/>
      <c r="G152" s="96"/>
      <c r="H152" s="96"/>
      <c r="I152" s="96"/>
      <c r="J152" s="96"/>
      <c r="K152" s="96"/>
      <c r="L152" s="95"/>
      <c r="M152" s="95"/>
      <c r="N152" s="95"/>
      <c r="O152" s="95"/>
      <c r="P152" s="95"/>
      <c r="Q152" s="95"/>
    </row>
  </sheetData>
  <sheetProtection selectLockedCells="1"/>
  <mergeCells count="158">
    <mergeCell ref="A1:J1"/>
    <mergeCell ref="C2:D2"/>
    <mergeCell ref="E2:F2"/>
    <mergeCell ref="G2:H2"/>
    <mergeCell ref="I2:J2"/>
    <mergeCell ref="A3:J3"/>
    <mergeCell ref="A4:B4"/>
    <mergeCell ref="C4:D4"/>
    <mergeCell ref="E4:F4"/>
    <mergeCell ref="G4:H4"/>
    <mergeCell ref="I4:J4"/>
    <mergeCell ref="A5:B5"/>
    <mergeCell ref="C5:D5"/>
    <mergeCell ref="E5:F5"/>
    <mergeCell ref="G5:H5"/>
    <mergeCell ref="I5:J5"/>
    <mergeCell ref="A15:J15"/>
    <mergeCell ref="A16:B16"/>
    <mergeCell ref="C16:D16"/>
    <mergeCell ref="E16:F16"/>
    <mergeCell ref="G16:H16"/>
    <mergeCell ref="I16:J16"/>
    <mergeCell ref="I11:J12"/>
    <mergeCell ref="A13:J13"/>
    <mergeCell ref="C14:D14"/>
    <mergeCell ref="E14:F14"/>
    <mergeCell ref="G14:H14"/>
    <mergeCell ref="I14:J14"/>
    <mergeCell ref="A23:J23"/>
    <mergeCell ref="A25:J25"/>
    <mergeCell ref="A26:B26"/>
    <mergeCell ref="C26:D26"/>
    <mergeCell ref="E26:F26"/>
    <mergeCell ref="G26:H26"/>
    <mergeCell ref="I26:J26"/>
    <mergeCell ref="A17:B17"/>
    <mergeCell ref="C17:D17"/>
    <mergeCell ref="E17:F17"/>
    <mergeCell ref="G17:H17"/>
    <mergeCell ref="I17:J17"/>
    <mergeCell ref="I21:J22"/>
    <mergeCell ref="A34:J34"/>
    <mergeCell ref="A36:J36"/>
    <mergeCell ref="A37:B37"/>
    <mergeCell ref="C37:D37"/>
    <mergeCell ref="E37:F37"/>
    <mergeCell ref="G37:H37"/>
    <mergeCell ref="I37:J37"/>
    <mergeCell ref="A27:B27"/>
    <mergeCell ref="C27:D27"/>
    <mergeCell ref="E27:F27"/>
    <mergeCell ref="G27:H27"/>
    <mergeCell ref="I27:J27"/>
    <mergeCell ref="I32:J33"/>
    <mergeCell ref="I44:J45"/>
    <mergeCell ref="A46:J46"/>
    <mergeCell ref="A48:J48"/>
    <mergeCell ref="A49:B49"/>
    <mergeCell ref="C49:D49"/>
    <mergeCell ref="E49:F49"/>
    <mergeCell ref="G49:H49"/>
    <mergeCell ref="I49:J49"/>
    <mergeCell ref="A38:B38"/>
    <mergeCell ref="C38:D38"/>
    <mergeCell ref="E38:F38"/>
    <mergeCell ref="G38:H38"/>
    <mergeCell ref="I38:J38"/>
    <mergeCell ref="E40:F40"/>
    <mergeCell ref="A57:J57"/>
    <mergeCell ref="A58:B58"/>
    <mergeCell ref="C58:D58"/>
    <mergeCell ref="E58:F58"/>
    <mergeCell ref="G58:H58"/>
    <mergeCell ref="I58:J58"/>
    <mergeCell ref="A50:B50"/>
    <mergeCell ref="C50:D50"/>
    <mergeCell ref="E50:F50"/>
    <mergeCell ref="G50:H50"/>
    <mergeCell ref="I50:J50"/>
    <mergeCell ref="I55:J56"/>
    <mergeCell ref="A61:B61"/>
    <mergeCell ref="C61:D61"/>
    <mergeCell ref="E61:F61"/>
    <mergeCell ref="G61:H61"/>
    <mergeCell ref="I61:J61"/>
    <mergeCell ref="I65:J66"/>
    <mergeCell ref="A59:J59"/>
    <mergeCell ref="A60:B60"/>
    <mergeCell ref="C60:D60"/>
    <mergeCell ref="E60:F60"/>
    <mergeCell ref="G60:H60"/>
    <mergeCell ref="I60:J60"/>
    <mergeCell ref="A69:J69"/>
    <mergeCell ref="A70:B70"/>
    <mergeCell ref="C70:D70"/>
    <mergeCell ref="E70:F70"/>
    <mergeCell ref="G70:H70"/>
    <mergeCell ref="I70:J70"/>
    <mergeCell ref="A67:J67"/>
    <mergeCell ref="A68:B68"/>
    <mergeCell ref="C68:D68"/>
    <mergeCell ref="E68:F68"/>
    <mergeCell ref="G68:H68"/>
    <mergeCell ref="I68:J68"/>
    <mergeCell ref="A76:J76"/>
    <mergeCell ref="A77:B77"/>
    <mergeCell ref="C77:D77"/>
    <mergeCell ref="E77:F77"/>
    <mergeCell ref="G77:H77"/>
    <mergeCell ref="I77:J77"/>
    <mergeCell ref="A71:B71"/>
    <mergeCell ref="C71:D71"/>
    <mergeCell ref="E71:F71"/>
    <mergeCell ref="G71:H71"/>
    <mergeCell ref="I71:J71"/>
    <mergeCell ref="I74:J75"/>
    <mergeCell ref="A80:B80"/>
    <mergeCell ref="C80:D80"/>
    <mergeCell ref="E80:F80"/>
    <mergeCell ref="G80:H80"/>
    <mergeCell ref="I80:J80"/>
    <mergeCell ref="I85:J86"/>
    <mergeCell ref="A78:J78"/>
    <mergeCell ref="A79:B79"/>
    <mergeCell ref="C79:D79"/>
    <mergeCell ref="E79:F79"/>
    <mergeCell ref="G79:H79"/>
    <mergeCell ref="I79:J79"/>
    <mergeCell ref="G105:K105"/>
    <mergeCell ref="G106:K106"/>
    <mergeCell ref="G107:K107"/>
    <mergeCell ref="A87:F89"/>
    <mergeCell ref="G87:J89"/>
    <mergeCell ref="A90:F103"/>
    <mergeCell ref="G90:J103"/>
    <mergeCell ref="A104:F104"/>
    <mergeCell ref="G104:J104"/>
    <mergeCell ref="G114:J114"/>
    <mergeCell ref="G115:J115"/>
    <mergeCell ref="G116:J116"/>
    <mergeCell ref="G111:K111"/>
    <mergeCell ref="G112:K112"/>
    <mergeCell ref="G113:K113"/>
    <mergeCell ref="G108:K108"/>
    <mergeCell ref="G109:K109"/>
    <mergeCell ref="G110:K110"/>
    <mergeCell ref="A124:C124"/>
    <mergeCell ref="A125:C125"/>
    <mergeCell ref="A126:C126"/>
    <mergeCell ref="A127:C127"/>
    <mergeCell ref="A128:C128"/>
    <mergeCell ref="D128:G128"/>
    <mergeCell ref="A118:C118"/>
    <mergeCell ref="A119:C119"/>
    <mergeCell ref="A120:C120"/>
    <mergeCell ref="A121:C121"/>
    <mergeCell ref="A122:C122"/>
    <mergeCell ref="A123:C123"/>
  </mergeCells>
  <conditionalFormatting sqref="D123">
    <cfRule type="expression" dxfId="82" priority="56" stopIfTrue="1">
      <formula>($G$8="*")</formula>
    </cfRule>
  </conditionalFormatting>
  <conditionalFormatting sqref="D123">
    <cfRule type="expression" dxfId="81" priority="55" stopIfTrue="1">
      <formula>($H$8="*")</formula>
    </cfRule>
  </conditionalFormatting>
  <conditionalFormatting sqref="D123">
    <cfRule type="expression" dxfId="80" priority="54" stopIfTrue="1">
      <formula>($I$8="*")</formula>
    </cfRule>
  </conditionalFormatting>
  <conditionalFormatting sqref="D123">
    <cfRule type="expression" dxfId="79" priority="53" stopIfTrue="1">
      <formula>($J$8="*")</formula>
    </cfRule>
  </conditionalFormatting>
  <conditionalFormatting sqref="D123">
    <cfRule type="expression" dxfId="78" priority="52" stopIfTrue="1">
      <formula>($K$8="*")</formula>
    </cfRule>
  </conditionalFormatting>
  <conditionalFormatting sqref="E125">
    <cfRule type="expression" dxfId="77" priority="32" stopIfTrue="1">
      <formula>($K$9="*")</formula>
    </cfRule>
  </conditionalFormatting>
  <conditionalFormatting sqref="E119">
    <cfRule type="expression" dxfId="76" priority="31" stopIfTrue="1">
      <formula>($K$5="*")</formula>
    </cfRule>
  </conditionalFormatting>
  <conditionalFormatting sqref="E119:E120">
    <cfRule type="expression" dxfId="75" priority="51" stopIfTrue="1">
      <formula>($I$5="*")</formula>
    </cfRule>
  </conditionalFormatting>
  <conditionalFormatting sqref="E120">
    <cfRule type="expression" dxfId="74" priority="50" stopIfTrue="1">
      <formula>($K$5="*")</formula>
    </cfRule>
  </conditionalFormatting>
  <conditionalFormatting sqref="E121">
    <cfRule type="expression" dxfId="73" priority="49" stopIfTrue="1">
      <formula>($G$6="*")</formula>
    </cfRule>
  </conditionalFormatting>
  <conditionalFormatting sqref="E121">
    <cfRule type="expression" dxfId="72" priority="48" stopIfTrue="1">
      <formula>($H$6="*")</formula>
    </cfRule>
  </conditionalFormatting>
  <conditionalFormatting sqref="E121">
    <cfRule type="expression" dxfId="71" priority="47" stopIfTrue="1">
      <formula>($I$6="*")</formula>
    </cfRule>
  </conditionalFormatting>
  <conditionalFormatting sqref="E121">
    <cfRule type="expression" dxfId="70" priority="46" stopIfTrue="1">
      <formula>($J$6="*")</formula>
    </cfRule>
  </conditionalFormatting>
  <conditionalFormatting sqref="E121">
    <cfRule type="expression" dxfId="69" priority="45" stopIfTrue="1">
      <formula>($K$6="*")</formula>
    </cfRule>
  </conditionalFormatting>
  <conditionalFormatting sqref="E122">
    <cfRule type="expression" dxfId="68" priority="44" stopIfTrue="1">
      <formula>($G$7="*")</formula>
    </cfRule>
  </conditionalFormatting>
  <conditionalFormatting sqref="E122">
    <cfRule type="expression" dxfId="67" priority="43" stopIfTrue="1">
      <formula>($H$7="*")</formula>
    </cfRule>
  </conditionalFormatting>
  <conditionalFormatting sqref="E122">
    <cfRule type="expression" dxfId="66" priority="42" stopIfTrue="1">
      <formula>($K$7="*")</formula>
    </cfRule>
  </conditionalFormatting>
  <conditionalFormatting sqref="E123">
    <cfRule type="expression" dxfId="65" priority="41" stopIfTrue="1">
      <formula>($G$8="*")</formula>
    </cfRule>
  </conditionalFormatting>
  <conditionalFormatting sqref="E123">
    <cfRule type="expression" dxfId="64" priority="40" stopIfTrue="1">
      <formula>($H$8="*")</formula>
    </cfRule>
  </conditionalFormatting>
  <conditionalFormatting sqref="E123">
    <cfRule type="expression" dxfId="63" priority="39" stopIfTrue="1">
      <formula>($I$8="*")</formula>
    </cfRule>
  </conditionalFormatting>
  <conditionalFormatting sqref="E123">
    <cfRule type="expression" dxfId="62" priority="38" stopIfTrue="1">
      <formula>($J$8="*")</formula>
    </cfRule>
  </conditionalFormatting>
  <conditionalFormatting sqref="E123">
    <cfRule type="expression" dxfId="61" priority="37" stopIfTrue="1">
      <formula>($K$8="*")</formula>
    </cfRule>
  </conditionalFormatting>
  <conditionalFormatting sqref="E125">
    <cfRule type="expression" dxfId="60" priority="36" stopIfTrue="1">
      <formula>($G$9="*")</formula>
    </cfRule>
  </conditionalFormatting>
  <conditionalFormatting sqref="E125">
    <cfRule type="expression" dxfId="59" priority="35" stopIfTrue="1">
      <formula>($H$9="*")</formula>
    </cfRule>
  </conditionalFormatting>
  <conditionalFormatting sqref="E125">
    <cfRule type="expression" dxfId="58" priority="34" stopIfTrue="1">
      <formula>($I$9="*")</formula>
    </cfRule>
  </conditionalFormatting>
  <conditionalFormatting sqref="E125">
    <cfRule type="expression" dxfId="57" priority="33" stopIfTrue="1">
      <formula>($J$9="*")</formula>
    </cfRule>
  </conditionalFormatting>
  <conditionalFormatting sqref="D124">
    <cfRule type="expression" dxfId="56" priority="26" stopIfTrue="1">
      <formula>($K$9="*")</formula>
    </cfRule>
  </conditionalFormatting>
  <conditionalFormatting sqref="D124">
    <cfRule type="expression" dxfId="55" priority="30" stopIfTrue="1">
      <formula>($G$9="*")</formula>
    </cfRule>
  </conditionalFormatting>
  <conditionalFormatting sqref="D124">
    <cfRule type="expression" dxfId="54" priority="29" stopIfTrue="1">
      <formula>($H$9="*")</formula>
    </cfRule>
  </conditionalFormatting>
  <conditionalFormatting sqref="D124">
    <cfRule type="expression" dxfId="53" priority="28" stopIfTrue="1">
      <formula>($I$9="*")</formula>
    </cfRule>
  </conditionalFormatting>
  <conditionalFormatting sqref="D124">
    <cfRule type="expression" dxfId="52" priority="27" stopIfTrue="1">
      <formula>($J$9="*")</formula>
    </cfRule>
  </conditionalFormatting>
  <conditionalFormatting sqref="E124">
    <cfRule type="expression" dxfId="51" priority="21" stopIfTrue="1">
      <formula>($K$9="*")</formula>
    </cfRule>
  </conditionalFormatting>
  <conditionalFormatting sqref="E124">
    <cfRule type="expression" dxfId="50" priority="25" stopIfTrue="1">
      <formula>($G$9="*")</formula>
    </cfRule>
  </conditionalFormatting>
  <conditionalFormatting sqref="E124">
    <cfRule type="expression" dxfId="49" priority="24" stopIfTrue="1">
      <formula>($H$9="*")</formula>
    </cfRule>
  </conditionalFormatting>
  <conditionalFormatting sqref="E124">
    <cfRule type="expression" dxfId="48" priority="23" stopIfTrue="1">
      <formula>($I$9="*")</formula>
    </cfRule>
  </conditionalFormatting>
  <conditionalFormatting sqref="E124">
    <cfRule type="expression" dxfId="47" priority="22" stopIfTrue="1">
      <formula>($J$9="*")</formula>
    </cfRule>
  </conditionalFormatting>
  <conditionalFormatting sqref="E126">
    <cfRule type="expression" dxfId="46" priority="16" stopIfTrue="1">
      <formula>($K$9="*")</formula>
    </cfRule>
  </conditionalFormatting>
  <conditionalFormatting sqref="E126">
    <cfRule type="expression" dxfId="45" priority="20" stopIfTrue="1">
      <formula>($G$9="*")</formula>
    </cfRule>
  </conditionalFormatting>
  <conditionalFormatting sqref="E126">
    <cfRule type="expression" dxfId="44" priority="19" stopIfTrue="1">
      <formula>($H$9="*")</formula>
    </cfRule>
  </conditionalFormatting>
  <conditionalFormatting sqref="E126">
    <cfRule type="expression" dxfId="43" priority="18" stopIfTrue="1">
      <formula>($I$9="*")</formula>
    </cfRule>
  </conditionalFormatting>
  <conditionalFormatting sqref="E126">
    <cfRule type="expression" dxfId="42" priority="17" stopIfTrue="1">
      <formula>($J$9="*")</formula>
    </cfRule>
  </conditionalFormatting>
  <conditionalFormatting sqref="D119:D122">
    <cfRule type="expression" dxfId="41" priority="11" stopIfTrue="1">
      <formula>($K$9="*")</formula>
    </cfRule>
  </conditionalFormatting>
  <conditionalFormatting sqref="D119:D122">
    <cfRule type="expression" dxfId="40" priority="15" stopIfTrue="1">
      <formula>($G$9="*")</formula>
    </cfRule>
  </conditionalFormatting>
  <conditionalFormatting sqref="D119:D122">
    <cfRule type="expression" dxfId="39" priority="14" stopIfTrue="1">
      <formula>($H$9="*")</formula>
    </cfRule>
  </conditionalFormatting>
  <conditionalFormatting sqref="D119:D122">
    <cfRule type="expression" dxfId="38" priority="13" stopIfTrue="1">
      <formula>($I$9="*")</formula>
    </cfRule>
  </conditionalFormatting>
  <conditionalFormatting sqref="D119:D122">
    <cfRule type="expression" dxfId="37" priority="12" stopIfTrue="1">
      <formula>($J$9="*")</formula>
    </cfRule>
  </conditionalFormatting>
  <conditionalFormatting sqref="E119:E120">
    <cfRule type="expression" dxfId="36" priority="57" stopIfTrue="1">
      <formula>(#REF!="*")</formula>
    </cfRule>
  </conditionalFormatting>
  <conditionalFormatting sqref="E119:E120">
    <cfRule type="expression" dxfId="35" priority="58" stopIfTrue="1">
      <formula>($G$5="*")</formula>
    </cfRule>
  </conditionalFormatting>
  <conditionalFormatting sqref="E119:E120">
    <cfRule type="expression" dxfId="34" priority="59" stopIfTrue="1">
      <formula>(#REF!="*")</formula>
    </cfRule>
  </conditionalFormatting>
  <conditionalFormatting sqref="E122">
    <cfRule type="expression" dxfId="33" priority="60" stopIfTrue="1">
      <formula>(#REF!="*")</formula>
    </cfRule>
  </conditionalFormatting>
  <conditionalFormatting sqref="D125">
    <cfRule type="expression" dxfId="32" priority="6" stopIfTrue="1">
      <formula>($K$9="*")</formula>
    </cfRule>
  </conditionalFormatting>
  <conditionalFormatting sqref="D125">
    <cfRule type="expression" dxfId="31" priority="10" stopIfTrue="1">
      <formula>($G$9="*")</formula>
    </cfRule>
  </conditionalFormatting>
  <conditionalFormatting sqref="D125">
    <cfRule type="expression" dxfId="30" priority="9" stopIfTrue="1">
      <formula>($H$9="*")</formula>
    </cfRule>
  </conditionalFormatting>
  <conditionalFormatting sqref="D125">
    <cfRule type="expression" dxfId="29" priority="8" stopIfTrue="1">
      <formula>($I$9="*")</formula>
    </cfRule>
  </conditionalFormatting>
  <conditionalFormatting sqref="D125">
    <cfRule type="expression" dxfId="28" priority="7" stopIfTrue="1">
      <formula>($J$9="*")</formula>
    </cfRule>
  </conditionalFormatting>
  <conditionalFormatting sqref="D126">
    <cfRule type="expression" dxfId="27" priority="1" stopIfTrue="1">
      <formula>($K$9="*")</formula>
    </cfRule>
  </conditionalFormatting>
  <conditionalFormatting sqref="D126">
    <cfRule type="expression" dxfId="26" priority="5" stopIfTrue="1">
      <formula>($G$9="*")</formula>
    </cfRule>
  </conditionalFormatting>
  <conditionalFormatting sqref="D126">
    <cfRule type="expression" dxfId="25" priority="4" stopIfTrue="1">
      <formula>($H$9="*")</formula>
    </cfRule>
  </conditionalFormatting>
  <conditionalFormatting sqref="D126">
    <cfRule type="expression" dxfId="24" priority="3" stopIfTrue="1">
      <formula>($I$9="*")</formula>
    </cfRule>
  </conditionalFormatting>
  <conditionalFormatting sqref="D126">
    <cfRule type="expression" dxfId="23" priority="2" stopIfTrue="1">
      <formula>($J$9="*")</formula>
    </cfRule>
  </conditionalFormatting>
  <conditionalFormatting sqref="E122">
    <cfRule type="expression" dxfId="22" priority="61" stopIfTrue="1">
      <formula>($J$7="*")</formula>
    </cfRule>
  </conditionalFormatting>
  <pageMargins left="0" right="0" top="0.5" bottom="0" header="0.5" footer="0.5"/>
  <pageSetup orientation="portrait" horizontalDpi="4294967292" verticalDpi="4294967292" r:id="rId1"/>
  <headerFooter alignWithMargins="0"/>
  <rowBreaks count="2" manualBreakCount="2">
    <brk id="75" max="16383" man="1"/>
    <brk id="10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6625" r:id="rId4" name="Check Box 1">
              <controlPr defaultSize="0" autoFill="0" autoLine="0" autoPict="0">
                <anchor moveWithCells="1">
                  <from>
                    <xdr:col>0</xdr:col>
                    <xdr:colOff>66675</xdr:colOff>
                    <xdr:row>105</xdr:row>
                    <xdr:rowOff>28575</xdr:rowOff>
                  </from>
                  <to>
                    <xdr:col>7</xdr:col>
                    <xdr:colOff>400050</xdr:colOff>
                    <xdr:row>105</xdr:row>
                    <xdr:rowOff>238125</xdr:rowOff>
                  </to>
                </anchor>
              </controlPr>
            </control>
          </mc:Choice>
        </mc:AlternateContent>
        <mc:AlternateContent xmlns:mc="http://schemas.openxmlformats.org/markup-compatibility/2006">
          <mc:Choice Requires="x14">
            <control shapeId="26626" r:id="rId5" name="Check Box 2">
              <controlPr defaultSize="0" autoFill="0" autoLine="0" autoPict="0">
                <anchor moveWithCells="1">
                  <from>
                    <xdr:col>0</xdr:col>
                    <xdr:colOff>66675</xdr:colOff>
                    <xdr:row>106</xdr:row>
                    <xdr:rowOff>9525</xdr:rowOff>
                  </from>
                  <to>
                    <xdr:col>2</xdr:col>
                    <xdr:colOff>209550</xdr:colOff>
                    <xdr:row>106</xdr:row>
                    <xdr:rowOff>228600</xdr:rowOff>
                  </to>
                </anchor>
              </controlPr>
            </control>
          </mc:Choice>
        </mc:AlternateContent>
        <mc:AlternateContent xmlns:mc="http://schemas.openxmlformats.org/markup-compatibility/2006">
          <mc:Choice Requires="x14">
            <control shapeId="26627" r:id="rId6" name="Check Box 3">
              <controlPr defaultSize="0" autoFill="0" autoLine="0" autoPict="0">
                <anchor moveWithCells="1">
                  <from>
                    <xdr:col>0</xdr:col>
                    <xdr:colOff>9525</xdr:colOff>
                    <xdr:row>107</xdr:row>
                    <xdr:rowOff>0</xdr:rowOff>
                  </from>
                  <to>
                    <xdr:col>2</xdr:col>
                    <xdr:colOff>209550</xdr:colOff>
                    <xdr:row>107</xdr:row>
                    <xdr:rowOff>219075</xdr:rowOff>
                  </to>
                </anchor>
              </controlPr>
            </control>
          </mc:Choice>
        </mc:AlternateContent>
        <mc:AlternateContent xmlns:mc="http://schemas.openxmlformats.org/markup-compatibility/2006">
          <mc:Choice Requires="x14">
            <control shapeId="26628" r:id="rId7" name="Check Box 4">
              <controlPr defaultSize="0" autoFill="0" autoLine="0" autoPict="0">
                <anchor moveWithCells="1">
                  <from>
                    <xdr:col>0</xdr:col>
                    <xdr:colOff>28575</xdr:colOff>
                    <xdr:row>108</xdr:row>
                    <xdr:rowOff>28575</xdr:rowOff>
                  </from>
                  <to>
                    <xdr:col>2</xdr:col>
                    <xdr:colOff>209550</xdr:colOff>
                    <xdr:row>108</xdr:row>
                    <xdr:rowOff>238125</xdr:rowOff>
                  </to>
                </anchor>
              </controlPr>
            </control>
          </mc:Choice>
        </mc:AlternateContent>
        <mc:AlternateContent xmlns:mc="http://schemas.openxmlformats.org/markup-compatibility/2006">
          <mc:Choice Requires="x14">
            <control shapeId="26629" r:id="rId8" name="Check Box 5">
              <controlPr defaultSize="0" autoFill="0" autoLine="0" autoPict="0">
                <anchor moveWithCells="1">
                  <from>
                    <xdr:col>0</xdr:col>
                    <xdr:colOff>47625</xdr:colOff>
                    <xdr:row>109</xdr:row>
                    <xdr:rowOff>0</xdr:rowOff>
                  </from>
                  <to>
                    <xdr:col>2</xdr:col>
                    <xdr:colOff>209550</xdr:colOff>
                    <xdr:row>109</xdr:row>
                    <xdr:rowOff>219075</xdr:rowOff>
                  </to>
                </anchor>
              </controlPr>
            </control>
          </mc:Choice>
        </mc:AlternateContent>
        <mc:AlternateContent xmlns:mc="http://schemas.openxmlformats.org/markup-compatibility/2006">
          <mc:Choice Requires="x14">
            <control shapeId="26630" r:id="rId9" name="Check Box 6">
              <controlPr defaultSize="0" autoFill="0" autoLine="0" autoPict="0">
                <anchor moveWithCells="1">
                  <from>
                    <xdr:col>0</xdr:col>
                    <xdr:colOff>47625</xdr:colOff>
                    <xdr:row>110</xdr:row>
                    <xdr:rowOff>9525</xdr:rowOff>
                  </from>
                  <to>
                    <xdr:col>2</xdr:col>
                    <xdr:colOff>209550</xdr:colOff>
                    <xdr:row>110</xdr:row>
                    <xdr:rowOff>228600</xdr:rowOff>
                  </to>
                </anchor>
              </controlPr>
            </control>
          </mc:Choice>
        </mc:AlternateContent>
        <mc:AlternateContent xmlns:mc="http://schemas.openxmlformats.org/markup-compatibility/2006">
          <mc:Choice Requires="x14">
            <control shapeId="26631" r:id="rId10" name="Check Box 7">
              <controlPr defaultSize="0" autoFill="0" autoLine="0" autoPict="0">
                <anchor moveWithCells="1">
                  <from>
                    <xdr:col>0</xdr:col>
                    <xdr:colOff>47625</xdr:colOff>
                    <xdr:row>111</xdr:row>
                    <xdr:rowOff>28575</xdr:rowOff>
                  </from>
                  <to>
                    <xdr:col>2</xdr:col>
                    <xdr:colOff>209550</xdr:colOff>
                    <xdr:row>111</xdr:row>
                    <xdr:rowOff>238125</xdr:rowOff>
                  </to>
                </anchor>
              </controlPr>
            </control>
          </mc:Choice>
        </mc:AlternateContent>
        <mc:AlternateContent xmlns:mc="http://schemas.openxmlformats.org/markup-compatibility/2006">
          <mc:Choice Requires="x14">
            <control shapeId="26632" r:id="rId11" name="Check Box 8">
              <controlPr defaultSize="0" autoFill="0" autoLine="0" autoPict="0">
                <anchor moveWithCells="1">
                  <from>
                    <xdr:col>0</xdr:col>
                    <xdr:colOff>66675</xdr:colOff>
                    <xdr:row>112</xdr:row>
                    <xdr:rowOff>9525</xdr:rowOff>
                  </from>
                  <to>
                    <xdr:col>2</xdr:col>
                    <xdr:colOff>209550</xdr:colOff>
                    <xdr:row>112</xdr:row>
                    <xdr:rowOff>228600</xdr:rowOff>
                  </to>
                </anchor>
              </controlPr>
            </control>
          </mc:Choice>
        </mc:AlternateContent>
        <mc:AlternateContent xmlns:mc="http://schemas.openxmlformats.org/markup-compatibility/2006">
          <mc:Choice Requires="x14">
            <control shapeId="26633" r:id="rId12" name="Check Box 9">
              <controlPr defaultSize="0" autoFill="0" autoLine="0" autoPict="0">
                <anchor moveWithCells="1">
                  <from>
                    <xdr:col>0</xdr:col>
                    <xdr:colOff>76200</xdr:colOff>
                    <xdr:row>104</xdr:row>
                    <xdr:rowOff>0</xdr:rowOff>
                  </from>
                  <to>
                    <xdr:col>2</xdr:col>
                    <xdr:colOff>209550</xdr:colOff>
                    <xdr:row>104</xdr:row>
                    <xdr:rowOff>219075</xdr:rowOff>
                  </to>
                </anchor>
              </controlPr>
            </control>
          </mc:Choice>
        </mc:AlternateContent>
        <mc:AlternateContent xmlns:mc="http://schemas.openxmlformats.org/markup-compatibility/2006">
          <mc:Choice Requires="x14">
            <control shapeId="26634" r:id="rId13" name="Check Box 10">
              <controlPr defaultSize="0" autoFill="0" autoLine="0" autoPict="0">
                <anchor moveWithCells="1">
                  <from>
                    <xdr:col>0</xdr:col>
                    <xdr:colOff>76200</xdr:colOff>
                    <xdr:row>113</xdr:row>
                    <xdr:rowOff>38100</xdr:rowOff>
                  </from>
                  <to>
                    <xdr:col>2</xdr:col>
                    <xdr:colOff>209550</xdr:colOff>
                    <xdr:row>113</xdr:row>
                    <xdr:rowOff>257175</xdr:rowOff>
                  </to>
                </anchor>
              </controlPr>
            </control>
          </mc:Choice>
        </mc:AlternateContent>
        <mc:AlternateContent xmlns:mc="http://schemas.openxmlformats.org/markup-compatibility/2006">
          <mc:Choice Requires="x14">
            <control shapeId="26635" r:id="rId14" name="Check Box 11">
              <controlPr defaultSize="0" autoFill="0" autoLine="0" autoPict="0">
                <anchor moveWithCells="1">
                  <from>
                    <xdr:col>0</xdr:col>
                    <xdr:colOff>76200</xdr:colOff>
                    <xdr:row>114</xdr:row>
                    <xdr:rowOff>0</xdr:rowOff>
                  </from>
                  <to>
                    <xdr:col>1</xdr:col>
                    <xdr:colOff>19050</xdr:colOff>
                    <xdr:row>114</xdr:row>
                    <xdr:rowOff>219075</xdr:rowOff>
                  </to>
                </anchor>
              </controlPr>
            </control>
          </mc:Choice>
        </mc:AlternateContent>
        <mc:AlternateContent xmlns:mc="http://schemas.openxmlformats.org/markup-compatibility/2006">
          <mc:Choice Requires="x14">
            <control shapeId="26636" r:id="rId15" name="Check Box 12">
              <controlPr defaultSize="0" autoFill="0" autoLine="0" autoPict="0">
                <anchor moveWithCells="1">
                  <from>
                    <xdr:col>0</xdr:col>
                    <xdr:colOff>76200</xdr:colOff>
                    <xdr:row>115</xdr:row>
                    <xdr:rowOff>19050</xdr:rowOff>
                  </from>
                  <to>
                    <xdr:col>1</xdr:col>
                    <xdr:colOff>9525</xdr:colOff>
                    <xdr:row>115</xdr:row>
                    <xdr:rowOff>219075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F5431"/>
  <sheetViews>
    <sheetView workbookViewId="0">
      <selection activeCell="E24" sqref="E24"/>
    </sheetView>
  </sheetViews>
  <sheetFormatPr defaultColWidth="11" defaultRowHeight="15.75" x14ac:dyDescent="0.25"/>
  <cols>
    <col min="1" max="1" width="23.625" customWidth="1"/>
    <col min="2" max="2" width="24.375" customWidth="1"/>
    <col min="3" max="3" width="11" customWidth="1"/>
    <col min="4" max="4" width="18.25" style="25" bestFit="1" customWidth="1"/>
    <col min="5" max="5" width="76.375" style="26" customWidth="1"/>
  </cols>
  <sheetData>
    <row r="1" spans="1:3" x14ac:dyDescent="0.25">
      <c r="A1" s="52" t="s">
        <v>962</v>
      </c>
      <c r="B1" s="35" t="s">
        <v>3203</v>
      </c>
      <c r="C1" s="52" t="s">
        <v>963</v>
      </c>
    </row>
    <row r="2" spans="1:3" x14ac:dyDescent="0.25">
      <c r="A2" s="53" t="str">
        <f>Report!A3</f>
        <v>Principal's Last Name</v>
      </c>
      <c r="B2" s="54">
        <f>Report!C3</f>
        <v>0</v>
      </c>
      <c r="C2" s="54"/>
    </row>
    <row r="3" spans="1:3" x14ac:dyDescent="0.25">
      <c r="A3" s="325" t="str">
        <f>Report!A4</f>
        <v>Principal's First Name</v>
      </c>
      <c r="B3" s="326">
        <f>Report!C4</f>
        <v>0</v>
      </c>
      <c r="C3" s="54"/>
    </row>
    <row r="4" spans="1:3" x14ac:dyDescent="0.25">
      <c r="A4" s="325" t="str">
        <f>Report!A5</f>
        <v>Principal's EDID</v>
      </c>
      <c r="B4" s="326">
        <f>Report!C5</f>
        <v>0</v>
      </c>
      <c r="C4" s="54"/>
    </row>
    <row r="5" spans="1:3" x14ac:dyDescent="0.25">
      <c r="A5" s="325" t="str">
        <f>Report!A6</f>
        <v>Principal's Role</v>
      </c>
      <c r="B5" s="326">
        <f>Report!C6</f>
        <v>0</v>
      </c>
      <c r="C5" s="54"/>
    </row>
    <row r="6" spans="1:3" x14ac:dyDescent="0.25">
      <c r="A6" s="325" t="str">
        <f>Report!A7</f>
        <v>Evaluator Last Name</v>
      </c>
      <c r="B6" s="326" t="str">
        <f>Report!C7</f>
        <v>SELF</v>
      </c>
      <c r="C6" s="54"/>
    </row>
    <row r="7" spans="1:3" x14ac:dyDescent="0.25">
      <c r="A7" s="325" t="str">
        <f>Report!A8</f>
        <v>Evaluator First Name</v>
      </c>
      <c r="B7" s="326" t="str">
        <f>Report!C8</f>
        <v>SELF</v>
      </c>
      <c r="C7" s="54"/>
    </row>
    <row r="8" spans="1:3" x14ac:dyDescent="0.25">
      <c r="A8" s="325" t="str">
        <f>Report!A9</f>
        <v>Evaluator EDID</v>
      </c>
      <c r="B8" s="326" t="str">
        <f>Report!C9</f>
        <v>SELF</v>
      </c>
      <c r="C8" s="54"/>
    </row>
    <row r="9" spans="1:3" x14ac:dyDescent="0.25">
      <c r="A9" s="325" t="str">
        <f>Report!A10</f>
        <v>Evaluator Role</v>
      </c>
      <c r="B9" s="326" t="str">
        <f>Report!C10</f>
        <v>SELF</v>
      </c>
      <c r="C9" s="54"/>
    </row>
    <row r="10" spans="1:3" x14ac:dyDescent="0.25">
      <c r="A10" s="325" t="str">
        <f>Report!A11</f>
        <v>Date Submitted</v>
      </c>
      <c r="B10" s="326">
        <f>Report!C11</f>
        <v>0</v>
      </c>
      <c r="C10" s="54"/>
    </row>
    <row r="11" spans="1:3" x14ac:dyDescent="0.25">
      <c r="A11" s="53" t="str">
        <f>Report!F3</f>
        <v>School District Name</v>
      </c>
      <c r="B11" s="54">
        <f>Report!H3</f>
        <v>0</v>
      </c>
      <c r="C11" s="54"/>
    </row>
    <row r="12" spans="1:3" x14ac:dyDescent="0.25">
      <c r="A12" s="325" t="str">
        <f>Report!F4</f>
        <v>School Name</v>
      </c>
      <c r="B12" s="326">
        <f>Report!H4</f>
        <v>0</v>
      </c>
      <c r="C12" s="54"/>
    </row>
    <row r="13" spans="1:3" x14ac:dyDescent="0.25">
      <c r="A13" s="325" t="str">
        <f>Report!F5</f>
        <v>School Code</v>
      </c>
      <c r="B13" s="326" t="str">
        <f>Report!H5</f>
        <v/>
      </c>
      <c r="C13" s="54"/>
    </row>
    <row r="14" spans="1:3" x14ac:dyDescent="0.25">
      <c r="A14" s="325" t="str">
        <f>Report!F6</f>
        <v>School District Code</v>
      </c>
      <c r="B14" s="326" t="str">
        <f>Report!H6</f>
        <v/>
      </c>
      <c r="C14" s="54"/>
    </row>
    <row r="15" spans="1:3" x14ac:dyDescent="0.25">
      <c r="A15" s="325" t="str">
        <f>Report!F7</f>
        <v>BOCES Name</v>
      </c>
      <c r="B15" s="326">
        <f>Report!H7</f>
        <v>0</v>
      </c>
      <c r="C15" s="54"/>
    </row>
    <row r="16" spans="1:3" x14ac:dyDescent="0.25">
      <c r="A16" s="325" t="str">
        <f>Report!F8</f>
        <v>BOCES Code</v>
      </c>
      <c r="B16" s="326" t="str">
        <f>Report!H8</f>
        <v/>
      </c>
      <c r="C16" s="54"/>
    </row>
    <row r="17" spans="1:2" x14ac:dyDescent="0.25">
      <c r="A17" s="325" t="s">
        <v>3091</v>
      </c>
      <c r="B17" t="str">
        <f>Report!H9</f>
        <v>comment</v>
      </c>
    </row>
    <row r="18" spans="1:2" x14ac:dyDescent="0.25">
      <c r="A18" t="s">
        <v>464</v>
      </c>
      <c r="B18" t="str">
        <f>Instructions!$B$1</f>
        <v>PER-SELF-8-14-14</v>
      </c>
    </row>
    <row r="19" spans="1:2" x14ac:dyDescent="0.25">
      <c r="A19" t="s">
        <v>3148</v>
      </c>
      <c r="B19" s="419" t="s">
        <v>3304</v>
      </c>
    </row>
    <row r="20" spans="1:2" x14ac:dyDescent="0.25">
      <c r="A20" t="s">
        <v>973</v>
      </c>
      <c r="B20" t="str">
        <f>B95</f>
        <v>Blank Form</v>
      </c>
    </row>
    <row r="21" spans="1:2" x14ac:dyDescent="0.25">
      <c r="A21" t="s">
        <v>974</v>
      </c>
      <c r="B21" t="str">
        <f>B118</f>
        <v>Blank Form</v>
      </c>
    </row>
    <row r="22" spans="1:2" x14ac:dyDescent="0.25">
      <c r="A22" t="s">
        <v>975</v>
      </c>
      <c r="B22" t="str">
        <f>B143</f>
        <v>Blank Form</v>
      </c>
    </row>
    <row r="23" spans="1:2" x14ac:dyDescent="0.25">
      <c r="A23" t="s">
        <v>976</v>
      </c>
      <c r="B23" t="str">
        <f>B162</f>
        <v>Blank Form</v>
      </c>
    </row>
    <row r="24" spans="1:2" x14ac:dyDescent="0.25">
      <c r="A24" t="s">
        <v>977</v>
      </c>
      <c r="B24" t="str">
        <f>B165</f>
        <v>Blank Form</v>
      </c>
    </row>
    <row r="25" spans="1:2" x14ac:dyDescent="0.25">
      <c r="A25" t="s">
        <v>978</v>
      </c>
      <c r="B25" t="str">
        <f>B196</f>
        <v>Blank Form</v>
      </c>
    </row>
    <row r="26" spans="1:2" x14ac:dyDescent="0.25">
      <c r="A26" t="s">
        <v>979</v>
      </c>
      <c r="B26" t="str">
        <f>B217</f>
        <v>Blank Form</v>
      </c>
    </row>
    <row r="27" spans="1:2" x14ac:dyDescent="0.25">
      <c r="A27" t="s">
        <v>980</v>
      </c>
      <c r="B27" t="str">
        <f>B243</f>
        <v>Blank Form</v>
      </c>
    </row>
    <row r="28" spans="1:2" x14ac:dyDescent="0.25">
      <c r="A28" t="s">
        <v>981</v>
      </c>
      <c r="B28" t="str">
        <f>B267</f>
        <v>Blank Form</v>
      </c>
    </row>
    <row r="29" spans="1:2" x14ac:dyDescent="0.25">
      <c r="A29" t="s">
        <v>982</v>
      </c>
      <c r="B29" t="str">
        <f>B288</f>
        <v>Blank Form</v>
      </c>
    </row>
    <row r="30" spans="1:2" x14ac:dyDescent="0.25">
      <c r="A30" t="s">
        <v>983</v>
      </c>
      <c r="B30" t="str">
        <f>B291</f>
        <v>Blank Form</v>
      </c>
    </row>
    <row r="31" spans="1:2" x14ac:dyDescent="0.25">
      <c r="A31" t="s">
        <v>984</v>
      </c>
      <c r="B31" t="str">
        <f>B316</f>
        <v>Blank Form</v>
      </c>
    </row>
    <row r="32" spans="1:2" x14ac:dyDescent="0.25">
      <c r="A32" t="s">
        <v>985</v>
      </c>
      <c r="B32" t="str">
        <f>B334</f>
        <v>Blank Form</v>
      </c>
    </row>
    <row r="33" spans="1:5" x14ac:dyDescent="0.25">
      <c r="A33" t="s">
        <v>986</v>
      </c>
      <c r="B33" t="str">
        <f>B360</f>
        <v>Blank Form</v>
      </c>
    </row>
    <row r="34" spans="1:5" x14ac:dyDescent="0.25">
      <c r="A34" t="s">
        <v>987</v>
      </c>
      <c r="B34" t="str">
        <f>B381</f>
        <v>Blank Form</v>
      </c>
    </row>
    <row r="35" spans="1:5" x14ac:dyDescent="0.25">
      <c r="A35" t="s">
        <v>997</v>
      </c>
      <c r="B35" t="str">
        <f>B384</f>
        <v>Blank Form</v>
      </c>
    </row>
    <row r="36" spans="1:5" x14ac:dyDescent="0.25">
      <c r="A36" t="s">
        <v>988</v>
      </c>
      <c r="B36" t="str">
        <f>B407</f>
        <v>Blank Form</v>
      </c>
    </row>
    <row r="37" spans="1:5" x14ac:dyDescent="0.25">
      <c r="A37" t="s">
        <v>989</v>
      </c>
      <c r="B37" t="str">
        <f>B432</f>
        <v>Blank Form</v>
      </c>
    </row>
    <row r="38" spans="1:5" x14ac:dyDescent="0.25">
      <c r="A38" t="s">
        <v>990</v>
      </c>
      <c r="B38" t="str">
        <f>B455</f>
        <v>Blank Form</v>
      </c>
    </row>
    <row r="39" spans="1:5" x14ac:dyDescent="0.25">
      <c r="A39" t="s">
        <v>991</v>
      </c>
      <c r="B39" t="str">
        <f>B458</f>
        <v>Blank Form</v>
      </c>
    </row>
    <row r="40" spans="1:5" x14ac:dyDescent="0.25">
      <c r="A40" t="s">
        <v>992</v>
      </c>
      <c r="B40" t="str">
        <f>B485</f>
        <v>Blank Form</v>
      </c>
    </row>
    <row r="41" spans="1:5" x14ac:dyDescent="0.25">
      <c r="A41" t="s">
        <v>993</v>
      </c>
      <c r="B41" t="str">
        <f>B504</f>
        <v>Blank Form</v>
      </c>
    </row>
    <row r="42" spans="1:5" x14ac:dyDescent="0.25">
      <c r="A42" t="s">
        <v>994</v>
      </c>
      <c r="B42" t="str">
        <f>B523</f>
        <v>Blank Form</v>
      </c>
    </row>
    <row r="43" spans="1:5" x14ac:dyDescent="0.25">
      <c r="A43" t="s">
        <v>995</v>
      </c>
      <c r="B43" t="str">
        <f>B543</f>
        <v>Blank Form</v>
      </c>
    </row>
    <row r="44" spans="1:5" x14ac:dyDescent="0.25">
      <c r="A44" t="s">
        <v>3149</v>
      </c>
      <c r="B44" t="str">
        <f>B565</f>
        <v>Blank Form</v>
      </c>
    </row>
    <row r="45" spans="1:5" x14ac:dyDescent="0.25">
      <c r="A45" t="s">
        <v>3150</v>
      </c>
      <c r="B45" t="str">
        <f>B585</f>
        <v>Blank Form</v>
      </c>
    </row>
    <row r="46" spans="1:5" x14ac:dyDescent="0.25">
      <c r="A46" t="s">
        <v>996</v>
      </c>
      <c r="B46" t="str">
        <f>B588</f>
        <v>Blank Form</v>
      </c>
    </row>
    <row r="47" spans="1:5" s="367" customFormat="1" x14ac:dyDescent="0.25">
      <c r="A47" s="367" t="s">
        <v>3172</v>
      </c>
      <c r="B47" s="367" t="str">
        <f>DATA!B608</f>
        <v>Blank Form</v>
      </c>
      <c r="D47" s="369"/>
      <c r="E47" s="370"/>
    </row>
    <row r="48" spans="1:5" s="367" customFormat="1" x14ac:dyDescent="0.25">
      <c r="A48" s="367" t="s">
        <v>3173</v>
      </c>
      <c r="B48" s="367" t="str">
        <f>DATA!B628</f>
        <v>Blank Form</v>
      </c>
      <c r="D48" s="369"/>
      <c r="E48" s="370"/>
    </row>
    <row r="49" spans="1:5" s="367" customFormat="1" x14ac:dyDescent="0.25">
      <c r="A49" s="367" t="s">
        <v>3174</v>
      </c>
      <c r="B49" s="367" t="str">
        <f>DATA!B648</f>
        <v>Blank Form</v>
      </c>
      <c r="D49" s="369"/>
      <c r="E49" s="370"/>
    </row>
    <row r="50" spans="1:5" x14ac:dyDescent="0.25">
      <c r="A50" t="s">
        <v>3151</v>
      </c>
      <c r="B50" t="str">
        <f>Report!G72</f>
        <v>No Score</v>
      </c>
    </row>
    <row r="51" spans="1:5" x14ac:dyDescent="0.25">
      <c r="A51" t="s">
        <v>3152</v>
      </c>
      <c r="B51" s="342" t="str">
        <f>Report!I70</f>
        <v>No Score</v>
      </c>
    </row>
    <row r="52" spans="1:5" x14ac:dyDescent="0.25">
      <c r="A52" s="343" t="s">
        <v>3153</v>
      </c>
      <c r="B52" s="365">
        <f>Report!K63</f>
        <v>0.08</v>
      </c>
    </row>
    <row r="53" spans="1:5" x14ac:dyDescent="0.25">
      <c r="A53" s="343" t="s">
        <v>3154</v>
      </c>
      <c r="B53" s="365">
        <f>Report!K64</f>
        <v>0.1</v>
      </c>
    </row>
    <row r="54" spans="1:5" x14ac:dyDescent="0.25">
      <c r="A54" s="343" t="s">
        <v>3155</v>
      </c>
      <c r="B54" s="365">
        <f>Report!K65</f>
        <v>0.08</v>
      </c>
    </row>
    <row r="55" spans="1:5" x14ac:dyDescent="0.25">
      <c r="A55" s="343" t="s">
        <v>3156</v>
      </c>
      <c r="B55" s="365">
        <f>Report!K66</f>
        <v>0.06</v>
      </c>
    </row>
    <row r="56" spans="1:5" x14ac:dyDescent="0.25">
      <c r="A56" s="343" t="s">
        <v>3157</v>
      </c>
      <c r="B56" s="365">
        <f>Report!K67</f>
        <v>0.12</v>
      </c>
      <c r="E56" s="150"/>
    </row>
    <row r="57" spans="1:5" x14ac:dyDescent="0.25">
      <c r="A57" t="s">
        <v>3158</v>
      </c>
      <c r="B57" s="365">
        <f>Report!K68</f>
        <v>0.06</v>
      </c>
    </row>
    <row r="58" spans="1:5" x14ac:dyDescent="0.25">
      <c r="A58" t="s">
        <v>3159</v>
      </c>
      <c r="B58" t="str">
        <f>'Standard 7 Scoring'!$G$77</f>
        <v>#N/A</v>
      </c>
    </row>
    <row r="59" spans="1:5" x14ac:dyDescent="0.25">
      <c r="A59" t="s">
        <v>3160</v>
      </c>
      <c r="B59" s="366" t="str">
        <f>'Standard 7 Scoring'!$I$77</f>
        <v>#NA</v>
      </c>
      <c r="E59" s="151"/>
    </row>
    <row r="60" spans="1:5" x14ac:dyDescent="0.25">
      <c r="A60" s="341"/>
      <c r="B60" s="341"/>
    </row>
    <row r="61" spans="1:5" x14ac:dyDescent="0.25">
      <c r="A61" s="341"/>
      <c r="B61" s="341"/>
    </row>
    <row r="62" spans="1:5" x14ac:dyDescent="0.25">
      <c r="A62" s="341"/>
      <c r="B62" s="341"/>
    </row>
    <row r="63" spans="1:5" ht="15.75" customHeight="1" x14ac:dyDescent="0.25">
      <c r="D63" s="138"/>
      <c r="E63" s="438" t="s">
        <v>466</v>
      </c>
    </row>
    <row r="64" spans="1:5" ht="31.5" x14ac:dyDescent="0.25">
      <c r="D64" s="139" t="s">
        <v>2490</v>
      </c>
      <c r="E64" s="915"/>
    </row>
    <row r="65" spans="1:6" x14ac:dyDescent="0.25">
      <c r="A65" s="1" t="s">
        <v>484</v>
      </c>
      <c r="B65" s="27"/>
      <c r="D65" s="138"/>
      <c r="E65" s="24"/>
    </row>
    <row r="66" spans="1:6" x14ac:dyDescent="0.25">
      <c r="A66" s="1" t="s">
        <v>1006</v>
      </c>
      <c r="B66" s="27"/>
      <c r="D66" s="138"/>
      <c r="E66" s="24"/>
    </row>
    <row r="67" spans="1:6" x14ac:dyDescent="0.25">
      <c r="A67" s="60"/>
      <c r="B67" s="62"/>
      <c r="D67" s="138"/>
      <c r="E67" s="153"/>
    </row>
    <row r="68" spans="1:6" x14ac:dyDescent="0.25">
      <c r="A68" s="60"/>
      <c r="B68" s="62"/>
      <c r="D68" s="138"/>
      <c r="E68" s="154" t="s">
        <v>3287</v>
      </c>
    </row>
    <row r="69" spans="1:6" x14ac:dyDescent="0.25">
      <c r="A69" s="2" t="s">
        <v>493</v>
      </c>
      <c r="B69" s="28" t="b">
        <v>0</v>
      </c>
      <c r="D69" s="149" t="s">
        <v>1984</v>
      </c>
      <c r="E69" s="190" t="s">
        <v>1981</v>
      </c>
    </row>
    <row r="70" spans="1:6" x14ac:dyDescent="0.25">
      <c r="A70" s="2" t="s">
        <v>493</v>
      </c>
      <c r="B70" s="28" t="b">
        <v>0</v>
      </c>
      <c r="D70" s="149" t="s">
        <v>1985</v>
      </c>
      <c r="E70" s="155" t="s">
        <v>1986</v>
      </c>
    </row>
    <row r="71" spans="1:6" x14ac:dyDescent="0.25">
      <c r="A71" s="2" t="s">
        <v>493</v>
      </c>
      <c r="B71" s="28" t="b">
        <v>0</v>
      </c>
      <c r="D71" s="149" t="s">
        <v>1987</v>
      </c>
      <c r="E71" s="155" t="s">
        <v>1980</v>
      </c>
    </row>
    <row r="72" spans="1:6" x14ac:dyDescent="0.25">
      <c r="A72" s="186" t="s">
        <v>493</v>
      </c>
      <c r="B72" s="187" t="b">
        <v>0</v>
      </c>
      <c r="D72" s="188"/>
      <c r="E72" s="189" t="s">
        <v>2566</v>
      </c>
      <c r="F72" s="137" t="s">
        <v>2566</v>
      </c>
    </row>
    <row r="73" spans="1:6" x14ac:dyDescent="0.25">
      <c r="A73" s="3" t="s">
        <v>1007</v>
      </c>
      <c r="B73" s="5">
        <f>IF(AND(B69&lt;&gt;FALSE,B70&lt;&gt;FALSE,B71&lt;&gt;FALSE),1,IF(OR(B69=TRUE,B70=TRUE,B71=TRUE),3,2))</f>
        <v>2</v>
      </c>
      <c r="D73" s="149"/>
      <c r="E73" s="155"/>
    </row>
    <row r="74" spans="1:6" x14ac:dyDescent="0.25">
      <c r="A74" s="60"/>
      <c r="B74" s="60"/>
      <c r="D74" s="149"/>
      <c r="E74" s="156" t="s">
        <v>2469</v>
      </c>
    </row>
    <row r="75" spans="1:6" x14ac:dyDescent="0.25">
      <c r="A75" s="60"/>
      <c r="B75" s="61"/>
      <c r="D75" s="149"/>
      <c r="E75" s="157" t="s">
        <v>3269</v>
      </c>
    </row>
    <row r="76" spans="1:6" x14ac:dyDescent="0.25">
      <c r="A76" s="29" t="s">
        <v>468</v>
      </c>
      <c r="B76" s="59" t="b">
        <v>0</v>
      </c>
      <c r="D76" s="149" t="s">
        <v>1988</v>
      </c>
      <c r="E76" s="155" t="s">
        <v>1982</v>
      </c>
    </row>
    <row r="77" spans="1:6" x14ac:dyDescent="0.25">
      <c r="A77" s="29" t="s">
        <v>468</v>
      </c>
      <c r="B77" s="59" t="b">
        <v>0</v>
      </c>
      <c r="D77" s="149" t="s">
        <v>1989</v>
      </c>
      <c r="E77" s="155" t="s">
        <v>1983</v>
      </c>
    </row>
    <row r="78" spans="1:6" x14ac:dyDescent="0.25">
      <c r="A78" s="3" t="s">
        <v>1007</v>
      </c>
      <c r="B78" s="5">
        <f>IF(AND(B76&lt;&gt;FALSE,B77&lt;&gt;FALSE),1,IF(OR(B76=TRUE,B77=TRUE),3,2))</f>
        <v>2</v>
      </c>
      <c r="D78" s="149"/>
      <c r="E78" s="157" t="s">
        <v>521</v>
      </c>
    </row>
    <row r="79" spans="1:6" x14ac:dyDescent="0.25">
      <c r="A79" s="60"/>
      <c r="B79" s="60"/>
      <c r="D79" s="149"/>
      <c r="E79" s="157" t="s">
        <v>3270</v>
      </c>
    </row>
    <row r="80" spans="1:6" x14ac:dyDescent="0.25">
      <c r="A80" s="29" t="s">
        <v>1003</v>
      </c>
      <c r="B80" s="28" t="b">
        <v>0</v>
      </c>
      <c r="D80" s="149" t="s">
        <v>1990</v>
      </c>
      <c r="E80" s="155" t="s">
        <v>1991</v>
      </c>
    </row>
    <row r="81" spans="1:5" x14ac:dyDescent="0.25">
      <c r="A81" s="29" t="s">
        <v>1003</v>
      </c>
      <c r="B81" s="28" t="b">
        <v>0</v>
      </c>
      <c r="D81" s="149" t="s">
        <v>1992</v>
      </c>
      <c r="E81" s="155" t="s">
        <v>1993</v>
      </c>
    </row>
    <row r="82" spans="1:5" x14ac:dyDescent="0.25">
      <c r="A82" s="29" t="s">
        <v>1003</v>
      </c>
      <c r="B82" s="28" t="b">
        <v>0</v>
      </c>
      <c r="D82" s="149" t="s">
        <v>1994</v>
      </c>
      <c r="E82" s="155" t="s">
        <v>1995</v>
      </c>
    </row>
    <row r="83" spans="1:5" x14ac:dyDescent="0.25">
      <c r="A83" s="29" t="s">
        <v>1003</v>
      </c>
      <c r="B83" s="28" t="b">
        <v>0</v>
      </c>
      <c r="D83" s="149" t="s">
        <v>1996</v>
      </c>
      <c r="E83" s="155" t="s">
        <v>1997</v>
      </c>
    </row>
    <row r="84" spans="1:5" x14ac:dyDescent="0.25">
      <c r="A84" s="29" t="s">
        <v>1003</v>
      </c>
      <c r="B84" s="28" t="b">
        <v>0</v>
      </c>
      <c r="D84" s="149" t="s">
        <v>1998</v>
      </c>
      <c r="E84" s="155" t="s">
        <v>1999</v>
      </c>
    </row>
    <row r="85" spans="1:5" x14ac:dyDescent="0.25">
      <c r="A85" s="29" t="s">
        <v>1003</v>
      </c>
      <c r="B85" s="28" t="b">
        <v>0</v>
      </c>
      <c r="D85" s="149" t="s">
        <v>2000</v>
      </c>
      <c r="E85" s="155" t="s">
        <v>2001</v>
      </c>
    </row>
    <row r="86" spans="1:5" x14ac:dyDescent="0.25">
      <c r="A86" s="3" t="s">
        <v>1007</v>
      </c>
      <c r="B86" s="5">
        <f>IF(AND(B80 &lt;&gt;FALSE,B81 &lt;&gt;FALSE,B82&lt;&gt;FALSE,B83&lt;&gt;FALSE,B84&lt;&gt;FALSE,B85&lt;&gt;FALSE),1,IF(OR(B80=TRUE,B81=TRUE,B82=TRUE,B83=TRUE,B84=TRUE,B85=TRUE),3,2))</f>
        <v>2</v>
      </c>
      <c r="D86" s="149"/>
      <c r="E86" s="157" t="s">
        <v>521</v>
      </c>
    </row>
    <row r="87" spans="1:5" x14ac:dyDescent="0.25">
      <c r="A87" s="60"/>
      <c r="B87" s="61"/>
      <c r="D87" s="149"/>
      <c r="E87" s="158" t="s">
        <v>3288</v>
      </c>
    </row>
    <row r="88" spans="1:5" x14ac:dyDescent="0.25">
      <c r="A88" s="2" t="s">
        <v>1004</v>
      </c>
      <c r="B88" s="28" t="b">
        <v>0</v>
      </c>
      <c r="D88" s="149" t="s">
        <v>2002</v>
      </c>
      <c r="E88" s="155" t="s">
        <v>2003</v>
      </c>
    </row>
    <row r="89" spans="1:5" x14ac:dyDescent="0.25">
      <c r="A89" s="2" t="s">
        <v>1004</v>
      </c>
      <c r="B89" s="28" t="b">
        <v>0</v>
      </c>
      <c r="D89" s="149" t="s">
        <v>2004</v>
      </c>
      <c r="E89" s="155" t="s">
        <v>2005</v>
      </c>
    </row>
    <row r="90" spans="1:5" x14ac:dyDescent="0.25">
      <c r="A90" s="3" t="s">
        <v>1007</v>
      </c>
      <c r="B90" s="5">
        <f>IF(AND(B88&lt;&gt;FALSE,B89&lt;&gt;FALSE),1,IF(OR(B88=TRUE,B89=TRUE),3,2))</f>
        <v>2</v>
      </c>
      <c r="D90" s="149"/>
      <c r="E90" s="157" t="s">
        <v>521</v>
      </c>
    </row>
    <row r="91" spans="1:5" x14ac:dyDescent="0.25">
      <c r="A91" s="62"/>
      <c r="B91" s="62"/>
      <c r="D91" s="149"/>
      <c r="E91" s="158" t="s">
        <v>3295</v>
      </c>
    </row>
    <row r="92" spans="1:5" x14ac:dyDescent="0.25">
      <c r="A92" s="2" t="s">
        <v>1008</v>
      </c>
      <c r="B92" s="28" t="b">
        <v>0</v>
      </c>
      <c r="D92" s="149" t="s">
        <v>2006</v>
      </c>
      <c r="E92" s="155" t="s">
        <v>3268</v>
      </c>
    </row>
    <row r="93" spans="1:5" x14ac:dyDescent="0.25">
      <c r="A93" s="2" t="s">
        <v>1008</v>
      </c>
      <c r="B93" s="28" t="b">
        <v>0</v>
      </c>
      <c r="D93" s="149" t="s">
        <v>2007</v>
      </c>
      <c r="E93" s="155" t="s">
        <v>2008</v>
      </c>
    </row>
    <row r="94" spans="1:5" x14ac:dyDescent="0.25">
      <c r="A94" s="3" t="s">
        <v>1007</v>
      </c>
      <c r="B94" s="5">
        <f>IF(AND(B92&lt;&gt;FALSE,B93&lt;&gt;FALSE),1,IF(OR(B92=TRUE,B93=TRUE),3,2))</f>
        <v>2</v>
      </c>
      <c r="D94" s="149"/>
      <c r="E94" s="155"/>
    </row>
    <row r="95" spans="1:5" x14ac:dyDescent="0.25">
      <c r="A95" s="4" t="s">
        <v>1009</v>
      </c>
      <c r="B95" s="6" t="str">
        <f>IF(AND(B72=TRUE,B73&lt;&gt;2),"No Score",IF(B72=TRUE,"Basic",IF(AND(B73=2,B78=2,B86=2,B90=2,B94=2),"Blank Form",IF(AND(B73=1,B78=1,B86=1,B90=1,B94=1),"Exemplary",IF(AND(B73=1,B78=1,B86=1,B90=1,B94&lt;&gt;1),"Accomplished",IF(AND(B73=1,B78=1,B86=1,B90&lt;&gt;1),"Proficient",IF(AND(B73=1,B78=1,B86&lt;&gt;1),"Partially Proficient",IF(AND(B73&lt;&gt;2,B78&lt;&gt;1,B86&lt;&gt;1,B90&lt;&gt;1,B94&lt;&gt;1),"Basic","Basic"))))))))</f>
        <v>Blank Form</v>
      </c>
      <c r="D95" s="149"/>
      <c r="E95" s="159"/>
    </row>
    <row r="96" spans="1:5" x14ac:dyDescent="0.25">
      <c r="A96" s="4" t="s">
        <v>483</v>
      </c>
      <c r="B96" s="6" t="str">
        <f>IF(B95=definitions!$B$13,definitions!$A$13,IF(B95=definitions!$B$11,definitions!$A$11,IF(B95=definitions!$B$10,4,IF(B95=definitions!$B$9,3,IF(B95=definitions!$B$8,2,IF(B95=definitions!$B$7,1,IF(B95=definitions!$B$6,0,definitions!$B$12)))))))</f>
        <v>BF</v>
      </c>
      <c r="D96" s="149"/>
      <c r="E96" s="157" t="s">
        <v>3271</v>
      </c>
    </row>
    <row r="97" spans="1:5" x14ac:dyDescent="0.25">
      <c r="A97" s="2" t="s">
        <v>493</v>
      </c>
      <c r="B97" s="28" t="b">
        <v>0</v>
      </c>
      <c r="C97" s="58"/>
      <c r="D97" s="149" t="s">
        <v>2009</v>
      </c>
      <c r="E97" s="155" t="s">
        <v>2010</v>
      </c>
    </row>
    <row r="98" spans="1:5" x14ac:dyDescent="0.25">
      <c r="A98" s="2" t="s">
        <v>493</v>
      </c>
      <c r="B98" s="28" t="b">
        <v>0</v>
      </c>
      <c r="D98" s="149" t="s">
        <v>2011</v>
      </c>
      <c r="E98" s="155" t="s">
        <v>2012</v>
      </c>
    </row>
    <row r="99" spans="1:5" x14ac:dyDescent="0.25">
      <c r="A99" s="186" t="s">
        <v>493</v>
      </c>
      <c r="B99" s="187" t="b">
        <v>0</v>
      </c>
      <c r="D99" s="188"/>
      <c r="E99" s="189" t="s">
        <v>2566</v>
      </c>
    </row>
    <row r="100" spans="1:5" x14ac:dyDescent="0.25">
      <c r="A100" s="3" t="s">
        <v>1007</v>
      </c>
      <c r="B100" s="5">
        <f>IF(AND(B97&lt;&gt;FALSE,B98&lt;&gt;FALSE),1,IF(OR(B97=TRUE,B98=TRUE),3,2))</f>
        <v>2</v>
      </c>
      <c r="D100" s="149"/>
      <c r="E100" s="157" t="s">
        <v>521</v>
      </c>
    </row>
    <row r="101" spans="1:5" x14ac:dyDescent="0.25">
      <c r="A101" s="63"/>
      <c r="B101" s="63"/>
      <c r="D101" s="149"/>
      <c r="E101" s="157" t="s">
        <v>3272</v>
      </c>
    </row>
    <row r="102" spans="1:5" x14ac:dyDescent="0.25">
      <c r="A102" s="2" t="s">
        <v>468</v>
      </c>
      <c r="B102" s="28" t="b">
        <v>0</v>
      </c>
      <c r="D102" s="149" t="s">
        <v>2013</v>
      </c>
      <c r="E102" s="155" t="s">
        <v>2014</v>
      </c>
    </row>
    <row r="103" spans="1:5" x14ac:dyDescent="0.25">
      <c r="A103" s="2" t="s">
        <v>468</v>
      </c>
      <c r="B103" s="28" t="b">
        <v>0</v>
      </c>
      <c r="D103" s="149" t="s">
        <v>2015</v>
      </c>
      <c r="E103" s="155" t="s">
        <v>2016</v>
      </c>
    </row>
    <row r="104" spans="1:5" x14ac:dyDescent="0.25">
      <c r="A104" s="2" t="s">
        <v>468</v>
      </c>
      <c r="B104" s="28" t="b">
        <v>0</v>
      </c>
      <c r="D104" s="149" t="s">
        <v>2017</v>
      </c>
      <c r="E104" s="155" t="s">
        <v>2018</v>
      </c>
    </row>
    <row r="105" spans="1:5" x14ac:dyDescent="0.25">
      <c r="A105" s="3" t="s">
        <v>1007</v>
      </c>
      <c r="B105" s="5">
        <f>IF(AND(B102&lt;&gt;FALSE,B103&lt;&gt;FALSE,B104&lt;&gt;FALSE),1,IF(OR(B102=TRUE,B103=TRUE,B104=TRUE),3,2))</f>
        <v>2</v>
      </c>
      <c r="D105" s="149"/>
      <c r="E105" s="157" t="s">
        <v>521</v>
      </c>
    </row>
    <row r="106" spans="1:5" x14ac:dyDescent="0.25">
      <c r="A106" s="60"/>
      <c r="B106" s="61"/>
      <c r="D106" s="149"/>
      <c r="E106" s="157" t="s">
        <v>3273</v>
      </c>
    </row>
    <row r="107" spans="1:5" x14ac:dyDescent="0.25">
      <c r="A107" s="2" t="s">
        <v>1003</v>
      </c>
      <c r="B107" s="28" t="b">
        <v>0</v>
      </c>
      <c r="D107" s="149" t="s">
        <v>2019</v>
      </c>
      <c r="E107" s="155" t="s">
        <v>2020</v>
      </c>
    </row>
    <row r="108" spans="1:5" x14ac:dyDescent="0.25">
      <c r="A108" s="2" t="s">
        <v>1003</v>
      </c>
      <c r="B108" s="28" t="b">
        <v>0</v>
      </c>
      <c r="D108" s="149" t="s">
        <v>2021</v>
      </c>
      <c r="E108" s="155" t="s">
        <v>2022</v>
      </c>
    </row>
    <row r="109" spans="1:5" x14ac:dyDescent="0.25">
      <c r="A109" s="3" t="s">
        <v>1007</v>
      </c>
      <c r="B109" s="5">
        <f>IF(AND(B107&lt;&gt;FALSE,B108&lt;&gt;FALSE),1,IF(OR(B107=TRUE,B108=TRUE),3,2))</f>
        <v>2</v>
      </c>
      <c r="D109" s="149"/>
      <c r="E109" s="157" t="s">
        <v>521</v>
      </c>
    </row>
    <row r="110" spans="1:5" x14ac:dyDescent="0.25">
      <c r="A110" s="60"/>
      <c r="B110" s="61"/>
      <c r="D110" s="149"/>
      <c r="E110" s="157" t="s">
        <v>3296</v>
      </c>
    </row>
    <row r="111" spans="1:5" x14ac:dyDescent="0.25">
      <c r="A111" s="2" t="s">
        <v>1004</v>
      </c>
      <c r="B111" s="28" t="b">
        <v>0</v>
      </c>
      <c r="D111" s="149" t="s">
        <v>2023</v>
      </c>
      <c r="E111" s="155" t="s">
        <v>2024</v>
      </c>
    </row>
    <row r="112" spans="1:5" x14ac:dyDescent="0.25">
      <c r="A112" s="2" t="s">
        <v>1004</v>
      </c>
      <c r="B112" s="28" t="b">
        <v>0</v>
      </c>
      <c r="D112" s="149" t="s">
        <v>2025</v>
      </c>
      <c r="E112" s="155" t="s">
        <v>2026</v>
      </c>
    </row>
    <row r="113" spans="1:5" x14ac:dyDescent="0.25">
      <c r="A113" s="3" t="s">
        <v>1007</v>
      </c>
      <c r="B113" s="5">
        <f>IF(AND(B111&lt;&gt;FALSE,B112&lt;&gt;FALSE),1,IF(OR(B111=TRUE,B112=TRUE),3,2))</f>
        <v>2</v>
      </c>
      <c r="D113" s="149"/>
      <c r="E113" s="157" t="s">
        <v>521</v>
      </c>
    </row>
    <row r="114" spans="1:5" x14ac:dyDescent="0.25">
      <c r="A114" s="60"/>
      <c r="B114" s="61"/>
      <c r="D114" s="149"/>
      <c r="E114" s="157" t="s">
        <v>3289</v>
      </c>
    </row>
    <row r="115" spans="1:5" x14ac:dyDescent="0.25">
      <c r="A115" s="2" t="s">
        <v>469</v>
      </c>
      <c r="B115" s="28" t="b">
        <v>0</v>
      </c>
      <c r="D115" s="149" t="s">
        <v>2027</v>
      </c>
      <c r="E115" s="155" t="s">
        <v>2028</v>
      </c>
    </row>
    <row r="116" spans="1:5" x14ac:dyDescent="0.25">
      <c r="A116" s="2" t="s">
        <v>469</v>
      </c>
      <c r="B116" s="28" t="b">
        <v>0</v>
      </c>
      <c r="D116" s="149" t="s">
        <v>2029</v>
      </c>
      <c r="E116" s="155" t="s">
        <v>2030</v>
      </c>
    </row>
    <row r="117" spans="1:5" x14ac:dyDescent="0.25">
      <c r="A117" s="3" t="s">
        <v>1007</v>
      </c>
      <c r="B117" s="5">
        <f>IF(AND(B115&lt;&gt;FALSE,B116&lt;&gt;FALSE),1,IF(OR(B115=TRUE,B116=TRUE),3,2))</f>
        <v>2</v>
      </c>
      <c r="D117" s="149"/>
      <c r="E117" s="155"/>
    </row>
    <row r="118" spans="1:5" x14ac:dyDescent="0.25">
      <c r="A118" s="4" t="s">
        <v>1009</v>
      </c>
      <c r="B118" s="6" t="str">
        <f>IF(AND(B99=TRUE,B100&lt;&gt;2),"No Score",IF(B99=TRUE,"Basic",IF(AND(B100=2,B105=2,B109=2,B113=2,B117=2),"Blank Form",IF(AND(B100=1,B105=1,B109=1,B113=1,B117=1),"Exemplary",IF(AND(B100=1,B105=1,B109=1,B113=1,B117&lt;&gt;1),"Accomplished",IF(AND(B100=1,B105=1,B109=1,B113&lt;&gt;1),"Proficient",IF(AND(B100=1,B105=1,B109&lt;&gt;1),"Partially Proficient",IF(AND(B100&lt;&gt;2,B105&lt;&gt;1,B109&lt;&gt;1,B113&lt;&gt;1,B117&lt;&gt;1),"Basic","Basic"))))))))</f>
        <v>Blank Form</v>
      </c>
      <c r="D118" s="149"/>
      <c r="E118" s="155"/>
    </row>
    <row r="119" spans="1:5" x14ac:dyDescent="0.25">
      <c r="A119" s="4" t="s">
        <v>483</v>
      </c>
      <c r="B119" s="6" t="str">
        <f>IF(B118=definitions!$B$13,definitions!$A$13,IF(B118=definitions!$B$11,definitions!$A$11,IF(B118=definitions!$B$10,4,IF(B118=definitions!$B$9,3,IF(B118=definitions!$B$8,2,IF(B118=definitions!$B$7,1,IF(B118=definitions!$B$6,0,definitions!$B$12)))))))</f>
        <v>BF</v>
      </c>
      <c r="D119" s="149"/>
      <c r="E119" s="158" t="s">
        <v>3271</v>
      </c>
    </row>
    <row r="120" spans="1:5" x14ac:dyDescent="0.25">
      <c r="A120" s="2" t="s">
        <v>493</v>
      </c>
      <c r="B120" s="28" t="b">
        <v>0</v>
      </c>
      <c r="D120" s="149" t="s">
        <v>2031</v>
      </c>
      <c r="E120" s="155" t="s">
        <v>2032</v>
      </c>
    </row>
    <row r="121" spans="1:5" ht="16.5" customHeight="1" x14ac:dyDescent="0.25">
      <c r="A121" s="60"/>
      <c r="B121" s="61"/>
      <c r="E121" s="153" t="s">
        <v>2470</v>
      </c>
    </row>
    <row r="122" spans="1:5" ht="16.5" customHeight="1" x14ac:dyDescent="0.25">
      <c r="A122" s="2" t="s">
        <v>493</v>
      </c>
      <c r="B122" s="28" t="b">
        <v>0</v>
      </c>
      <c r="D122" s="149" t="s">
        <v>2033</v>
      </c>
      <c r="E122" s="155" t="s">
        <v>2471</v>
      </c>
    </row>
    <row r="123" spans="1:5" ht="16.5" customHeight="1" x14ac:dyDescent="0.25">
      <c r="A123" s="2" t="s">
        <v>493</v>
      </c>
      <c r="B123" s="28" t="b">
        <v>0</v>
      </c>
      <c r="D123" s="149" t="s">
        <v>2034</v>
      </c>
      <c r="E123" s="155" t="s">
        <v>2472</v>
      </c>
    </row>
    <row r="124" spans="1:5" ht="16.5" customHeight="1" x14ac:dyDescent="0.25">
      <c r="A124" s="186" t="s">
        <v>493</v>
      </c>
      <c r="B124" s="187" t="b">
        <v>0</v>
      </c>
      <c r="D124" s="188"/>
      <c r="E124" s="189" t="s">
        <v>2566</v>
      </c>
    </row>
    <row r="125" spans="1:5" ht="16.5" customHeight="1" x14ac:dyDescent="0.25">
      <c r="A125" s="3" t="s">
        <v>1007</v>
      </c>
      <c r="B125" s="5">
        <f>IF(AND(B120&lt;&gt;FALSE,B122&lt;&gt;FALSE,B123&lt;&gt;FALSE),1,IF(OR(B120=TRUE,B122=TRUE,B123=TRUE),3,2))</f>
        <v>2</v>
      </c>
      <c r="D125" s="149"/>
      <c r="E125" s="157" t="s">
        <v>521</v>
      </c>
    </row>
    <row r="126" spans="1:5" x14ac:dyDescent="0.25">
      <c r="A126" s="60"/>
      <c r="B126" s="60"/>
      <c r="D126" s="149"/>
      <c r="E126" s="158" t="s">
        <v>3271</v>
      </c>
    </row>
    <row r="127" spans="1:5" x14ac:dyDescent="0.25">
      <c r="A127" s="2" t="s">
        <v>468</v>
      </c>
      <c r="B127" s="28" t="b">
        <v>0</v>
      </c>
      <c r="D127" s="149" t="s">
        <v>2035</v>
      </c>
      <c r="E127" s="155" t="s">
        <v>2036</v>
      </c>
    </row>
    <row r="128" spans="1:5" x14ac:dyDescent="0.25">
      <c r="A128" s="2" t="s">
        <v>468</v>
      </c>
      <c r="B128" s="28" t="b">
        <v>0</v>
      </c>
      <c r="D128" s="149" t="s">
        <v>2037</v>
      </c>
      <c r="E128" s="155" t="s">
        <v>2038</v>
      </c>
    </row>
    <row r="129" spans="1:5" x14ac:dyDescent="0.25">
      <c r="A129" s="3" t="s">
        <v>1007</v>
      </c>
      <c r="B129" s="5">
        <f>IF(AND(B127&lt;&gt;FALSE,B128&lt;&gt;FALSE),1,IF(OR(B127=TRUE,B128=TRUE),3,2))</f>
        <v>2</v>
      </c>
      <c r="D129" s="149"/>
      <c r="E129" s="157" t="s">
        <v>521</v>
      </c>
    </row>
    <row r="130" spans="1:5" x14ac:dyDescent="0.25">
      <c r="A130" s="60"/>
      <c r="B130" s="61"/>
      <c r="D130" s="149"/>
      <c r="E130" s="157" t="s">
        <v>3274</v>
      </c>
    </row>
    <row r="131" spans="1:5" x14ac:dyDescent="0.25">
      <c r="A131" s="2" t="s">
        <v>1003</v>
      </c>
      <c r="B131" s="28" t="b">
        <v>0</v>
      </c>
      <c r="D131" s="149" t="s">
        <v>2039</v>
      </c>
      <c r="E131" s="155" t="s">
        <v>2040</v>
      </c>
    </row>
    <row r="132" spans="1:5" x14ac:dyDescent="0.25">
      <c r="A132" s="2" t="s">
        <v>1003</v>
      </c>
      <c r="B132" s="28" t="b">
        <v>0</v>
      </c>
      <c r="D132" s="149" t="s">
        <v>2041</v>
      </c>
      <c r="E132" s="155" t="s">
        <v>2042</v>
      </c>
    </row>
    <row r="133" spans="1:5" x14ac:dyDescent="0.25">
      <c r="A133" s="3" t="s">
        <v>1007</v>
      </c>
      <c r="B133" s="5">
        <f>IF(AND(B131&lt;&gt;FALSE,B132&lt;&gt;FALSE),1,IF(OR(B131=TRUE,B132=TRUE),3,2))</f>
        <v>2</v>
      </c>
      <c r="D133" s="149"/>
      <c r="E133" s="157" t="s">
        <v>521</v>
      </c>
    </row>
    <row r="134" spans="1:5" x14ac:dyDescent="0.25">
      <c r="A134" s="60"/>
      <c r="B134" s="61"/>
      <c r="D134" s="149"/>
      <c r="E134" s="157" t="s">
        <v>3289</v>
      </c>
    </row>
    <row r="135" spans="1:5" x14ac:dyDescent="0.25">
      <c r="A135" s="2" t="s">
        <v>1004</v>
      </c>
      <c r="B135" s="28" t="b">
        <v>0</v>
      </c>
      <c r="D135" s="149" t="s">
        <v>2043</v>
      </c>
      <c r="E135" s="155" t="s">
        <v>2044</v>
      </c>
    </row>
    <row r="136" spans="1:5" x14ac:dyDescent="0.25">
      <c r="A136" s="2" t="s">
        <v>1004</v>
      </c>
      <c r="B136" s="28" t="b">
        <v>0</v>
      </c>
      <c r="D136" s="149" t="s">
        <v>2045</v>
      </c>
      <c r="E136" s="155" t="s">
        <v>2046</v>
      </c>
    </row>
    <row r="137" spans="1:5" x14ac:dyDescent="0.25">
      <c r="A137" s="2" t="s">
        <v>1004</v>
      </c>
      <c r="B137" s="28" t="b">
        <v>0</v>
      </c>
      <c r="D137" s="149" t="s">
        <v>2047</v>
      </c>
      <c r="E137" s="155" t="s">
        <v>2048</v>
      </c>
    </row>
    <row r="138" spans="1:5" x14ac:dyDescent="0.25">
      <c r="A138" s="3" t="s">
        <v>1007</v>
      </c>
      <c r="B138" s="5">
        <f>IF(AND(B135&lt;&gt;FALSE,B136&lt;&gt;FALSE,B137&lt;&gt;FALSE),1,IF(OR(B135=TRUE,B136=TRUE,B137=TRUE),3,2))</f>
        <v>2</v>
      </c>
      <c r="D138" s="149"/>
      <c r="E138" s="157" t="s">
        <v>521</v>
      </c>
    </row>
    <row r="139" spans="1:5" x14ac:dyDescent="0.25">
      <c r="A139" s="60"/>
      <c r="B139" s="61"/>
      <c r="D139" s="149"/>
      <c r="E139" s="157" t="s">
        <v>3289</v>
      </c>
    </row>
    <row r="140" spans="1:5" x14ac:dyDescent="0.25">
      <c r="A140" s="2" t="s">
        <v>469</v>
      </c>
      <c r="B140" s="28" t="b">
        <v>0</v>
      </c>
      <c r="D140" s="149" t="s">
        <v>2049</v>
      </c>
      <c r="E140" s="155" t="s">
        <v>2050</v>
      </c>
    </row>
    <row r="141" spans="1:5" x14ac:dyDescent="0.25">
      <c r="A141" s="2" t="s">
        <v>469</v>
      </c>
      <c r="B141" s="28" t="b">
        <v>0</v>
      </c>
      <c r="D141" s="149" t="s">
        <v>2051</v>
      </c>
      <c r="E141" s="155" t="s">
        <v>2052</v>
      </c>
    </row>
    <row r="142" spans="1:5" x14ac:dyDescent="0.25">
      <c r="A142" s="3" t="s">
        <v>1007</v>
      </c>
      <c r="B142" s="5">
        <f>IF(AND(B140&lt;&gt;FALSE,B141&lt;&gt;FALSE),1,IF(OR(B140=TRUE,B141=TRUE),3,2))</f>
        <v>2</v>
      </c>
      <c r="D142" s="149"/>
      <c r="E142" s="159"/>
    </row>
    <row r="143" spans="1:5" x14ac:dyDescent="0.25">
      <c r="A143" s="4" t="s">
        <v>1009</v>
      </c>
      <c r="B143" s="6" t="str">
        <f>IF(AND(B124=TRUE,B125&lt;&gt;2),"No Score",IF(B124=TRUE,"Basic",IF(AND(B125=2,B129=2,B133=2,B138=2,B142=2),"Blank Form",IF(AND(B125=1,B129=1,B133=1,B138=1,B142=1),"Exemplary",IF(AND(B125=1,B129=1,B133=1,B138=1,B142&lt;&gt;1),"Accomplished",IF(AND(B125=1,B129=1,B133=1,B138&lt;&gt;1),"Proficient",IF(AND(B125=1,B129=1,B133&lt;&gt;1),"Partially Proficient",IF(AND(B125&lt;&gt;2,B129&lt;&gt;1,B133&lt;&gt;1,B138&lt;&gt;1,B142&lt;&gt;1),"Basic","Basic"))))))))</f>
        <v>Blank Form</v>
      </c>
      <c r="D143" s="149"/>
      <c r="E143" s="153"/>
    </row>
    <row r="144" spans="1:5" x14ac:dyDescent="0.25">
      <c r="A144" s="4" t="s">
        <v>483</v>
      </c>
      <c r="B144" s="6" t="str">
        <f>IF(B143=definitions!$B$13,definitions!$A$13,IF(B143=definitions!$B$11,definitions!$A$11,IF(B143=definitions!$B$10,4,IF(B143=definitions!$B$9,3,IF(B143=definitions!$B$8,2,IF(B143=definitions!$B$7,1,IF(B143=definitions!$B$6,0,definitions!$B$12)))))))</f>
        <v>BF</v>
      </c>
      <c r="D144" s="149"/>
      <c r="E144" s="158" t="s">
        <v>3271</v>
      </c>
    </row>
    <row r="145" spans="1:5" x14ac:dyDescent="0.25">
      <c r="A145" s="2" t="s">
        <v>493</v>
      </c>
      <c r="B145" s="28" t="b">
        <v>0</v>
      </c>
      <c r="D145" s="149" t="s">
        <v>2053</v>
      </c>
      <c r="E145" s="155" t="s">
        <v>2054</v>
      </c>
    </row>
    <row r="146" spans="1:5" x14ac:dyDescent="0.25">
      <c r="A146" s="186" t="s">
        <v>493</v>
      </c>
      <c r="B146" s="187" t="b">
        <v>0</v>
      </c>
      <c r="D146" s="188"/>
      <c r="E146" s="189" t="s">
        <v>2566</v>
      </c>
    </row>
    <row r="147" spans="1:5" x14ac:dyDescent="0.25">
      <c r="A147" s="3" t="s">
        <v>1007</v>
      </c>
      <c r="B147" s="5">
        <f>IF(AND(B145&lt;&gt;FALSE),1,IF(OR(B145=TRUE),3,2))</f>
        <v>2</v>
      </c>
      <c r="D147" s="149"/>
      <c r="E147" s="157" t="s">
        <v>521</v>
      </c>
    </row>
    <row r="148" spans="1:5" x14ac:dyDescent="0.25">
      <c r="A148" s="60"/>
      <c r="B148" s="60"/>
      <c r="D148" s="149"/>
      <c r="E148" s="158" t="s">
        <v>3271</v>
      </c>
    </row>
    <row r="149" spans="1:5" x14ac:dyDescent="0.25">
      <c r="A149" s="2" t="s">
        <v>468</v>
      </c>
      <c r="B149" s="28" t="b">
        <v>0</v>
      </c>
      <c r="D149" s="149" t="s">
        <v>2055</v>
      </c>
      <c r="E149" s="155" t="s">
        <v>2056</v>
      </c>
    </row>
    <row r="150" spans="1:5" x14ac:dyDescent="0.25">
      <c r="A150" s="2" t="s">
        <v>468</v>
      </c>
      <c r="B150" s="28" t="b">
        <v>0</v>
      </c>
      <c r="D150" s="149" t="s">
        <v>2057</v>
      </c>
      <c r="E150" s="155" t="s">
        <v>2058</v>
      </c>
    </row>
    <row r="151" spans="1:5" x14ac:dyDescent="0.25">
      <c r="A151" s="3" t="s">
        <v>1007</v>
      </c>
      <c r="B151" s="5">
        <f>IF(AND(B149&lt;&gt;FALSE,B150&lt;&gt;FALSE),1,IF(OR(B149=TRUE,B150=TRUE),3,2))</f>
        <v>2</v>
      </c>
      <c r="D151" s="149"/>
      <c r="E151" s="157" t="s">
        <v>521</v>
      </c>
    </row>
    <row r="152" spans="1:5" x14ac:dyDescent="0.25">
      <c r="A152" s="64"/>
      <c r="B152" s="65"/>
      <c r="D152" s="149"/>
      <c r="E152" s="157" t="s">
        <v>3275</v>
      </c>
    </row>
    <row r="153" spans="1:5" x14ac:dyDescent="0.25">
      <c r="A153" s="2" t="s">
        <v>1003</v>
      </c>
      <c r="B153" s="28" t="b">
        <v>0</v>
      </c>
      <c r="D153" s="149" t="s">
        <v>2059</v>
      </c>
      <c r="E153" s="155" t="s">
        <v>2060</v>
      </c>
    </row>
    <row r="154" spans="1:5" x14ac:dyDescent="0.25">
      <c r="A154" s="3" t="s">
        <v>1007</v>
      </c>
      <c r="B154" s="5">
        <f>IF(AND(B153&lt;&gt;FALSE),1,IF(OR(B153=TRUE),3,2))</f>
        <v>2</v>
      </c>
      <c r="D154" s="149"/>
      <c r="E154" s="157" t="s">
        <v>521</v>
      </c>
    </row>
    <row r="155" spans="1:5" x14ac:dyDescent="0.25">
      <c r="A155" s="60"/>
      <c r="B155" s="60"/>
      <c r="D155" s="149"/>
      <c r="E155" s="157" t="s">
        <v>3289</v>
      </c>
    </row>
    <row r="156" spans="1:5" x14ac:dyDescent="0.25">
      <c r="A156" s="2" t="s">
        <v>1004</v>
      </c>
      <c r="B156" s="28" t="b">
        <v>0</v>
      </c>
      <c r="D156" s="149" t="s">
        <v>2061</v>
      </c>
      <c r="E156" s="155" t="s">
        <v>2062</v>
      </c>
    </row>
    <row r="157" spans="1:5" x14ac:dyDescent="0.25">
      <c r="A157" s="2" t="s">
        <v>1004</v>
      </c>
      <c r="B157" s="28" t="b">
        <v>0</v>
      </c>
      <c r="D157" s="149" t="s">
        <v>2063</v>
      </c>
      <c r="E157" s="155" t="s">
        <v>2064</v>
      </c>
    </row>
    <row r="158" spans="1:5" x14ac:dyDescent="0.25">
      <c r="A158" s="3" t="s">
        <v>1007</v>
      </c>
      <c r="B158" s="5">
        <f>IF(AND(B156&lt;&gt;FALSE,B157&lt;&gt;FALSE),1,IF(OR(B156=TRUE,B157=TRUE),3,2))</f>
        <v>2</v>
      </c>
      <c r="D158" s="149"/>
      <c r="E158" s="157" t="s">
        <v>521</v>
      </c>
    </row>
    <row r="159" spans="1:5" x14ac:dyDescent="0.25">
      <c r="A159" s="60"/>
      <c r="B159" s="61"/>
      <c r="D159" s="149"/>
      <c r="E159" s="157" t="s">
        <v>2473</v>
      </c>
    </row>
    <row r="160" spans="1:5" x14ac:dyDescent="0.25">
      <c r="A160" s="2" t="s">
        <v>469</v>
      </c>
      <c r="B160" s="28" t="b">
        <v>0</v>
      </c>
      <c r="D160" s="149" t="s">
        <v>2065</v>
      </c>
      <c r="E160" s="155" t="s">
        <v>2066</v>
      </c>
    </row>
    <row r="161" spans="1:5" x14ac:dyDescent="0.25">
      <c r="A161" s="3" t="s">
        <v>1007</v>
      </c>
      <c r="B161" s="5">
        <f>IF(AND(B160&lt;&gt;FALSE),1,IF(OR(B160=TRUE),3,2))</f>
        <v>2</v>
      </c>
      <c r="D161" s="149"/>
      <c r="E161" s="159"/>
    </row>
    <row r="162" spans="1:5" x14ac:dyDescent="0.25">
      <c r="A162" s="4" t="s">
        <v>1009</v>
      </c>
      <c r="B162" s="6" t="str">
        <f>IF(AND(B146=TRUE,B147&lt;&gt;2),"No Score",IF(B146=TRUE,"Basic",IF(AND(B147=2,B151=2,B154=2,B158=2,B161=2),"Blank Form",IF(AND(B147=1,B151=1,B154=1,B158=1,B161=1),"Exemplary",IF(AND(B147=1,B151=1,B154=1,B158=1,B161&lt;&gt;1),"Accomplished",IF(AND(B147=1,B151=1,B154=1,B158&lt;&gt;1),"Proficient",IF(AND(B147=1,B151=1,B154&lt;&gt;1),"Partially Proficient",IF(AND(B147&lt;&gt;2,B151&lt;&gt;1,B154&lt;&gt;1,B158&lt;&gt;1,B161&lt;&gt;1),"Basic","Basic"))))))))</f>
        <v>Blank Form</v>
      </c>
      <c r="D162" s="149"/>
      <c r="E162" s="159"/>
    </row>
    <row r="163" spans="1:5" x14ac:dyDescent="0.25">
      <c r="A163" s="4" t="s">
        <v>483</v>
      </c>
      <c r="B163" s="6" t="str">
        <f>IF(B162=definitions!$B$13,definitions!$A$13,IF(B162=definitions!$B$11,definitions!$A$11,IF(B162=definitions!$B$10,4,IF(B162=definitions!$B$9,3,IF(B162=definitions!$B$8,2,IF(B162=definitions!$B$7,1,IF(B162=definitions!$B$6,0,definitions!$B$12)))))))</f>
        <v>BF</v>
      </c>
      <c r="D163" s="149"/>
      <c r="E163" s="160" t="s">
        <v>3276</v>
      </c>
    </row>
    <row r="164" spans="1:5" s="192" customFormat="1" x14ac:dyDescent="0.25">
      <c r="A164" s="198" t="s">
        <v>2582</v>
      </c>
      <c r="B164" s="199" t="str">
        <f>'Standard 1'!E85</f>
        <v>BF</v>
      </c>
      <c r="D164" s="152"/>
      <c r="E164" s="160"/>
    </row>
    <row r="165" spans="1:5" s="192" customFormat="1" x14ac:dyDescent="0.25">
      <c r="A165" s="198" t="s">
        <v>2583</v>
      </c>
      <c r="B165" s="200" t="str">
        <f>IF(B164=definitions!$A$13,definitions!$B$13,IF(B164&lt;2,definitions!$B$6,IF(AND(B164&lt;6,B164&gt;1),definitions!$B$7,IF(AND(B164&lt;10,B164&gt;5),definitions!$B$8,IF(AND(B164&lt;14,B164&gt;9),definitions!$B$9,IF(AND(B164&lt;17,B164&gt;13),definitions!$B$10,definitions!$B$11))))))</f>
        <v>Blank Form</v>
      </c>
      <c r="D165" s="152"/>
      <c r="E165" s="160"/>
    </row>
    <row r="166" spans="1:5" s="192" customFormat="1" x14ac:dyDescent="0.25">
      <c r="A166" s="196" t="s">
        <v>2584</v>
      </c>
      <c r="B166" s="197"/>
      <c r="D166" s="152"/>
      <c r="E166" s="160"/>
    </row>
    <row r="167" spans="1:5" x14ac:dyDescent="0.25">
      <c r="A167" s="29" t="s">
        <v>493</v>
      </c>
      <c r="B167" s="59" t="b">
        <v>0</v>
      </c>
      <c r="D167" s="149" t="s">
        <v>2067</v>
      </c>
      <c r="E167" s="155" t="s">
        <v>2068</v>
      </c>
    </row>
    <row r="168" spans="1:5" x14ac:dyDescent="0.25">
      <c r="A168" s="29" t="s">
        <v>493</v>
      </c>
      <c r="B168" s="59" t="b">
        <v>0</v>
      </c>
      <c r="D168" s="149" t="s">
        <v>2069</v>
      </c>
      <c r="E168" s="155" t="s">
        <v>2070</v>
      </c>
    </row>
    <row r="169" spans="1:5" x14ac:dyDescent="0.25">
      <c r="A169" s="29" t="s">
        <v>493</v>
      </c>
      <c r="B169" s="59" t="b">
        <v>0</v>
      </c>
      <c r="D169" s="149" t="s">
        <v>2071</v>
      </c>
      <c r="E169" s="155" t="s">
        <v>2072</v>
      </c>
    </row>
    <row r="170" spans="1:5" x14ac:dyDescent="0.25">
      <c r="A170" s="29" t="s">
        <v>493</v>
      </c>
      <c r="B170" s="59" t="b">
        <v>0</v>
      </c>
      <c r="D170" s="149" t="s">
        <v>2073</v>
      </c>
      <c r="E170" s="155" t="s">
        <v>2074</v>
      </c>
    </row>
    <row r="171" spans="1:5" x14ac:dyDescent="0.25">
      <c r="A171" s="29" t="s">
        <v>493</v>
      </c>
      <c r="B171" s="59" t="b">
        <v>0</v>
      </c>
      <c r="D171" s="149" t="s">
        <v>2075</v>
      </c>
      <c r="E171" s="155" t="s">
        <v>2076</v>
      </c>
    </row>
    <row r="172" spans="1:5" x14ac:dyDescent="0.25">
      <c r="A172" s="186" t="s">
        <v>493</v>
      </c>
      <c r="B172" s="187" t="b">
        <v>0</v>
      </c>
      <c r="D172" s="188"/>
      <c r="E172" s="189" t="s">
        <v>2566</v>
      </c>
    </row>
    <row r="173" spans="1:5" ht="16.5" customHeight="1" x14ac:dyDescent="0.25">
      <c r="A173" s="3" t="s">
        <v>1007</v>
      </c>
      <c r="B173" s="5">
        <f>IF(AND(B167 &lt;&gt;FALSE,B168&lt;&gt;FALSE,B169&lt;&gt;FALSE,B170&lt;&gt;FALSE,B171&lt;&gt;FALSE),1,IF(OR(B167=TRUE,B168=TRUE,B169=TRUE,B170=TRUE,B171=TRUE),3,2))</f>
        <v>2</v>
      </c>
      <c r="D173" s="149"/>
      <c r="E173" s="157" t="s">
        <v>521</v>
      </c>
    </row>
    <row r="174" spans="1:5" x14ac:dyDescent="0.25">
      <c r="A174" s="60"/>
      <c r="B174" s="60"/>
      <c r="D174" s="149"/>
      <c r="E174" s="158" t="s">
        <v>3277</v>
      </c>
    </row>
    <row r="175" spans="1:5" x14ac:dyDescent="0.25">
      <c r="A175" s="2" t="s">
        <v>468</v>
      </c>
      <c r="B175" s="28" t="b">
        <v>0</v>
      </c>
      <c r="D175" s="149" t="s">
        <v>2077</v>
      </c>
      <c r="E175" s="155" t="s">
        <v>2078</v>
      </c>
    </row>
    <row r="176" spans="1:5" x14ac:dyDescent="0.25">
      <c r="A176" s="2" t="s">
        <v>468</v>
      </c>
      <c r="B176" s="28" t="b">
        <v>0</v>
      </c>
      <c r="D176" s="149" t="s">
        <v>2079</v>
      </c>
      <c r="E176" s="155" t="s">
        <v>2080</v>
      </c>
    </row>
    <row r="177" spans="1:5" x14ac:dyDescent="0.25">
      <c r="A177" s="2" t="s">
        <v>468</v>
      </c>
      <c r="B177" s="28" t="b">
        <v>0</v>
      </c>
      <c r="D177" s="149" t="s">
        <v>2081</v>
      </c>
      <c r="E177" s="155" t="s">
        <v>2082</v>
      </c>
    </row>
    <row r="178" spans="1:5" x14ac:dyDescent="0.25">
      <c r="A178" s="2" t="s">
        <v>468</v>
      </c>
      <c r="B178" s="28" t="b">
        <v>0</v>
      </c>
      <c r="D178" s="149" t="s">
        <v>2083</v>
      </c>
      <c r="E178" s="155" t="s">
        <v>2084</v>
      </c>
    </row>
    <row r="179" spans="1:5" x14ac:dyDescent="0.25">
      <c r="A179" s="3" t="s">
        <v>1007</v>
      </c>
      <c r="B179" s="5">
        <f>IF(AND(B175&lt;&gt;FALSE,B176&lt;&gt;FALSE,B177&lt;&gt;FALSE,B178&lt;&gt;FALSE),1,IF(OR(B175=TRUE,B176=TRUE,B177=TRUE,B178=TRUE),3,2))</f>
        <v>2</v>
      </c>
      <c r="D179" s="149"/>
      <c r="E179" s="157" t="s">
        <v>521</v>
      </c>
    </row>
    <row r="180" spans="1:5" x14ac:dyDescent="0.25">
      <c r="A180" s="60"/>
      <c r="B180" s="60"/>
      <c r="D180" s="149"/>
      <c r="E180" s="158" t="s">
        <v>3278</v>
      </c>
    </row>
    <row r="181" spans="1:5" x14ac:dyDescent="0.25">
      <c r="A181" s="2" t="s">
        <v>1003</v>
      </c>
      <c r="B181" s="28" t="b">
        <v>0</v>
      </c>
      <c r="D181" s="149" t="s">
        <v>2085</v>
      </c>
      <c r="E181" s="155" t="s">
        <v>2086</v>
      </c>
    </row>
    <row r="182" spans="1:5" x14ac:dyDescent="0.25">
      <c r="A182" s="2" t="s">
        <v>1003</v>
      </c>
      <c r="B182" s="28" t="b">
        <v>0</v>
      </c>
      <c r="D182" s="149" t="s">
        <v>2087</v>
      </c>
      <c r="E182" s="155" t="s">
        <v>2088</v>
      </c>
    </row>
    <row r="183" spans="1:5" x14ac:dyDescent="0.25">
      <c r="A183" s="2" t="s">
        <v>1003</v>
      </c>
      <c r="B183" s="28" t="b">
        <v>0</v>
      </c>
      <c r="D183" s="149" t="s">
        <v>2089</v>
      </c>
      <c r="E183" s="155" t="s">
        <v>2090</v>
      </c>
    </row>
    <row r="184" spans="1:5" x14ac:dyDescent="0.25">
      <c r="A184" s="2" t="s">
        <v>1003</v>
      </c>
      <c r="B184" s="28" t="b">
        <v>0</v>
      </c>
      <c r="D184" s="149" t="s">
        <v>2091</v>
      </c>
      <c r="E184" s="155" t="s">
        <v>2092</v>
      </c>
    </row>
    <row r="185" spans="1:5" x14ac:dyDescent="0.25">
      <c r="A185" s="3" t="s">
        <v>1007</v>
      </c>
      <c r="B185" s="5">
        <f>IF(AND(B181&lt;&gt;FALSE,B182&lt;&gt;FALSE,B183&lt;&gt;FALSE,B184&lt;&gt;FALSE),1,IF(OR(B181=TRUE,B182=TRUE,B183=TRUE,B184=TRUE),3,2))</f>
        <v>2</v>
      </c>
      <c r="D185" s="149"/>
      <c r="E185" s="157" t="s">
        <v>521</v>
      </c>
    </row>
    <row r="186" spans="1:5" x14ac:dyDescent="0.25">
      <c r="A186" s="63"/>
      <c r="B186" s="63"/>
      <c r="D186" s="149"/>
      <c r="E186" s="157" t="s">
        <v>3289</v>
      </c>
    </row>
    <row r="187" spans="1:5" x14ac:dyDescent="0.25">
      <c r="A187" s="2" t="s">
        <v>1004</v>
      </c>
      <c r="B187" s="28" t="b">
        <v>0</v>
      </c>
      <c r="D187" s="149" t="s">
        <v>2093</v>
      </c>
      <c r="E187" s="155" t="s">
        <v>2094</v>
      </c>
    </row>
    <row r="188" spans="1:5" x14ac:dyDescent="0.25">
      <c r="A188" s="2" t="s">
        <v>1004</v>
      </c>
      <c r="B188" s="28" t="b">
        <v>0</v>
      </c>
      <c r="D188" s="149" t="s">
        <v>2095</v>
      </c>
      <c r="E188" s="155" t="s">
        <v>2096</v>
      </c>
    </row>
    <row r="189" spans="1:5" x14ac:dyDescent="0.25">
      <c r="A189" s="2" t="s">
        <v>1004</v>
      </c>
      <c r="B189" s="28" t="b">
        <v>0</v>
      </c>
      <c r="D189" s="149" t="s">
        <v>2097</v>
      </c>
      <c r="E189" s="155" t="s">
        <v>2098</v>
      </c>
    </row>
    <row r="190" spans="1:5" x14ac:dyDescent="0.25">
      <c r="A190" s="3" t="s">
        <v>1007</v>
      </c>
      <c r="B190" s="5">
        <f>IF(AND(B187&lt;&gt;FALSE,B188&lt;&gt;FALSE,B189&lt;&gt;FALSE),1,IF(OR(B187=TRUE,B188=TRUE,B189=TRUE),3,2))</f>
        <v>2</v>
      </c>
      <c r="D190" s="149"/>
      <c r="E190" s="157" t="s">
        <v>521</v>
      </c>
    </row>
    <row r="191" spans="1:5" x14ac:dyDescent="0.25">
      <c r="A191" s="60"/>
      <c r="B191" s="61"/>
      <c r="D191" s="149"/>
      <c r="E191" s="157" t="s">
        <v>3289</v>
      </c>
    </row>
    <row r="192" spans="1:5" x14ac:dyDescent="0.25">
      <c r="A192" s="2" t="s">
        <v>469</v>
      </c>
      <c r="B192" s="28" t="b">
        <v>0</v>
      </c>
      <c r="D192" s="149" t="s">
        <v>2099</v>
      </c>
      <c r="E192" s="155" t="s">
        <v>2100</v>
      </c>
    </row>
    <row r="193" spans="1:5" x14ac:dyDescent="0.25">
      <c r="A193" s="2" t="s">
        <v>469</v>
      </c>
      <c r="B193" s="28" t="b">
        <v>0</v>
      </c>
      <c r="D193" s="149" t="s">
        <v>2101</v>
      </c>
      <c r="E193" s="155" t="s">
        <v>2102</v>
      </c>
    </row>
    <row r="194" spans="1:5" x14ac:dyDescent="0.25">
      <c r="A194" s="2" t="s">
        <v>469</v>
      </c>
      <c r="B194" s="28" t="b">
        <v>0</v>
      </c>
      <c r="D194" s="149" t="s">
        <v>2103</v>
      </c>
      <c r="E194" s="155" t="s">
        <v>2104</v>
      </c>
    </row>
    <row r="195" spans="1:5" x14ac:dyDescent="0.25">
      <c r="A195" s="3" t="s">
        <v>1007</v>
      </c>
      <c r="B195" s="5">
        <f>IF(AND(B192&lt;&gt;FALSE,B193&lt;&gt;FALSE,B194&lt;&gt;FALSE),1,IF(OR(B192=TRUE,B193=TRUE,B194=TRUE),3,2))</f>
        <v>2</v>
      </c>
      <c r="D195" s="149"/>
      <c r="E195" s="157"/>
    </row>
    <row r="196" spans="1:5" x14ac:dyDescent="0.25">
      <c r="A196" s="4" t="s">
        <v>1009</v>
      </c>
      <c r="B196" s="6" t="str">
        <f>IF(AND(B172=TRUE,B173&lt;&gt;2),"No Score",IF(B172=TRUE,"Basic",IF(AND(B173=2,B179=2,B185=2,B190=2,B195=2),"Blank Form",IF(AND(B173=1,B179=1,B185=1,B190=1,B195=1),"Exemplary",IF(AND(B173=1,B179=1,B185=1,B190=1,B195&lt;&gt;1),"Accomplished",IF(AND(B173=1,B179=1,B185=1,B190&lt;&gt;1),"Proficient",IF(AND(B173=1,B179=1,B185&lt;&gt;1),"Partially Proficient",IF(AND(OR(B173=2,B173=3),B179&lt;&gt;1,B185&lt;&gt;1,B190&lt;&gt;1,B195&lt;&gt;1),"Basic","Basic"))))))))</f>
        <v>Blank Form</v>
      </c>
      <c r="D196" s="149"/>
      <c r="E196" s="153"/>
    </row>
    <row r="197" spans="1:5" x14ac:dyDescent="0.25">
      <c r="A197" s="4" t="s">
        <v>483</v>
      </c>
      <c r="B197" s="6" t="str">
        <f>IF(B196=definitions!$B$13,definitions!$A$13,IF(B196=definitions!$B$11,definitions!$A$11,IF(B196=definitions!$B$10,4,IF(B196=definitions!$B$9,3,IF(B196=definitions!$B$8,2,IF(B196=definitions!$B$7,1,IF(B196=definitions!$B$6,0,definitions!$B$12)))))))</f>
        <v>BF</v>
      </c>
      <c r="D197" s="149"/>
      <c r="E197" s="158" t="s">
        <v>3271</v>
      </c>
    </row>
    <row r="198" spans="1:5" x14ac:dyDescent="0.25">
      <c r="A198" s="2" t="s">
        <v>493</v>
      </c>
      <c r="B198" s="28" t="b">
        <v>0</v>
      </c>
      <c r="D198" s="149" t="s">
        <v>2105</v>
      </c>
      <c r="E198" s="155" t="s">
        <v>2106</v>
      </c>
    </row>
    <row r="199" spans="1:5" x14ac:dyDescent="0.25">
      <c r="A199" s="186" t="s">
        <v>493</v>
      </c>
      <c r="B199" s="187" t="b">
        <v>0</v>
      </c>
      <c r="D199" s="188"/>
      <c r="E199" s="189" t="s">
        <v>2566</v>
      </c>
    </row>
    <row r="200" spans="1:5" x14ac:dyDescent="0.25">
      <c r="A200" s="3" t="s">
        <v>1007</v>
      </c>
      <c r="B200" s="5">
        <f>IF(AND(B198&lt;&gt;FALSE),1,IF(OR(B198=TRUE),3,2))</f>
        <v>2</v>
      </c>
      <c r="D200" s="149"/>
      <c r="E200" s="157" t="s">
        <v>521</v>
      </c>
    </row>
    <row r="201" spans="1:5" x14ac:dyDescent="0.25">
      <c r="A201" s="60"/>
      <c r="B201" s="60"/>
      <c r="D201" s="149"/>
      <c r="E201" s="158" t="s">
        <v>3271</v>
      </c>
    </row>
    <row r="202" spans="1:5" x14ac:dyDescent="0.25">
      <c r="A202" s="2" t="s">
        <v>468</v>
      </c>
      <c r="B202" s="28" t="b">
        <v>0</v>
      </c>
      <c r="D202" s="149" t="s">
        <v>2107</v>
      </c>
      <c r="E202" s="155" t="s">
        <v>2108</v>
      </c>
    </row>
    <row r="203" spans="1:5" x14ac:dyDescent="0.25">
      <c r="A203" s="2" t="s">
        <v>468</v>
      </c>
      <c r="B203" s="28" t="b">
        <v>0</v>
      </c>
      <c r="D203" s="149" t="s">
        <v>2109</v>
      </c>
      <c r="E203" s="155" t="s">
        <v>2110</v>
      </c>
    </row>
    <row r="204" spans="1:5" x14ac:dyDescent="0.25">
      <c r="A204" s="3" t="s">
        <v>1007</v>
      </c>
      <c r="B204" s="5">
        <f>IF(AND(B202&lt;&gt;FALSE,B203&lt;&gt;FALSE),1,IF(OR(B202=TRUE,B203=TRUE),3,2))</f>
        <v>2</v>
      </c>
      <c r="D204" s="149"/>
      <c r="E204" s="157" t="s">
        <v>521</v>
      </c>
    </row>
    <row r="205" spans="1:5" x14ac:dyDescent="0.25">
      <c r="A205" s="60"/>
      <c r="B205" s="60"/>
      <c r="D205" s="149"/>
      <c r="E205" s="158" t="s">
        <v>3271</v>
      </c>
    </row>
    <row r="206" spans="1:5" x14ac:dyDescent="0.25">
      <c r="A206" s="2" t="s">
        <v>1003</v>
      </c>
      <c r="B206" s="28" t="b">
        <v>0</v>
      </c>
      <c r="D206" s="149" t="s">
        <v>2111</v>
      </c>
      <c r="E206" s="155" t="s">
        <v>2112</v>
      </c>
    </row>
    <row r="207" spans="1:5" x14ac:dyDescent="0.25">
      <c r="A207" s="3" t="s">
        <v>1007</v>
      </c>
      <c r="B207" s="5">
        <f>IF(AND(B206&lt;&gt;FALSE),1,IF(OR(B206=TRUE),3,2))</f>
        <v>2</v>
      </c>
      <c r="D207" s="149"/>
      <c r="E207" s="157" t="s">
        <v>521</v>
      </c>
    </row>
    <row r="208" spans="1:5" x14ac:dyDescent="0.25">
      <c r="A208" s="60"/>
      <c r="B208" s="61"/>
      <c r="D208" s="149"/>
      <c r="E208" s="157" t="s">
        <v>3290</v>
      </c>
    </row>
    <row r="209" spans="1:5" s="343" customFormat="1" ht="30" x14ac:dyDescent="0.25">
      <c r="A209" s="354"/>
      <c r="B209" s="355"/>
      <c r="D209" s="152"/>
      <c r="E209" s="163" t="s">
        <v>3168</v>
      </c>
    </row>
    <row r="210" spans="1:5" x14ac:dyDescent="0.25">
      <c r="A210" s="2" t="s">
        <v>1004</v>
      </c>
      <c r="B210" s="28" t="b">
        <v>0</v>
      </c>
      <c r="D210" s="149" t="s">
        <v>2113</v>
      </c>
      <c r="E210" s="155" t="s">
        <v>2114</v>
      </c>
    </row>
    <row r="211" spans="1:5" x14ac:dyDescent="0.25">
      <c r="A211" s="2" t="s">
        <v>1004</v>
      </c>
      <c r="B211" s="28" t="b">
        <v>0</v>
      </c>
      <c r="D211" s="149" t="s">
        <v>2115</v>
      </c>
      <c r="E211" s="155" t="s">
        <v>2116</v>
      </c>
    </row>
    <row r="212" spans="1:5" x14ac:dyDescent="0.25">
      <c r="A212" s="3" t="s">
        <v>1007</v>
      </c>
      <c r="B212" s="5">
        <f>IF(AND(B210&lt;&gt;FALSE,B211&lt;&gt;FALSE),1,IF(OR(B210=TRUE,B211=TRUE),3,2))</f>
        <v>2</v>
      </c>
      <c r="D212" s="149"/>
      <c r="E212" s="157" t="s">
        <v>521</v>
      </c>
    </row>
    <row r="213" spans="1:5" x14ac:dyDescent="0.25">
      <c r="A213" s="60"/>
      <c r="B213" s="60"/>
      <c r="D213" s="149"/>
      <c r="E213" s="157" t="s">
        <v>3289</v>
      </c>
    </row>
    <row r="214" spans="1:5" x14ac:dyDescent="0.25">
      <c r="A214" s="29" t="s">
        <v>469</v>
      </c>
      <c r="B214" s="59" t="b">
        <v>0</v>
      </c>
      <c r="D214" s="149" t="s">
        <v>2117</v>
      </c>
      <c r="E214" s="155" t="s">
        <v>2118</v>
      </c>
    </row>
    <row r="215" spans="1:5" x14ac:dyDescent="0.25">
      <c r="A215" s="29" t="s">
        <v>469</v>
      </c>
      <c r="B215" s="59" t="b">
        <v>0</v>
      </c>
      <c r="D215" s="149" t="s">
        <v>2119</v>
      </c>
      <c r="E215" s="155" t="s">
        <v>2120</v>
      </c>
    </row>
    <row r="216" spans="1:5" x14ac:dyDescent="0.25">
      <c r="A216" s="3" t="s">
        <v>1007</v>
      </c>
      <c r="B216" s="5">
        <f>IF(AND(B214&lt;&gt;FALSE,B215&lt;&gt;FALSE),1,IF(OR(B214=TRUE,B215=TRUE),3,2))</f>
        <v>2</v>
      </c>
      <c r="D216" s="149"/>
      <c r="E216" s="159"/>
    </row>
    <row r="217" spans="1:5" x14ac:dyDescent="0.25">
      <c r="A217" s="4" t="s">
        <v>1009</v>
      </c>
      <c r="B217" s="6" t="str">
        <f>IF(AND(B199=TRUE,B200&lt;&gt;2),"No Score",IF(B199=TRUE,"Basic",IF(AND(B200=2,B204=2,B207=2,B212=2,B216=2),"Blank Form",IF(AND(B200=1,B204=1,B207=1,B212=1,B216=1),"Exemplary",IF(AND(B200=1,B204=1,B207=1,B212=1,B216&lt;&gt;1),"Accomplished",IF(AND(B200=1,B204=1,B207=1,B212&lt;&gt;1),"Proficient",IF(AND(B200=1,B204=1,B207&lt;&gt;1),"Partially Proficient",IF(AND(B200&lt;&gt;2,B204&lt;&gt;1,B207&lt;&gt;1,B212&lt;&gt;1,B216&lt;&gt;1),"Basic","Basic"))))))))</f>
        <v>Blank Form</v>
      </c>
      <c r="D217" s="149"/>
    </row>
    <row r="218" spans="1:5" x14ac:dyDescent="0.25">
      <c r="A218" s="4" t="s">
        <v>483</v>
      </c>
      <c r="B218" s="6" t="str">
        <f>IF(B217=definitions!$B$13,definitions!$A$13,IF(B217=definitions!$B$11,definitions!$A$11,IF(B217=definitions!$B$10,4,IF(B217=definitions!$B$9,3,IF(B217=definitions!$B$8,2,IF(B217=definitions!$B$7,1,IF(B217=definitions!$B$6,0,definitions!$B$12)))))))</f>
        <v>BF</v>
      </c>
      <c r="D218" s="149"/>
      <c r="E218" s="158" t="s">
        <v>3271</v>
      </c>
    </row>
    <row r="219" spans="1:5" x14ac:dyDescent="0.25">
      <c r="A219" s="29" t="s">
        <v>493</v>
      </c>
      <c r="B219" s="59" t="b">
        <v>0</v>
      </c>
      <c r="D219" s="149" t="s">
        <v>2121</v>
      </c>
      <c r="E219" s="155" t="s">
        <v>2122</v>
      </c>
    </row>
    <row r="220" spans="1:5" x14ac:dyDescent="0.25">
      <c r="A220" s="29" t="s">
        <v>493</v>
      </c>
      <c r="B220" s="59" t="b">
        <v>0</v>
      </c>
      <c r="D220" s="149" t="s">
        <v>2123</v>
      </c>
      <c r="E220" s="155" t="s">
        <v>2124</v>
      </c>
    </row>
    <row r="221" spans="1:5" x14ac:dyDescent="0.25">
      <c r="A221" s="186" t="s">
        <v>493</v>
      </c>
      <c r="B221" s="187" t="b">
        <v>0</v>
      </c>
      <c r="D221" s="188"/>
      <c r="E221" s="189" t="s">
        <v>2566</v>
      </c>
    </row>
    <row r="222" spans="1:5" x14ac:dyDescent="0.25">
      <c r="A222" s="3" t="s">
        <v>1007</v>
      </c>
      <c r="B222" s="5">
        <f>IF(AND(B219&lt;&gt;FALSE,B220&lt;&gt;FALSE),1,IF(OR(B219=TRUE,B220=TRUE),3,2))</f>
        <v>2</v>
      </c>
      <c r="D222" s="149"/>
      <c r="E222" s="157" t="s">
        <v>521</v>
      </c>
    </row>
    <row r="223" spans="1:5" x14ac:dyDescent="0.25">
      <c r="A223" s="60"/>
      <c r="B223" s="61"/>
      <c r="D223" s="149"/>
      <c r="E223" s="157" t="s">
        <v>3271</v>
      </c>
    </row>
    <row r="224" spans="1:5" x14ac:dyDescent="0.25">
      <c r="A224" s="29" t="s">
        <v>468</v>
      </c>
      <c r="B224" s="59" t="b">
        <v>0</v>
      </c>
      <c r="D224" s="149" t="s">
        <v>2125</v>
      </c>
      <c r="E224" s="155" t="s">
        <v>2126</v>
      </c>
    </row>
    <row r="225" spans="1:5" x14ac:dyDescent="0.25">
      <c r="A225" s="29" t="s">
        <v>468</v>
      </c>
      <c r="B225" s="59" t="b">
        <v>0</v>
      </c>
      <c r="D225" s="149" t="s">
        <v>2127</v>
      </c>
      <c r="E225" s="155" t="s">
        <v>2128</v>
      </c>
    </row>
    <row r="226" spans="1:5" x14ac:dyDescent="0.25">
      <c r="A226" s="60"/>
      <c r="B226" s="61"/>
      <c r="D226" s="149"/>
      <c r="E226" s="155" t="s">
        <v>3298</v>
      </c>
    </row>
    <row r="227" spans="1:5" x14ac:dyDescent="0.25">
      <c r="A227" s="29" t="s">
        <v>468</v>
      </c>
      <c r="B227" s="59" t="b">
        <v>0</v>
      </c>
      <c r="D227" s="149" t="s">
        <v>2129</v>
      </c>
      <c r="E227" s="155" t="s">
        <v>2488</v>
      </c>
    </row>
    <row r="228" spans="1:5" x14ac:dyDescent="0.25">
      <c r="A228" s="29" t="s">
        <v>468</v>
      </c>
      <c r="B228" s="59" t="b">
        <v>0</v>
      </c>
      <c r="D228" s="149" t="s">
        <v>2130</v>
      </c>
      <c r="E228" s="155" t="s">
        <v>2489</v>
      </c>
    </row>
    <row r="229" spans="1:5" x14ac:dyDescent="0.25">
      <c r="A229" s="3" t="s">
        <v>1007</v>
      </c>
      <c r="B229" s="5">
        <f>IF(AND(B224&lt;&gt;FALSE,B225&lt;&gt;FALSE,B227&lt;&gt;FALSE,B228&lt;&gt;FALSE),1,IF(OR(B224=TRUE,B225=TRUE,B227=TRUE,B228=TRUE),3,2))</f>
        <v>2</v>
      </c>
      <c r="D229" s="149"/>
      <c r="E229" s="157" t="s">
        <v>521</v>
      </c>
    </row>
    <row r="230" spans="1:5" x14ac:dyDescent="0.25">
      <c r="A230" s="60"/>
      <c r="B230" s="61"/>
      <c r="D230" s="149"/>
      <c r="E230" s="157" t="s">
        <v>3279</v>
      </c>
    </row>
    <row r="231" spans="1:5" x14ac:dyDescent="0.25">
      <c r="A231" s="2" t="s">
        <v>1003</v>
      </c>
      <c r="B231" s="28" t="b">
        <v>0</v>
      </c>
      <c r="D231" s="149" t="s">
        <v>2131</v>
      </c>
      <c r="E231" s="155" t="s">
        <v>2132</v>
      </c>
    </row>
    <row r="232" spans="1:5" x14ac:dyDescent="0.25">
      <c r="A232" s="2" t="s">
        <v>1003</v>
      </c>
      <c r="B232" s="28" t="b">
        <v>0</v>
      </c>
      <c r="D232" s="149" t="s">
        <v>2133</v>
      </c>
      <c r="E232" s="155" t="s">
        <v>2134</v>
      </c>
    </row>
    <row r="233" spans="1:5" x14ac:dyDescent="0.25">
      <c r="A233" s="2" t="s">
        <v>1003</v>
      </c>
      <c r="B233" s="28" t="b">
        <v>0</v>
      </c>
      <c r="D233" s="149" t="s">
        <v>2135</v>
      </c>
      <c r="E233" s="155" t="s">
        <v>2474</v>
      </c>
    </row>
    <row r="234" spans="1:5" x14ac:dyDescent="0.25">
      <c r="A234" s="2" t="s">
        <v>1003</v>
      </c>
      <c r="B234" s="28" t="b">
        <v>0</v>
      </c>
      <c r="D234" s="149" t="s">
        <v>2136</v>
      </c>
      <c r="E234" s="155" t="s">
        <v>2137</v>
      </c>
    </row>
    <row r="235" spans="1:5" x14ac:dyDescent="0.25">
      <c r="A235" s="3" t="s">
        <v>1007</v>
      </c>
      <c r="B235" s="5">
        <f>IF(AND(B231&lt;&gt;FALSE,B232&lt;&gt;FALSE,B233&lt;&gt;FALSE,B234&lt;&gt;FALSE),1,IF(OR(B231=TRUE,B232=TRUE,B233=TRUE,B234=TRUE),3,2))</f>
        <v>2</v>
      </c>
      <c r="D235" s="149"/>
      <c r="E235" s="157" t="s">
        <v>521</v>
      </c>
    </row>
    <row r="236" spans="1:5" x14ac:dyDescent="0.25">
      <c r="A236" s="60"/>
      <c r="B236" s="61"/>
      <c r="D236" s="149"/>
      <c r="E236" s="157" t="s">
        <v>3288</v>
      </c>
    </row>
    <row r="237" spans="1:5" x14ac:dyDescent="0.25">
      <c r="A237" s="2" t="s">
        <v>1004</v>
      </c>
      <c r="B237" s="28" t="b">
        <v>0</v>
      </c>
      <c r="D237" s="149" t="s">
        <v>2138</v>
      </c>
      <c r="E237" s="155" t="s">
        <v>2139</v>
      </c>
    </row>
    <row r="238" spans="1:5" x14ac:dyDescent="0.25">
      <c r="A238" s="3" t="s">
        <v>1007</v>
      </c>
      <c r="B238" s="5">
        <f>IF(AND(B237&lt;&gt;FALSE),1,IF(OR(B237=TRUE),3,2))</f>
        <v>2</v>
      </c>
      <c r="D238" s="149"/>
      <c r="E238" s="157" t="s">
        <v>521</v>
      </c>
    </row>
    <row r="239" spans="1:5" x14ac:dyDescent="0.25">
      <c r="A239" s="60"/>
      <c r="B239" s="61"/>
      <c r="D239" s="149"/>
      <c r="E239" s="157" t="s">
        <v>3288</v>
      </c>
    </row>
    <row r="240" spans="1:5" x14ac:dyDescent="0.25">
      <c r="A240" s="29" t="s">
        <v>469</v>
      </c>
      <c r="B240" s="59" t="b">
        <v>0</v>
      </c>
      <c r="D240" s="149" t="s">
        <v>2140</v>
      </c>
      <c r="E240" s="155" t="s">
        <v>2141</v>
      </c>
    </row>
    <row r="241" spans="1:5" x14ac:dyDescent="0.25">
      <c r="A241" s="29" t="s">
        <v>469</v>
      </c>
      <c r="B241" s="59" t="b">
        <v>0</v>
      </c>
      <c r="D241" s="149" t="s">
        <v>2142</v>
      </c>
      <c r="E241" s="155" t="s">
        <v>2143</v>
      </c>
    </row>
    <row r="242" spans="1:5" x14ac:dyDescent="0.25">
      <c r="A242" s="3" t="s">
        <v>1007</v>
      </c>
      <c r="B242" s="5">
        <f>IF(AND(B240&lt;&gt;FALSE,B241&lt;&gt;FALSE),1,IF(OR(B240=TRUE,B241=TRUE),3,2))</f>
        <v>2</v>
      </c>
      <c r="D242" s="149"/>
      <c r="E242" s="159"/>
    </row>
    <row r="243" spans="1:5" x14ac:dyDescent="0.25">
      <c r="A243" s="4" t="s">
        <v>1009</v>
      </c>
      <c r="B243" s="6" t="str">
        <f>IF(AND(B221=TRUE,B222&lt;&gt;2),"No Score",IF(B221=TRUE,"Basic",IF(AND(B222=2,B229=2,B235=2,B238=2,B242=2),"Blank Form",IF(AND(B222=1,B229=1,B235=1,B238=1,B242=1),"Exemplary",IF(AND(B222=1,B229=1,B235=1,B238=1,B242&lt;&gt;1),"Accomplished",IF(AND(B222=1,B229=1,B235=1,B238&lt;&gt;1),"Proficient",IF(AND(B222=1,B229=1,B235&lt;&gt;1),"Partially Proficient",IF(AND(B222&lt;&gt;2,B229&lt;&gt;1,B235&lt;&gt;1,B238&lt;&gt;1,B242&lt;&gt;1),"Basic","Basic"))))))))</f>
        <v>Blank Form</v>
      </c>
      <c r="D243" s="149"/>
      <c r="E243" s="153"/>
    </row>
    <row r="244" spans="1:5" x14ac:dyDescent="0.25">
      <c r="A244" s="4" t="s">
        <v>483</v>
      </c>
      <c r="B244" s="6" t="str">
        <f>IF(B243=definitions!$B$13,definitions!$A$13,IF(B243=definitions!$B$11,definitions!$A$11,IF(B243=definitions!$B$10,4,IF(B243=definitions!$B$9,3,IF(B243=definitions!$B$8,2,IF(B243=definitions!$B$7,1,IF(B243=definitions!$B$6,0,definitions!$B$12)))))))</f>
        <v>BF</v>
      </c>
      <c r="D244" s="149"/>
      <c r="E244" s="157" t="s">
        <v>3271</v>
      </c>
    </row>
    <row r="245" spans="1:5" x14ac:dyDescent="0.25">
      <c r="A245" s="29" t="s">
        <v>493</v>
      </c>
      <c r="B245" s="59" t="b">
        <v>0</v>
      </c>
      <c r="D245" s="149" t="s">
        <v>2144</v>
      </c>
      <c r="E245" s="155" t="s">
        <v>2145</v>
      </c>
    </row>
    <row r="246" spans="1:5" x14ac:dyDescent="0.25">
      <c r="A246" s="186" t="s">
        <v>493</v>
      </c>
      <c r="B246" s="187" t="b">
        <v>0</v>
      </c>
      <c r="D246" s="188"/>
      <c r="E246" s="189" t="s">
        <v>2566</v>
      </c>
    </row>
    <row r="247" spans="1:5" x14ac:dyDescent="0.25">
      <c r="A247" s="3" t="s">
        <v>1007</v>
      </c>
      <c r="B247" s="5">
        <f>IF(AND(B245&lt;&gt;FALSE),1,IF(OR(B245=TRUE),3,2))</f>
        <v>2</v>
      </c>
      <c r="D247" s="149"/>
      <c r="E247" s="157" t="s">
        <v>521</v>
      </c>
    </row>
    <row r="248" spans="1:5" x14ac:dyDescent="0.25">
      <c r="A248" s="60"/>
      <c r="B248" s="61"/>
      <c r="D248" s="149"/>
      <c r="E248" s="157" t="s">
        <v>3271</v>
      </c>
    </row>
    <row r="249" spans="1:5" x14ac:dyDescent="0.25">
      <c r="A249" s="29" t="s">
        <v>468</v>
      </c>
      <c r="B249" s="59" t="b">
        <v>0</v>
      </c>
      <c r="D249" s="149" t="s">
        <v>2146</v>
      </c>
      <c r="E249" s="155" t="s">
        <v>2147</v>
      </c>
    </row>
    <row r="250" spans="1:5" x14ac:dyDescent="0.25">
      <c r="A250" s="3" t="s">
        <v>1007</v>
      </c>
      <c r="B250" s="5">
        <f>IF(AND(B249&lt;&gt;FALSE),1,IF(OR(B249=TRUE),3,2))</f>
        <v>2</v>
      </c>
      <c r="D250" s="149"/>
      <c r="E250" s="157" t="s">
        <v>521</v>
      </c>
    </row>
    <row r="251" spans="1:5" x14ac:dyDescent="0.25">
      <c r="A251" s="60"/>
      <c r="B251" s="61"/>
      <c r="D251" s="149"/>
      <c r="E251" s="160" t="s">
        <v>3297</v>
      </c>
    </row>
    <row r="252" spans="1:5" x14ac:dyDescent="0.25">
      <c r="A252" s="60"/>
      <c r="B252" s="61"/>
      <c r="D252" s="152"/>
      <c r="E252" s="163" t="s">
        <v>2494</v>
      </c>
    </row>
    <row r="253" spans="1:5" x14ac:dyDescent="0.25">
      <c r="A253" s="2" t="s">
        <v>1003</v>
      </c>
      <c r="B253" s="28" t="b">
        <v>0</v>
      </c>
      <c r="D253" s="149" t="s">
        <v>2148</v>
      </c>
      <c r="E253" s="155" t="s">
        <v>1997</v>
      </c>
    </row>
    <row r="254" spans="1:5" x14ac:dyDescent="0.25">
      <c r="A254" s="2" t="s">
        <v>1003</v>
      </c>
      <c r="B254" s="28" t="b">
        <v>0</v>
      </c>
      <c r="D254" s="149" t="s">
        <v>2149</v>
      </c>
      <c r="E254" s="155" t="s">
        <v>1999</v>
      </c>
    </row>
    <row r="255" spans="1:5" x14ac:dyDescent="0.25">
      <c r="A255" s="2" t="s">
        <v>1003</v>
      </c>
      <c r="B255" s="28" t="b">
        <v>0</v>
      </c>
      <c r="D255" s="149" t="s">
        <v>2150</v>
      </c>
      <c r="E255" s="155" t="s">
        <v>2151</v>
      </c>
    </row>
    <row r="256" spans="1:5" x14ac:dyDescent="0.25">
      <c r="A256" s="2" t="s">
        <v>1003</v>
      </c>
      <c r="B256" s="28" t="b">
        <v>0</v>
      </c>
      <c r="D256" s="149" t="s">
        <v>2152</v>
      </c>
      <c r="E256" s="155" t="s">
        <v>1995</v>
      </c>
    </row>
    <row r="257" spans="1:5" x14ac:dyDescent="0.25">
      <c r="A257" s="2" t="s">
        <v>1003</v>
      </c>
      <c r="B257" s="28" t="b">
        <v>0</v>
      </c>
      <c r="D257" s="149" t="s">
        <v>2153</v>
      </c>
      <c r="E257" s="155" t="s">
        <v>2154</v>
      </c>
    </row>
    <row r="258" spans="1:5" x14ac:dyDescent="0.25">
      <c r="A258" s="2" t="s">
        <v>1003</v>
      </c>
      <c r="B258" s="28" t="b">
        <v>0</v>
      </c>
      <c r="D258" s="149" t="s">
        <v>2155</v>
      </c>
      <c r="E258" s="155" t="s">
        <v>2156</v>
      </c>
    </row>
    <row r="259" spans="1:5" x14ac:dyDescent="0.25">
      <c r="A259" s="3" t="s">
        <v>1007</v>
      </c>
      <c r="B259" s="5">
        <f>IF(AND(B253 &lt;&gt;FALSE,B254 &lt;&gt;FALSE,B255&lt;&gt;FALSE,B256&lt;&gt;FALSE,B257&lt;&gt;FALSE,B258&lt;&gt;FALSE),1,IF(OR(B253=TRUE,B254=TRUE,B255=TRUE,B256=TRUE,B257=TRUE,B258=TRUE),3,2))</f>
        <v>2</v>
      </c>
      <c r="D259" s="149"/>
      <c r="E259" s="157" t="s">
        <v>521</v>
      </c>
    </row>
    <row r="260" spans="1:5" x14ac:dyDescent="0.25">
      <c r="A260" s="60"/>
      <c r="B260" s="61"/>
      <c r="D260" s="149"/>
      <c r="E260" s="158" t="s">
        <v>3288</v>
      </c>
    </row>
    <row r="261" spans="1:5" x14ac:dyDescent="0.25">
      <c r="A261" s="2" t="s">
        <v>1004</v>
      </c>
      <c r="B261" s="28" t="b">
        <v>0</v>
      </c>
      <c r="D261" s="149" t="s">
        <v>2157</v>
      </c>
      <c r="E261" s="155" t="s">
        <v>2158</v>
      </c>
    </row>
    <row r="262" spans="1:5" x14ac:dyDescent="0.25">
      <c r="A262" s="2" t="s">
        <v>1004</v>
      </c>
      <c r="B262" s="28" t="b">
        <v>0</v>
      </c>
      <c r="D262" s="149" t="s">
        <v>2159</v>
      </c>
      <c r="E262" s="155" t="s">
        <v>2160</v>
      </c>
    </row>
    <row r="263" spans="1:5" x14ac:dyDescent="0.25">
      <c r="A263" s="3" t="s">
        <v>1007</v>
      </c>
      <c r="B263" s="5">
        <f>IF(AND(B261&lt;&gt;FALSE,B262&lt;&gt;FALSE),1,IF(OR(B261=TRUE,B262=TRUE),3,2))</f>
        <v>2</v>
      </c>
      <c r="D263" s="149"/>
      <c r="E263" s="157" t="s">
        <v>521</v>
      </c>
    </row>
    <row r="264" spans="1:5" x14ac:dyDescent="0.25">
      <c r="A264" s="60"/>
      <c r="B264" s="61"/>
      <c r="D264" s="149"/>
      <c r="E264" s="158" t="s">
        <v>3288</v>
      </c>
    </row>
    <row r="265" spans="1:5" x14ac:dyDescent="0.25">
      <c r="A265" s="29" t="s">
        <v>469</v>
      </c>
      <c r="B265" s="59" t="b">
        <v>0</v>
      </c>
      <c r="D265" s="149" t="s">
        <v>2161</v>
      </c>
      <c r="E265" s="155" t="s">
        <v>2162</v>
      </c>
    </row>
    <row r="266" spans="1:5" x14ac:dyDescent="0.25">
      <c r="A266" s="3" t="s">
        <v>1007</v>
      </c>
      <c r="B266" s="5">
        <f>IF(AND(B265&lt;&gt;FALSE),1,IF(OR(B265=TRUE),3,2))</f>
        <v>2</v>
      </c>
      <c r="D266" s="149"/>
      <c r="E266" s="155"/>
    </row>
    <row r="267" spans="1:5" x14ac:dyDescent="0.25">
      <c r="A267" s="4" t="s">
        <v>1009</v>
      </c>
      <c r="B267" s="6" t="str">
        <f>IF(AND(B246=TRUE,B247&lt;&gt;2),"No Score",IF(B246=TRUE,"Basic",IF(AND(B247=2,B250=2,B259=2,B263=2,B266=2),"Blank Form",IF(AND(B247=1,B250=1,B259=1,B263=1,B266=1),"Exemplary",IF(AND(B247=1,B250=1,B259=1,B263=1,B266&lt;&gt;1),"Accomplished",IF(AND(B247=1,B250=1,B259=1,B263&lt;&gt;1),"Proficient",IF(AND(B247=1,B250=1,B259&lt;&gt;1),"Partially Proficient",IF(AND(B247&lt;&gt;2,B250&lt;&gt;1,B259&lt;&gt;1,B263&lt;&gt;1,B266&lt;&gt;1),"Basic","Basic"))))))))</f>
        <v>Blank Form</v>
      </c>
      <c r="D267" s="149"/>
      <c r="E267" s="159"/>
    </row>
    <row r="268" spans="1:5" x14ac:dyDescent="0.25">
      <c r="A268" s="4" t="s">
        <v>483</v>
      </c>
      <c r="B268" s="6" t="str">
        <f>IF(B267=definitions!$B$13,definitions!$A$13,IF(B267=definitions!$B$11,definitions!$A$11,IF(B267=definitions!$B$10,4,IF(B267=definitions!$B$9,3,IF(B267=definitions!$B$8,2,IF(B267=definitions!$B$7,1,IF(B267=definitions!$B$6,0,definitions!$B$12)))))))</f>
        <v>BF</v>
      </c>
      <c r="D268" s="149"/>
      <c r="E268" s="157" t="s">
        <v>3271</v>
      </c>
    </row>
    <row r="269" spans="1:5" x14ac:dyDescent="0.25">
      <c r="A269" s="29" t="s">
        <v>493</v>
      </c>
      <c r="B269" s="59" t="b">
        <v>0</v>
      </c>
      <c r="D269" s="149" t="s">
        <v>2163</v>
      </c>
      <c r="E269" s="155" t="s">
        <v>2164</v>
      </c>
    </row>
    <row r="270" spans="1:5" x14ac:dyDescent="0.25">
      <c r="A270" s="29" t="s">
        <v>493</v>
      </c>
      <c r="B270" s="59" t="b">
        <v>0</v>
      </c>
      <c r="D270" s="149" t="s">
        <v>2165</v>
      </c>
      <c r="E270" s="155" t="s">
        <v>2166</v>
      </c>
    </row>
    <row r="271" spans="1:5" x14ac:dyDescent="0.25">
      <c r="A271" s="186" t="s">
        <v>493</v>
      </c>
      <c r="B271" s="187" t="b">
        <v>0</v>
      </c>
      <c r="D271" s="188"/>
      <c r="E271" s="189" t="s">
        <v>2566</v>
      </c>
    </row>
    <row r="272" spans="1:5" x14ac:dyDescent="0.25">
      <c r="A272" s="3" t="s">
        <v>1007</v>
      </c>
      <c r="B272" s="5">
        <f>IF(AND(B269&lt;&gt;FALSE,B270&lt;&gt;FALSE),1,IF(OR(B269=TRUE,B270=TRUE),3,2))</f>
        <v>2</v>
      </c>
      <c r="D272" s="149"/>
      <c r="E272" s="157" t="s">
        <v>521</v>
      </c>
    </row>
    <row r="273" spans="1:5" x14ac:dyDescent="0.25">
      <c r="A273" s="60"/>
      <c r="B273" s="61"/>
      <c r="D273" s="149"/>
      <c r="E273" s="157" t="s">
        <v>3271</v>
      </c>
    </row>
    <row r="274" spans="1:5" x14ac:dyDescent="0.25">
      <c r="A274" s="29" t="s">
        <v>468</v>
      </c>
      <c r="B274" s="59" t="b">
        <v>0</v>
      </c>
      <c r="D274" s="149" t="s">
        <v>2167</v>
      </c>
      <c r="E274" s="155" t="s">
        <v>2168</v>
      </c>
    </row>
    <row r="275" spans="1:5" x14ac:dyDescent="0.25">
      <c r="A275" s="29" t="s">
        <v>468</v>
      </c>
      <c r="B275" s="59" t="b">
        <v>0</v>
      </c>
      <c r="D275" s="149" t="s">
        <v>2169</v>
      </c>
      <c r="E275" s="155" t="s">
        <v>2170</v>
      </c>
    </row>
    <row r="276" spans="1:5" x14ac:dyDescent="0.25">
      <c r="A276" s="3" t="s">
        <v>1007</v>
      </c>
      <c r="B276" s="5">
        <f>IF(AND(B274&lt;&gt;FALSE,B275&lt;&gt;FALSE),1,IF(OR(B274=TRUE,B275=TRUE),3,2))</f>
        <v>2</v>
      </c>
      <c r="D276" s="149"/>
      <c r="E276" s="157" t="s">
        <v>521</v>
      </c>
    </row>
    <row r="277" spans="1:5" x14ac:dyDescent="0.25">
      <c r="A277" s="60"/>
      <c r="B277" s="61"/>
      <c r="D277" s="149"/>
      <c r="E277" s="157" t="s">
        <v>3271</v>
      </c>
    </row>
    <row r="278" spans="1:5" x14ac:dyDescent="0.25">
      <c r="A278" s="2" t="s">
        <v>1003</v>
      </c>
      <c r="B278" s="28" t="b">
        <v>0</v>
      </c>
      <c r="D278" s="149" t="s">
        <v>2171</v>
      </c>
      <c r="E278" s="155" t="s">
        <v>2172</v>
      </c>
    </row>
    <row r="279" spans="1:5" x14ac:dyDescent="0.25">
      <c r="A279" s="2" t="s">
        <v>1003</v>
      </c>
      <c r="B279" s="28" t="b">
        <v>0</v>
      </c>
      <c r="D279" s="149" t="s">
        <v>2173</v>
      </c>
      <c r="E279" s="155" t="s">
        <v>2174</v>
      </c>
    </row>
    <row r="280" spans="1:5" x14ac:dyDescent="0.25">
      <c r="A280" s="3" t="s">
        <v>1007</v>
      </c>
      <c r="B280" s="5">
        <f>IF(AND(B278&lt;&gt;FALSE,B279&lt;&gt;FALSE),1,IF(OR(B278=TRUE,B279=TRUE),3,2))</f>
        <v>2</v>
      </c>
      <c r="D280" s="149"/>
      <c r="E280" s="157" t="s">
        <v>521</v>
      </c>
    </row>
    <row r="281" spans="1:5" x14ac:dyDescent="0.25">
      <c r="A281" s="60"/>
      <c r="B281" s="61"/>
      <c r="D281" s="149"/>
      <c r="E281" s="158" t="s">
        <v>3288</v>
      </c>
    </row>
    <row r="282" spans="1:5" x14ac:dyDescent="0.25">
      <c r="A282" s="2" t="s">
        <v>1004</v>
      </c>
      <c r="B282" s="28" t="b">
        <v>0</v>
      </c>
      <c r="D282" s="149" t="s">
        <v>2175</v>
      </c>
      <c r="E282" s="155" t="s">
        <v>2176</v>
      </c>
    </row>
    <row r="283" spans="1:5" x14ac:dyDescent="0.25">
      <c r="A283" s="2" t="s">
        <v>1004</v>
      </c>
      <c r="B283" s="28" t="b">
        <v>0</v>
      </c>
      <c r="D283" s="149" t="s">
        <v>2177</v>
      </c>
      <c r="E283" s="155" t="s">
        <v>2178</v>
      </c>
    </row>
    <row r="284" spans="1:5" x14ac:dyDescent="0.25">
      <c r="A284" s="3" t="s">
        <v>1007</v>
      </c>
      <c r="B284" s="5">
        <f>IF(AND(B282&lt;&gt;FALSE,B283&lt;&gt;FALSE),1,IF(OR(B282=TRUE,B283=TRUE),3,2))</f>
        <v>2</v>
      </c>
      <c r="D284" s="149"/>
      <c r="E284" s="157" t="s">
        <v>521</v>
      </c>
    </row>
    <row r="285" spans="1:5" x14ac:dyDescent="0.25">
      <c r="A285" s="60"/>
      <c r="B285" s="61"/>
      <c r="D285" s="149"/>
      <c r="E285" s="158" t="s">
        <v>3288</v>
      </c>
    </row>
    <row r="286" spans="1:5" x14ac:dyDescent="0.25">
      <c r="A286" s="29" t="s">
        <v>469</v>
      </c>
      <c r="B286" s="59" t="b">
        <v>0</v>
      </c>
      <c r="D286" s="149" t="s">
        <v>2179</v>
      </c>
      <c r="E286" s="155" t="s">
        <v>2180</v>
      </c>
    </row>
    <row r="287" spans="1:5" x14ac:dyDescent="0.25">
      <c r="A287" s="3" t="s">
        <v>1007</v>
      </c>
      <c r="B287" s="5">
        <f>IF(AND(B286&lt;&gt;FALSE),1,IF(OR(B286=TRUE),3,2))</f>
        <v>2</v>
      </c>
      <c r="D287" s="149"/>
      <c r="E287" s="155"/>
    </row>
    <row r="288" spans="1:5" x14ac:dyDescent="0.25">
      <c r="A288" s="4" t="s">
        <v>1009</v>
      </c>
      <c r="B288" s="6" t="str">
        <f>IF(AND(B271=TRUE,B272&lt;&gt;2),"No Score",IF(B271=TRUE,"Basic",IF(AND(B272=2,B276=2,B280=2,B284=2,B287=2),"Blank Form",IF(AND(B272=1,B276=1,B280=1,B284=1,B287=1),"Exemplary",IF(AND(B272=1,B276=1,B280=1,B284=1,B287&lt;&gt;1),"Accomplished",IF(AND(B272=1,B276=1,B280=1,B284&lt;&gt;1),"Proficient",IF(AND(B272=1,B276=1,B280&lt;&gt;1),"Partially Proficient",IF(AND(B272&lt;&gt;2,B276&lt;&gt;1,B280&lt;&gt;1,B284&lt;&gt;1,B287&lt;&gt;1),"Basic","Basic"))))))))</f>
        <v>Blank Form</v>
      </c>
      <c r="D288" s="149"/>
      <c r="E288" s="155"/>
    </row>
    <row r="289" spans="1:5" x14ac:dyDescent="0.25">
      <c r="A289" s="4" t="s">
        <v>483</v>
      </c>
      <c r="B289" s="6" t="str">
        <f>IF(B288=definitions!$B$13,definitions!$A$13,IF(B288=definitions!$B$11,definitions!$A$11,IF(B288=definitions!$B$10,4,IF(B288=definitions!$B$9,3,IF(B288=definitions!$B$8,2,IF(B288=definitions!$B$7,1,IF(B288=definitions!$B$6,0,definitions!$B$12)))))))</f>
        <v>BF</v>
      </c>
      <c r="D289" s="149"/>
      <c r="E289" s="157" t="s">
        <v>3271</v>
      </c>
    </row>
    <row r="290" spans="1:5" s="195" customFormat="1" x14ac:dyDescent="0.25">
      <c r="A290" s="198" t="s">
        <v>2585</v>
      </c>
      <c r="B290" s="199" t="str">
        <f>'Standard 2'!E98</f>
        <v>BF</v>
      </c>
      <c r="D290" s="152"/>
      <c r="E290" s="160"/>
    </row>
    <row r="291" spans="1:5" s="195" customFormat="1" x14ac:dyDescent="0.25">
      <c r="A291" s="198" t="s">
        <v>2586</v>
      </c>
      <c r="B291" s="203" t="str">
        <f>IF(B290=definitions!$A$13,definitions!$B$13,IF(B290&lt;3,definitions!$B$6,IF(AND(B290&lt;8,B290&gt;2),definitions!$B$7,IF(AND(B290&lt;13,B290&gt;7),definitions!$B$8,IF(AND(B290&lt;18,B290&gt;12),definitions!$B$9,IF(AND(B290&lt;21,B290&gt;17),definitions!$B$10,definitions!$B$11))))))</f>
        <v>Blank Form</v>
      </c>
      <c r="D291" s="152"/>
      <c r="E291" s="160"/>
    </row>
    <row r="292" spans="1:5" s="195" customFormat="1" x14ac:dyDescent="0.25">
      <c r="A292" s="196" t="s">
        <v>2587</v>
      </c>
      <c r="B292" s="197"/>
      <c r="D292" s="152"/>
      <c r="E292" s="160"/>
    </row>
    <row r="293" spans="1:5" x14ac:dyDescent="0.25">
      <c r="A293" s="29" t="s">
        <v>493</v>
      </c>
      <c r="B293" s="59" t="b">
        <v>0</v>
      </c>
      <c r="D293" s="149" t="s">
        <v>2181</v>
      </c>
      <c r="E293" s="155" t="s">
        <v>2182</v>
      </c>
    </row>
    <row r="294" spans="1:5" x14ac:dyDescent="0.25">
      <c r="A294" s="60"/>
      <c r="B294" s="61"/>
      <c r="E294" s="153" t="s">
        <v>2484</v>
      </c>
    </row>
    <row r="295" spans="1:5" x14ac:dyDescent="0.25">
      <c r="A295" s="29" t="s">
        <v>493</v>
      </c>
      <c r="B295" s="59" t="b">
        <v>0</v>
      </c>
      <c r="D295" s="149" t="s">
        <v>2183</v>
      </c>
      <c r="E295" s="155" t="s">
        <v>2485</v>
      </c>
    </row>
    <row r="296" spans="1:5" x14ac:dyDescent="0.25">
      <c r="A296" s="29" t="s">
        <v>493</v>
      </c>
      <c r="B296" s="59" t="b">
        <v>0</v>
      </c>
      <c r="D296" s="149" t="s">
        <v>2184</v>
      </c>
      <c r="E296" s="155" t="s">
        <v>2486</v>
      </c>
    </row>
    <row r="297" spans="1:5" x14ac:dyDescent="0.25">
      <c r="A297" s="29" t="s">
        <v>493</v>
      </c>
      <c r="B297" s="59" t="b">
        <v>0</v>
      </c>
      <c r="D297" s="149" t="s">
        <v>2185</v>
      </c>
      <c r="E297" s="155" t="s">
        <v>2487</v>
      </c>
    </row>
    <row r="298" spans="1:5" x14ac:dyDescent="0.25">
      <c r="A298" s="186" t="s">
        <v>493</v>
      </c>
      <c r="B298" s="187" t="b">
        <v>0</v>
      </c>
      <c r="D298" s="188"/>
      <c r="E298" s="189" t="s">
        <v>2566</v>
      </c>
    </row>
    <row r="299" spans="1:5" x14ac:dyDescent="0.25">
      <c r="A299" s="3" t="s">
        <v>1007</v>
      </c>
      <c r="B299" s="5">
        <f>IF(AND(B293&lt;&gt;FALSE,B295&lt;&gt;FALSE,B296&lt;&gt;FALSE,B297&lt;&gt;FALSE),1,IF(OR(B293=TRUE,B295=TRUE,B296=TRUE,B297=TRUE),3,2))</f>
        <v>2</v>
      </c>
      <c r="D299" s="149"/>
      <c r="E299" s="157" t="s">
        <v>521</v>
      </c>
    </row>
    <row r="300" spans="1:5" ht="28.5" x14ac:dyDescent="0.25">
      <c r="A300" s="60"/>
      <c r="B300" s="61"/>
      <c r="D300" s="149"/>
      <c r="E300" s="160" t="s">
        <v>3299</v>
      </c>
    </row>
    <row r="301" spans="1:5" x14ac:dyDescent="0.25">
      <c r="A301" s="29" t="s">
        <v>468</v>
      </c>
      <c r="B301" s="59" t="b">
        <v>0</v>
      </c>
      <c r="D301" s="149" t="s">
        <v>2186</v>
      </c>
      <c r="E301" s="155" t="s">
        <v>2187</v>
      </c>
    </row>
    <row r="302" spans="1:5" x14ac:dyDescent="0.25">
      <c r="A302" s="29" t="s">
        <v>468</v>
      </c>
      <c r="B302" s="59" t="b">
        <v>0</v>
      </c>
      <c r="D302" s="149" t="s">
        <v>2188</v>
      </c>
      <c r="E302" s="155" t="s">
        <v>2189</v>
      </c>
    </row>
    <row r="303" spans="1:5" x14ac:dyDescent="0.25">
      <c r="A303" s="29" t="s">
        <v>468</v>
      </c>
      <c r="B303" s="59" t="b">
        <v>0</v>
      </c>
      <c r="D303" s="149" t="s">
        <v>2190</v>
      </c>
      <c r="E303" s="155" t="s">
        <v>2191</v>
      </c>
    </row>
    <row r="304" spans="1:5" x14ac:dyDescent="0.25">
      <c r="A304" s="3" t="s">
        <v>1007</v>
      </c>
      <c r="B304" s="5">
        <f>IF(AND(B301&lt;&gt;FALSE,B302&lt;&gt;FALSE,B303&lt;&gt;FALSE),1,IF(OR(B301=TRUE,B302=TRUE,B303=TRUE),3,2))</f>
        <v>2</v>
      </c>
      <c r="D304" s="149"/>
      <c r="E304" s="157" t="s">
        <v>521</v>
      </c>
    </row>
    <row r="305" spans="1:5" x14ac:dyDescent="0.25">
      <c r="A305" s="60"/>
      <c r="B305" s="61"/>
      <c r="D305" s="149"/>
      <c r="E305" s="157" t="s">
        <v>3271</v>
      </c>
    </row>
    <row r="306" spans="1:5" x14ac:dyDescent="0.25">
      <c r="A306" s="2" t="s">
        <v>1003</v>
      </c>
      <c r="B306" s="28" t="b">
        <v>0</v>
      </c>
      <c r="D306" s="149" t="s">
        <v>2192</v>
      </c>
      <c r="E306" s="155" t="s">
        <v>2193</v>
      </c>
    </row>
    <row r="307" spans="1:5" x14ac:dyDescent="0.25">
      <c r="A307" s="2" t="s">
        <v>1003</v>
      </c>
      <c r="B307" s="28" t="b">
        <v>0</v>
      </c>
      <c r="D307" s="149" t="s">
        <v>2194</v>
      </c>
      <c r="E307" s="155" t="s">
        <v>2195</v>
      </c>
    </row>
    <row r="308" spans="1:5" x14ac:dyDescent="0.25">
      <c r="A308" s="3" t="s">
        <v>1007</v>
      </c>
      <c r="B308" s="5">
        <f>IF(AND(B306&lt;&gt;FALSE,B307&lt;&gt;FALSE),1,IF(OR(B306=TRUE,B307=TRUE),3,2))</f>
        <v>2</v>
      </c>
      <c r="D308" s="149"/>
      <c r="E308" s="157" t="s">
        <v>521</v>
      </c>
    </row>
    <row r="309" spans="1:5" x14ac:dyDescent="0.25">
      <c r="A309" s="60"/>
      <c r="B309" s="61"/>
      <c r="D309" s="149"/>
      <c r="E309" s="158" t="s">
        <v>2491</v>
      </c>
    </row>
    <row r="310" spans="1:5" x14ac:dyDescent="0.25">
      <c r="A310" s="2" t="s">
        <v>1004</v>
      </c>
      <c r="B310" s="28" t="b">
        <v>0</v>
      </c>
      <c r="D310" s="149" t="s">
        <v>2196</v>
      </c>
      <c r="E310" s="155" t="s">
        <v>2197</v>
      </c>
    </row>
    <row r="311" spans="1:5" x14ac:dyDescent="0.25">
      <c r="A311" s="2" t="s">
        <v>1004</v>
      </c>
      <c r="B311" s="28" t="b">
        <v>0</v>
      </c>
      <c r="D311" s="149" t="s">
        <v>2198</v>
      </c>
      <c r="E311" s="155" t="s">
        <v>2199</v>
      </c>
    </row>
    <row r="312" spans="1:5" x14ac:dyDescent="0.25">
      <c r="A312" s="3" t="s">
        <v>1007</v>
      </c>
      <c r="B312" s="5">
        <f>IF(AND(B310&lt;&gt;FALSE,B311&lt;&gt;FALSE),1,IF(OR(B310=TRUE,B311=TRUE),3,2))</f>
        <v>2</v>
      </c>
      <c r="D312" s="149"/>
      <c r="E312" s="157" t="s">
        <v>521</v>
      </c>
    </row>
    <row r="313" spans="1:5" x14ac:dyDescent="0.25">
      <c r="A313" s="60"/>
      <c r="B313" s="61"/>
      <c r="D313" s="149"/>
      <c r="E313" s="158" t="s">
        <v>3291</v>
      </c>
    </row>
    <row r="314" spans="1:5" x14ac:dyDescent="0.25">
      <c r="A314" s="29" t="s">
        <v>469</v>
      </c>
      <c r="B314" s="59" t="b">
        <v>0</v>
      </c>
      <c r="D314" s="149" t="s">
        <v>2200</v>
      </c>
      <c r="E314" s="155" t="s">
        <v>2201</v>
      </c>
    </row>
    <row r="315" spans="1:5" x14ac:dyDescent="0.25">
      <c r="A315" s="3" t="s">
        <v>1007</v>
      </c>
      <c r="B315" s="5">
        <f>IF(AND(B314&lt;&gt;FALSE),1,IF(OR(B314=TRUE),3,2))</f>
        <v>2</v>
      </c>
      <c r="D315" s="149"/>
      <c r="E315" s="159"/>
    </row>
    <row r="316" spans="1:5" x14ac:dyDescent="0.25">
      <c r="A316" s="4" t="s">
        <v>1009</v>
      </c>
      <c r="B316" s="6" t="str">
        <f>IF(AND(B298=TRUE,B299&lt;&gt;2),"No Score",IF(B298=TRUE,"Basic",IF(AND(B299=2,B304=2,B308=2,B312=2,B315=2),"Blank Form",IF(AND(B299=1,B304=1,B308=1,B312=1,B315=1),"Exemplary",IF(AND(B299=1,B304=1,B308=1,B312=1,B315&lt;&gt;1),"Accomplished",IF(AND(B299=1,B304=1,B308=1,B312&lt;&gt;1),"Proficient",IF(AND(B299=1,B304=1,B308&lt;&gt;1),"Partially Proficient",IF(AND(B299&lt;&gt;2,B304&lt;&gt;1,B308&lt;&gt;1,B312&lt;&gt;1,B315&lt;&gt;1),"Basic","Basic"))))))))</f>
        <v>Blank Form</v>
      </c>
      <c r="D316" s="149"/>
      <c r="E316" s="153"/>
    </row>
    <row r="317" spans="1:5" x14ac:dyDescent="0.25">
      <c r="A317" s="4" t="s">
        <v>483</v>
      </c>
      <c r="B317" s="6" t="str">
        <f>IF(B316=definitions!$B$13,definitions!$A$13,IF(B316=definitions!$B$11,definitions!$A$11,IF(B316=definitions!$B$10,4,IF(B316=definitions!$B$9,3,IF(B316=definitions!$B$8,2,IF(B316=definitions!$B$7,1,IF(B316=definitions!$B$6,0,definitions!$B$12)))))))</f>
        <v>BF</v>
      </c>
      <c r="D317" s="149"/>
      <c r="E317" s="157" t="s">
        <v>3271</v>
      </c>
    </row>
    <row r="318" spans="1:5" x14ac:dyDescent="0.25">
      <c r="A318" s="29" t="s">
        <v>493</v>
      </c>
      <c r="B318" s="59" t="b">
        <v>0</v>
      </c>
      <c r="D318" s="149" t="s">
        <v>2202</v>
      </c>
      <c r="E318" s="155" t="s">
        <v>2203</v>
      </c>
    </row>
    <row r="319" spans="1:5" x14ac:dyDescent="0.25">
      <c r="A319" s="186" t="s">
        <v>493</v>
      </c>
      <c r="B319" s="187" t="b">
        <v>0</v>
      </c>
      <c r="D319" s="188"/>
      <c r="E319" s="189" t="s">
        <v>2566</v>
      </c>
    </row>
    <row r="320" spans="1:5" x14ac:dyDescent="0.25">
      <c r="A320" s="3" t="s">
        <v>1007</v>
      </c>
      <c r="B320" s="5">
        <f>IF(AND(B318&lt;&gt;FALSE),1,IF(OR(B318=TRUE),3,2))</f>
        <v>2</v>
      </c>
      <c r="D320" s="149"/>
      <c r="E320" s="157" t="s">
        <v>521</v>
      </c>
    </row>
    <row r="321" spans="1:5" x14ac:dyDescent="0.25">
      <c r="A321" s="60"/>
      <c r="B321" s="61"/>
      <c r="D321" s="149"/>
      <c r="E321" s="157" t="s">
        <v>3271</v>
      </c>
    </row>
    <row r="322" spans="1:5" x14ac:dyDescent="0.25">
      <c r="A322" s="29" t="s">
        <v>468</v>
      </c>
      <c r="B322" s="59" t="b">
        <v>0</v>
      </c>
      <c r="D322" s="149" t="s">
        <v>2204</v>
      </c>
      <c r="E322" s="155" t="s">
        <v>2205</v>
      </c>
    </row>
    <row r="323" spans="1:5" x14ac:dyDescent="0.25">
      <c r="A323" s="3" t="s">
        <v>1007</v>
      </c>
      <c r="B323" s="5">
        <f>IF(AND(B322&lt;&gt;FALSE),1,IF(OR(B322=TRUE),3,2))</f>
        <v>2</v>
      </c>
      <c r="D323" s="149"/>
      <c r="E323" s="157" t="s">
        <v>521</v>
      </c>
    </row>
    <row r="324" spans="1:5" x14ac:dyDescent="0.25">
      <c r="A324" s="60"/>
      <c r="B324" s="61"/>
      <c r="D324" s="149"/>
      <c r="E324" s="157" t="s">
        <v>3271</v>
      </c>
    </row>
    <row r="325" spans="1:5" x14ac:dyDescent="0.25">
      <c r="A325" s="2" t="s">
        <v>1003</v>
      </c>
      <c r="B325" s="28" t="b">
        <v>0</v>
      </c>
      <c r="D325" s="149" t="s">
        <v>2206</v>
      </c>
      <c r="E325" s="155" t="s">
        <v>2207</v>
      </c>
    </row>
    <row r="326" spans="1:5" x14ac:dyDescent="0.25">
      <c r="A326" s="3" t="s">
        <v>1007</v>
      </c>
      <c r="B326" s="5">
        <f>IF(AND(B325&lt;&gt;FALSE),1,IF(OR(B325=TRUE),3,2))</f>
        <v>2</v>
      </c>
      <c r="D326" s="149"/>
      <c r="E326" s="157" t="s">
        <v>521</v>
      </c>
    </row>
    <row r="327" spans="1:5" x14ac:dyDescent="0.25">
      <c r="A327" s="60"/>
      <c r="B327" s="61"/>
      <c r="D327" s="149"/>
      <c r="E327" s="158" t="s">
        <v>3288</v>
      </c>
    </row>
    <row r="328" spans="1:5" x14ac:dyDescent="0.25">
      <c r="A328" s="2" t="s">
        <v>1004</v>
      </c>
      <c r="B328" s="28" t="b">
        <v>0</v>
      </c>
      <c r="D328" s="149" t="s">
        <v>2208</v>
      </c>
      <c r="E328" s="155" t="s">
        <v>2209</v>
      </c>
    </row>
    <row r="329" spans="1:5" x14ac:dyDescent="0.25">
      <c r="A329" s="2" t="s">
        <v>1004</v>
      </c>
      <c r="B329" s="28" t="b">
        <v>0</v>
      </c>
      <c r="D329" s="149" t="s">
        <v>2210</v>
      </c>
      <c r="E329" s="155" t="s">
        <v>2211</v>
      </c>
    </row>
    <row r="330" spans="1:5" x14ac:dyDescent="0.25">
      <c r="A330" s="3" t="s">
        <v>1007</v>
      </c>
      <c r="B330" s="5">
        <f>IF(AND(B328&lt;&gt;FALSE,B329&lt;&gt;FALSE),1,IF(OR(B328=TRUE,B329=TRUE),3,2))</f>
        <v>2</v>
      </c>
      <c r="D330" s="149"/>
      <c r="E330" s="157" t="s">
        <v>521</v>
      </c>
    </row>
    <row r="331" spans="1:5" x14ac:dyDescent="0.25">
      <c r="A331" s="60"/>
      <c r="B331" s="61"/>
      <c r="D331" s="149"/>
      <c r="E331" s="158" t="s">
        <v>3288</v>
      </c>
    </row>
    <row r="332" spans="1:5" x14ac:dyDescent="0.25">
      <c r="A332" s="29" t="s">
        <v>469</v>
      </c>
      <c r="B332" s="59" t="b">
        <v>0</v>
      </c>
      <c r="D332" s="149" t="s">
        <v>2212</v>
      </c>
      <c r="E332" s="155" t="s">
        <v>3300</v>
      </c>
    </row>
    <row r="333" spans="1:5" x14ac:dyDescent="0.25">
      <c r="A333" s="3" t="s">
        <v>1007</v>
      </c>
      <c r="B333" s="5">
        <f>IF(AND(B332&lt;&gt;FALSE),1,IF(OR(B332=TRUE),3,2))</f>
        <v>2</v>
      </c>
      <c r="D333" s="149"/>
      <c r="E333" s="159"/>
    </row>
    <row r="334" spans="1:5" x14ac:dyDescent="0.25">
      <c r="A334" s="4" t="s">
        <v>1009</v>
      </c>
      <c r="B334" s="6" t="str">
        <f>IF(AND(B319=TRUE,B320&lt;&gt;2),"No Score",IF(B319=TRUE,"Basic",IF(AND(B320=2,B323=2,B326=2,B330=2,B333=2),"Blank Form",IF(AND(B320=1,B323=1,B326=1,B330=1,B333=1),"Exemplary",IF(AND(B320=1,B323=1,B326=1,B330=1,B333&lt;&gt;1),"Accomplished",IF(AND(B320=1,B323=1,B326=1,B330&lt;&gt;1),"Proficient",IF(AND(B320=1,B323=1,B326&lt;&gt;1),"Partially Proficient",IF(AND(B320&lt;&gt;2,B323&lt;&gt;1,B326&lt;&gt;1,B330&lt;&gt;1,B333&lt;&gt;1),"Basic","Basic"))))))))</f>
        <v>Blank Form</v>
      </c>
      <c r="D334" s="149"/>
      <c r="E334" s="159"/>
    </row>
    <row r="335" spans="1:5" x14ac:dyDescent="0.25">
      <c r="A335" s="4" t="s">
        <v>483</v>
      </c>
      <c r="B335" s="6" t="str">
        <f>IF(B334=definitions!$B$13,definitions!$A$13,IF(B334=definitions!$B$11,definitions!$A$11,IF(B334=definitions!$B$10,4,IF(B334=definitions!$B$9,3,IF(B334=definitions!$B$8,2,IF(B334=definitions!$B$7,1,IF(B334=definitions!$B$6,0,definitions!$B$12)))))))</f>
        <v>BF</v>
      </c>
      <c r="D335" s="149"/>
      <c r="E335" s="157" t="s">
        <v>3271</v>
      </c>
    </row>
    <row r="336" spans="1:5" x14ac:dyDescent="0.25">
      <c r="A336" s="29" t="s">
        <v>493</v>
      </c>
      <c r="B336" s="59" t="b">
        <v>0</v>
      </c>
      <c r="D336" s="149" t="s">
        <v>2213</v>
      </c>
      <c r="E336" s="155" t="s">
        <v>2214</v>
      </c>
    </row>
    <row r="337" spans="1:5" ht="16.5" customHeight="1" x14ac:dyDescent="0.25">
      <c r="A337" s="29" t="s">
        <v>493</v>
      </c>
      <c r="B337" s="59" t="b">
        <v>0</v>
      </c>
      <c r="D337" s="149" t="s">
        <v>2215</v>
      </c>
      <c r="E337" s="155" t="s">
        <v>2216</v>
      </c>
    </row>
    <row r="338" spans="1:5" ht="16.5" customHeight="1" x14ac:dyDescent="0.25">
      <c r="A338" s="186" t="s">
        <v>493</v>
      </c>
      <c r="B338" s="187" t="b">
        <v>0</v>
      </c>
      <c r="D338" s="188"/>
      <c r="E338" s="189" t="s">
        <v>2566</v>
      </c>
    </row>
    <row r="339" spans="1:5" ht="16.5" customHeight="1" x14ac:dyDescent="0.25">
      <c r="A339" s="3" t="s">
        <v>1007</v>
      </c>
      <c r="B339" s="5">
        <f>IF(AND(B336&lt;&gt;FALSE,B337&lt;&gt;FALSE),1,IF(OR(B336=TRUE,B337=TRUE),3,2))</f>
        <v>2</v>
      </c>
      <c r="D339" s="149"/>
      <c r="E339" s="157" t="s">
        <v>521</v>
      </c>
    </row>
    <row r="340" spans="1:5" x14ac:dyDescent="0.25">
      <c r="A340" s="60"/>
      <c r="B340" s="61"/>
      <c r="D340" s="149"/>
      <c r="E340" s="158" t="s">
        <v>3280</v>
      </c>
    </row>
    <row r="341" spans="1:5" x14ac:dyDescent="0.25">
      <c r="A341" s="29" t="s">
        <v>468</v>
      </c>
      <c r="B341" s="59" t="b">
        <v>0</v>
      </c>
      <c r="D341" s="149" t="s">
        <v>2217</v>
      </c>
      <c r="E341" s="155" t="s">
        <v>2218</v>
      </c>
    </row>
    <row r="342" spans="1:5" x14ac:dyDescent="0.25">
      <c r="A342" s="29" t="s">
        <v>468</v>
      </c>
      <c r="B342" s="59" t="b">
        <v>0</v>
      </c>
      <c r="D342" s="149" t="s">
        <v>2219</v>
      </c>
      <c r="E342" s="155" t="s">
        <v>2220</v>
      </c>
    </row>
    <row r="343" spans="1:5" x14ac:dyDescent="0.25">
      <c r="A343" s="29" t="s">
        <v>468</v>
      </c>
      <c r="B343" s="59" t="b">
        <v>0</v>
      </c>
      <c r="D343" s="149" t="s">
        <v>2221</v>
      </c>
      <c r="E343" s="155" t="s">
        <v>2222</v>
      </c>
    </row>
    <row r="344" spans="1:5" x14ac:dyDescent="0.25">
      <c r="A344" s="3" t="s">
        <v>1007</v>
      </c>
      <c r="B344" s="5">
        <f>IF(AND(B341&lt;&gt;FALSE,B342&lt;&gt;FALSE,B343&lt;&gt;FALSE),1,IF(OR(B341=TRUE,B342=TRUE,B343=TRUE),3,2))</f>
        <v>2</v>
      </c>
      <c r="C344" s="168"/>
      <c r="D344" s="149"/>
      <c r="E344" s="157" t="s">
        <v>521</v>
      </c>
    </row>
    <row r="345" spans="1:5" x14ac:dyDescent="0.25">
      <c r="A345" s="60"/>
      <c r="B345" s="61"/>
      <c r="D345" s="149"/>
      <c r="E345" s="161" t="s">
        <v>3281</v>
      </c>
    </row>
    <row r="346" spans="1:5" x14ac:dyDescent="0.25">
      <c r="A346" s="2" t="s">
        <v>1003</v>
      </c>
      <c r="B346" s="28" t="b">
        <v>0</v>
      </c>
      <c r="D346" s="149" t="s">
        <v>2223</v>
      </c>
      <c r="E346" s="155" t="s">
        <v>2224</v>
      </c>
    </row>
    <row r="347" spans="1:5" x14ac:dyDescent="0.25">
      <c r="A347" s="2" t="s">
        <v>1003</v>
      </c>
      <c r="B347" s="28" t="b">
        <v>0</v>
      </c>
      <c r="D347" s="149" t="s">
        <v>2225</v>
      </c>
      <c r="E347" s="155" t="s">
        <v>2226</v>
      </c>
    </row>
    <row r="348" spans="1:5" x14ac:dyDescent="0.25">
      <c r="A348" s="2" t="s">
        <v>1003</v>
      </c>
      <c r="B348" s="28" t="b">
        <v>0</v>
      </c>
      <c r="D348" s="149" t="s">
        <v>2227</v>
      </c>
      <c r="E348" s="155" t="s">
        <v>2228</v>
      </c>
    </row>
    <row r="349" spans="1:5" x14ac:dyDescent="0.25">
      <c r="A349" s="2" t="s">
        <v>1003</v>
      </c>
      <c r="B349" s="28" t="b">
        <v>0</v>
      </c>
      <c r="D349" s="149" t="s">
        <v>2229</v>
      </c>
      <c r="E349" s="155" t="s">
        <v>2230</v>
      </c>
    </row>
    <row r="350" spans="1:5" x14ac:dyDescent="0.25">
      <c r="A350" s="3" t="s">
        <v>1007</v>
      </c>
      <c r="B350" s="5">
        <f>IF(AND(B346&lt;&gt;FALSE,B347&lt;&gt;FALSE,B348&lt;&gt;FALSE,B349&lt;&gt;FALSE),1,IF(OR(B346=TRUE,B347=TRUE,B348=TRUE,B349=TRUE),3,2))</f>
        <v>2</v>
      </c>
      <c r="D350" s="149"/>
      <c r="E350" s="157" t="s">
        <v>521</v>
      </c>
    </row>
    <row r="351" spans="1:5" x14ac:dyDescent="0.25">
      <c r="A351" s="60"/>
      <c r="B351" s="61"/>
      <c r="D351" s="149"/>
      <c r="E351" s="157" t="s">
        <v>3289</v>
      </c>
    </row>
    <row r="352" spans="1:5" x14ac:dyDescent="0.25">
      <c r="A352" s="2" t="s">
        <v>1004</v>
      </c>
      <c r="B352" s="28" t="b">
        <v>0</v>
      </c>
      <c r="D352" s="149" t="s">
        <v>2231</v>
      </c>
      <c r="E352" s="155" t="s">
        <v>2232</v>
      </c>
    </row>
    <row r="353" spans="1:5" x14ac:dyDescent="0.25">
      <c r="A353" s="2" t="s">
        <v>1004</v>
      </c>
      <c r="B353" s="28" t="b">
        <v>0</v>
      </c>
      <c r="D353" s="149" t="s">
        <v>2233</v>
      </c>
      <c r="E353" s="155" t="s">
        <v>2234</v>
      </c>
    </row>
    <row r="354" spans="1:5" x14ac:dyDescent="0.25">
      <c r="A354" s="3" t="s">
        <v>1007</v>
      </c>
      <c r="B354" s="5">
        <f>IF(AND(B352&lt;&gt;FALSE,B353&lt;&gt;FALSE),1,IF(OR(B352=TRUE,B353=TRUE),3,2))</f>
        <v>2</v>
      </c>
      <c r="D354" s="149"/>
      <c r="E354" s="157" t="s">
        <v>521</v>
      </c>
    </row>
    <row r="355" spans="1:5" x14ac:dyDescent="0.25">
      <c r="A355" s="60"/>
      <c r="B355" s="61"/>
      <c r="D355" s="149"/>
      <c r="E355" s="158" t="s">
        <v>3292</v>
      </c>
    </row>
    <row r="356" spans="1:5" x14ac:dyDescent="0.25">
      <c r="A356" s="29" t="s">
        <v>469</v>
      </c>
      <c r="B356" s="59" t="b">
        <v>0</v>
      </c>
      <c r="D356" s="149" t="s">
        <v>2235</v>
      </c>
      <c r="E356" s="155" t="s">
        <v>2236</v>
      </c>
    </row>
    <row r="357" spans="1:5" x14ac:dyDescent="0.25">
      <c r="A357" s="60"/>
      <c r="B357" s="61"/>
      <c r="D357" s="149"/>
      <c r="E357" s="157" t="s">
        <v>467</v>
      </c>
    </row>
    <row r="358" spans="1:5" x14ac:dyDescent="0.25">
      <c r="A358" s="29" t="s">
        <v>469</v>
      </c>
      <c r="B358" s="59" t="b">
        <v>0</v>
      </c>
      <c r="D358" s="149" t="s">
        <v>2237</v>
      </c>
      <c r="E358" s="155" t="s">
        <v>2483</v>
      </c>
    </row>
    <row r="359" spans="1:5" x14ac:dyDescent="0.25">
      <c r="A359" s="3" t="s">
        <v>1007</v>
      </c>
      <c r="B359" s="5">
        <f>IF(AND(B356&lt;&gt;FALSE,B358&lt;&gt;FALSE),1,IF(OR(B356=TRUE,B358=TRUE),3,2))</f>
        <v>2</v>
      </c>
      <c r="D359" s="149"/>
      <c r="E359" s="159"/>
    </row>
    <row r="360" spans="1:5" x14ac:dyDescent="0.25">
      <c r="A360" s="4" t="s">
        <v>1009</v>
      </c>
      <c r="B360" s="6" t="str">
        <f>IF(AND(B338=TRUE,B339&lt;&gt;2),"No Score",IF(B338=TRUE,"Basic",IF(AND(B339=2,B344=2,B350=2,B354=2,B359=2),"Blank Form",IF(AND(B339=1,B344=1,B350=1,B354=1,B359=1),"Exemplary",IF(AND(B339=1,B344=1,B350=1,B354=1,B359&lt;&gt;1),"Accomplished",IF(AND(B339=1,B344=1,B350=1,B354&lt;&gt;1),"Proficient",IF(AND(B339=1,B344=1,B350&lt;&gt;1),"Partially Proficient",IF(AND(B339&lt;&gt;2,B344&lt;&gt;1,B350&lt;&gt;1,B354&lt;&gt;1,B359&lt;&gt;1),"Basic","Basic"))))))))</f>
        <v>Blank Form</v>
      </c>
      <c r="D360" s="149"/>
      <c r="E360" s="159"/>
    </row>
    <row r="361" spans="1:5" x14ac:dyDescent="0.25">
      <c r="A361" s="4" t="s">
        <v>483</v>
      </c>
      <c r="B361" s="6" t="str">
        <f>IF(B360=definitions!$B$13,definitions!$A$13,IF(B360=definitions!$B$11,definitions!$A$11,IF(B360=definitions!$B$10,4,IF(B360=definitions!$B$9,3,IF(B360=definitions!$B$8,2,IF(B360=definitions!$B$7,1,IF(B360=definitions!$B$6,0,definitions!$B$12)))))))</f>
        <v>BF</v>
      </c>
      <c r="D361" s="149"/>
      <c r="E361" s="157" t="s">
        <v>3271</v>
      </c>
    </row>
    <row r="362" spans="1:5" x14ac:dyDescent="0.25">
      <c r="A362" s="29" t="s">
        <v>493</v>
      </c>
      <c r="B362" s="59" t="b">
        <v>0</v>
      </c>
      <c r="D362" s="149" t="s">
        <v>2238</v>
      </c>
      <c r="E362" s="155" t="s">
        <v>2239</v>
      </c>
    </row>
    <row r="363" spans="1:5" x14ac:dyDescent="0.25">
      <c r="A363" s="29" t="s">
        <v>493</v>
      </c>
      <c r="B363" s="59" t="b">
        <v>0</v>
      </c>
      <c r="D363" s="149" t="s">
        <v>2240</v>
      </c>
      <c r="E363" s="155" t="s">
        <v>2241</v>
      </c>
    </row>
    <row r="364" spans="1:5" x14ac:dyDescent="0.25">
      <c r="A364" s="186" t="s">
        <v>493</v>
      </c>
      <c r="B364" s="187" t="b">
        <v>0</v>
      </c>
      <c r="D364" s="188"/>
      <c r="E364" s="189" t="s">
        <v>2566</v>
      </c>
    </row>
    <row r="365" spans="1:5" x14ac:dyDescent="0.25">
      <c r="A365" s="3" t="s">
        <v>1007</v>
      </c>
      <c r="B365" s="5">
        <f>IF(AND(B362&lt;&gt;FALSE,B363&lt;&gt;FALSE),1,IF(OR(B362=TRUE,B363=TRUE),3,2))</f>
        <v>2</v>
      </c>
      <c r="D365" s="149"/>
      <c r="E365" s="157" t="s">
        <v>521</v>
      </c>
    </row>
    <row r="366" spans="1:5" x14ac:dyDescent="0.25">
      <c r="A366" s="60"/>
      <c r="B366" s="61"/>
      <c r="D366" s="149"/>
      <c r="E366" s="157" t="s">
        <v>3271</v>
      </c>
    </row>
    <row r="367" spans="1:5" x14ac:dyDescent="0.25">
      <c r="A367" s="29" t="s">
        <v>468</v>
      </c>
      <c r="B367" s="59" t="b">
        <v>0</v>
      </c>
      <c r="D367" s="149" t="s">
        <v>2242</v>
      </c>
      <c r="E367" s="155" t="s">
        <v>2243</v>
      </c>
    </row>
    <row r="368" spans="1:5" x14ac:dyDescent="0.25">
      <c r="A368" s="3" t="s">
        <v>1007</v>
      </c>
      <c r="B368" s="5">
        <f>IF(AND(B367&lt;&gt;FALSE),1,IF(OR(B367=TRUE),3,2))</f>
        <v>2</v>
      </c>
      <c r="D368" s="149"/>
      <c r="E368" s="157" t="s">
        <v>521</v>
      </c>
    </row>
    <row r="369" spans="1:5" ht="28.5" x14ac:dyDescent="0.25">
      <c r="A369" s="60"/>
      <c r="B369" s="61"/>
      <c r="D369" s="149"/>
      <c r="E369" s="160" t="s">
        <v>3282</v>
      </c>
    </row>
    <row r="370" spans="1:5" x14ac:dyDescent="0.25">
      <c r="A370" s="2" t="s">
        <v>1003</v>
      </c>
      <c r="B370" s="28" t="b">
        <v>0</v>
      </c>
      <c r="D370" s="149" t="s">
        <v>2244</v>
      </c>
      <c r="E370" s="155" t="s">
        <v>2245</v>
      </c>
    </row>
    <row r="371" spans="1:5" x14ac:dyDescent="0.25">
      <c r="A371" s="2" t="s">
        <v>1003</v>
      </c>
      <c r="B371" s="28" t="b">
        <v>0</v>
      </c>
      <c r="D371" s="149" t="s">
        <v>2246</v>
      </c>
      <c r="E371" s="155" t="s">
        <v>2247</v>
      </c>
    </row>
    <row r="372" spans="1:5" x14ac:dyDescent="0.25">
      <c r="A372" s="3" t="s">
        <v>1007</v>
      </c>
      <c r="B372" s="5">
        <f>IF(AND(B370&lt;&gt;FALSE,B371&lt;&gt;FALSE),1,IF(OR(B370=TRUE,B371=TRUE),3,2))</f>
        <v>2</v>
      </c>
      <c r="D372" s="149"/>
      <c r="E372" s="157" t="s">
        <v>521</v>
      </c>
    </row>
    <row r="373" spans="1:5" x14ac:dyDescent="0.25">
      <c r="A373" s="60"/>
      <c r="B373" s="61"/>
      <c r="D373" s="149"/>
      <c r="E373" s="158" t="s">
        <v>2492</v>
      </c>
    </row>
    <row r="374" spans="1:5" x14ac:dyDescent="0.25">
      <c r="A374" s="2" t="s">
        <v>1004</v>
      </c>
      <c r="B374" s="28" t="b">
        <v>0</v>
      </c>
      <c r="D374" s="149" t="s">
        <v>2248</v>
      </c>
      <c r="E374" s="155" t="s">
        <v>2249</v>
      </c>
    </row>
    <row r="375" spans="1:5" x14ac:dyDescent="0.25">
      <c r="A375" s="2" t="s">
        <v>1004</v>
      </c>
      <c r="B375" s="28" t="b">
        <v>0</v>
      </c>
      <c r="D375" s="149" t="s">
        <v>2250</v>
      </c>
      <c r="E375" s="155" t="s">
        <v>2251</v>
      </c>
    </row>
    <row r="376" spans="1:5" x14ac:dyDescent="0.25">
      <c r="A376" s="3" t="s">
        <v>1007</v>
      </c>
      <c r="B376" s="5">
        <f>IF(AND(B374&lt;&gt;FALSE,B375&lt;&gt;FALSE),1,IF(OR(B374=TRUE,B375=TRUE),3,2))</f>
        <v>2</v>
      </c>
      <c r="D376" s="149"/>
      <c r="E376" s="157" t="s">
        <v>521</v>
      </c>
    </row>
    <row r="377" spans="1:5" ht="28.5" x14ac:dyDescent="0.25">
      <c r="A377" s="60"/>
      <c r="B377" s="61"/>
      <c r="D377" s="149"/>
      <c r="E377" s="160" t="s">
        <v>3293</v>
      </c>
    </row>
    <row r="378" spans="1:5" x14ac:dyDescent="0.25">
      <c r="A378" s="29" t="s">
        <v>469</v>
      </c>
      <c r="B378" s="59" t="b">
        <v>0</v>
      </c>
      <c r="D378" s="149" t="s">
        <v>2252</v>
      </c>
      <c r="E378" s="155" t="s">
        <v>2253</v>
      </c>
    </row>
    <row r="379" spans="1:5" x14ac:dyDescent="0.25">
      <c r="A379" s="29" t="s">
        <v>469</v>
      </c>
      <c r="B379" s="59" t="b">
        <v>0</v>
      </c>
      <c r="D379" s="149" t="s">
        <v>2254</v>
      </c>
      <c r="E379" s="155" t="s">
        <v>2255</v>
      </c>
    </row>
    <row r="380" spans="1:5" x14ac:dyDescent="0.25">
      <c r="A380" s="3" t="s">
        <v>1007</v>
      </c>
      <c r="B380" s="5">
        <f>IF(AND(B378&lt;&gt;FALSE,B379&lt;&gt;FALSE),1,IF(OR(B378=TRUE,B379=TRUE),3,2))</f>
        <v>2</v>
      </c>
      <c r="D380" s="149"/>
      <c r="E380" s="155"/>
    </row>
    <row r="381" spans="1:5" x14ac:dyDescent="0.25">
      <c r="A381" s="4" t="s">
        <v>1009</v>
      </c>
      <c r="B381" s="6" t="str">
        <f>IF(AND(B364=TRUE,B365&lt;&gt;2),"No Score",IF(B364=TRUE,"Basic",IF(AND(B365=2,B368=2,B372=2,B376=2,B380=2),"Blank Form",IF(AND(B365=1,B368=1,B372=1,B376=1,B380=1),"Exemplary",IF(AND(B365=1,B368=1,B372=1,B376=1,B380&lt;&gt;1),"Accomplished",IF(AND(B365=1,B368=1,B372=1,B376&lt;&gt;1),"Proficient",IF(AND(B365=1,B368=1,B372&lt;&gt;1),"Partially Proficient",IF(AND(B365&lt;&gt;2,B368&lt;&gt;1,B372&lt;&gt;1,B376&lt;&gt;1,B380&lt;&gt;1),"Basic","Basic"))))))))</f>
        <v>Blank Form</v>
      </c>
      <c r="D381" s="149"/>
      <c r="E381" s="159"/>
    </row>
    <row r="382" spans="1:5" x14ac:dyDescent="0.25">
      <c r="A382" s="4" t="s">
        <v>483</v>
      </c>
      <c r="B382" s="6" t="str">
        <f>IF(B381=definitions!$B$13,definitions!$A$13,IF(B381=definitions!$B$11,definitions!$A$11,IF(B381=definitions!$B$10,4,IF(B381=definitions!$B$9,3,IF(B381=definitions!$B$8,2,IF(B381=definitions!$B$7,1,IF(B381=definitions!$B$6,0,definitions!$B$12)))))))</f>
        <v>BF</v>
      </c>
      <c r="D382" s="149"/>
      <c r="E382" s="157" t="s">
        <v>3271</v>
      </c>
    </row>
    <row r="383" spans="1:5" s="195" customFormat="1" x14ac:dyDescent="0.25">
      <c r="A383" s="198" t="s">
        <v>2588</v>
      </c>
      <c r="B383" s="199" t="str">
        <f>'Standard 3'!$E$82</f>
        <v>BF</v>
      </c>
      <c r="D383" s="152"/>
      <c r="E383" s="160"/>
    </row>
    <row r="384" spans="1:5" s="195" customFormat="1" x14ac:dyDescent="0.25">
      <c r="A384" s="198" t="s">
        <v>2589</v>
      </c>
      <c r="B384" s="203" t="str">
        <f>IF(B383=definitions!$A$13,definitions!$B$13,IF(B383&lt;2,definitions!$B$6,IF(AND(B383&lt;6,B383&gt;1),definitions!$B$7,IF(AND(B383&lt;10,B383&gt;5),definitions!$B$8,IF(AND(B383&lt;14,B383&gt;9),definitions!$B$9,IF(AND(B383&lt;17,B383&gt;13),definitions!$B$10,definitions!$B$11))))))</f>
        <v>Blank Form</v>
      </c>
      <c r="D384" s="152"/>
      <c r="E384" s="160"/>
    </row>
    <row r="385" spans="1:5" s="195" customFormat="1" x14ac:dyDescent="0.25">
      <c r="A385" s="196" t="s">
        <v>2590</v>
      </c>
      <c r="B385" s="197"/>
      <c r="D385" s="152"/>
      <c r="E385" s="160"/>
    </row>
    <row r="386" spans="1:5" x14ac:dyDescent="0.25">
      <c r="A386" s="29" t="s">
        <v>493</v>
      </c>
      <c r="B386" s="59" t="b">
        <v>0</v>
      </c>
      <c r="D386" s="149" t="s">
        <v>2256</v>
      </c>
      <c r="E386" s="155" t="s">
        <v>2257</v>
      </c>
    </row>
    <row r="387" spans="1:5" x14ac:dyDescent="0.25">
      <c r="A387" s="186" t="s">
        <v>493</v>
      </c>
      <c r="B387" s="187" t="b">
        <v>0</v>
      </c>
      <c r="D387" s="188"/>
      <c r="E387" s="189" t="s">
        <v>2566</v>
      </c>
    </row>
    <row r="388" spans="1:5" x14ac:dyDescent="0.25">
      <c r="A388" s="3" t="s">
        <v>1007</v>
      </c>
      <c r="B388" s="5">
        <f>IF(AND(B386&lt;&gt;FALSE),1,IF(OR(B386=TRUE),3,2))</f>
        <v>2</v>
      </c>
      <c r="D388" s="149"/>
      <c r="E388" s="157" t="s">
        <v>521</v>
      </c>
    </row>
    <row r="389" spans="1:5" x14ac:dyDescent="0.25">
      <c r="A389" s="60"/>
      <c r="B389" s="61"/>
      <c r="D389" s="149"/>
      <c r="E389" s="158" t="s">
        <v>3283</v>
      </c>
    </row>
    <row r="390" spans="1:5" x14ac:dyDescent="0.25">
      <c r="A390" s="29" t="s">
        <v>468</v>
      </c>
      <c r="B390" s="59" t="b">
        <v>0</v>
      </c>
      <c r="D390" s="149" t="s">
        <v>2258</v>
      </c>
      <c r="E390" s="155" t="s">
        <v>2259</v>
      </c>
    </row>
    <row r="391" spans="1:5" x14ac:dyDescent="0.25">
      <c r="A391" s="29" t="s">
        <v>468</v>
      </c>
      <c r="B391" s="59" t="b">
        <v>0</v>
      </c>
      <c r="D391" s="149" t="s">
        <v>2260</v>
      </c>
      <c r="E391" s="155" t="s">
        <v>2261</v>
      </c>
    </row>
    <row r="392" spans="1:5" x14ac:dyDescent="0.25">
      <c r="A392" s="29" t="s">
        <v>468</v>
      </c>
      <c r="B392" s="59" t="b">
        <v>0</v>
      </c>
      <c r="D392" s="149" t="s">
        <v>2262</v>
      </c>
      <c r="E392" s="155" t="s">
        <v>2263</v>
      </c>
    </row>
    <row r="393" spans="1:5" x14ac:dyDescent="0.25">
      <c r="A393" s="29" t="s">
        <v>468</v>
      </c>
      <c r="B393" s="59" t="b">
        <v>0</v>
      </c>
      <c r="D393" s="149" t="s">
        <v>2264</v>
      </c>
      <c r="E393" s="155" t="s">
        <v>2265</v>
      </c>
    </row>
    <row r="394" spans="1:5" x14ac:dyDescent="0.25">
      <c r="A394" s="29" t="s">
        <v>468</v>
      </c>
      <c r="B394" s="59" t="b">
        <v>0</v>
      </c>
      <c r="D394" s="149" t="s">
        <v>2266</v>
      </c>
      <c r="E394" s="155" t="s">
        <v>2267</v>
      </c>
    </row>
    <row r="395" spans="1:5" x14ac:dyDescent="0.25">
      <c r="A395" s="29" t="s">
        <v>468</v>
      </c>
      <c r="B395" s="59" t="b">
        <v>0</v>
      </c>
      <c r="D395" s="149" t="s">
        <v>2268</v>
      </c>
      <c r="E395" s="155" t="s">
        <v>2269</v>
      </c>
    </row>
    <row r="396" spans="1:5" x14ac:dyDescent="0.25">
      <c r="A396" s="29" t="s">
        <v>468</v>
      </c>
      <c r="B396" s="59" t="b">
        <v>0</v>
      </c>
      <c r="D396" s="149" t="s">
        <v>2270</v>
      </c>
      <c r="E396" s="155" t="s">
        <v>2271</v>
      </c>
    </row>
    <row r="397" spans="1:5" x14ac:dyDescent="0.25">
      <c r="A397" s="3" t="s">
        <v>1007</v>
      </c>
      <c r="B397" s="5">
        <f>IF(AND(B390 &lt;&gt;FALSE,B391 &lt;&gt;FALSE,B392 &lt;&gt;FALSE,B393&lt;&gt;FALSE,B394&lt;&gt;FALSE,B395&lt;&gt;FALSE,B396&lt;&gt;FALSE),1,IF(OR(B390=TRUE,B391=TRUE,B392=TRUE,B393=TRUE,B394=TRUE,B395=TRUE,B396=TRUE),3,2))</f>
        <v>2</v>
      </c>
      <c r="D397" s="149"/>
      <c r="E397" s="157" t="s">
        <v>521</v>
      </c>
    </row>
    <row r="398" spans="1:5" x14ac:dyDescent="0.25">
      <c r="A398" s="60"/>
      <c r="B398" s="61"/>
      <c r="D398" s="149"/>
      <c r="E398" s="157" t="s">
        <v>3271</v>
      </c>
    </row>
    <row r="399" spans="1:5" x14ac:dyDescent="0.25">
      <c r="A399" s="2" t="s">
        <v>1003</v>
      </c>
      <c r="B399" s="28" t="b">
        <v>0</v>
      </c>
      <c r="D399" s="149" t="s">
        <v>2272</v>
      </c>
      <c r="E399" s="155" t="s">
        <v>2273</v>
      </c>
    </row>
    <row r="400" spans="1:5" x14ac:dyDescent="0.25">
      <c r="A400" s="3" t="s">
        <v>1007</v>
      </c>
      <c r="B400" s="5">
        <f>IF(AND(B399&lt;&gt;FALSE),1,IF(OR(B399=TRUE),3,2))</f>
        <v>2</v>
      </c>
      <c r="D400" s="149"/>
      <c r="E400" s="157" t="s">
        <v>521</v>
      </c>
    </row>
    <row r="401" spans="1:5" x14ac:dyDescent="0.25">
      <c r="A401" s="60"/>
      <c r="B401" s="61"/>
      <c r="D401" s="149"/>
      <c r="E401" s="158" t="s">
        <v>3289</v>
      </c>
    </row>
    <row r="402" spans="1:5" x14ac:dyDescent="0.25">
      <c r="A402" s="2" t="s">
        <v>1004</v>
      </c>
      <c r="B402" s="28" t="b">
        <v>0</v>
      </c>
      <c r="D402" s="149" t="s">
        <v>2274</v>
      </c>
      <c r="E402" s="155" t="s">
        <v>2275</v>
      </c>
    </row>
    <row r="403" spans="1:5" x14ac:dyDescent="0.25">
      <c r="A403" s="3" t="s">
        <v>1007</v>
      </c>
      <c r="B403" s="5">
        <f>IF(AND(B402&lt;&gt;FALSE),1,IF(OR(B402=TRUE),3,2))</f>
        <v>2</v>
      </c>
      <c r="D403" s="149"/>
      <c r="E403" s="157" t="s">
        <v>521</v>
      </c>
    </row>
    <row r="404" spans="1:5" x14ac:dyDescent="0.25">
      <c r="A404" s="60"/>
      <c r="B404" s="61"/>
      <c r="D404" s="149"/>
      <c r="E404" s="158" t="s">
        <v>3289</v>
      </c>
    </row>
    <row r="405" spans="1:5" x14ac:dyDescent="0.25">
      <c r="A405" s="29" t="s">
        <v>469</v>
      </c>
      <c r="B405" s="59" t="b">
        <v>0</v>
      </c>
      <c r="D405" s="149" t="s">
        <v>2276</v>
      </c>
      <c r="E405" s="155" t="s">
        <v>2277</v>
      </c>
    </row>
    <row r="406" spans="1:5" x14ac:dyDescent="0.25">
      <c r="A406" s="3" t="s">
        <v>1007</v>
      </c>
      <c r="B406" s="5">
        <f>IF(AND(B405&lt;&gt;FALSE),1,IF(OR(B405=TRUE),3,2))</f>
        <v>2</v>
      </c>
      <c r="D406" s="149"/>
      <c r="E406" s="159"/>
    </row>
    <row r="407" spans="1:5" x14ac:dyDescent="0.25">
      <c r="A407" s="4" t="s">
        <v>1009</v>
      </c>
      <c r="B407" s="6" t="str">
        <f>IF(AND(B387=TRUE,B388&lt;&gt;2),"No Score",IF(B387=TRUE,"Basic",IF(AND(B388=2,B397=2,B400=2,B403=2,B406=2),"Blank Form",IF(AND(B388=1,B397=1,B400=1,B403=1,B406=1),"Exemplary",IF(AND(B388=1,B397=1,B400=1,B403=1,B406&lt;&gt;1),"Accomplished",IF(AND(B388=1,B397=1,B400=1,B403&lt;&gt;1),"Proficient",IF(AND(B388=1,B397=1,B400&lt;&gt;1),"Partially Proficient",IF(AND(B388&lt;&gt;2,B397&lt;&gt;1,B400&lt;&gt;1,B403&lt;&gt;1,B406&lt;&gt;1),"Basic","Basic"))))))))</f>
        <v>Blank Form</v>
      </c>
      <c r="D407" s="149"/>
      <c r="E407" s="159"/>
    </row>
    <row r="408" spans="1:5" x14ac:dyDescent="0.25">
      <c r="A408" s="4" t="s">
        <v>483</v>
      </c>
      <c r="B408" s="6" t="str">
        <f>IF(B407=definitions!$B$13,definitions!$A$13,IF(B407=definitions!$B$11,definitions!$A$11,IF(B407=definitions!$B$10,4,IF(B407=definitions!$B$9,3,IF(B407=definitions!$B$8,2,IF(B407=definitions!$B$7,1,IF(B407=definitions!$B$6,0,definitions!$B$12)))))))</f>
        <v>BF</v>
      </c>
      <c r="D408" s="149"/>
      <c r="E408" s="157" t="s">
        <v>3271</v>
      </c>
    </row>
    <row r="409" spans="1:5" x14ac:dyDescent="0.25">
      <c r="A409" s="29" t="s">
        <v>493</v>
      </c>
      <c r="B409" s="59" t="b">
        <v>0</v>
      </c>
      <c r="D409" s="149" t="s">
        <v>2278</v>
      </c>
      <c r="E409" s="155" t="s">
        <v>2279</v>
      </c>
    </row>
    <row r="410" spans="1:5" x14ac:dyDescent="0.25">
      <c r="A410" s="29" t="s">
        <v>493</v>
      </c>
      <c r="B410" s="59" t="b">
        <v>0</v>
      </c>
      <c r="D410" s="149" t="s">
        <v>2280</v>
      </c>
      <c r="E410" s="155" t="s">
        <v>2281</v>
      </c>
    </row>
    <row r="411" spans="1:5" x14ac:dyDescent="0.25">
      <c r="A411" s="186" t="s">
        <v>493</v>
      </c>
      <c r="B411" s="187" t="b">
        <v>0</v>
      </c>
      <c r="D411" s="188"/>
      <c r="E411" s="189" t="s">
        <v>2566</v>
      </c>
    </row>
    <row r="412" spans="1:5" x14ac:dyDescent="0.25">
      <c r="A412" s="3" t="s">
        <v>1007</v>
      </c>
      <c r="B412" s="5">
        <f>IF(AND(B409&lt;&gt;FALSE,B410&lt;&gt;FALSE),1,IF(OR(B409=TRUE,B410=TRUE),3,2))</f>
        <v>2</v>
      </c>
      <c r="D412" s="149"/>
      <c r="E412" s="157" t="s">
        <v>521</v>
      </c>
    </row>
    <row r="413" spans="1:5" x14ac:dyDescent="0.25">
      <c r="A413" s="60"/>
      <c r="B413" s="61"/>
      <c r="D413" s="149"/>
      <c r="E413" s="162" t="s">
        <v>3284</v>
      </c>
    </row>
    <row r="414" spans="1:5" x14ac:dyDescent="0.25">
      <c r="A414" s="29" t="s">
        <v>468</v>
      </c>
      <c r="B414" s="59" t="b">
        <v>0</v>
      </c>
      <c r="D414" s="149" t="s">
        <v>2282</v>
      </c>
      <c r="E414" s="155" t="s">
        <v>2283</v>
      </c>
    </row>
    <row r="415" spans="1:5" x14ac:dyDescent="0.25">
      <c r="A415" s="29" t="s">
        <v>468</v>
      </c>
      <c r="B415" s="59" t="b">
        <v>0</v>
      </c>
      <c r="D415" s="149" t="s">
        <v>2284</v>
      </c>
      <c r="E415" s="155" t="s">
        <v>2285</v>
      </c>
    </row>
    <row r="416" spans="1:5" x14ac:dyDescent="0.25">
      <c r="A416" s="29" t="s">
        <v>468</v>
      </c>
      <c r="B416" s="59" t="b">
        <v>0</v>
      </c>
      <c r="D416" s="149" t="s">
        <v>2286</v>
      </c>
      <c r="E416" s="155" t="s">
        <v>2287</v>
      </c>
    </row>
    <row r="417" spans="1:5" x14ac:dyDescent="0.25">
      <c r="A417" s="29" t="s">
        <v>468</v>
      </c>
      <c r="B417" s="59" t="b">
        <v>0</v>
      </c>
      <c r="D417" s="149" t="s">
        <v>2288</v>
      </c>
      <c r="E417" s="155" t="s">
        <v>2289</v>
      </c>
    </row>
    <row r="418" spans="1:5" x14ac:dyDescent="0.25">
      <c r="A418" s="29" t="s">
        <v>468</v>
      </c>
      <c r="B418" s="59" t="b">
        <v>0</v>
      </c>
      <c r="D418" s="149" t="s">
        <v>2290</v>
      </c>
      <c r="E418" s="155" t="s">
        <v>2291</v>
      </c>
    </row>
    <row r="419" spans="1:5" x14ac:dyDescent="0.25">
      <c r="A419" s="29" t="s">
        <v>468</v>
      </c>
      <c r="B419" s="59" t="b">
        <v>0</v>
      </c>
      <c r="D419" s="149" t="s">
        <v>2292</v>
      </c>
      <c r="E419" s="155" t="s">
        <v>2293</v>
      </c>
    </row>
    <row r="420" spans="1:5" x14ac:dyDescent="0.25">
      <c r="A420" s="3" t="s">
        <v>1007</v>
      </c>
      <c r="B420" s="5">
        <f>IF(AND(B414 &lt;&gt;FALSE,B415 &lt;&gt;FALSE,B416&lt;&gt;FALSE,B417&lt;&gt;FALSE,B418&lt;&gt;FALSE,B419&lt;&gt;FALSE),1,IF(OR(B414=TRUE,B415=TRUE,B416=TRUE,B417=TRUE,B418=TRUE,B419=TRUE),3,2))</f>
        <v>2</v>
      </c>
      <c r="D420" s="149"/>
      <c r="E420" s="157" t="s">
        <v>521</v>
      </c>
    </row>
    <row r="421" spans="1:5" x14ac:dyDescent="0.25">
      <c r="A421" s="60"/>
      <c r="B421" s="61"/>
      <c r="D421" s="149"/>
      <c r="E421" s="157" t="s">
        <v>3271</v>
      </c>
    </row>
    <row r="422" spans="1:5" x14ac:dyDescent="0.25">
      <c r="A422" s="2" t="s">
        <v>1003</v>
      </c>
      <c r="B422" s="28" t="b">
        <v>0</v>
      </c>
      <c r="D422" s="149" t="s">
        <v>2294</v>
      </c>
      <c r="E422" s="155" t="s">
        <v>2295</v>
      </c>
    </row>
    <row r="423" spans="1:5" x14ac:dyDescent="0.25">
      <c r="A423" s="2" t="s">
        <v>1003</v>
      </c>
      <c r="B423" s="28" t="b">
        <v>0</v>
      </c>
      <c r="D423" s="149" t="s">
        <v>2296</v>
      </c>
      <c r="E423" s="155" t="s">
        <v>2297</v>
      </c>
    </row>
    <row r="424" spans="1:5" x14ac:dyDescent="0.25">
      <c r="A424" s="2" t="s">
        <v>1003</v>
      </c>
      <c r="B424" s="28" t="b">
        <v>0</v>
      </c>
      <c r="D424" s="149" t="s">
        <v>2298</v>
      </c>
      <c r="E424" s="155" t="s">
        <v>2299</v>
      </c>
    </row>
    <row r="425" spans="1:5" x14ac:dyDescent="0.25">
      <c r="A425" s="3" t="s">
        <v>1007</v>
      </c>
      <c r="B425" s="5">
        <f>IF(AND(B422&lt;&gt;FALSE,B423&lt;&gt;FALSE,B424&lt;&gt;FALSE),1,IF(OR(B422=TRUE,B423=TRUE,B424=TRUE),3,2))</f>
        <v>2</v>
      </c>
      <c r="D425" s="149"/>
      <c r="E425" s="157" t="s">
        <v>521</v>
      </c>
    </row>
    <row r="426" spans="1:5" x14ac:dyDescent="0.25">
      <c r="A426" s="60"/>
      <c r="B426" s="61"/>
      <c r="D426" s="149"/>
      <c r="E426" s="158" t="s">
        <v>3289</v>
      </c>
    </row>
    <row r="427" spans="1:5" x14ac:dyDescent="0.25">
      <c r="A427" s="2" t="s">
        <v>1004</v>
      </c>
      <c r="B427" s="28" t="b">
        <v>0</v>
      </c>
      <c r="D427" s="149" t="s">
        <v>2300</v>
      </c>
      <c r="E427" s="155" t="s">
        <v>2301</v>
      </c>
    </row>
    <row r="428" spans="1:5" x14ac:dyDescent="0.25">
      <c r="A428" s="3" t="s">
        <v>1007</v>
      </c>
      <c r="B428" s="5">
        <f>IF(AND(B427&lt;&gt;FALSE),1,IF(OR(B427=TRUE),3,2))</f>
        <v>2</v>
      </c>
      <c r="D428" s="149"/>
      <c r="E428" s="157" t="s">
        <v>521</v>
      </c>
    </row>
    <row r="429" spans="1:5" x14ac:dyDescent="0.25">
      <c r="A429" s="60"/>
      <c r="B429" s="61"/>
      <c r="D429" s="149"/>
      <c r="E429" s="158" t="s">
        <v>3289</v>
      </c>
    </row>
    <row r="430" spans="1:5" x14ac:dyDescent="0.25">
      <c r="A430" s="29" t="s">
        <v>469</v>
      </c>
      <c r="B430" s="59" t="b">
        <v>0</v>
      </c>
      <c r="D430" s="149" t="s">
        <v>2302</v>
      </c>
      <c r="E430" s="155" t="s">
        <v>2303</v>
      </c>
    </row>
    <row r="431" spans="1:5" x14ac:dyDescent="0.25">
      <c r="A431" s="3" t="s">
        <v>1007</v>
      </c>
      <c r="B431" s="5">
        <f>IF(AND(B430&lt;&gt;FALSE),1,IF(OR(B430=TRUE),3,2))</f>
        <v>2</v>
      </c>
      <c r="D431" s="149"/>
      <c r="E431" s="159"/>
    </row>
    <row r="432" spans="1:5" x14ac:dyDescent="0.25">
      <c r="A432" s="4" t="s">
        <v>1009</v>
      </c>
      <c r="B432" s="6" t="str">
        <f>IF(AND(B411=TRUE,B412&lt;&gt;2),"No Score",IF(B411=TRUE,"Basic",IF(AND(B412=2,B420=2,B425=2,B428=2,B431=2),"Blank Form",IF(AND(B412=1,B420=1,B425=1,B428=1,B431=1),"Exemplary",IF(AND(B412=1,B420=1,B425=1,B428=1,B431&lt;&gt;1),"Accomplished",IF(AND(B412=1,B420=1,B425=1,B428&lt;&gt;1),"Proficient",IF(AND(B412=1,B420=1,B425&lt;&gt;1),"Partially Proficient",IF(AND(B412&lt;&gt;2,B420&lt;&gt;1,B425&lt;&gt;1,B428&lt;&gt;1,B431&lt;&gt;1),"Basic","Basic"))))))))</f>
        <v>Blank Form</v>
      </c>
      <c r="D432" s="149"/>
      <c r="E432" s="159"/>
    </row>
    <row r="433" spans="1:5" x14ac:dyDescent="0.25">
      <c r="A433" s="4" t="s">
        <v>483</v>
      </c>
      <c r="B433" s="6" t="str">
        <f>IF(B432=definitions!$B$13,definitions!$A$13,IF(B432=definitions!$B$11,definitions!$A$11,IF(B432=definitions!$B$10,4,IF(B432=definitions!$B$9,3,IF(B432=definitions!$B$8,2,IF(B432=definitions!$B$7,1,IF(B432=definitions!$B$6,0,definitions!$B$12)))))))</f>
        <v>BF</v>
      </c>
      <c r="D433" s="149"/>
      <c r="E433" s="157" t="s">
        <v>3271</v>
      </c>
    </row>
    <row r="434" spans="1:5" x14ac:dyDescent="0.25">
      <c r="A434" s="29" t="s">
        <v>493</v>
      </c>
      <c r="B434" s="59" t="b">
        <v>0</v>
      </c>
      <c r="D434" s="149" t="s">
        <v>2304</v>
      </c>
      <c r="E434" s="155" t="s">
        <v>2305</v>
      </c>
    </row>
    <row r="435" spans="1:5" x14ac:dyDescent="0.25">
      <c r="A435" s="186" t="s">
        <v>493</v>
      </c>
      <c r="B435" s="187" t="b">
        <v>0</v>
      </c>
      <c r="D435" s="188"/>
      <c r="E435" s="189" t="s">
        <v>2566</v>
      </c>
    </row>
    <row r="436" spans="1:5" x14ac:dyDescent="0.25">
      <c r="A436" s="3" t="s">
        <v>1007</v>
      </c>
      <c r="B436" s="5">
        <f>IF(AND(B434&lt;&gt;FALSE),1,IF(OR(B434=TRUE),3,2))</f>
        <v>2</v>
      </c>
      <c r="D436" s="149"/>
      <c r="E436" s="157" t="s">
        <v>521</v>
      </c>
    </row>
    <row r="437" spans="1:5" x14ac:dyDescent="0.25">
      <c r="A437" s="60"/>
      <c r="B437" s="61"/>
      <c r="D437" s="149"/>
      <c r="E437" s="157" t="s">
        <v>3271</v>
      </c>
    </row>
    <row r="438" spans="1:5" x14ac:dyDescent="0.25">
      <c r="A438" s="60"/>
      <c r="B438" s="61"/>
      <c r="D438" s="149"/>
      <c r="E438" s="162" t="s">
        <v>3301</v>
      </c>
    </row>
    <row r="439" spans="1:5" x14ac:dyDescent="0.25">
      <c r="A439" s="29" t="s">
        <v>468</v>
      </c>
      <c r="B439" s="59" t="b">
        <v>0</v>
      </c>
      <c r="D439" s="149" t="s">
        <v>2306</v>
      </c>
      <c r="E439" s="155" t="s">
        <v>2480</v>
      </c>
    </row>
    <row r="440" spans="1:5" x14ac:dyDescent="0.25">
      <c r="A440" s="29" t="s">
        <v>468</v>
      </c>
      <c r="B440" s="59" t="b">
        <v>0</v>
      </c>
      <c r="D440" s="149" t="s">
        <v>2307</v>
      </c>
      <c r="E440" s="155" t="s">
        <v>2481</v>
      </c>
    </row>
    <row r="441" spans="1:5" x14ac:dyDescent="0.25">
      <c r="A441" s="29" t="s">
        <v>468</v>
      </c>
      <c r="B441" s="59" t="b">
        <v>0</v>
      </c>
      <c r="D441" s="149" t="s">
        <v>2308</v>
      </c>
      <c r="E441" s="155" t="s">
        <v>2482</v>
      </c>
    </row>
    <row r="442" spans="1:5" x14ac:dyDescent="0.25">
      <c r="A442" s="60"/>
      <c r="B442" s="61"/>
      <c r="D442" s="149"/>
      <c r="E442" s="155"/>
    </row>
    <row r="443" spans="1:5" x14ac:dyDescent="0.25">
      <c r="A443" s="29" t="s">
        <v>468</v>
      </c>
      <c r="B443" s="59" t="b">
        <v>0</v>
      </c>
      <c r="D443" s="149" t="s">
        <v>2309</v>
      </c>
      <c r="E443" s="155" t="s">
        <v>2310</v>
      </c>
    </row>
    <row r="444" spans="1:5" x14ac:dyDescent="0.25">
      <c r="A444" s="3" t="s">
        <v>1007</v>
      </c>
      <c r="B444" s="5">
        <f>IF(AND(B439&lt;&gt;FALSE,B440&lt;&gt;FALSE,B441&lt;&gt;FALSE,B443&lt;&gt;FALSE),1,IF(OR(B439=TRUE,B440=TRUE,B441=TRUE,B443=TRUE),3,2))</f>
        <v>2</v>
      </c>
      <c r="D444" s="149"/>
      <c r="E444" s="157" t="s">
        <v>521</v>
      </c>
    </row>
    <row r="445" spans="1:5" x14ac:dyDescent="0.25">
      <c r="A445" s="60"/>
      <c r="B445" s="61"/>
      <c r="D445" s="149"/>
      <c r="E445" s="157" t="s">
        <v>3271</v>
      </c>
    </row>
    <row r="446" spans="1:5" x14ac:dyDescent="0.25">
      <c r="A446" s="2" t="s">
        <v>1003</v>
      </c>
      <c r="B446" s="28" t="b">
        <v>0</v>
      </c>
      <c r="D446" s="149" t="s">
        <v>2311</v>
      </c>
      <c r="E446" s="155" t="s">
        <v>2312</v>
      </c>
    </row>
    <row r="447" spans="1:5" x14ac:dyDescent="0.25">
      <c r="A447" s="3" t="s">
        <v>1007</v>
      </c>
      <c r="B447" s="5">
        <f>IF(AND(B446&lt;&gt;FALSE),1,IF(OR(B446=TRUE),3,2))</f>
        <v>2</v>
      </c>
      <c r="D447" s="149"/>
      <c r="E447" s="157" t="s">
        <v>521</v>
      </c>
    </row>
    <row r="448" spans="1:5" x14ac:dyDescent="0.25">
      <c r="A448" s="60"/>
      <c r="B448" s="61"/>
      <c r="D448" s="149"/>
      <c r="E448" s="158" t="s">
        <v>3289</v>
      </c>
    </row>
    <row r="449" spans="1:5" x14ac:dyDescent="0.25">
      <c r="A449" s="2" t="s">
        <v>1004</v>
      </c>
      <c r="B449" s="28" t="b">
        <v>0</v>
      </c>
      <c r="D449" s="149" t="s">
        <v>2313</v>
      </c>
      <c r="E449" s="155" t="s">
        <v>2314</v>
      </c>
    </row>
    <row r="450" spans="1:5" x14ac:dyDescent="0.25">
      <c r="A450" s="3" t="s">
        <v>1007</v>
      </c>
      <c r="B450" s="5">
        <f>IF(AND(B449&lt;&gt;FALSE),1,IF(OR(B449=TRUE),3,2))</f>
        <v>2</v>
      </c>
      <c r="D450" s="149"/>
      <c r="E450" s="157" t="s">
        <v>521</v>
      </c>
    </row>
    <row r="451" spans="1:5" x14ac:dyDescent="0.25">
      <c r="A451" s="60"/>
      <c r="B451" s="61"/>
      <c r="D451" s="149"/>
      <c r="E451" s="158" t="s">
        <v>3289</v>
      </c>
    </row>
    <row r="452" spans="1:5" x14ac:dyDescent="0.25">
      <c r="A452" s="29" t="s">
        <v>469</v>
      </c>
      <c r="B452" s="59" t="b">
        <v>0</v>
      </c>
      <c r="D452" s="149" t="s">
        <v>2315</v>
      </c>
      <c r="E452" s="155" t="s">
        <v>2316</v>
      </c>
    </row>
    <row r="453" spans="1:5" x14ac:dyDescent="0.25">
      <c r="A453" s="29" t="s">
        <v>469</v>
      </c>
      <c r="B453" s="59" t="b">
        <v>0</v>
      </c>
      <c r="D453" s="149" t="s">
        <v>2317</v>
      </c>
      <c r="E453" s="155" t="s">
        <v>2318</v>
      </c>
    </row>
    <row r="454" spans="1:5" x14ac:dyDescent="0.25">
      <c r="A454" s="3" t="s">
        <v>1007</v>
      </c>
      <c r="B454" s="5">
        <f>IF(AND(B452&lt;&gt;FALSE,B453&lt;&gt;FALSE),1,IF(OR(B452=TRUE,B453=TRUE),3,2))</f>
        <v>2</v>
      </c>
      <c r="D454" s="149"/>
      <c r="E454" s="155"/>
    </row>
    <row r="455" spans="1:5" x14ac:dyDescent="0.25">
      <c r="A455" s="4" t="s">
        <v>1009</v>
      </c>
      <c r="B455" s="6" t="str">
        <f>IF(AND(B435=TRUE,B436&lt;&gt;2),"No Score",IF(B435=TRUE,"Basic",IF(AND(B436=2,B444=2,B447=2,B450=2,B454=2),"Blank Form",IF(AND(B436=1,B444=1,B447=1,B450=1,B454=1),"Exemplary",IF(AND(B436=1,B444=1,B447=1,B450=1,B454&lt;&gt;1),"Accomplished",IF(AND(B436=1,B444=1,B447=1,B450&lt;&gt;1),"Proficient",IF(AND(B436=1,B444=1,B447&lt;&gt;1),"Partially Proficient",IF(AND(B436&lt;&gt;2,B444&lt;&gt;1,B447&lt;&gt;1,B450&lt;&gt;1,B454&lt;&gt;1),"Basic","Basic"))))))))</f>
        <v>Blank Form</v>
      </c>
      <c r="D455" s="149"/>
      <c r="E455" s="159"/>
    </row>
    <row r="456" spans="1:5" ht="42.75" x14ac:dyDescent="0.25">
      <c r="A456" s="4" t="s">
        <v>483</v>
      </c>
      <c r="B456" s="6" t="str">
        <f>IF(B455=definitions!$B$13,definitions!$A$13,IF(B455=definitions!$B$11,definitions!$A$11,IF(B455=definitions!$B$10,4,IF(B455=definitions!$B$9,3,IF(B455=definitions!$B$8,2,IF(B455=definitions!$B$7,1,IF(B455=definitions!$B$6,0,definitions!$B$12)))))))</f>
        <v>BF</v>
      </c>
      <c r="D456" s="149"/>
      <c r="E456" s="160" t="s">
        <v>3285</v>
      </c>
    </row>
    <row r="457" spans="1:5" s="195" customFormat="1" x14ac:dyDescent="0.25">
      <c r="A457" s="198" t="s">
        <v>2591</v>
      </c>
      <c r="B457" s="199" t="str">
        <f>'Standard 4'!$E$80</f>
        <v>BF</v>
      </c>
      <c r="D457" s="152"/>
      <c r="E457" s="160"/>
    </row>
    <row r="458" spans="1:5" s="195" customFormat="1" x14ac:dyDescent="0.25">
      <c r="A458" s="198" t="s">
        <v>2592</v>
      </c>
      <c r="B458" s="203" t="str">
        <f>IF(B457=definitions!$A$13,definitions!$B$13,IF(B457&lt;2,definitions!$B$6,IF(AND(B457&lt;5,B457&gt;1),definitions!$B$7,IF(AND(B457&lt;8,B457&gt;4),definitions!$B$8,IF(AND(B457&lt;11,B457&gt;7),definitions!$B$9,IF(AND(B457&lt;13,B457&gt;10),definitions!$B$10,definitions!$B$11))))))</f>
        <v>Blank Form</v>
      </c>
      <c r="D458" s="152"/>
      <c r="E458" s="160"/>
    </row>
    <row r="459" spans="1:5" s="195" customFormat="1" x14ac:dyDescent="0.25">
      <c r="A459" s="196" t="s">
        <v>2593</v>
      </c>
      <c r="B459" s="197"/>
      <c r="D459" s="152"/>
      <c r="E459" s="160"/>
    </row>
    <row r="460" spans="1:5" x14ac:dyDescent="0.25">
      <c r="A460" s="2" t="s">
        <v>493</v>
      </c>
      <c r="B460" s="28" t="b">
        <v>0</v>
      </c>
      <c r="D460" s="149" t="s">
        <v>2319</v>
      </c>
      <c r="E460" s="155" t="s">
        <v>2320</v>
      </c>
    </row>
    <row r="461" spans="1:5" x14ac:dyDescent="0.25">
      <c r="A461" s="2" t="s">
        <v>493</v>
      </c>
      <c r="B461" s="28" t="b">
        <v>0</v>
      </c>
      <c r="D461" s="149" t="s">
        <v>2321</v>
      </c>
      <c r="E461" s="155" t="s">
        <v>2322</v>
      </c>
    </row>
    <row r="462" spans="1:5" x14ac:dyDescent="0.25">
      <c r="A462" s="2" t="s">
        <v>493</v>
      </c>
      <c r="B462" s="28" t="b">
        <v>0</v>
      </c>
      <c r="D462" s="149" t="s">
        <v>2323</v>
      </c>
      <c r="E462" s="155" t="s">
        <v>2324</v>
      </c>
    </row>
    <row r="463" spans="1:5" x14ac:dyDescent="0.25">
      <c r="A463" s="186" t="s">
        <v>493</v>
      </c>
      <c r="B463" s="187" t="b">
        <v>0</v>
      </c>
      <c r="D463" s="188"/>
      <c r="E463" s="189" t="s">
        <v>2566</v>
      </c>
    </row>
    <row r="464" spans="1:5" x14ac:dyDescent="0.25">
      <c r="A464" s="3" t="s">
        <v>1007</v>
      </c>
      <c r="B464" s="5">
        <f>IF(AND(B460&lt;&gt;FALSE,B461&lt;&gt;FALSE,B462&lt;&gt;FALSE),1,IF(OR(B460=TRUE,B461=TRUE,B462=TRUE),3,2))</f>
        <v>2</v>
      </c>
      <c r="D464" s="149"/>
      <c r="E464" s="157" t="s">
        <v>521</v>
      </c>
    </row>
    <row r="465" spans="1:5" x14ac:dyDescent="0.25">
      <c r="A465" s="60"/>
      <c r="B465" s="61"/>
      <c r="D465" s="149"/>
      <c r="E465" s="157" t="s">
        <v>3271</v>
      </c>
    </row>
    <row r="466" spans="1:5" x14ac:dyDescent="0.25">
      <c r="A466" s="29" t="s">
        <v>468</v>
      </c>
      <c r="B466" s="59" t="b">
        <v>0</v>
      </c>
      <c r="D466" s="149" t="s">
        <v>2325</v>
      </c>
      <c r="E466" s="155" t="s">
        <v>2326</v>
      </c>
    </row>
    <row r="467" spans="1:5" x14ac:dyDescent="0.25">
      <c r="A467" s="60"/>
      <c r="B467" s="61"/>
      <c r="D467" s="149"/>
      <c r="E467" s="155" t="s">
        <v>2475</v>
      </c>
    </row>
    <row r="468" spans="1:5" x14ac:dyDescent="0.25">
      <c r="A468" s="29" t="s">
        <v>468</v>
      </c>
      <c r="B468" s="59" t="b">
        <v>0</v>
      </c>
      <c r="D468" s="149" t="s">
        <v>2327</v>
      </c>
      <c r="E468" s="155" t="s">
        <v>2476</v>
      </c>
    </row>
    <row r="469" spans="1:5" x14ac:dyDescent="0.25">
      <c r="A469" s="29" t="s">
        <v>468</v>
      </c>
      <c r="B469" s="59" t="b">
        <v>0</v>
      </c>
      <c r="D469" s="149" t="s">
        <v>2328</v>
      </c>
      <c r="E469" s="155" t="s">
        <v>2477</v>
      </c>
    </row>
    <row r="470" spans="1:5" x14ac:dyDescent="0.25">
      <c r="A470" s="29" t="s">
        <v>468</v>
      </c>
      <c r="B470" s="59" t="b">
        <v>0</v>
      </c>
      <c r="D470" s="149" t="s">
        <v>2329</v>
      </c>
      <c r="E470" s="155" t="s">
        <v>2478</v>
      </c>
    </row>
    <row r="471" spans="1:5" x14ac:dyDescent="0.25">
      <c r="A471" s="29" t="s">
        <v>468</v>
      </c>
      <c r="B471" s="59" t="b">
        <v>0</v>
      </c>
      <c r="D471" s="149" t="s">
        <v>2330</v>
      </c>
      <c r="E471" s="155" t="s">
        <v>2479</v>
      </c>
    </row>
    <row r="472" spans="1:5" x14ac:dyDescent="0.25">
      <c r="A472" s="3" t="s">
        <v>1007</v>
      </c>
      <c r="B472" s="5">
        <f>IF(AND(B466 &lt;&gt;FALSE,B468&lt;&gt;FALSE,B469&lt;&gt;FALSE,B470&lt;&gt;FALSE,B471&lt;&gt;FALSE),1,IF(OR(B466=TRUE,B468=TRUE,B469=TRUE,B470=TRUE,B471=TRUE),3,2))</f>
        <v>2</v>
      </c>
      <c r="D472" s="149"/>
      <c r="E472" s="157" t="s">
        <v>521</v>
      </c>
    </row>
    <row r="473" spans="1:5" x14ac:dyDescent="0.25">
      <c r="A473" s="60"/>
      <c r="B473" s="61"/>
      <c r="D473" s="149"/>
      <c r="E473" s="157" t="s">
        <v>3271</v>
      </c>
    </row>
    <row r="474" spans="1:5" x14ac:dyDescent="0.25">
      <c r="A474" s="2" t="s">
        <v>1003</v>
      </c>
      <c r="B474" s="28" t="b">
        <v>0</v>
      </c>
      <c r="D474" s="149" t="s">
        <v>2331</v>
      </c>
      <c r="E474" s="155" t="s">
        <v>2332</v>
      </c>
    </row>
    <row r="475" spans="1:5" x14ac:dyDescent="0.25">
      <c r="A475" s="2" t="s">
        <v>1003</v>
      </c>
      <c r="B475" s="28" t="b">
        <v>0</v>
      </c>
      <c r="D475" s="149" t="s">
        <v>2333</v>
      </c>
      <c r="E475" s="155" t="s">
        <v>2334</v>
      </c>
    </row>
    <row r="476" spans="1:5" x14ac:dyDescent="0.25">
      <c r="A476" s="3" t="s">
        <v>1007</v>
      </c>
      <c r="B476" s="5">
        <f>IF(AND(B474&lt;&gt;FALSE,B475&lt;&gt;FALSE),1,IF(OR(B474=TRUE,B475=TRUE),3,2))</f>
        <v>2</v>
      </c>
      <c r="D476" s="149"/>
      <c r="E476" s="157" t="s">
        <v>521</v>
      </c>
    </row>
    <row r="477" spans="1:5" x14ac:dyDescent="0.25">
      <c r="A477" s="60"/>
      <c r="B477" s="61"/>
      <c r="D477" s="149"/>
      <c r="E477" s="158" t="s">
        <v>3289</v>
      </c>
    </row>
    <row r="478" spans="1:5" x14ac:dyDescent="0.25">
      <c r="A478" s="2" t="s">
        <v>1004</v>
      </c>
      <c r="B478" s="28" t="b">
        <v>0</v>
      </c>
      <c r="D478" s="149" t="s">
        <v>2335</v>
      </c>
      <c r="E478" s="155" t="s">
        <v>2336</v>
      </c>
    </row>
    <row r="479" spans="1:5" x14ac:dyDescent="0.25">
      <c r="A479" s="3" t="s">
        <v>1007</v>
      </c>
      <c r="B479" s="5">
        <f>IF(AND(B478&lt;&gt;FALSE),1,IF(OR(B478=TRUE),3,2))</f>
        <v>2</v>
      </c>
      <c r="D479" s="149"/>
      <c r="E479" s="157" t="s">
        <v>521</v>
      </c>
    </row>
    <row r="480" spans="1:5" x14ac:dyDescent="0.25">
      <c r="A480" s="60"/>
      <c r="B480" s="61"/>
      <c r="D480" s="149"/>
      <c r="E480" s="158" t="s">
        <v>3289</v>
      </c>
    </row>
    <row r="481" spans="1:5" x14ac:dyDescent="0.25">
      <c r="A481" s="29" t="s">
        <v>469</v>
      </c>
      <c r="B481" s="59" t="b">
        <v>0</v>
      </c>
      <c r="D481" s="149" t="s">
        <v>2337</v>
      </c>
      <c r="E481" s="155" t="s">
        <v>2338</v>
      </c>
    </row>
    <row r="482" spans="1:5" x14ac:dyDescent="0.25">
      <c r="A482" s="29" t="s">
        <v>469</v>
      </c>
      <c r="B482" s="59" t="b">
        <v>0</v>
      </c>
      <c r="D482" s="149" t="s">
        <v>2339</v>
      </c>
      <c r="E482" s="155" t="s">
        <v>2340</v>
      </c>
    </row>
    <row r="483" spans="1:5" x14ac:dyDescent="0.25">
      <c r="A483" s="29" t="s">
        <v>469</v>
      </c>
      <c r="B483" s="59" t="b">
        <v>0</v>
      </c>
      <c r="D483" s="149" t="s">
        <v>2341</v>
      </c>
      <c r="E483" s="155" t="s">
        <v>2342</v>
      </c>
    </row>
    <row r="484" spans="1:5" x14ac:dyDescent="0.25">
      <c r="A484" s="3" t="s">
        <v>1007</v>
      </c>
      <c r="B484" s="5">
        <f>IF(AND(B481&lt;&gt;FALSE,B482&lt;&gt;FALSE,B483&lt;&gt;FALSE),1,IF(OR(B481=TRUE,B482=TRUE,B483=TRUE),3,2))</f>
        <v>2</v>
      </c>
      <c r="D484" s="149"/>
      <c r="E484" s="159"/>
    </row>
    <row r="485" spans="1:5" x14ac:dyDescent="0.25">
      <c r="A485" s="4" t="s">
        <v>1009</v>
      </c>
      <c r="B485" s="6" t="str">
        <f>IF(AND(B463=TRUE,B464&lt;&gt;2),"No Score",IF(B463=TRUE,"Basic",IF(AND(B464=2,B472=2,B476=2,B479=2,B484=2),"Blank Form",IF(AND(B464=1,B472=1,B476=1,B479=1,B484=1),"Exemplary",IF(AND(B464=1,B472=1,B476=1,B479=1,B484&lt;&gt;1),"Accomplished",IF(AND(B464=1,B472=1,B476=1,B479&lt;&gt;1),"Proficient",IF(AND(B464=1,B472=1,B476&lt;&gt;1),"Partially Proficient",IF(AND(B464&lt;&gt;2,B472&lt;&gt;1,B476&lt;&gt;1,B479&lt;&gt;1,B484&lt;&gt;1),"Basic","Basic"))))))))</f>
        <v>Blank Form</v>
      </c>
      <c r="D485" s="149"/>
      <c r="E485" s="159"/>
    </row>
    <row r="486" spans="1:5" x14ac:dyDescent="0.25">
      <c r="A486" s="4" t="s">
        <v>483</v>
      </c>
      <c r="B486" s="6" t="str">
        <f>IF(B485=definitions!$B$13,definitions!$A$13,IF(B485=definitions!$B$11,definitions!$A$11,IF(B485=definitions!$B$10,4,IF(B485=definitions!$B$9,3,IF(B485=definitions!$B$8,2,IF(B485=definitions!$B$7,1,IF(B485=definitions!$B$6,0,definitions!$B$12)))))))</f>
        <v>BF</v>
      </c>
      <c r="D486" s="149"/>
      <c r="E486" s="157" t="s">
        <v>3271</v>
      </c>
    </row>
    <row r="487" spans="1:5" x14ac:dyDescent="0.25">
      <c r="A487" s="2" t="s">
        <v>493</v>
      </c>
      <c r="B487" s="28" t="b">
        <v>0</v>
      </c>
      <c r="D487" s="149" t="s">
        <v>2343</v>
      </c>
      <c r="E487" s="155" t="s">
        <v>2344</v>
      </c>
    </row>
    <row r="488" spans="1:5" x14ac:dyDescent="0.25">
      <c r="A488" s="186" t="s">
        <v>493</v>
      </c>
      <c r="B488" s="187" t="b">
        <v>0</v>
      </c>
      <c r="D488" s="188"/>
      <c r="E488" s="189" t="s">
        <v>2566</v>
      </c>
    </row>
    <row r="489" spans="1:5" x14ac:dyDescent="0.25">
      <c r="A489" s="3" t="s">
        <v>1007</v>
      </c>
      <c r="B489" s="5">
        <f>IF(AND(B487&lt;&gt;FALSE),1,IF(OR(B487=TRUE),3,2))</f>
        <v>2</v>
      </c>
      <c r="D489" s="149"/>
      <c r="E489" s="157" t="s">
        <v>521</v>
      </c>
    </row>
    <row r="490" spans="1:5" x14ac:dyDescent="0.25">
      <c r="A490" s="60"/>
      <c r="B490" s="61"/>
      <c r="D490" s="149"/>
      <c r="E490" s="157" t="s">
        <v>3271</v>
      </c>
    </row>
    <row r="491" spans="1:5" x14ac:dyDescent="0.25">
      <c r="A491" s="29" t="s">
        <v>468</v>
      </c>
      <c r="B491" s="59" t="b">
        <v>0</v>
      </c>
      <c r="D491" s="149" t="s">
        <v>2345</v>
      </c>
      <c r="E491" s="155" t="s">
        <v>2346</v>
      </c>
    </row>
    <row r="492" spans="1:5" x14ac:dyDescent="0.25">
      <c r="A492" s="3" t="s">
        <v>1007</v>
      </c>
      <c r="B492" s="5">
        <f>IF(AND(B491&lt;&gt;FALSE),1,IF(OR(B491=TRUE),3,2))</f>
        <v>2</v>
      </c>
      <c r="D492" s="149"/>
      <c r="E492" s="157" t="s">
        <v>521</v>
      </c>
    </row>
    <row r="493" spans="1:5" x14ac:dyDescent="0.25">
      <c r="A493" s="60"/>
      <c r="B493" s="61"/>
      <c r="D493" s="149"/>
      <c r="E493" s="157" t="s">
        <v>3271</v>
      </c>
    </row>
    <row r="494" spans="1:5" x14ac:dyDescent="0.25">
      <c r="A494" s="2" t="s">
        <v>1003</v>
      </c>
      <c r="B494" s="28" t="b">
        <v>0</v>
      </c>
      <c r="D494" s="149" t="s">
        <v>2347</v>
      </c>
      <c r="E494" s="155" t="s">
        <v>2348</v>
      </c>
    </row>
    <row r="495" spans="1:5" x14ac:dyDescent="0.25">
      <c r="A495" s="2" t="s">
        <v>1003</v>
      </c>
      <c r="B495" s="28" t="b">
        <v>0</v>
      </c>
      <c r="D495" s="149" t="s">
        <v>2349</v>
      </c>
      <c r="E495" s="155" t="s">
        <v>2350</v>
      </c>
    </row>
    <row r="496" spans="1:5" x14ac:dyDescent="0.25">
      <c r="A496" s="3" t="s">
        <v>1007</v>
      </c>
      <c r="B496" s="5">
        <f>IF(AND(B494&lt;&gt;FALSE,B495&lt;&gt;FALSE),1,IF(OR(B494=TRUE,B495=TRUE),3,2))</f>
        <v>2</v>
      </c>
      <c r="D496" s="149"/>
      <c r="E496" s="157" t="s">
        <v>521</v>
      </c>
    </row>
    <row r="497" spans="1:5" x14ac:dyDescent="0.25">
      <c r="A497" s="60"/>
      <c r="B497" s="61"/>
      <c r="D497" s="149"/>
      <c r="E497" s="158" t="s">
        <v>3289</v>
      </c>
    </row>
    <row r="498" spans="1:5" x14ac:dyDescent="0.25">
      <c r="A498" s="29" t="s">
        <v>1004</v>
      </c>
      <c r="B498" s="59" t="b">
        <v>0</v>
      </c>
      <c r="D498" s="149" t="s">
        <v>2351</v>
      </c>
      <c r="E498" s="155" t="s">
        <v>2352</v>
      </c>
    </row>
    <row r="499" spans="1:5" x14ac:dyDescent="0.25">
      <c r="A499" s="29" t="s">
        <v>1004</v>
      </c>
      <c r="B499" s="59" t="b">
        <v>0</v>
      </c>
      <c r="D499" s="149" t="s">
        <v>2353</v>
      </c>
      <c r="E499" s="155" t="s">
        <v>2354</v>
      </c>
    </row>
    <row r="500" spans="1:5" x14ac:dyDescent="0.25">
      <c r="A500" s="3" t="s">
        <v>1007</v>
      </c>
      <c r="B500" s="5">
        <f>IF(AND(B498&lt;&gt;FALSE,B499&lt;&gt;FALSE),1,IF(OR(B498=TRUE,B499=TRUE),3,2))</f>
        <v>2</v>
      </c>
      <c r="D500" s="149"/>
      <c r="E500" s="157" t="s">
        <v>521</v>
      </c>
    </row>
    <row r="501" spans="1:5" x14ac:dyDescent="0.25">
      <c r="A501" s="60"/>
      <c r="B501" s="61"/>
      <c r="D501" s="149"/>
      <c r="E501" s="158" t="s">
        <v>3289</v>
      </c>
    </row>
    <row r="502" spans="1:5" x14ac:dyDescent="0.25">
      <c r="A502" s="2" t="s">
        <v>1008</v>
      </c>
      <c r="B502" s="28" t="b">
        <v>0</v>
      </c>
      <c r="D502" s="149" t="s">
        <v>2355</v>
      </c>
      <c r="E502" s="155" t="s">
        <v>2356</v>
      </c>
    </row>
    <row r="503" spans="1:5" x14ac:dyDescent="0.25">
      <c r="A503" s="3" t="s">
        <v>1007</v>
      </c>
      <c r="B503" s="5">
        <f>IF(AND(B502&lt;&gt;FALSE),1,IF(OR(B502=TRUE),3,2))</f>
        <v>2</v>
      </c>
      <c r="D503" s="149"/>
      <c r="E503" s="159"/>
    </row>
    <row r="504" spans="1:5" x14ac:dyDescent="0.25">
      <c r="A504" s="4" t="s">
        <v>1009</v>
      </c>
      <c r="B504" s="6" t="str">
        <f>IF(AND(B488=TRUE,B489&lt;&gt;2),"No Score",IF(B488=TRUE,"Basic",IF(AND(B489=2,B492=2,B496=2,B500=2,B503=2),"Blank Form",IF(AND(B489=1,B492=1,B496=1,B500=1,B503=1),"Exemplary",IF(AND(B489=1,B492=1,B496=1,B500=1,B503&lt;&gt;1),"Accomplished",IF(AND(B489=1,B492=1,B496=1,B500&lt;&gt;1),"Proficient",IF(AND(B489=1,B492=1,B496&lt;&gt;1),"Partially Proficient",IF(AND(B489&lt;&gt;2,B492&lt;&gt;1,B496&lt;&gt;1,B500&lt;&gt;1,B503&lt;&gt;1),"Basic","Basic"))))))))</f>
        <v>Blank Form</v>
      </c>
      <c r="D504" s="149"/>
      <c r="E504" s="159"/>
    </row>
    <row r="505" spans="1:5" x14ac:dyDescent="0.25">
      <c r="A505" s="4" t="s">
        <v>483</v>
      </c>
      <c r="B505" s="6" t="str">
        <f>IF(B504=definitions!$B$13,definitions!$A$13,IF(B504=definitions!$B$11,definitions!$A$11,IF(B504=definitions!$B$10,4,IF(B504=definitions!$B$9,3,IF(B504=definitions!$B$8,2,IF(B504=definitions!$B$7,1,IF(B504=definitions!$B$6,0,definitions!$B$12)))))))</f>
        <v>BF</v>
      </c>
      <c r="D505" s="149"/>
      <c r="E505" s="157" t="s">
        <v>3271</v>
      </c>
    </row>
    <row r="506" spans="1:5" x14ac:dyDescent="0.25">
      <c r="A506" s="2" t="s">
        <v>493</v>
      </c>
      <c r="B506" s="28" t="b">
        <v>0</v>
      </c>
      <c r="D506" s="149" t="s">
        <v>2357</v>
      </c>
      <c r="E506" s="155" t="s">
        <v>2358</v>
      </c>
    </row>
    <row r="507" spans="1:5" x14ac:dyDescent="0.25">
      <c r="A507" s="2" t="s">
        <v>493</v>
      </c>
      <c r="B507" s="28" t="b">
        <v>0</v>
      </c>
      <c r="D507" s="149" t="s">
        <v>2359</v>
      </c>
      <c r="E507" s="155" t="s">
        <v>2360</v>
      </c>
    </row>
    <row r="508" spans="1:5" x14ac:dyDescent="0.25">
      <c r="A508" s="186" t="s">
        <v>493</v>
      </c>
      <c r="B508" s="187" t="b">
        <v>0</v>
      </c>
      <c r="D508" s="188"/>
      <c r="E508" s="189" t="s">
        <v>2566</v>
      </c>
    </row>
    <row r="509" spans="1:5" x14ac:dyDescent="0.25">
      <c r="A509" s="3" t="s">
        <v>1007</v>
      </c>
      <c r="B509" s="5">
        <f>IF(AND(B506&lt;&gt;FALSE,B507&lt;&gt;FALSE),1,IF(OR(B506=TRUE,B507=TRUE),3,2))</f>
        <v>2</v>
      </c>
      <c r="D509" s="149"/>
      <c r="E509" s="157" t="s">
        <v>521</v>
      </c>
    </row>
    <row r="510" spans="1:5" x14ac:dyDescent="0.25">
      <c r="A510" s="60"/>
      <c r="B510" s="61"/>
      <c r="D510" s="149"/>
      <c r="E510" s="157" t="s">
        <v>3271</v>
      </c>
    </row>
    <row r="511" spans="1:5" x14ac:dyDescent="0.25">
      <c r="A511" s="29" t="s">
        <v>468</v>
      </c>
      <c r="B511" s="59" t="b">
        <v>0</v>
      </c>
      <c r="D511" s="149" t="s">
        <v>2361</v>
      </c>
      <c r="E511" s="155" t="s">
        <v>2362</v>
      </c>
    </row>
    <row r="512" spans="1:5" x14ac:dyDescent="0.25">
      <c r="A512" s="29" t="s">
        <v>468</v>
      </c>
      <c r="B512" s="59" t="b">
        <v>0</v>
      </c>
      <c r="D512" s="149" t="s">
        <v>2363</v>
      </c>
      <c r="E512" s="155" t="s">
        <v>2364</v>
      </c>
    </row>
    <row r="513" spans="1:5" x14ac:dyDescent="0.25">
      <c r="A513" s="3" t="s">
        <v>1007</v>
      </c>
      <c r="B513" s="5">
        <f>IF(AND(B511&lt;&gt;FALSE,B512&lt;&gt;FALSE),1,IF(OR(B511=TRUE,B512=TRUE),3,2))</f>
        <v>2</v>
      </c>
      <c r="D513" s="149"/>
      <c r="E513" s="157" t="s">
        <v>521</v>
      </c>
    </row>
    <row r="514" spans="1:5" x14ac:dyDescent="0.25">
      <c r="A514" s="60"/>
      <c r="B514" s="61"/>
      <c r="D514" s="149"/>
      <c r="E514" s="157" t="s">
        <v>3271</v>
      </c>
    </row>
    <row r="515" spans="1:5" x14ac:dyDescent="0.25">
      <c r="A515" s="2" t="s">
        <v>1003</v>
      </c>
      <c r="B515" s="28" t="b">
        <v>0</v>
      </c>
      <c r="D515" s="149" t="s">
        <v>2365</v>
      </c>
      <c r="E515" s="155" t="s">
        <v>2366</v>
      </c>
    </row>
    <row r="516" spans="1:5" x14ac:dyDescent="0.25">
      <c r="A516" s="3" t="s">
        <v>1007</v>
      </c>
      <c r="B516" s="5">
        <f>IF(AND(B515&lt;&gt;FALSE),1,IF(OR(B515=TRUE),3,2))</f>
        <v>2</v>
      </c>
      <c r="D516" s="149"/>
      <c r="E516" s="157" t="s">
        <v>521</v>
      </c>
    </row>
    <row r="517" spans="1:5" x14ac:dyDescent="0.25">
      <c r="A517" s="60"/>
      <c r="B517" s="61"/>
      <c r="D517" s="149"/>
      <c r="E517" s="158" t="s">
        <v>3289</v>
      </c>
    </row>
    <row r="518" spans="1:5" x14ac:dyDescent="0.25">
      <c r="A518" s="2" t="s">
        <v>1004</v>
      </c>
      <c r="B518" s="28" t="b">
        <v>0</v>
      </c>
      <c r="D518" s="149" t="s">
        <v>2367</v>
      </c>
      <c r="E518" s="155" t="s">
        <v>2368</v>
      </c>
    </row>
    <row r="519" spans="1:5" x14ac:dyDescent="0.25">
      <c r="A519" s="3" t="s">
        <v>1007</v>
      </c>
      <c r="B519" s="5">
        <f>IF(AND(B518&lt;&gt;FALSE),1,IF(OR(B518=TRUE),3,2))</f>
        <v>2</v>
      </c>
      <c r="D519" s="149"/>
      <c r="E519" s="157" t="s">
        <v>521</v>
      </c>
    </row>
    <row r="520" spans="1:5" x14ac:dyDescent="0.25">
      <c r="A520" s="60"/>
      <c r="B520" s="61"/>
      <c r="D520" s="149"/>
      <c r="E520" s="158" t="s">
        <v>3289</v>
      </c>
    </row>
    <row r="521" spans="1:5" x14ac:dyDescent="0.25">
      <c r="A521" s="2" t="s">
        <v>1008</v>
      </c>
      <c r="B521" s="28" t="b">
        <v>0</v>
      </c>
      <c r="D521" s="149" t="s">
        <v>2369</v>
      </c>
      <c r="E521" s="155" t="s">
        <v>2370</v>
      </c>
    </row>
    <row r="522" spans="1:5" x14ac:dyDescent="0.25">
      <c r="A522" s="3" t="s">
        <v>1007</v>
      </c>
      <c r="B522" s="5">
        <f>IF(AND(B521&lt;&gt;FALSE),1,IF(OR(B521=TRUE),3,2))</f>
        <v>2</v>
      </c>
      <c r="D522" s="149"/>
      <c r="E522" s="159"/>
    </row>
    <row r="523" spans="1:5" x14ac:dyDescent="0.25">
      <c r="A523" s="4" t="s">
        <v>1009</v>
      </c>
      <c r="B523" s="6" t="str">
        <f>IF(AND(B508=TRUE,B509&lt;&gt;2),"No Score",IF(B508=TRUE,"Basic",IF(AND(B509=2,B513=2,B516=2,B519=2,B522=2),"Blank Form",IF(AND(B509=1,B513=1,B516=1,B519=1,B522=1),"Exemplary",IF(AND(B509=1,B513=1,B516=1,B519=1,B522&lt;&gt;1),"Accomplished",IF(AND(B509=1,B513=1,B516=1,B519&lt;&gt;1),"Proficient",IF(AND(B509=1,B513=1,B516&lt;&gt;1),"Partially Proficient",IF(AND(B509&lt;&gt;2,B513&lt;&gt;1,B516&lt;&gt;1,B519&lt;&gt;1,B522&lt;&gt;1),"Basic","Basic"))))))))</f>
        <v>Blank Form</v>
      </c>
      <c r="D523" s="149"/>
      <c r="E523" s="159"/>
    </row>
    <row r="524" spans="1:5" x14ac:dyDescent="0.25">
      <c r="A524" s="4" t="s">
        <v>483</v>
      </c>
      <c r="B524" s="6" t="str">
        <f>IF(B523=definitions!$B$13,definitions!$A$13,IF(B523=definitions!$B$11,definitions!$A$11,IF(B523=definitions!$B$10,4,IF(B523=definitions!$B$9,3,IF(B523=definitions!$B$8,2,IF(B523=definitions!$B$7,1,IF(B523=definitions!$B$6,0,definitions!$B$12)))))))</f>
        <v>BF</v>
      </c>
      <c r="D524" s="149"/>
      <c r="E524" s="157" t="s">
        <v>3271</v>
      </c>
    </row>
    <row r="525" spans="1:5" x14ac:dyDescent="0.25">
      <c r="A525" s="2" t="s">
        <v>493</v>
      </c>
      <c r="B525" s="28" t="b">
        <v>0</v>
      </c>
      <c r="D525" s="149" t="s">
        <v>2371</v>
      </c>
      <c r="E525" s="155" t="s">
        <v>2372</v>
      </c>
    </row>
    <row r="526" spans="1:5" x14ac:dyDescent="0.25">
      <c r="A526" s="2" t="s">
        <v>493</v>
      </c>
      <c r="B526" s="28" t="b">
        <v>0</v>
      </c>
      <c r="D526" s="149" t="s">
        <v>2373</v>
      </c>
      <c r="E526" s="155" t="s">
        <v>2374</v>
      </c>
    </row>
    <row r="527" spans="1:5" x14ac:dyDescent="0.25">
      <c r="A527" s="186" t="s">
        <v>493</v>
      </c>
      <c r="B527" s="187" t="b">
        <v>0</v>
      </c>
      <c r="D527" s="188"/>
      <c r="E527" s="189" t="s">
        <v>2566</v>
      </c>
    </row>
    <row r="528" spans="1:5" x14ac:dyDescent="0.25">
      <c r="A528" s="3" t="s">
        <v>1007</v>
      </c>
      <c r="B528" s="5">
        <f>IF(AND(B525&lt;&gt;FALSE,B526&lt;&gt;FALSE),1,IF(OR(B525=TRUE,B526=TRUE),3,2))</f>
        <v>2</v>
      </c>
      <c r="D528" s="149"/>
      <c r="E528" s="157" t="s">
        <v>521</v>
      </c>
    </row>
    <row r="529" spans="1:5" x14ac:dyDescent="0.25">
      <c r="A529" s="60"/>
      <c r="B529" s="61"/>
      <c r="D529" s="149"/>
      <c r="E529" s="157" t="s">
        <v>3271</v>
      </c>
    </row>
    <row r="530" spans="1:5" x14ac:dyDescent="0.25">
      <c r="A530" s="29" t="s">
        <v>468</v>
      </c>
      <c r="B530" s="59" t="b">
        <v>0</v>
      </c>
      <c r="D530" s="149" t="s">
        <v>2375</v>
      </c>
      <c r="E530" s="155" t="s">
        <v>2376</v>
      </c>
    </row>
    <row r="531" spans="1:5" x14ac:dyDescent="0.25">
      <c r="A531" s="29" t="s">
        <v>468</v>
      </c>
      <c r="B531" s="59" t="b">
        <v>0</v>
      </c>
      <c r="D531" s="149" t="s">
        <v>2377</v>
      </c>
      <c r="E531" s="155" t="s">
        <v>2378</v>
      </c>
    </row>
    <row r="532" spans="1:5" x14ac:dyDescent="0.25">
      <c r="A532" s="3" t="s">
        <v>1007</v>
      </c>
      <c r="B532" s="5">
        <f>IF(AND(B530&lt;&gt;FALSE,B531&lt;&gt;FALSE),1,IF(OR(B530=TRUE,B531=TRUE),3,2))</f>
        <v>2</v>
      </c>
      <c r="D532" s="149"/>
      <c r="E532" s="157" t="s">
        <v>521</v>
      </c>
    </row>
    <row r="533" spans="1:5" x14ac:dyDescent="0.25">
      <c r="A533" s="60"/>
      <c r="B533" s="61"/>
      <c r="D533" s="149"/>
      <c r="E533" s="157" t="s">
        <v>3271</v>
      </c>
    </row>
    <row r="534" spans="1:5" x14ac:dyDescent="0.25">
      <c r="A534" s="29" t="s">
        <v>1003</v>
      </c>
      <c r="B534" s="59" t="b">
        <v>0</v>
      </c>
      <c r="D534" s="149" t="s">
        <v>2379</v>
      </c>
      <c r="E534" s="155" t="s">
        <v>2380</v>
      </c>
    </row>
    <row r="535" spans="1:5" x14ac:dyDescent="0.25">
      <c r="A535" s="29" t="s">
        <v>1003</v>
      </c>
      <c r="B535" s="59" t="b">
        <v>0</v>
      </c>
      <c r="D535" s="149" t="s">
        <v>2381</v>
      </c>
      <c r="E535" s="155" t="s">
        <v>2382</v>
      </c>
    </row>
    <row r="536" spans="1:5" x14ac:dyDescent="0.25">
      <c r="A536" s="3" t="s">
        <v>1007</v>
      </c>
      <c r="B536" s="5">
        <f>IF(AND(B534&lt;&gt;FALSE,B535&lt;&gt;FALSE),1,IF(OR(B534=TRUE,B535=TRUE),3,2))</f>
        <v>2</v>
      </c>
      <c r="D536" s="149"/>
      <c r="E536" s="157" t="s">
        <v>521</v>
      </c>
    </row>
    <row r="537" spans="1:5" x14ac:dyDescent="0.25">
      <c r="A537" s="60"/>
      <c r="B537" s="61"/>
      <c r="D537" s="149"/>
      <c r="E537" s="158" t="s">
        <v>3289</v>
      </c>
    </row>
    <row r="538" spans="1:5" x14ac:dyDescent="0.25">
      <c r="A538" s="29" t="s">
        <v>1004</v>
      </c>
      <c r="B538" s="59" t="b">
        <v>0</v>
      </c>
      <c r="D538" s="149" t="s">
        <v>2383</v>
      </c>
      <c r="E538" s="155" t="s">
        <v>2384</v>
      </c>
    </row>
    <row r="539" spans="1:5" x14ac:dyDescent="0.25">
      <c r="A539" s="3" t="s">
        <v>1007</v>
      </c>
      <c r="B539" s="5">
        <f>IF(AND(B538&lt;&gt;FALSE),1,IF(OR(B538=TRUE),3,2))</f>
        <v>2</v>
      </c>
      <c r="D539" s="149"/>
      <c r="E539" s="157" t="s">
        <v>521</v>
      </c>
    </row>
    <row r="540" spans="1:5" x14ac:dyDescent="0.25">
      <c r="A540" s="60"/>
      <c r="B540" s="61"/>
      <c r="D540" s="149"/>
      <c r="E540" s="158" t="s">
        <v>3289</v>
      </c>
    </row>
    <row r="541" spans="1:5" x14ac:dyDescent="0.25">
      <c r="A541" s="2" t="s">
        <v>1008</v>
      </c>
      <c r="B541" s="28" t="b">
        <v>0</v>
      </c>
      <c r="D541" s="149" t="s">
        <v>2385</v>
      </c>
      <c r="E541" s="155" t="s">
        <v>2386</v>
      </c>
    </row>
    <row r="542" spans="1:5" x14ac:dyDescent="0.25">
      <c r="A542" s="3" t="s">
        <v>1007</v>
      </c>
      <c r="B542" s="5">
        <f>IF(AND(B541&lt;&gt;FALSE),1,IF(OR(B541=TRUE),3,2))</f>
        <v>2</v>
      </c>
      <c r="D542" s="149"/>
      <c r="E542" s="159"/>
    </row>
    <row r="543" spans="1:5" x14ac:dyDescent="0.25">
      <c r="A543" s="4" t="s">
        <v>1009</v>
      </c>
      <c r="B543" s="6" t="str">
        <f>IF(AND(B527=TRUE,B528&lt;&gt;2),"No Score",IF(B527=TRUE,"Basic",IF(AND(B528=2,B532=2,B536=2,B539=2,B542=2),"Blank Form",IF(AND(B528=1,B532=1,B536=1,B539=1,B542=1),"Exemplary",IF(AND(B528=1,B532=1,B536=1,B539=1,B542&lt;&gt;1),"Accomplished",IF(AND(B528=1,B532=1,B536=1,B539&lt;&gt;1),"Proficient",IF(AND(B528=1,B532=1,B536&lt;&gt;1),"Partially Proficient",IF(AND(B528&lt;&gt;2,B532&lt;&gt;1,B536&lt;&gt;1,B539&lt;&gt;1,B542&lt;&gt;1),"Basic","Basic"))))))))</f>
        <v>Blank Form</v>
      </c>
      <c r="D543" s="149"/>
      <c r="E543" s="159"/>
    </row>
    <row r="544" spans="1:5" x14ac:dyDescent="0.25">
      <c r="A544" s="4" t="s">
        <v>483</v>
      </c>
      <c r="B544" s="6" t="str">
        <f>IF(B543=definitions!$B$13,definitions!$A$13,IF(B543=definitions!$B$11,definitions!$A$11,IF(B543=definitions!$B$10,4,IF(B543=definitions!$B$9,3,IF(B543=definitions!$B$8,2,IF(B543=definitions!$B$7,1,IF(B543=definitions!$B$6,0,definitions!$B$12)))))))</f>
        <v>BF</v>
      </c>
      <c r="D544" s="149"/>
      <c r="E544" s="157" t="s">
        <v>3271</v>
      </c>
    </row>
    <row r="545" spans="1:5" x14ac:dyDescent="0.25">
      <c r="A545" s="2" t="s">
        <v>493</v>
      </c>
      <c r="B545" s="28" t="b">
        <v>0</v>
      </c>
      <c r="D545" s="149" t="s">
        <v>2387</v>
      </c>
      <c r="E545" s="155" t="s">
        <v>2388</v>
      </c>
    </row>
    <row r="546" spans="1:5" x14ac:dyDescent="0.25">
      <c r="A546" s="2" t="s">
        <v>493</v>
      </c>
      <c r="B546" s="28" t="b">
        <v>0</v>
      </c>
      <c r="D546" s="149" t="s">
        <v>2389</v>
      </c>
      <c r="E546" s="155" t="s">
        <v>2390</v>
      </c>
    </row>
    <row r="547" spans="1:5" x14ac:dyDescent="0.25">
      <c r="A547" s="186" t="s">
        <v>493</v>
      </c>
      <c r="B547" s="187" t="b">
        <v>0</v>
      </c>
      <c r="D547" s="188"/>
      <c r="E547" s="189" t="s">
        <v>2566</v>
      </c>
    </row>
    <row r="548" spans="1:5" x14ac:dyDescent="0.25">
      <c r="A548" s="3" t="s">
        <v>1007</v>
      </c>
      <c r="B548" s="5">
        <f>IF(AND(B545&lt;&gt;FALSE,B546&lt;&gt;FALSE),1,IF(OR(B545=TRUE,B546=TRUE),3,2))</f>
        <v>2</v>
      </c>
      <c r="D548" s="149"/>
      <c r="E548" s="157" t="s">
        <v>521</v>
      </c>
    </row>
    <row r="549" spans="1:5" x14ac:dyDescent="0.25">
      <c r="A549" s="60"/>
      <c r="B549" s="61"/>
      <c r="D549" s="149"/>
      <c r="E549" s="157" t="s">
        <v>3271</v>
      </c>
    </row>
    <row r="550" spans="1:5" x14ac:dyDescent="0.25">
      <c r="A550" s="2" t="s">
        <v>468</v>
      </c>
      <c r="B550" s="28" t="b">
        <v>0</v>
      </c>
      <c r="D550" s="149" t="s">
        <v>2391</v>
      </c>
      <c r="E550" s="155" t="s">
        <v>2392</v>
      </c>
    </row>
    <row r="551" spans="1:5" x14ac:dyDescent="0.25">
      <c r="A551" s="2" t="s">
        <v>468</v>
      </c>
      <c r="B551" s="28" t="b">
        <v>0</v>
      </c>
      <c r="D551" s="149" t="s">
        <v>2393</v>
      </c>
      <c r="E551" s="155" t="s">
        <v>2394</v>
      </c>
    </row>
    <row r="552" spans="1:5" x14ac:dyDescent="0.25">
      <c r="A552" s="2" t="s">
        <v>468</v>
      </c>
      <c r="B552" s="28" t="b">
        <v>0</v>
      </c>
      <c r="D552" s="149" t="s">
        <v>2395</v>
      </c>
      <c r="E552" s="155" t="s">
        <v>2396</v>
      </c>
    </row>
    <row r="553" spans="1:5" x14ac:dyDescent="0.25">
      <c r="A553" s="3" t="s">
        <v>1007</v>
      </c>
      <c r="B553" s="5">
        <f>IF(AND(B550&lt;&gt;FALSE,B551&lt;&gt;FALSE,B552&lt;&gt;FALSE),1,IF(OR(B550=TRUE,B551=TRUE,B552=TRUE),3,2))</f>
        <v>2</v>
      </c>
      <c r="D553" s="149"/>
      <c r="E553" s="157" t="s">
        <v>521</v>
      </c>
    </row>
    <row r="554" spans="1:5" x14ac:dyDescent="0.25">
      <c r="A554" s="60"/>
      <c r="B554" s="61"/>
      <c r="D554" s="149"/>
      <c r="E554" s="157" t="s">
        <v>3271</v>
      </c>
    </row>
    <row r="555" spans="1:5" x14ac:dyDescent="0.25">
      <c r="A555" s="2" t="s">
        <v>1003</v>
      </c>
      <c r="B555" s="28" t="b">
        <v>0</v>
      </c>
      <c r="D555" s="149" t="s">
        <v>2397</v>
      </c>
      <c r="E555" s="155" t="s">
        <v>2398</v>
      </c>
    </row>
    <row r="556" spans="1:5" x14ac:dyDescent="0.25">
      <c r="A556" s="2" t="s">
        <v>1003</v>
      </c>
      <c r="B556" s="28" t="b">
        <v>0</v>
      </c>
      <c r="D556" s="149" t="s">
        <v>2399</v>
      </c>
      <c r="E556" s="155" t="s">
        <v>2400</v>
      </c>
    </row>
    <row r="557" spans="1:5" x14ac:dyDescent="0.25">
      <c r="A557" s="3" t="s">
        <v>1007</v>
      </c>
      <c r="B557" s="5">
        <f>IF(AND(B555&lt;&gt;FALSE,B556&lt;&gt;FALSE),1,IF(OR(B555=TRUE,B556=TRUE),3,2))</f>
        <v>2</v>
      </c>
      <c r="D557" s="149"/>
      <c r="E557" s="157" t="s">
        <v>521</v>
      </c>
    </row>
    <row r="558" spans="1:5" x14ac:dyDescent="0.25">
      <c r="A558" s="60"/>
      <c r="B558" s="61"/>
      <c r="D558" s="149"/>
      <c r="E558" s="158" t="s">
        <v>3289</v>
      </c>
    </row>
    <row r="559" spans="1:5" x14ac:dyDescent="0.25">
      <c r="A559" s="2" t="s">
        <v>1004</v>
      </c>
      <c r="B559" s="28" t="b">
        <v>0</v>
      </c>
      <c r="D559" s="149" t="s">
        <v>2401</v>
      </c>
      <c r="E559" s="155" t="s">
        <v>2402</v>
      </c>
    </row>
    <row r="560" spans="1:5" x14ac:dyDescent="0.25">
      <c r="A560" s="3" t="s">
        <v>1007</v>
      </c>
      <c r="B560" s="5">
        <f>IF(AND(B559&lt;&gt;FALSE),1,IF(OR(B559=TRUE),3,2))</f>
        <v>2</v>
      </c>
      <c r="D560" s="149"/>
      <c r="E560" s="157" t="s">
        <v>521</v>
      </c>
    </row>
    <row r="561" spans="1:5" x14ac:dyDescent="0.25">
      <c r="A561" s="60"/>
      <c r="B561" s="61"/>
      <c r="D561" s="149"/>
      <c r="E561" s="158" t="s">
        <v>3289</v>
      </c>
    </row>
    <row r="562" spans="1:5" x14ac:dyDescent="0.25">
      <c r="A562" s="2" t="s">
        <v>469</v>
      </c>
      <c r="B562" s="28" t="b">
        <v>0</v>
      </c>
      <c r="D562" s="149" t="s">
        <v>2403</v>
      </c>
      <c r="E562" s="155" t="s">
        <v>2404</v>
      </c>
    </row>
    <row r="563" spans="1:5" x14ac:dyDescent="0.25">
      <c r="A563" s="2" t="s">
        <v>469</v>
      </c>
      <c r="B563" s="28" t="b">
        <v>0</v>
      </c>
      <c r="D563" s="149" t="s">
        <v>2405</v>
      </c>
      <c r="E563" s="155" t="s">
        <v>2406</v>
      </c>
    </row>
    <row r="564" spans="1:5" x14ac:dyDescent="0.25">
      <c r="A564" s="3" t="s">
        <v>1007</v>
      </c>
      <c r="B564" s="5">
        <f>IF(AND(B562&lt;&gt;FALSE,B563&lt;&gt;FALSE),1,IF(OR(B562=TRUE,B563=TRUE),3,2))</f>
        <v>2</v>
      </c>
      <c r="D564" s="149"/>
      <c r="E564" s="159"/>
    </row>
    <row r="565" spans="1:5" x14ac:dyDescent="0.25">
      <c r="A565" s="4" t="s">
        <v>1009</v>
      </c>
      <c r="B565" s="6" t="str">
        <f>IF(AND(B547=TRUE,B548&lt;&gt;2),"No Score",IF(B547=TRUE,"Basic",IF(AND(B548=2,B553=2,B557=2,B560=2,B564=2),"Blank Form",IF(AND(B548=1,B553=1,B557=1,B560=1,B564=1),"Exemplary",IF(AND(B548=1,B553=1,B557=1,B560=1,B564&lt;&gt;1),"Accomplished",IF(AND(B548=1,B553=1,B557=1,B560&lt;&gt;1),"Proficient",IF(AND(B548=1,B553=1,B557&lt;&gt;1),"Partially Proficient",IF(AND(B548&lt;&gt;2,B553&lt;&gt;1,B557&lt;&gt;1,B560&lt;&gt;1,B564&lt;&gt;1),"Basic","Basic"))))))))</f>
        <v>Blank Form</v>
      </c>
      <c r="D565" s="149"/>
      <c r="E565" s="159"/>
    </row>
    <row r="566" spans="1:5" x14ac:dyDescent="0.25">
      <c r="A566" s="4" t="s">
        <v>483</v>
      </c>
      <c r="B566" s="6" t="str">
        <f>IF(B565=definitions!$B$13,definitions!$A$13,IF(B565=definitions!$B$11,definitions!$A$11,IF(B565=definitions!$B$10,4,IF(B565=definitions!$B$9,3,IF(B565=definitions!$B$8,2,IF(B565=definitions!$B$7,1,IF(B565=definitions!$B$6,0,definitions!$B$12)))))))</f>
        <v>BF</v>
      </c>
      <c r="D566" s="149"/>
      <c r="E566" s="157" t="s">
        <v>3271</v>
      </c>
    </row>
    <row r="567" spans="1:5" x14ac:dyDescent="0.25">
      <c r="A567" s="2" t="s">
        <v>493</v>
      </c>
      <c r="B567" s="28" t="b">
        <v>0</v>
      </c>
      <c r="D567" s="149" t="s">
        <v>2407</v>
      </c>
      <c r="E567" s="155" t="s">
        <v>2408</v>
      </c>
    </row>
    <row r="568" spans="1:5" x14ac:dyDescent="0.25">
      <c r="A568" s="186" t="s">
        <v>493</v>
      </c>
      <c r="B568" s="187" t="b">
        <v>0</v>
      </c>
      <c r="D568" s="188"/>
      <c r="E568" s="189" t="s">
        <v>2566</v>
      </c>
    </row>
    <row r="569" spans="1:5" x14ac:dyDescent="0.25">
      <c r="A569" s="3" t="s">
        <v>1007</v>
      </c>
      <c r="B569" s="5">
        <f>IF(AND(B567&lt;&gt;FALSE),1,IF(OR(B567=TRUE),3,2))</f>
        <v>2</v>
      </c>
      <c r="D569" s="149"/>
      <c r="E569" s="157" t="s">
        <v>521</v>
      </c>
    </row>
    <row r="570" spans="1:5" x14ac:dyDescent="0.25">
      <c r="A570" s="60"/>
      <c r="B570" s="61"/>
      <c r="D570" s="149"/>
      <c r="E570" s="157" t="s">
        <v>3271</v>
      </c>
    </row>
    <row r="571" spans="1:5" x14ac:dyDescent="0.25">
      <c r="A571" s="2" t="s">
        <v>468</v>
      </c>
      <c r="B571" s="28" t="b">
        <v>0</v>
      </c>
      <c r="D571" s="149" t="s">
        <v>2409</v>
      </c>
      <c r="E571" s="155" t="s">
        <v>2410</v>
      </c>
    </row>
    <row r="572" spans="1:5" x14ac:dyDescent="0.25">
      <c r="A572" s="2" t="s">
        <v>468</v>
      </c>
      <c r="B572" s="28" t="b">
        <v>0</v>
      </c>
      <c r="D572" s="149" t="s">
        <v>2411</v>
      </c>
      <c r="E572" s="155" t="s">
        <v>2412</v>
      </c>
    </row>
    <row r="573" spans="1:5" x14ac:dyDescent="0.25">
      <c r="A573" s="3" t="s">
        <v>1007</v>
      </c>
      <c r="B573" s="5">
        <f>IF(AND(B571&lt;&gt;FALSE,B572&lt;&gt;FALSE),1,IF(OR(B571=TRUE,B572=TRUE),3,2))</f>
        <v>2</v>
      </c>
      <c r="D573" s="149"/>
      <c r="E573" s="157" t="s">
        <v>521</v>
      </c>
    </row>
    <row r="574" spans="1:5" x14ac:dyDescent="0.25">
      <c r="A574" s="60"/>
      <c r="B574" s="61"/>
      <c r="D574" s="149"/>
      <c r="E574" s="157" t="s">
        <v>3271</v>
      </c>
    </row>
    <row r="575" spans="1:5" x14ac:dyDescent="0.25">
      <c r="A575" s="2" t="s">
        <v>1003</v>
      </c>
      <c r="B575" s="28" t="b">
        <v>0</v>
      </c>
      <c r="D575" s="149" t="s">
        <v>2413</v>
      </c>
      <c r="E575" s="155" t="s">
        <v>2414</v>
      </c>
    </row>
    <row r="576" spans="1:5" x14ac:dyDescent="0.25">
      <c r="A576" s="2" t="s">
        <v>1003</v>
      </c>
      <c r="B576" s="28" t="b">
        <v>0</v>
      </c>
      <c r="D576" s="149" t="s">
        <v>2415</v>
      </c>
      <c r="E576" s="155" t="s">
        <v>2416</v>
      </c>
    </row>
    <row r="577" spans="1:5" x14ac:dyDescent="0.25">
      <c r="A577" s="3" t="s">
        <v>1007</v>
      </c>
      <c r="B577" s="5">
        <f>IF(AND(B575&lt;&gt;FALSE,B576&lt;&gt;FALSE),1,IF(OR(B575=TRUE,B576=TRUE),3,2))</f>
        <v>2</v>
      </c>
      <c r="D577" s="149"/>
      <c r="E577" s="157" t="s">
        <v>521</v>
      </c>
    </row>
    <row r="578" spans="1:5" x14ac:dyDescent="0.25">
      <c r="A578" s="60"/>
      <c r="B578" s="61"/>
      <c r="D578" s="149"/>
      <c r="E578" s="158" t="s">
        <v>3289</v>
      </c>
    </row>
    <row r="579" spans="1:5" x14ac:dyDescent="0.25">
      <c r="A579" s="2" t="s">
        <v>1004</v>
      </c>
      <c r="B579" s="28" t="b">
        <v>0</v>
      </c>
      <c r="D579" s="149" t="s">
        <v>2417</v>
      </c>
      <c r="E579" s="155" t="s">
        <v>2418</v>
      </c>
    </row>
    <row r="580" spans="1:5" x14ac:dyDescent="0.25">
      <c r="A580" s="3" t="s">
        <v>1007</v>
      </c>
      <c r="B580" s="5">
        <f>IF(AND(B579&lt;&gt;FALSE),1,IF(OR(B579=TRUE),3,2))</f>
        <v>2</v>
      </c>
      <c r="D580" s="149"/>
      <c r="E580" s="157" t="s">
        <v>521</v>
      </c>
    </row>
    <row r="581" spans="1:5" x14ac:dyDescent="0.25">
      <c r="A581" s="60"/>
      <c r="B581" s="61"/>
      <c r="D581" s="149"/>
      <c r="E581" s="157" t="s">
        <v>3294</v>
      </c>
    </row>
    <row r="582" spans="1:5" x14ac:dyDescent="0.25">
      <c r="A582" s="2" t="s">
        <v>469</v>
      </c>
      <c r="B582" s="28" t="b">
        <v>0</v>
      </c>
      <c r="D582" s="149" t="s">
        <v>2419</v>
      </c>
      <c r="E582" s="155" t="s">
        <v>2420</v>
      </c>
    </row>
    <row r="583" spans="1:5" x14ac:dyDescent="0.25">
      <c r="A583" s="2" t="s">
        <v>469</v>
      </c>
      <c r="B583" s="28" t="b">
        <v>0</v>
      </c>
      <c r="D583" s="149" t="s">
        <v>2421</v>
      </c>
      <c r="E583" s="155" t="s">
        <v>2422</v>
      </c>
    </row>
    <row r="584" spans="1:5" x14ac:dyDescent="0.25">
      <c r="A584" s="3" t="s">
        <v>1007</v>
      </c>
      <c r="B584" s="5">
        <f>IF(AND(B582&lt;&gt;FALSE,B583&lt;&gt;FALSE),1,IF(OR(B582=TRUE,B583=TRUE),3,2))</f>
        <v>2</v>
      </c>
      <c r="D584" s="149"/>
      <c r="E584" s="155"/>
    </row>
    <row r="585" spans="1:5" x14ac:dyDescent="0.25">
      <c r="A585" s="4" t="s">
        <v>1009</v>
      </c>
      <c r="B585" s="6" t="str">
        <f>IF(AND(B568=TRUE,B569&lt;&gt;2),"No Score",IF(B568=TRUE,"Basic",IF(AND(B569=2,B573=2,B577=2,B580=2,B584=2),"Blank Form",IF(AND(B569=1,B573=1,B577=1,B580=1,B584=1),"Exemplary",IF(AND(B569=1,B573=1,B577=1,B580=1,B584&lt;&gt;1),"Accomplished",IF(AND(B569=1,B573=1,B577=1,B580&lt;&gt;1),"Proficient",IF(AND(B569=1,B573=1,B577&lt;&gt;1),"Partially Proficient",IF(AND(B569&lt;&gt;2,B573&lt;&gt;1,B577&lt;&gt;1,B580&lt;&gt;1,B584&lt;&gt;1),"Basic","Basic"))))))))</f>
        <v>Blank Form</v>
      </c>
      <c r="D585" s="149"/>
      <c r="E585" s="159"/>
    </row>
    <row r="586" spans="1:5" x14ac:dyDescent="0.25">
      <c r="A586" s="4" t="s">
        <v>483</v>
      </c>
      <c r="B586" s="6" t="str">
        <f>IF(B585=definitions!$B$13,definitions!$A$13,IF(B585=definitions!$B$11,definitions!$A$11,IF(B585=definitions!$B$10,4,IF(B585=definitions!$B$9,3,IF(B585=definitions!$B$8,2,IF(B585=definitions!$B$7,1,IF(B585=definitions!$B$6,0,definitions!$B$12)))))))</f>
        <v>BF</v>
      </c>
      <c r="D586" s="149"/>
      <c r="E586" s="157" t="s">
        <v>3271</v>
      </c>
    </row>
    <row r="587" spans="1:5" s="195" customFormat="1" x14ac:dyDescent="0.25">
      <c r="A587" s="198" t="s">
        <v>2594</v>
      </c>
      <c r="B587" s="199" t="str">
        <f>'Standard 5'!E108</f>
        <v>BF</v>
      </c>
      <c r="D587" s="152"/>
      <c r="E587" s="160"/>
    </row>
    <row r="588" spans="1:5" s="195" customFormat="1" x14ac:dyDescent="0.25">
      <c r="A588" s="198" t="s">
        <v>2595</v>
      </c>
      <c r="B588" s="203" t="str">
        <f>IF(B587=definitions!$A$13,definitions!$B$13,IF(B587&lt;3,definitions!$B$6,IF(AND(B587&lt;9,B587&gt;2),definitions!$B$7,IF(AND(B587&lt;15,B587&gt;8),definitions!$B$8,IF(AND(B587&lt;21,B587&gt;14),definitions!$B$9,IF(AND(B587&lt;25,B587&gt;20),definitions!$B$10,definitions!$B$11))))))</f>
        <v>Blank Form</v>
      </c>
      <c r="D588" s="152"/>
      <c r="E588" s="160"/>
    </row>
    <row r="589" spans="1:5" s="195" customFormat="1" x14ac:dyDescent="0.25">
      <c r="A589" s="196" t="s">
        <v>2596</v>
      </c>
      <c r="B589" s="197"/>
      <c r="D589" s="152"/>
      <c r="E589" s="160"/>
    </row>
    <row r="590" spans="1:5" x14ac:dyDescent="0.25">
      <c r="A590" s="2" t="s">
        <v>493</v>
      </c>
      <c r="B590" s="28" t="b">
        <v>0</v>
      </c>
      <c r="D590" s="149" t="s">
        <v>2423</v>
      </c>
      <c r="E590" s="155" t="s">
        <v>2424</v>
      </c>
    </row>
    <row r="591" spans="1:5" x14ac:dyDescent="0.25">
      <c r="A591" s="186" t="s">
        <v>493</v>
      </c>
      <c r="B591" s="187" t="b">
        <v>0</v>
      </c>
      <c r="D591" s="188"/>
      <c r="E591" s="189" t="s">
        <v>2566</v>
      </c>
    </row>
    <row r="592" spans="1:5" x14ac:dyDescent="0.25">
      <c r="A592" s="3" t="s">
        <v>1007</v>
      </c>
      <c r="B592" s="5">
        <f>IF(AND(B590&lt;&gt;FALSE),1,IF(OR(B590=TRUE),3,2))</f>
        <v>2</v>
      </c>
      <c r="D592" s="149"/>
      <c r="E592" s="157" t="s">
        <v>521</v>
      </c>
    </row>
    <row r="593" spans="1:5" x14ac:dyDescent="0.25">
      <c r="A593" s="60"/>
      <c r="B593" s="61"/>
      <c r="D593" s="149"/>
      <c r="E593" s="157" t="s">
        <v>3271</v>
      </c>
    </row>
    <row r="594" spans="1:5" x14ac:dyDescent="0.25">
      <c r="A594" s="2" t="s">
        <v>468</v>
      </c>
      <c r="B594" s="28" t="b">
        <v>0</v>
      </c>
      <c r="D594" s="149" t="s">
        <v>2425</v>
      </c>
      <c r="E594" s="155" t="s">
        <v>2426</v>
      </c>
    </row>
    <row r="595" spans="1:5" x14ac:dyDescent="0.25">
      <c r="A595" s="2" t="s">
        <v>468</v>
      </c>
      <c r="B595" s="28" t="b">
        <v>0</v>
      </c>
      <c r="D595" s="149" t="s">
        <v>2427</v>
      </c>
      <c r="E595" s="155" t="s">
        <v>2428</v>
      </c>
    </row>
    <row r="596" spans="1:5" x14ac:dyDescent="0.25">
      <c r="A596" s="3" t="s">
        <v>1007</v>
      </c>
      <c r="B596" s="5">
        <f>IF(AND(B594&lt;&gt;FALSE,B595&lt;&gt;FALSE),1,IF(OR(B594=TRUE,B595=TRUE),3,2))</f>
        <v>2</v>
      </c>
      <c r="D596" s="149"/>
      <c r="E596" s="157" t="s">
        <v>521</v>
      </c>
    </row>
    <row r="597" spans="1:5" x14ac:dyDescent="0.25">
      <c r="A597" s="60"/>
      <c r="B597" s="61"/>
      <c r="D597" s="149"/>
      <c r="E597" s="158" t="s">
        <v>3286</v>
      </c>
    </row>
    <row r="598" spans="1:5" x14ac:dyDescent="0.25">
      <c r="A598" s="2" t="s">
        <v>1003</v>
      </c>
      <c r="B598" s="28" t="b">
        <v>0</v>
      </c>
      <c r="D598" s="149" t="s">
        <v>2429</v>
      </c>
      <c r="E598" s="155" t="s">
        <v>2430</v>
      </c>
    </row>
    <row r="599" spans="1:5" x14ac:dyDescent="0.25">
      <c r="A599" s="2" t="s">
        <v>1003</v>
      </c>
      <c r="B599" s="28" t="b">
        <v>0</v>
      </c>
      <c r="D599" s="149" t="s">
        <v>2431</v>
      </c>
      <c r="E599" s="155" t="s">
        <v>2432</v>
      </c>
    </row>
    <row r="600" spans="1:5" x14ac:dyDescent="0.25">
      <c r="A600" s="3" t="s">
        <v>1007</v>
      </c>
      <c r="B600" s="5">
        <f>IF(AND(B598&lt;&gt;FALSE,B599&lt;&gt;FALSE),1,IF(OR(B598=TRUE,B599=TRUE),3,2))</f>
        <v>2</v>
      </c>
      <c r="D600" s="149"/>
      <c r="E600" s="157" t="s">
        <v>521</v>
      </c>
    </row>
    <row r="601" spans="1:5" x14ac:dyDescent="0.25">
      <c r="A601" s="60"/>
      <c r="B601" s="61"/>
      <c r="D601" s="149"/>
      <c r="E601" s="158" t="s">
        <v>3289</v>
      </c>
    </row>
    <row r="602" spans="1:5" x14ac:dyDescent="0.25">
      <c r="A602" s="29" t="s">
        <v>1004</v>
      </c>
      <c r="B602" s="59" t="b">
        <v>0</v>
      </c>
      <c r="D602" s="149" t="s">
        <v>2433</v>
      </c>
      <c r="E602" s="155" t="s">
        <v>2434</v>
      </c>
    </row>
    <row r="603" spans="1:5" x14ac:dyDescent="0.25">
      <c r="A603" s="29" t="s">
        <v>1004</v>
      </c>
      <c r="B603" s="59" t="b">
        <v>0</v>
      </c>
      <c r="D603" s="149" t="s">
        <v>2435</v>
      </c>
      <c r="E603" s="155" t="s">
        <v>2436</v>
      </c>
    </row>
    <row r="604" spans="1:5" x14ac:dyDescent="0.25">
      <c r="A604" s="3" t="s">
        <v>1007</v>
      </c>
      <c r="B604" s="5">
        <f>IF(AND(B602&lt;&gt;FALSE,B603&lt;&gt;FALSE),1,IF(OR(B602=TRUE,B603=TRUE),3,2))</f>
        <v>2</v>
      </c>
      <c r="D604" s="149"/>
      <c r="E604" s="157" t="s">
        <v>521</v>
      </c>
    </row>
    <row r="605" spans="1:5" x14ac:dyDescent="0.25">
      <c r="A605" s="60"/>
      <c r="B605" s="61"/>
      <c r="D605" s="149"/>
      <c r="E605" s="158" t="s">
        <v>3289</v>
      </c>
    </row>
    <row r="606" spans="1:5" x14ac:dyDescent="0.25">
      <c r="A606" s="2" t="s">
        <v>469</v>
      </c>
      <c r="B606" s="28" t="b">
        <v>0</v>
      </c>
      <c r="D606" s="149" t="s">
        <v>2437</v>
      </c>
      <c r="E606" s="155" t="s">
        <v>2438</v>
      </c>
    </row>
    <row r="607" spans="1:5" x14ac:dyDescent="0.25">
      <c r="A607" s="3" t="s">
        <v>1007</v>
      </c>
      <c r="B607" s="5">
        <f>IF(AND(B606&lt;&gt;FALSE),1,IF(OR(B606=TRUE),3,2))</f>
        <v>2</v>
      </c>
      <c r="D607" s="149"/>
      <c r="E607" s="159"/>
    </row>
    <row r="608" spans="1:5" x14ac:dyDescent="0.25">
      <c r="A608" s="4" t="s">
        <v>1009</v>
      </c>
      <c r="B608" s="6" t="str">
        <f>IF(AND(B591=TRUE,B592&lt;&gt;2),"No Score",IF(B591=TRUE,"Basic",IF(AND(B592=2,B596=2,B600=2,B604=2,B607=2),"Blank Form",IF(AND(B592=1,B596=1,B600=1,B604=1,B607=1),"Exemplary",IF(AND(B592=1,B596=1,B600=1,B604=1,B607&lt;&gt;1),"Accomplished",IF(AND(B592=1,B596=1,B600=1,B604&lt;&gt;1),"Proficient",IF(AND(B592=1,B596=1,B600&lt;&gt;1),"Partially Proficient",IF(AND(B592&lt;&gt;2,B596&lt;&gt;1,B600&lt;&gt;1,B604&lt;&gt;1,B607&lt;&gt;1),"Basic","Basic"))))))))</f>
        <v>Blank Form</v>
      </c>
      <c r="D608" s="152"/>
      <c r="E608" s="159"/>
    </row>
    <row r="609" spans="1:5" x14ac:dyDescent="0.25">
      <c r="A609" s="4" t="s">
        <v>483</v>
      </c>
      <c r="B609" s="6" t="str">
        <f>IF(B608=definitions!$B$13,definitions!$A$13,IF(B608=definitions!$B$11,definitions!$A$11,IF(B608=definitions!$B$10,4,IF(B608=definitions!$B$9,3,IF(B608=definitions!$B$8,2,IF(B608=definitions!$B$7,1,IF(B608=definitions!$B$6,0,definitions!$B$12)))))))</f>
        <v>BF</v>
      </c>
      <c r="D609"/>
      <c r="E609" s="157" t="s">
        <v>3271</v>
      </c>
    </row>
    <row r="610" spans="1:5" x14ac:dyDescent="0.25">
      <c r="A610" s="2" t="s">
        <v>493</v>
      </c>
      <c r="B610" s="28" t="b">
        <v>0</v>
      </c>
      <c r="D610" s="149" t="s">
        <v>2439</v>
      </c>
      <c r="E610" s="155" t="s">
        <v>2440</v>
      </c>
    </row>
    <row r="611" spans="1:5" x14ac:dyDescent="0.25">
      <c r="A611" s="186" t="s">
        <v>493</v>
      </c>
      <c r="B611" s="187" t="b">
        <v>0</v>
      </c>
      <c r="D611" s="188"/>
      <c r="E611" s="189" t="s">
        <v>2566</v>
      </c>
    </row>
    <row r="612" spans="1:5" x14ac:dyDescent="0.25">
      <c r="A612" s="3" t="s">
        <v>1007</v>
      </c>
      <c r="B612" s="5">
        <f>IF(AND(B610&lt;&gt;FALSE),1,IF(OR(B610=TRUE),3,2))</f>
        <v>2</v>
      </c>
      <c r="D612" s="149"/>
      <c r="E612" s="157" t="s">
        <v>521</v>
      </c>
    </row>
    <row r="613" spans="1:5" x14ac:dyDescent="0.25">
      <c r="A613" s="60"/>
      <c r="B613" s="61"/>
      <c r="D613" s="149"/>
      <c r="E613" s="157" t="s">
        <v>3271</v>
      </c>
    </row>
    <row r="614" spans="1:5" x14ac:dyDescent="0.25">
      <c r="A614" s="2" t="s">
        <v>468</v>
      </c>
      <c r="B614" s="28" t="b">
        <v>0</v>
      </c>
      <c r="D614" s="149" t="s">
        <v>2441</v>
      </c>
      <c r="E614" s="155" t="s">
        <v>2442</v>
      </c>
    </row>
    <row r="615" spans="1:5" x14ac:dyDescent="0.25">
      <c r="A615" s="3" t="s">
        <v>1007</v>
      </c>
      <c r="B615" s="5">
        <f>IF(AND(B614&lt;&gt;FALSE),1,IF(OR(B614=TRUE),3,2))</f>
        <v>2</v>
      </c>
      <c r="D615" s="149"/>
      <c r="E615" s="157" t="s">
        <v>521</v>
      </c>
    </row>
    <row r="616" spans="1:5" x14ac:dyDescent="0.25">
      <c r="A616" s="60"/>
      <c r="B616" s="61"/>
      <c r="D616" s="149"/>
      <c r="E616" s="157" t="s">
        <v>3271</v>
      </c>
    </row>
    <row r="617" spans="1:5" x14ac:dyDescent="0.25">
      <c r="A617" s="2" t="s">
        <v>1003</v>
      </c>
      <c r="B617" s="28" t="b">
        <v>0</v>
      </c>
      <c r="D617" s="149" t="s">
        <v>2443</v>
      </c>
      <c r="E617" s="155" t="s">
        <v>2444</v>
      </c>
    </row>
    <row r="618" spans="1:5" x14ac:dyDescent="0.25">
      <c r="A618" s="2" t="s">
        <v>1003</v>
      </c>
      <c r="B618" s="28" t="b">
        <v>0</v>
      </c>
      <c r="D618" s="149" t="s">
        <v>2445</v>
      </c>
      <c r="E618" s="155" t="s">
        <v>2446</v>
      </c>
    </row>
    <row r="619" spans="1:5" x14ac:dyDescent="0.25">
      <c r="A619" s="3" t="s">
        <v>1007</v>
      </c>
      <c r="B619" s="5">
        <f>IF(AND(B617&lt;&gt;FALSE,B618&lt;&gt;FALSE),1,IF(OR(B617=TRUE,B618=TRUE),3,2))</f>
        <v>2</v>
      </c>
      <c r="D619" s="149"/>
      <c r="E619" s="157" t="s">
        <v>521</v>
      </c>
    </row>
    <row r="620" spans="1:5" x14ac:dyDescent="0.25">
      <c r="A620" s="60"/>
      <c r="B620" s="61"/>
      <c r="D620" s="149"/>
      <c r="E620" s="158" t="s">
        <v>3290</v>
      </c>
    </row>
    <row r="621" spans="1:5" s="343" customFormat="1" x14ac:dyDescent="0.25">
      <c r="A621" s="354"/>
      <c r="B621" s="355"/>
      <c r="D621" s="152"/>
      <c r="E621" s="340" t="s">
        <v>3302</v>
      </c>
    </row>
    <row r="622" spans="1:5" x14ac:dyDescent="0.25">
      <c r="A622" s="29" t="s">
        <v>1004</v>
      </c>
      <c r="B622" s="59" t="b">
        <v>0</v>
      </c>
      <c r="D622" s="149" t="s">
        <v>2447</v>
      </c>
      <c r="E622" s="155" t="s">
        <v>2448</v>
      </c>
    </row>
    <row r="623" spans="1:5" x14ac:dyDescent="0.25">
      <c r="A623" s="29" t="s">
        <v>1004</v>
      </c>
      <c r="B623" s="59" t="b">
        <v>0</v>
      </c>
      <c r="D623" s="149" t="s">
        <v>2449</v>
      </c>
      <c r="E623" s="155" t="s">
        <v>2450</v>
      </c>
    </row>
    <row r="624" spans="1:5" x14ac:dyDescent="0.25">
      <c r="A624" s="3" t="s">
        <v>1007</v>
      </c>
      <c r="B624" s="5">
        <f>IF(AND(B622&lt;&gt;FALSE,B623&lt;&gt;FALSE),1,IF(OR(B622=TRUE,B623=TRUE),3,2))</f>
        <v>2</v>
      </c>
      <c r="D624" s="149"/>
      <c r="E624" s="157" t="s">
        <v>521</v>
      </c>
    </row>
    <row r="625" spans="1:5" x14ac:dyDescent="0.25">
      <c r="A625" s="60"/>
      <c r="B625" s="61"/>
      <c r="D625" s="149"/>
      <c r="E625" s="158" t="s">
        <v>3303</v>
      </c>
    </row>
    <row r="626" spans="1:5" x14ac:dyDescent="0.25">
      <c r="A626" s="2" t="s">
        <v>469</v>
      </c>
      <c r="B626" s="28" t="b">
        <v>0</v>
      </c>
      <c r="D626" s="149" t="s">
        <v>2451</v>
      </c>
      <c r="E626" s="155" t="s">
        <v>2452</v>
      </c>
    </row>
    <row r="627" spans="1:5" x14ac:dyDescent="0.25">
      <c r="A627" s="3" t="s">
        <v>1007</v>
      </c>
      <c r="B627" s="5">
        <f>IF(AND(B626&lt;&gt;FALSE),1,IF(OR(B626=TRUE),3,2))</f>
        <v>2</v>
      </c>
      <c r="D627" s="149"/>
      <c r="E627" s="159"/>
    </row>
    <row r="628" spans="1:5" x14ac:dyDescent="0.25">
      <c r="A628" s="4" t="s">
        <v>1009</v>
      </c>
      <c r="B628" s="6" t="str">
        <f>IF(AND(B611=TRUE,B612&lt;&gt;2),"No Score",IF(B611=TRUE,"Basic",IF(AND(B612=2,B615=2,B619=2,B624=2,B627=2),"Blank Form",IF(AND(B612=1,B615=1,B619=1,B624=1,B627=1),"Exemplary",IF(AND(B612=1,B615=1,B619=1,B624=1,B627&lt;&gt;1),"Accomplished",IF(AND(B612=1,B615=1,B619=1,B624&lt;&gt;1),"Proficient",IF(AND(B612=1,B615=1,B619&lt;&gt;1),"Partially Proficient",IF(AND(B612&lt;&gt;2,B615&lt;&gt;1,B619&lt;&gt;1,B624&lt;&gt;1,B627&lt;&gt;1),"Basic","Basic"))))))))</f>
        <v>Blank Form</v>
      </c>
      <c r="D628" s="152"/>
      <c r="E628" s="159"/>
    </row>
    <row r="629" spans="1:5" x14ac:dyDescent="0.25">
      <c r="A629" s="4" t="s">
        <v>483</v>
      </c>
      <c r="B629" s="6" t="str">
        <f>IF(B628=definitions!$B$13,definitions!$A$13,IF(B628=definitions!$B$11,definitions!$A$11,IF(B628=definitions!$B$10,4,IF(B628=definitions!$B$9,3,IF(B628=definitions!$B$8,2,IF(B628=definitions!$B$7,1,IF(B628=definitions!$B$6,0,definitions!$B$12)))))))</f>
        <v>BF</v>
      </c>
      <c r="D629" s="149"/>
      <c r="E629" s="157" t="s">
        <v>3271</v>
      </c>
    </row>
    <row r="630" spans="1:5" x14ac:dyDescent="0.25">
      <c r="A630" s="2" t="s">
        <v>493</v>
      </c>
      <c r="B630" s="28" t="b">
        <v>0</v>
      </c>
      <c r="D630" s="149" t="s">
        <v>2453</v>
      </c>
      <c r="E630" s="155" t="s">
        <v>2454</v>
      </c>
    </row>
    <row r="631" spans="1:5" x14ac:dyDescent="0.25">
      <c r="A631" s="2" t="s">
        <v>493</v>
      </c>
      <c r="B631" s="28" t="b">
        <v>0</v>
      </c>
      <c r="D631" s="149" t="s">
        <v>2455</v>
      </c>
      <c r="E631" s="155" t="s">
        <v>2456</v>
      </c>
    </row>
    <row r="632" spans="1:5" x14ac:dyDescent="0.25">
      <c r="A632" s="186" t="s">
        <v>493</v>
      </c>
      <c r="B632" s="187" t="b">
        <v>0</v>
      </c>
      <c r="D632" s="188"/>
      <c r="E632" s="189" t="s">
        <v>2566</v>
      </c>
    </row>
    <row r="633" spans="1:5" x14ac:dyDescent="0.25">
      <c r="A633" s="3" t="s">
        <v>1007</v>
      </c>
      <c r="B633" s="5">
        <f>IF(AND(B630&lt;&gt;FALSE,B631&lt;&gt;FALSE),1,IF(OR(B630=TRUE,B631=TRUE),3,2))</f>
        <v>2</v>
      </c>
      <c r="D633" s="149"/>
      <c r="E633" s="157" t="s">
        <v>521</v>
      </c>
    </row>
    <row r="634" spans="1:5" x14ac:dyDescent="0.25">
      <c r="A634" s="60"/>
      <c r="B634" s="61"/>
      <c r="D634" s="149"/>
      <c r="E634" s="157" t="s">
        <v>3271</v>
      </c>
    </row>
    <row r="635" spans="1:5" x14ac:dyDescent="0.25">
      <c r="A635" s="2" t="s">
        <v>468</v>
      </c>
      <c r="B635" s="28" t="b">
        <v>0</v>
      </c>
      <c r="D635" s="149" t="s">
        <v>2457</v>
      </c>
      <c r="E635" s="155" t="s">
        <v>2458</v>
      </c>
    </row>
    <row r="636" spans="1:5" x14ac:dyDescent="0.25">
      <c r="A636" s="2" t="s">
        <v>468</v>
      </c>
      <c r="B636" s="28" t="b">
        <v>0</v>
      </c>
      <c r="D636" s="149" t="s">
        <v>2459</v>
      </c>
      <c r="E636" s="155" t="s">
        <v>2460</v>
      </c>
    </row>
    <row r="637" spans="1:5" x14ac:dyDescent="0.25">
      <c r="A637" s="3" t="s">
        <v>1007</v>
      </c>
      <c r="B637" s="5">
        <f>IF(AND(B635&lt;&gt;FALSE,B636&lt;&gt;FALSE),1,IF(OR(B635=TRUE,B636=TRUE),3,2))</f>
        <v>2</v>
      </c>
      <c r="D637" s="149"/>
      <c r="E637" s="157" t="s">
        <v>521</v>
      </c>
    </row>
    <row r="638" spans="1:5" x14ac:dyDescent="0.25">
      <c r="A638" s="60"/>
      <c r="B638" s="61"/>
      <c r="D638" s="149"/>
      <c r="E638" s="158" t="s">
        <v>3271</v>
      </c>
    </row>
    <row r="639" spans="1:5" x14ac:dyDescent="0.25">
      <c r="A639" s="2" t="s">
        <v>1003</v>
      </c>
      <c r="B639" s="28" t="b">
        <v>0</v>
      </c>
      <c r="D639" s="149" t="s">
        <v>2461</v>
      </c>
      <c r="E639" s="155" t="s">
        <v>2462</v>
      </c>
    </row>
    <row r="640" spans="1:5" x14ac:dyDescent="0.25">
      <c r="A640" s="2" t="s">
        <v>1003</v>
      </c>
      <c r="B640" s="28" t="b">
        <v>0</v>
      </c>
      <c r="D640" s="149" t="s">
        <v>2463</v>
      </c>
      <c r="E640" s="155" t="s">
        <v>2464</v>
      </c>
    </row>
    <row r="641" spans="1:6" x14ac:dyDescent="0.25">
      <c r="A641" s="3" t="s">
        <v>1007</v>
      </c>
      <c r="B641" s="5">
        <f>IF(AND(B639&lt;&gt;FALSE,B640&lt;&gt;FALSE),1,IF(OR(B639=TRUE,B640=TRUE),3,2))</f>
        <v>2</v>
      </c>
      <c r="D641" s="149"/>
      <c r="E641" s="157" t="s">
        <v>521</v>
      </c>
    </row>
    <row r="642" spans="1:6" x14ac:dyDescent="0.25">
      <c r="A642" s="60"/>
      <c r="B642" s="61"/>
      <c r="D642" s="149"/>
      <c r="E642" s="158" t="s">
        <v>3289</v>
      </c>
    </row>
    <row r="643" spans="1:6" x14ac:dyDescent="0.25">
      <c r="A643" s="2" t="s">
        <v>1004</v>
      </c>
      <c r="B643" s="28" t="b">
        <v>0</v>
      </c>
      <c r="D643" s="149" t="s">
        <v>2465</v>
      </c>
      <c r="E643" s="155" t="s">
        <v>2466</v>
      </c>
    </row>
    <row r="644" spans="1:6" x14ac:dyDescent="0.25">
      <c r="A644" s="3" t="s">
        <v>1007</v>
      </c>
      <c r="B644" s="5">
        <f>IF(AND(B643&lt;&gt;FALSE),1,IF(OR(B643=TRUE),3,2))</f>
        <v>2</v>
      </c>
      <c r="D644" s="152"/>
      <c r="E644" s="157" t="s">
        <v>521</v>
      </c>
    </row>
    <row r="645" spans="1:6" x14ac:dyDescent="0.25">
      <c r="A645" s="60"/>
      <c r="B645" s="61"/>
      <c r="D645" s="152"/>
      <c r="E645" s="158" t="s">
        <v>3289</v>
      </c>
    </row>
    <row r="646" spans="1:6" x14ac:dyDescent="0.25">
      <c r="A646" s="2" t="s">
        <v>1008</v>
      </c>
      <c r="B646" s="28" t="b">
        <v>0</v>
      </c>
      <c r="D646" s="149" t="s">
        <v>2467</v>
      </c>
      <c r="E646" s="155" t="s">
        <v>2468</v>
      </c>
    </row>
    <row r="647" spans="1:6" x14ac:dyDescent="0.25">
      <c r="A647" s="3" t="s">
        <v>1007</v>
      </c>
      <c r="B647" s="5">
        <f>IF(AND(B646&lt;&gt;FALSE),1,IF(OR(B646=TRUE),3,2))</f>
        <v>2</v>
      </c>
      <c r="D647" s="138"/>
      <c r="E647" s="137"/>
    </row>
    <row r="648" spans="1:6" x14ac:dyDescent="0.25">
      <c r="A648" s="4" t="s">
        <v>1009</v>
      </c>
      <c r="B648" s="6" t="str">
        <f>IF(AND(B632=TRUE,B633&lt;&gt;2),"No Score",IF(B632=TRUE,"Basic",IF(AND(B633=2,B637=2,B641=2,B644=2,B647=2),"Blank Form",IF(AND(B633=1,B637=1,B641=1,B644=1,B647=1),"Exemplary",IF(AND(B633=1,B637=1,B641=1,B644=1,B647&lt;&gt;1),"Accomplished",IF(AND(B633=1,B637=1,B641=1,B644&lt;&gt;1),"Proficient",IF(AND(B633=1,B637=1,B641&lt;&gt;1),"Partially Proficient",IF(AND(B633&lt;&gt;2,B637&lt;&gt;1,B641&lt;&gt;1,B644&lt;&gt;1,B647&lt;&gt;1),"Basic","Basic"))))))))</f>
        <v>Blank Form</v>
      </c>
      <c r="D648"/>
      <c r="E648"/>
    </row>
    <row r="649" spans="1:6" x14ac:dyDescent="0.25">
      <c r="A649" s="4" t="s">
        <v>483</v>
      </c>
      <c r="B649" s="6" t="str">
        <f>IF(B648=definitions!$B$13,definitions!$A$13,IF(B648=definitions!$B$11,definitions!$A$11,IF(B648=definitions!$B$10,4,IF(B648=definitions!$B$9,3,IF(B648=definitions!$B$8,2,IF(B648=definitions!$B$7,1,IF(B648=definitions!$B$6,0,definitions!$B$12)))))))</f>
        <v>BF</v>
      </c>
      <c r="D649"/>
      <c r="E649"/>
    </row>
    <row r="650" spans="1:6" s="201" customFormat="1" x14ac:dyDescent="0.25">
      <c r="A650" s="202" t="s">
        <v>3175</v>
      </c>
      <c r="B650" s="203" t="str">
        <f>'Standard 6'!$E$67</f>
        <v>BF</v>
      </c>
      <c r="D650" s="152"/>
      <c r="E650" s="160"/>
    </row>
    <row r="651" spans="1:6" s="201" customFormat="1" x14ac:dyDescent="0.25">
      <c r="A651" s="202" t="s">
        <v>3176</v>
      </c>
      <c r="B651" s="203" t="str">
        <f>IF(B650=definitions!$A$13,definitions!$B$13,IF(B650&lt;2,definitions!$B$6,IF(AND(B650&lt;5,B650&gt;1),definitions!$B$7,IF(AND(B650&lt;8,B650&gt;4),definitions!$B$8,IF(AND(B650&lt;11,B650&gt;7),definitions!$B$9,IF(AND(B650&lt;13,B650&gt;10),definitions!$B$10,definitions!$B$11))))))</f>
        <v>Blank Form</v>
      </c>
      <c r="D651" s="152"/>
      <c r="E651" s="160"/>
    </row>
    <row r="652" spans="1:6" x14ac:dyDescent="0.25">
      <c r="A652" s="356" t="s">
        <v>3177</v>
      </c>
      <c r="B652" s="357"/>
      <c r="C652" s="343"/>
      <c r="D652" s="347"/>
      <c r="E652" s="346"/>
      <c r="F652" s="348"/>
    </row>
    <row r="653" spans="1:6" x14ac:dyDescent="0.25">
      <c r="A653" s="358"/>
      <c r="B653" s="359"/>
      <c r="C653" s="343"/>
      <c r="D653" s="347"/>
      <c r="E653" s="346"/>
      <c r="F653" s="348"/>
    </row>
    <row r="654" spans="1:6" x14ac:dyDescent="0.25">
      <c r="A654" s="343" t="s">
        <v>3161</v>
      </c>
      <c r="B654" s="343" t="str">
        <f>'Standard 7 Scoring'!C69</f>
        <v/>
      </c>
      <c r="C654" s="343">
        <f t="shared" ref="C654:C660" si="0">IF(ISBLANK(D654),"*",D654-1)</f>
        <v>-1</v>
      </c>
      <c r="D654" s="343">
        <v>0</v>
      </c>
      <c r="E654" s="343" t="str">
        <f>IF(C654=3,'Standard 7 Scoring'!$J$9,IF(C654=2,'Standard 7 Scoring'!$H$9,IF(C654=1,'Standard 7 Scoring'!$F$9,IF(C654=0,'Standard 7 Scoring'!$D$9,IF(C654="*","No Score Selected","")))))</f>
        <v/>
      </c>
      <c r="F654" s="348"/>
    </row>
    <row r="655" spans="1:6" x14ac:dyDescent="0.25">
      <c r="A655" s="343" t="s">
        <v>3162</v>
      </c>
      <c r="B655" s="343" t="str">
        <f>'Standard 7 Scoring'!C70</f>
        <v/>
      </c>
      <c r="C655" s="343">
        <f t="shared" si="0"/>
        <v>-1</v>
      </c>
      <c r="D655" s="343">
        <v>0</v>
      </c>
      <c r="E655" s="343" t="str">
        <f>IF(C655=3,'Standard 7 Scoring'!$J$9,IF(C655=2,'Standard 7 Scoring'!$H$9,IF(C655=1,'Standard 7 Scoring'!$F$9,IF(C655=0,'Standard 7 Scoring'!$D$9,IF(C655="*","No Score Selected","")))))</f>
        <v/>
      </c>
      <c r="F655" s="348"/>
    </row>
    <row r="656" spans="1:6" x14ac:dyDescent="0.25">
      <c r="A656" s="343" t="s">
        <v>3163</v>
      </c>
      <c r="B656" s="343" t="str">
        <f>'Standard 7 Scoring'!C71</f>
        <v/>
      </c>
      <c r="C656" s="343" t="str">
        <f t="shared" si="0"/>
        <v>*</v>
      </c>
      <c r="D656" s="343"/>
      <c r="E656" s="343" t="str">
        <f>IF(C656=3,'Standard 7 Scoring'!$J$9,IF(C656=2,'Standard 7 Scoring'!$H$9,IF(C656=1,'Standard 7 Scoring'!$F$9,IF(C656=0,'Standard 7 Scoring'!$D$9,IF(C656="*","No Score Selected","")))))</f>
        <v>No Score Selected</v>
      </c>
      <c r="F656" s="348"/>
    </row>
    <row r="657" spans="1:6" x14ac:dyDescent="0.25">
      <c r="A657" s="343" t="s">
        <v>3164</v>
      </c>
      <c r="B657" s="343" t="str">
        <f>'Standard 7 Scoring'!C72</f>
        <v/>
      </c>
      <c r="C657" s="343" t="str">
        <f t="shared" si="0"/>
        <v>*</v>
      </c>
      <c r="D657" s="343"/>
      <c r="E657" s="343" t="str">
        <f>IF(C657=3,'Standard 7 Scoring'!$J$9,IF(C657=2,'Standard 7 Scoring'!$H$9,IF(C657=1,'Standard 7 Scoring'!$F$9,IF(C657=0,'Standard 7 Scoring'!$D$9,IF(C657="*","No Score Selected","")))))</f>
        <v>No Score Selected</v>
      </c>
      <c r="F657" s="348"/>
    </row>
    <row r="658" spans="1:6" x14ac:dyDescent="0.25">
      <c r="A658" s="343" t="s">
        <v>3165</v>
      </c>
      <c r="B658" s="343" t="str">
        <f>'Standard 7 Scoring'!C73</f>
        <v/>
      </c>
      <c r="C658" s="343" t="str">
        <f t="shared" si="0"/>
        <v>*</v>
      </c>
      <c r="D658" s="343"/>
      <c r="E658" s="343" t="str">
        <f>IF(C658=3,'Standard 7 Scoring'!$J$9,IF(C658=2,'Standard 7 Scoring'!$H$9,IF(C658=1,'Standard 7 Scoring'!$F$9,IF(C658=0,'Standard 7 Scoring'!$D$9,IF(C658="*","No Score Selected","")))))</f>
        <v>No Score Selected</v>
      </c>
      <c r="F658" s="348"/>
    </row>
    <row r="659" spans="1:6" x14ac:dyDescent="0.25">
      <c r="A659" s="343" t="s">
        <v>3166</v>
      </c>
      <c r="B659" s="343" t="str">
        <f>'Standard 7 Scoring'!C74</f>
        <v/>
      </c>
      <c r="C659" s="343" t="str">
        <f t="shared" si="0"/>
        <v>*</v>
      </c>
      <c r="D659" s="343"/>
      <c r="E659" s="343" t="str">
        <f>IF(C659=3,'Standard 7 Scoring'!$J$9,IF(C659=2,'Standard 7 Scoring'!$H$9,IF(C659=1,'Standard 7 Scoring'!$F$9,IF(C659=0,'Standard 7 Scoring'!$D$9,IF(C659="*","No Score Selected","")))))</f>
        <v>No Score Selected</v>
      </c>
      <c r="F659" s="348"/>
    </row>
    <row r="660" spans="1:6" x14ac:dyDescent="0.25">
      <c r="A660" s="343" t="s">
        <v>3167</v>
      </c>
      <c r="B660" s="343" t="str">
        <f>'Standard 7 Scoring'!C75</f>
        <v/>
      </c>
      <c r="C660" s="343" t="str">
        <f t="shared" si="0"/>
        <v>*</v>
      </c>
      <c r="D660" s="343"/>
      <c r="E660" s="343" t="str">
        <f>IF(C660=3,'Standard 7 Scoring'!$J$9,IF(C660=2,'Standard 7 Scoring'!$H$9,IF(C660=1,'Standard 7 Scoring'!$F$9,IF(C660=0,'Standard 7 Scoring'!$D$9,IF(C660="*","No Score Selected","")))))</f>
        <v>No Score Selected</v>
      </c>
      <c r="F660" s="348"/>
    </row>
    <row r="661" spans="1:6" x14ac:dyDescent="0.25">
      <c r="A661" s="344" t="s">
        <v>3097</v>
      </c>
      <c r="B661" s="339" t="str">
        <f>'Standard 7 Scoring'!G77</f>
        <v>#N/A</v>
      </c>
      <c r="C661" s="343"/>
      <c r="D661" s="347"/>
      <c r="E661" s="346"/>
      <c r="F661" s="348"/>
    </row>
    <row r="662" spans="1:6" x14ac:dyDescent="0.25">
      <c r="A662" s="344" t="s">
        <v>3098</v>
      </c>
      <c r="B662" s="339" t="str">
        <f>'Standard 7 Scoring'!I77</f>
        <v>#NA</v>
      </c>
      <c r="C662" s="343"/>
      <c r="D662" s="347"/>
      <c r="E662" s="346"/>
      <c r="F662" s="348"/>
    </row>
    <row r="663" spans="1:6" x14ac:dyDescent="0.25">
      <c r="A663" s="352" t="s">
        <v>3099</v>
      </c>
      <c r="B663" s="353" t="str">
        <f>'Standard 7 Scoring'!A69</f>
        <v/>
      </c>
      <c r="C663" s="343"/>
      <c r="D663" s="347"/>
      <c r="E663" s="346"/>
      <c r="F663" s="348"/>
    </row>
    <row r="664" spans="1:6" x14ac:dyDescent="0.25">
      <c r="A664" s="352" t="s">
        <v>3100</v>
      </c>
      <c r="B664" s="365" t="str">
        <f>'Standard 7 Scoring'!E69</f>
        <v/>
      </c>
      <c r="C664" s="343"/>
      <c r="D664" s="347"/>
      <c r="E664" s="346"/>
      <c r="F664" s="348"/>
    </row>
    <row r="665" spans="1:6" x14ac:dyDescent="0.25">
      <c r="A665" s="352" t="s">
        <v>3101</v>
      </c>
      <c r="B665" s="365" t="str">
        <f>'Standard 7 Selecting'!F24</f>
        <v>Please Select</v>
      </c>
      <c r="C665" s="343"/>
      <c r="D665" s="347"/>
      <c r="E665" s="346"/>
      <c r="F665" s="348"/>
    </row>
    <row r="666" spans="1:6" x14ac:dyDescent="0.25">
      <c r="A666" s="352" t="s">
        <v>3102</v>
      </c>
      <c r="B666" s="353" t="str">
        <f>'Standard 7 Scoring'!C10</f>
        <v/>
      </c>
      <c r="C666" s="343"/>
      <c r="D666" s="347"/>
      <c r="E666" s="346"/>
      <c r="F666" s="348"/>
    </row>
    <row r="667" spans="1:6" x14ac:dyDescent="0.25">
      <c r="A667" s="352" t="s">
        <v>3103</v>
      </c>
      <c r="B667" s="371" t="str">
        <f>'Standard 7 Scoring'!E10</f>
        <v/>
      </c>
      <c r="C667" s="343"/>
      <c r="D667" s="347"/>
      <c r="E667" s="346"/>
      <c r="F667" s="348"/>
    </row>
    <row r="668" spans="1:6" x14ac:dyDescent="0.25">
      <c r="A668" s="352" t="s">
        <v>3104</v>
      </c>
      <c r="B668" s="353" t="str">
        <f>'Standard 7 Scoring'!G10</f>
        <v/>
      </c>
      <c r="C668" s="343"/>
      <c r="D668" s="347"/>
      <c r="E668" s="346"/>
      <c r="F668" s="348"/>
    </row>
    <row r="669" spans="1:6" x14ac:dyDescent="0.25">
      <c r="A669" s="352" t="s">
        <v>3105</v>
      </c>
      <c r="B669" s="353" t="str">
        <f>'Standard 7 Scoring'!I10</f>
        <v/>
      </c>
      <c r="C669" s="343"/>
      <c r="D669" s="347"/>
      <c r="E669" s="346"/>
      <c r="F669" s="348"/>
    </row>
    <row r="670" spans="1:6" x14ac:dyDescent="0.25">
      <c r="A670" s="352" t="s">
        <v>3106</v>
      </c>
      <c r="B670" s="353" t="str">
        <f>'Standard 7 Scoring'!A70</f>
        <v/>
      </c>
      <c r="C670" s="343"/>
      <c r="D670" s="347"/>
      <c r="E670" s="346"/>
      <c r="F670" s="348"/>
    </row>
    <row r="671" spans="1:6" x14ac:dyDescent="0.25">
      <c r="A671" s="352" t="s">
        <v>3107</v>
      </c>
      <c r="B671" s="365" t="str">
        <f>'Standard 7 Scoring'!E70</f>
        <v/>
      </c>
      <c r="C671" s="343"/>
      <c r="D671" s="347"/>
      <c r="E671" s="346"/>
      <c r="F671" s="348"/>
    </row>
    <row r="672" spans="1:6" x14ac:dyDescent="0.25">
      <c r="A672" s="352" t="s">
        <v>3108</v>
      </c>
      <c r="B672" s="365" t="str">
        <f>'Standard 7 Selecting'!F25</f>
        <v>Please Select</v>
      </c>
      <c r="C672" s="343"/>
      <c r="D672" s="347"/>
      <c r="E672" s="346"/>
      <c r="F672" s="348"/>
    </row>
    <row r="673" spans="1:6" x14ac:dyDescent="0.25">
      <c r="A673" s="352" t="s">
        <v>3109</v>
      </c>
      <c r="B673" s="371" t="str">
        <f>'Standard 7 Scoring'!C19</f>
        <v/>
      </c>
      <c r="C673" s="343"/>
      <c r="D673" s="347"/>
      <c r="E673" s="346"/>
      <c r="F673" s="348"/>
    </row>
    <row r="674" spans="1:6" x14ac:dyDescent="0.25">
      <c r="A674" s="352" t="s">
        <v>3110</v>
      </c>
      <c r="B674" s="371" t="str">
        <f>'Standard 7 Scoring'!E19</f>
        <v/>
      </c>
      <c r="C674" s="343"/>
      <c r="D674" s="347"/>
      <c r="E674" s="346"/>
      <c r="F674" s="348"/>
    </row>
    <row r="675" spans="1:6" x14ac:dyDescent="0.25">
      <c r="A675" s="352" t="s">
        <v>3111</v>
      </c>
      <c r="B675" s="371" t="str">
        <f>'Standard 7 Scoring'!G19</f>
        <v/>
      </c>
      <c r="C675" s="343"/>
      <c r="D675" s="347"/>
      <c r="E675" s="346"/>
      <c r="F675" s="348"/>
    </row>
    <row r="676" spans="1:6" x14ac:dyDescent="0.25">
      <c r="A676" s="352" t="s">
        <v>3112</v>
      </c>
      <c r="B676" s="371" t="str">
        <f>'Standard 7 Scoring'!I19</f>
        <v/>
      </c>
      <c r="C676" s="343"/>
      <c r="D676" s="347"/>
      <c r="E676" s="346"/>
      <c r="F676" s="348"/>
    </row>
    <row r="677" spans="1:6" x14ac:dyDescent="0.25">
      <c r="A677" s="352" t="s">
        <v>3113</v>
      </c>
      <c r="B677" s="353" t="str">
        <f>'Standard 7 Scoring'!A71</f>
        <v/>
      </c>
      <c r="C677" s="343"/>
      <c r="D677" s="347"/>
      <c r="E677" s="346"/>
      <c r="F677" s="348"/>
    </row>
    <row r="678" spans="1:6" x14ac:dyDescent="0.25">
      <c r="A678" s="352" t="s">
        <v>3114</v>
      </c>
      <c r="B678" s="365" t="str">
        <f>'Standard 7 Scoring'!E71</f>
        <v/>
      </c>
      <c r="C678" s="343"/>
      <c r="D678" s="347"/>
      <c r="E678" s="346"/>
      <c r="F678" s="348"/>
    </row>
    <row r="679" spans="1:6" x14ac:dyDescent="0.25">
      <c r="A679" s="352" t="s">
        <v>3115</v>
      </c>
      <c r="B679" s="365" t="str">
        <f>'Standard 7 Selecting'!F26</f>
        <v>Please Select</v>
      </c>
      <c r="C679" s="343"/>
      <c r="D679" s="347"/>
      <c r="E679" s="346"/>
      <c r="F679" s="348"/>
    </row>
    <row r="680" spans="1:6" x14ac:dyDescent="0.25">
      <c r="A680" s="352" t="s">
        <v>3116</v>
      </c>
      <c r="B680" s="371" t="str">
        <f>'Standard 7 Scoring'!C28</f>
        <v/>
      </c>
      <c r="C680" s="343"/>
      <c r="D680" s="347"/>
      <c r="E680" s="346"/>
      <c r="F680" s="348"/>
    </row>
    <row r="681" spans="1:6" x14ac:dyDescent="0.25">
      <c r="A681" s="352" t="s">
        <v>3117</v>
      </c>
      <c r="B681" s="371" t="str">
        <f>'Standard 7 Scoring'!E28</f>
        <v/>
      </c>
      <c r="C681" s="343"/>
      <c r="D681" s="347"/>
      <c r="E681" s="346"/>
      <c r="F681" s="348"/>
    </row>
    <row r="682" spans="1:6" x14ac:dyDescent="0.25">
      <c r="A682" s="352" t="s">
        <v>3118</v>
      </c>
      <c r="B682" s="371" t="str">
        <f>'Standard 7 Scoring'!G28</f>
        <v/>
      </c>
      <c r="C682" s="343"/>
      <c r="D682" s="347"/>
      <c r="E682" s="346"/>
      <c r="F682" s="348"/>
    </row>
    <row r="683" spans="1:6" x14ac:dyDescent="0.25">
      <c r="A683" s="352" t="s">
        <v>3119</v>
      </c>
      <c r="B683" s="371" t="str">
        <f>'Standard 7 Scoring'!I28</f>
        <v/>
      </c>
      <c r="C683" s="343"/>
      <c r="D683" s="347"/>
      <c r="E683" s="346"/>
      <c r="F683" s="348"/>
    </row>
    <row r="684" spans="1:6" x14ac:dyDescent="0.25">
      <c r="A684" s="352" t="s">
        <v>3120</v>
      </c>
      <c r="B684" s="353" t="str">
        <f>'Standard 7 Scoring'!A72</f>
        <v/>
      </c>
      <c r="C684" s="343"/>
      <c r="D684" s="347"/>
      <c r="E684" s="346"/>
      <c r="F684" s="348"/>
    </row>
    <row r="685" spans="1:6" x14ac:dyDescent="0.25">
      <c r="A685" s="352" t="s">
        <v>3121</v>
      </c>
      <c r="B685" s="365" t="str">
        <f>'Standard 7 Scoring'!E72</f>
        <v/>
      </c>
      <c r="C685" s="343"/>
      <c r="D685" s="347"/>
      <c r="E685" s="346"/>
      <c r="F685" s="348"/>
    </row>
    <row r="686" spans="1:6" x14ac:dyDescent="0.25">
      <c r="A686" s="352" t="s">
        <v>3122</v>
      </c>
      <c r="B686" s="352" t="str">
        <f>'Standard 7 Selecting'!F27</f>
        <v>Please Select</v>
      </c>
      <c r="C686" s="343"/>
      <c r="D686" s="347"/>
      <c r="E686" s="346"/>
      <c r="F686" s="348"/>
    </row>
    <row r="687" spans="1:6" x14ac:dyDescent="0.25">
      <c r="A687" s="352" t="s">
        <v>3123</v>
      </c>
      <c r="B687" s="371" t="str">
        <f>'Standard 7 Scoring'!C37</f>
        <v/>
      </c>
      <c r="C687" s="343"/>
      <c r="D687" s="347"/>
      <c r="E687" s="346"/>
      <c r="F687" s="348"/>
    </row>
    <row r="688" spans="1:6" x14ac:dyDescent="0.25">
      <c r="A688" s="352" t="s">
        <v>3124</v>
      </c>
      <c r="B688" s="371" t="str">
        <f>'Standard 7 Scoring'!E37</f>
        <v/>
      </c>
      <c r="C688" s="343"/>
      <c r="D688" s="347"/>
      <c r="E688" s="346"/>
      <c r="F688" s="348"/>
    </row>
    <row r="689" spans="1:6" x14ac:dyDescent="0.25">
      <c r="A689" s="352" t="s">
        <v>3125</v>
      </c>
      <c r="B689" s="371" t="str">
        <f>'Standard 7 Scoring'!G37</f>
        <v/>
      </c>
      <c r="C689" s="343"/>
      <c r="D689" s="347"/>
      <c r="E689" s="346"/>
      <c r="F689" s="348"/>
    </row>
    <row r="690" spans="1:6" x14ac:dyDescent="0.25">
      <c r="A690" s="352" t="s">
        <v>3126</v>
      </c>
      <c r="B690" s="371" t="str">
        <f>'Standard 7 Scoring'!I37</f>
        <v/>
      </c>
      <c r="C690" s="343"/>
      <c r="D690" s="347"/>
      <c r="E690" s="346"/>
      <c r="F690" s="348"/>
    </row>
    <row r="691" spans="1:6" x14ac:dyDescent="0.25">
      <c r="A691" s="352" t="s">
        <v>3127</v>
      </c>
      <c r="B691" s="353" t="str">
        <f>'Standard 7 Scoring'!A73</f>
        <v/>
      </c>
      <c r="C691" s="343"/>
      <c r="D691" s="347"/>
      <c r="E691" s="346"/>
      <c r="F691" s="348"/>
    </row>
    <row r="692" spans="1:6" x14ac:dyDescent="0.25">
      <c r="A692" s="352" t="s">
        <v>3128</v>
      </c>
      <c r="B692" s="365" t="str">
        <f>'Standard 7 Scoring'!E73</f>
        <v/>
      </c>
      <c r="C692" s="343"/>
      <c r="D692" s="347"/>
      <c r="E692" s="346"/>
      <c r="F692" s="348"/>
    </row>
    <row r="693" spans="1:6" x14ac:dyDescent="0.25">
      <c r="A693" s="352" t="s">
        <v>3129</v>
      </c>
      <c r="B693" s="365" t="str">
        <f>'Standard 7 Selecting'!F28</f>
        <v>Please Select</v>
      </c>
      <c r="C693" s="343"/>
      <c r="D693" s="347"/>
      <c r="E693" s="346"/>
      <c r="F693" s="348"/>
    </row>
    <row r="694" spans="1:6" x14ac:dyDescent="0.25">
      <c r="A694" s="352" t="s">
        <v>3130</v>
      </c>
      <c r="B694" s="371" t="str">
        <f>'Standard 7 Scoring'!C46</f>
        <v/>
      </c>
      <c r="C694" s="343"/>
      <c r="D694" s="347"/>
      <c r="E694" s="346"/>
      <c r="F694" s="348"/>
    </row>
    <row r="695" spans="1:6" x14ac:dyDescent="0.25">
      <c r="A695" s="352" t="s">
        <v>3131</v>
      </c>
      <c r="B695" s="371" t="str">
        <f>'Standard 7 Scoring'!E46</f>
        <v/>
      </c>
      <c r="C695" s="343"/>
      <c r="D695" s="347"/>
      <c r="E695" s="346"/>
      <c r="F695" s="348"/>
    </row>
    <row r="696" spans="1:6" x14ac:dyDescent="0.25">
      <c r="A696" s="352" t="s">
        <v>3132</v>
      </c>
      <c r="B696" s="371" t="str">
        <f>'Standard 7 Scoring'!G46</f>
        <v/>
      </c>
      <c r="C696" s="343"/>
      <c r="D696" s="347"/>
      <c r="E696" s="346"/>
      <c r="F696" s="348"/>
    </row>
    <row r="697" spans="1:6" x14ac:dyDescent="0.25">
      <c r="A697" s="352" t="s">
        <v>3133</v>
      </c>
      <c r="B697" s="371" t="str">
        <f>'Standard 7 Scoring'!I46</f>
        <v/>
      </c>
      <c r="C697" s="343"/>
      <c r="D697" s="347"/>
      <c r="E697" s="349"/>
      <c r="F697" s="350"/>
    </row>
    <row r="698" spans="1:6" x14ac:dyDescent="0.25">
      <c r="A698" s="352" t="s">
        <v>3134</v>
      </c>
      <c r="B698" s="353" t="str">
        <f>'Standard 7 Scoring'!A74</f>
        <v/>
      </c>
      <c r="C698" s="343"/>
      <c r="D698" s="347"/>
      <c r="E698" s="349"/>
      <c r="F698" s="350"/>
    </row>
    <row r="699" spans="1:6" x14ac:dyDescent="0.25">
      <c r="A699" s="352" t="s">
        <v>3135</v>
      </c>
      <c r="B699" s="365" t="str">
        <f>'Standard 7 Scoring'!E74</f>
        <v/>
      </c>
      <c r="C699" s="343"/>
      <c r="D699" s="347"/>
      <c r="E699" s="349"/>
      <c r="F699" s="350"/>
    </row>
    <row r="700" spans="1:6" x14ac:dyDescent="0.25">
      <c r="A700" s="352" t="s">
        <v>3136</v>
      </c>
      <c r="B700" s="365" t="str">
        <f>'Standard 7 Selecting'!F29</f>
        <v>Please Select</v>
      </c>
      <c r="C700" s="343"/>
      <c r="D700" s="347"/>
      <c r="E700" s="349"/>
      <c r="F700" s="350"/>
    </row>
    <row r="701" spans="1:6" x14ac:dyDescent="0.25">
      <c r="A701" s="352" t="s">
        <v>3137</v>
      </c>
      <c r="B701" s="371" t="str">
        <f>'Standard 7 Scoring'!C55</f>
        <v/>
      </c>
      <c r="C701" s="343"/>
      <c r="D701" s="347"/>
      <c r="E701" s="349"/>
      <c r="F701" s="350"/>
    </row>
    <row r="702" spans="1:6" x14ac:dyDescent="0.25">
      <c r="A702" s="352" t="s">
        <v>3138</v>
      </c>
      <c r="B702" s="371" t="str">
        <f>'Standard 7 Scoring'!E55</f>
        <v/>
      </c>
      <c r="C702" s="343"/>
      <c r="D702" s="347"/>
      <c r="E702" s="349"/>
      <c r="F702" s="350"/>
    </row>
    <row r="703" spans="1:6" x14ac:dyDescent="0.25">
      <c r="A703" s="352" t="s">
        <v>3139</v>
      </c>
      <c r="B703" s="371" t="str">
        <f>'Standard 7 Scoring'!G55</f>
        <v/>
      </c>
      <c r="C703" s="343"/>
      <c r="D703" s="347"/>
      <c r="E703" s="349"/>
      <c r="F703" s="350"/>
    </row>
    <row r="704" spans="1:6" x14ac:dyDescent="0.25">
      <c r="A704" s="352" t="s">
        <v>3140</v>
      </c>
      <c r="B704" s="371" t="str">
        <f>'Standard 7 Scoring'!I55</f>
        <v/>
      </c>
      <c r="C704" s="343"/>
      <c r="D704" s="347"/>
      <c r="E704" s="349"/>
      <c r="F704" s="350"/>
    </row>
    <row r="705" spans="1:6" x14ac:dyDescent="0.25">
      <c r="A705" s="352" t="s">
        <v>3141</v>
      </c>
      <c r="B705" s="343" t="str">
        <f>'Standard 7 Scoring'!A75</f>
        <v/>
      </c>
      <c r="C705" s="343"/>
      <c r="D705" s="347"/>
      <c r="E705" s="349"/>
      <c r="F705" s="350"/>
    </row>
    <row r="706" spans="1:6" x14ac:dyDescent="0.25">
      <c r="A706" s="352" t="s">
        <v>3142</v>
      </c>
      <c r="B706" s="365" t="str">
        <f>'Standard 7 Scoring'!E75</f>
        <v/>
      </c>
      <c r="C706" s="343"/>
      <c r="D706" s="347"/>
      <c r="E706" s="349"/>
      <c r="F706" s="350"/>
    </row>
    <row r="707" spans="1:6" x14ac:dyDescent="0.25">
      <c r="A707" s="352" t="s">
        <v>3143</v>
      </c>
      <c r="B707" s="365" t="str">
        <f>'Standard 7 Selecting'!F30</f>
        <v>Please Select</v>
      </c>
      <c r="C707" s="343"/>
      <c r="D707" s="347"/>
      <c r="E707" s="349"/>
      <c r="F707" s="350"/>
    </row>
    <row r="708" spans="1:6" x14ac:dyDescent="0.25">
      <c r="A708" s="352" t="s">
        <v>3144</v>
      </c>
      <c r="B708" s="371" t="str">
        <f>'Standard 7 Scoring'!C64</f>
        <v/>
      </c>
      <c r="C708" s="343"/>
      <c r="D708" s="347"/>
      <c r="E708" s="349"/>
      <c r="F708" s="350"/>
    </row>
    <row r="709" spans="1:6" x14ac:dyDescent="0.25">
      <c r="A709" s="352" t="s">
        <v>3145</v>
      </c>
      <c r="B709" s="371" t="str">
        <f>'Standard 7 Scoring'!E64</f>
        <v/>
      </c>
      <c r="C709" s="343"/>
      <c r="D709" s="347"/>
      <c r="E709" s="349"/>
      <c r="F709" s="350"/>
    </row>
    <row r="710" spans="1:6" x14ac:dyDescent="0.25">
      <c r="A710" s="352" t="s">
        <v>3146</v>
      </c>
      <c r="B710" s="371" t="str">
        <f>'Standard 7 Scoring'!G64</f>
        <v/>
      </c>
      <c r="C710" s="343"/>
      <c r="D710" s="347"/>
      <c r="E710" s="349"/>
      <c r="F710" s="350"/>
    </row>
    <row r="711" spans="1:6" x14ac:dyDescent="0.25">
      <c r="A711" s="352" t="s">
        <v>3147</v>
      </c>
      <c r="B711" s="371" t="str">
        <f>'Standard 7 Scoring'!I64</f>
        <v/>
      </c>
      <c r="C711" s="343"/>
      <c r="D711" s="347"/>
      <c r="E711" s="349"/>
      <c r="F711" s="350"/>
    </row>
    <row r="712" spans="1:6" x14ac:dyDescent="0.25">
      <c r="D712"/>
      <c r="E712"/>
    </row>
    <row r="713" spans="1:6" x14ac:dyDescent="0.25">
      <c r="D713"/>
      <c r="E713"/>
    </row>
    <row r="714" spans="1:6" x14ac:dyDescent="0.25">
      <c r="D714"/>
      <c r="E714"/>
    </row>
    <row r="715" spans="1:6" x14ac:dyDescent="0.25">
      <c r="D715"/>
      <c r="E715"/>
    </row>
    <row r="716" spans="1:6" x14ac:dyDescent="0.25">
      <c r="D716"/>
      <c r="E716"/>
    </row>
    <row r="717" spans="1:6" x14ac:dyDescent="0.25">
      <c r="D717"/>
      <c r="E717"/>
    </row>
    <row r="718" spans="1:6" x14ac:dyDescent="0.25">
      <c r="D718"/>
      <c r="E718"/>
    </row>
    <row r="719" spans="1:6" x14ac:dyDescent="0.25">
      <c r="D719"/>
      <c r="E719"/>
    </row>
    <row r="720" spans="1:6" x14ac:dyDescent="0.25">
      <c r="D720"/>
      <c r="E720"/>
    </row>
    <row r="721" spans="4:5" x14ac:dyDescent="0.25">
      <c r="D721"/>
      <c r="E721"/>
    </row>
    <row r="722" spans="4:5" x14ac:dyDescent="0.25">
      <c r="D722"/>
      <c r="E722"/>
    </row>
    <row r="723" spans="4:5" x14ac:dyDescent="0.25">
      <c r="D723"/>
      <c r="E723"/>
    </row>
    <row r="724" spans="4:5" x14ac:dyDescent="0.25">
      <c r="D724"/>
      <c r="E724"/>
    </row>
    <row r="725" spans="4:5" x14ac:dyDescent="0.25">
      <c r="D725"/>
      <c r="E725"/>
    </row>
    <row r="726" spans="4:5" x14ac:dyDescent="0.25">
      <c r="D726"/>
      <c r="E726"/>
    </row>
    <row r="727" spans="4:5" x14ac:dyDescent="0.25">
      <c r="D727"/>
      <c r="E727"/>
    </row>
    <row r="728" spans="4:5" x14ac:dyDescent="0.25">
      <c r="D728"/>
      <c r="E728"/>
    </row>
    <row r="729" spans="4:5" x14ac:dyDescent="0.25">
      <c r="D729"/>
      <c r="E729"/>
    </row>
    <row r="730" spans="4:5" x14ac:dyDescent="0.25">
      <c r="D730"/>
      <c r="E730"/>
    </row>
    <row r="731" spans="4:5" x14ac:dyDescent="0.25">
      <c r="D731"/>
      <c r="E731"/>
    </row>
    <row r="732" spans="4:5" x14ac:dyDescent="0.25">
      <c r="D732"/>
      <c r="E732"/>
    </row>
    <row r="733" spans="4:5" x14ac:dyDescent="0.25">
      <c r="D733"/>
      <c r="E733"/>
    </row>
    <row r="734" spans="4:5" x14ac:dyDescent="0.25">
      <c r="D734"/>
      <c r="E734"/>
    </row>
    <row r="735" spans="4:5" x14ac:dyDescent="0.25">
      <c r="D735"/>
      <c r="E735"/>
    </row>
    <row r="736" spans="4:5" x14ac:dyDescent="0.25">
      <c r="D736"/>
      <c r="E736"/>
    </row>
    <row r="737" spans="4:5" x14ac:dyDescent="0.25">
      <c r="D737"/>
      <c r="E737"/>
    </row>
    <row r="738" spans="4:5" x14ac:dyDescent="0.25">
      <c r="D738"/>
      <c r="E738"/>
    </row>
    <row r="739" spans="4:5" x14ac:dyDescent="0.25">
      <c r="D739"/>
      <c r="E739"/>
    </row>
    <row r="740" spans="4:5" x14ac:dyDescent="0.25">
      <c r="D740"/>
      <c r="E740"/>
    </row>
    <row r="741" spans="4:5" x14ac:dyDescent="0.25">
      <c r="D741"/>
      <c r="E741"/>
    </row>
    <row r="742" spans="4:5" x14ac:dyDescent="0.25">
      <c r="D742"/>
      <c r="E742"/>
    </row>
    <row r="743" spans="4:5" x14ac:dyDescent="0.25">
      <c r="D743"/>
      <c r="E743"/>
    </row>
    <row r="744" spans="4:5" x14ac:dyDescent="0.25">
      <c r="D744"/>
      <c r="E744"/>
    </row>
    <row r="745" spans="4:5" x14ac:dyDescent="0.25">
      <c r="D745"/>
      <c r="E745"/>
    </row>
    <row r="746" spans="4:5" x14ac:dyDescent="0.25">
      <c r="D746"/>
      <c r="E746"/>
    </row>
    <row r="747" spans="4:5" x14ac:dyDescent="0.25">
      <c r="D747"/>
      <c r="E747"/>
    </row>
    <row r="748" spans="4:5" x14ac:dyDescent="0.25">
      <c r="D748"/>
      <c r="E748"/>
    </row>
    <row r="749" spans="4:5" x14ac:dyDescent="0.25">
      <c r="D749"/>
      <c r="E749"/>
    </row>
    <row r="750" spans="4:5" x14ac:dyDescent="0.25">
      <c r="D750"/>
      <c r="E750"/>
    </row>
    <row r="751" spans="4:5" x14ac:dyDescent="0.25">
      <c r="D751"/>
      <c r="E751"/>
    </row>
    <row r="752" spans="4:5" x14ac:dyDescent="0.25">
      <c r="D752"/>
      <c r="E752"/>
    </row>
    <row r="753" spans="4:5" x14ac:dyDescent="0.25">
      <c r="D753"/>
      <c r="E753"/>
    </row>
    <row r="754" spans="4:5" x14ac:dyDescent="0.25">
      <c r="D754"/>
      <c r="E754"/>
    </row>
    <row r="755" spans="4:5" x14ac:dyDescent="0.25">
      <c r="D755"/>
      <c r="E755"/>
    </row>
    <row r="756" spans="4:5" x14ac:dyDescent="0.25">
      <c r="D756"/>
      <c r="E756"/>
    </row>
    <row r="757" spans="4:5" x14ac:dyDescent="0.25">
      <c r="D757"/>
      <c r="E757"/>
    </row>
    <row r="758" spans="4:5" x14ac:dyDescent="0.25">
      <c r="D758"/>
      <c r="E758"/>
    </row>
    <row r="759" spans="4:5" x14ac:dyDescent="0.25">
      <c r="D759"/>
      <c r="E759"/>
    </row>
    <row r="760" spans="4:5" x14ac:dyDescent="0.25">
      <c r="D760"/>
      <c r="E760"/>
    </row>
    <row r="761" spans="4:5" x14ac:dyDescent="0.25">
      <c r="D761"/>
      <c r="E761"/>
    </row>
    <row r="762" spans="4:5" x14ac:dyDescent="0.25">
      <c r="D762"/>
      <c r="E762"/>
    </row>
    <row r="763" spans="4:5" x14ac:dyDescent="0.25">
      <c r="D763"/>
      <c r="E763"/>
    </row>
    <row r="764" spans="4:5" x14ac:dyDescent="0.25">
      <c r="D764"/>
      <c r="E764"/>
    </row>
    <row r="765" spans="4:5" x14ac:dyDescent="0.25">
      <c r="D765"/>
      <c r="E765"/>
    </row>
    <row r="766" spans="4:5" x14ac:dyDescent="0.25">
      <c r="D766"/>
      <c r="E766"/>
    </row>
    <row r="767" spans="4:5" x14ac:dyDescent="0.25">
      <c r="D767"/>
      <c r="E767"/>
    </row>
    <row r="768" spans="4:5" x14ac:dyDescent="0.25">
      <c r="D768"/>
      <c r="E768"/>
    </row>
    <row r="769" spans="4:5" x14ac:dyDescent="0.25">
      <c r="D769"/>
      <c r="E769"/>
    </row>
    <row r="770" spans="4:5" x14ac:dyDescent="0.25">
      <c r="D770"/>
      <c r="E770"/>
    </row>
    <row r="771" spans="4:5" x14ac:dyDescent="0.25">
      <c r="D771"/>
      <c r="E771"/>
    </row>
    <row r="772" spans="4:5" x14ac:dyDescent="0.25">
      <c r="D772"/>
      <c r="E772"/>
    </row>
    <row r="773" spans="4:5" x14ac:dyDescent="0.25">
      <c r="D773"/>
      <c r="E773"/>
    </row>
    <row r="774" spans="4:5" x14ac:dyDescent="0.25">
      <c r="D774"/>
      <c r="E774"/>
    </row>
    <row r="775" spans="4:5" x14ac:dyDescent="0.25">
      <c r="D775"/>
      <c r="E775"/>
    </row>
    <row r="776" spans="4:5" x14ac:dyDescent="0.25">
      <c r="D776"/>
      <c r="E776"/>
    </row>
    <row r="777" spans="4:5" x14ac:dyDescent="0.25">
      <c r="D777"/>
      <c r="E777"/>
    </row>
    <row r="778" spans="4:5" x14ac:dyDescent="0.25">
      <c r="D778"/>
      <c r="E778"/>
    </row>
    <row r="779" spans="4:5" x14ac:dyDescent="0.25">
      <c r="D779"/>
      <c r="E779"/>
    </row>
    <row r="780" spans="4:5" x14ac:dyDescent="0.25">
      <c r="D780"/>
      <c r="E780"/>
    </row>
    <row r="781" spans="4:5" x14ac:dyDescent="0.25">
      <c r="D781"/>
      <c r="E781"/>
    </row>
    <row r="782" spans="4:5" x14ac:dyDescent="0.25">
      <c r="D782"/>
      <c r="E782"/>
    </row>
    <row r="783" spans="4:5" x14ac:dyDescent="0.25">
      <c r="D783"/>
      <c r="E783"/>
    </row>
    <row r="784" spans="4:5" x14ac:dyDescent="0.25">
      <c r="D784"/>
      <c r="E784"/>
    </row>
    <row r="785" spans="4:5" x14ac:dyDescent="0.25">
      <c r="D785"/>
      <c r="E785"/>
    </row>
    <row r="786" spans="4:5" x14ac:dyDescent="0.25">
      <c r="D786"/>
      <c r="E786"/>
    </row>
    <row r="787" spans="4:5" x14ac:dyDescent="0.25">
      <c r="D787"/>
      <c r="E787"/>
    </row>
    <row r="788" spans="4:5" x14ac:dyDescent="0.25">
      <c r="D788"/>
      <c r="E788"/>
    </row>
    <row r="789" spans="4:5" x14ac:dyDescent="0.25">
      <c r="D789"/>
      <c r="E789"/>
    </row>
    <row r="790" spans="4:5" x14ac:dyDescent="0.25">
      <c r="D790"/>
      <c r="E790"/>
    </row>
    <row r="791" spans="4:5" x14ac:dyDescent="0.25">
      <c r="D791"/>
      <c r="E791"/>
    </row>
    <row r="792" spans="4:5" x14ac:dyDescent="0.25">
      <c r="D792"/>
      <c r="E792"/>
    </row>
    <row r="793" spans="4:5" x14ac:dyDescent="0.25">
      <c r="D793"/>
      <c r="E793"/>
    </row>
    <row r="794" spans="4:5" x14ac:dyDescent="0.25">
      <c r="D794"/>
      <c r="E794"/>
    </row>
    <row r="795" spans="4:5" x14ac:dyDescent="0.25">
      <c r="D795"/>
      <c r="E795"/>
    </row>
    <row r="796" spans="4:5" x14ac:dyDescent="0.25">
      <c r="D796"/>
      <c r="E796"/>
    </row>
    <row r="797" spans="4:5" x14ac:dyDescent="0.25">
      <c r="D797"/>
      <c r="E797"/>
    </row>
    <row r="798" spans="4:5" x14ac:dyDescent="0.25">
      <c r="D798"/>
      <c r="E798"/>
    </row>
    <row r="799" spans="4:5" x14ac:dyDescent="0.25">
      <c r="D799"/>
      <c r="E799"/>
    </row>
    <row r="800" spans="4:5" x14ac:dyDescent="0.25">
      <c r="D800"/>
      <c r="E800"/>
    </row>
    <row r="801" spans="4:5" x14ac:dyDescent="0.25">
      <c r="D801"/>
      <c r="E801"/>
    </row>
    <row r="802" spans="4:5" x14ac:dyDescent="0.25">
      <c r="D802"/>
      <c r="E802"/>
    </row>
    <row r="803" spans="4:5" x14ac:dyDescent="0.25">
      <c r="D803"/>
      <c r="E803"/>
    </row>
    <row r="804" spans="4:5" x14ac:dyDescent="0.25">
      <c r="D804"/>
      <c r="E804"/>
    </row>
    <row r="805" spans="4:5" x14ac:dyDescent="0.25">
      <c r="D805"/>
      <c r="E805"/>
    </row>
    <row r="806" spans="4:5" x14ac:dyDescent="0.25">
      <c r="D806"/>
      <c r="E806"/>
    </row>
    <row r="807" spans="4:5" x14ac:dyDescent="0.25">
      <c r="D807"/>
      <c r="E807"/>
    </row>
    <row r="808" spans="4:5" x14ac:dyDescent="0.25">
      <c r="D808"/>
      <c r="E808"/>
    </row>
    <row r="809" spans="4:5" x14ac:dyDescent="0.25">
      <c r="D809"/>
      <c r="E809"/>
    </row>
    <row r="810" spans="4:5" x14ac:dyDescent="0.25">
      <c r="D810"/>
      <c r="E810"/>
    </row>
    <row r="811" spans="4:5" x14ac:dyDescent="0.25">
      <c r="D811"/>
      <c r="E811"/>
    </row>
    <row r="812" spans="4:5" x14ac:dyDescent="0.25">
      <c r="D812"/>
      <c r="E812"/>
    </row>
    <row r="813" spans="4:5" x14ac:dyDescent="0.25">
      <c r="D813"/>
      <c r="E813"/>
    </row>
    <row r="814" spans="4:5" x14ac:dyDescent="0.25">
      <c r="D814"/>
      <c r="E814"/>
    </row>
    <row r="815" spans="4:5" x14ac:dyDescent="0.25">
      <c r="D815"/>
      <c r="E815"/>
    </row>
    <row r="816" spans="4:5" x14ac:dyDescent="0.25">
      <c r="D816"/>
      <c r="E816"/>
    </row>
    <row r="817" spans="4:5" x14ac:dyDescent="0.25">
      <c r="D817"/>
      <c r="E817"/>
    </row>
    <row r="818" spans="4:5" x14ac:dyDescent="0.25">
      <c r="D818"/>
      <c r="E818"/>
    </row>
    <row r="819" spans="4:5" x14ac:dyDescent="0.25">
      <c r="D819"/>
      <c r="E819"/>
    </row>
    <row r="820" spans="4:5" x14ac:dyDescent="0.25">
      <c r="D820"/>
      <c r="E820"/>
    </row>
    <row r="821" spans="4:5" x14ac:dyDescent="0.25">
      <c r="D821"/>
      <c r="E821"/>
    </row>
    <row r="822" spans="4:5" x14ac:dyDescent="0.25">
      <c r="D822"/>
      <c r="E822"/>
    </row>
    <row r="823" spans="4:5" x14ac:dyDescent="0.25">
      <c r="D823"/>
      <c r="E823"/>
    </row>
    <row r="824" spans="4:5" x14ac:dyDescent="0.25">
      <c r="D824"/>
      <c r="E824"/>
    </row>
    <row r="825" spans="4:5" x14ac:dyDescent="0.25">
      <c r="D825"/>
      <c r="E825"/>
    </row>
    <row r="826" spans="4:5" x14ac:dyDescent="0.25">
      <c r="D826"/>
      <c r="E826"/>
    </row>
    <row r="827" spans="4:5" x14ac:dyDescent="0.25">
      <c r="D827"/>
      <c r="E827"/>
    </row>
    <row r="828" spans="4:5" x14ac:dyDescent="0.25">
      <c r="D828"/>
      <c r="E828"/>
    </row>
    <row r="829" spans="4:5" x14ac:dyDescent="0.25">
      <c r="D829"/>
      <c r="E829"/>
    </row>
    <row r="830" spans="4:5" x14ac:dyDescent="0.25">
      <c r="D830"/>
      <c r="E830"/>
    </row>
    <row r="831" spans="4:5" x14ac:dyDescent="0.25">
      <c r="D831"/>
      <c r="E831"/>
    </row>
    <row r="832" spans="4:5" x14ac:dyDescent="0.25">
      <c r="D832"/>
      <c r="E832"/>
    </row>
    <row r="833" spans="4:5" x14ac:dyDescent="0.25">
      <c r="D833"/>
      <c r="E833"/>
    </row>
    <row r="834" spans="4:5" x14ac:dyDescent="0.25">
      <c r="D834"/>
      <c r="E834"/>
    </row>
    <row r="835" spans="4:5" x14ac:dyDescent="0.25">
      <c r="D835"/>
      <c r="E835"/>
    </row>
    <row r="836" spans="4:5" x14ac:dyDescent="0.25">
      <c r="D836"/>
      <c r="E836"/>
    </row>
    <row r="837" spans="4:5" x14ac:dyDescent="0.25">
      <c r="D837"/>
      <c r="E837"/>
    </row>
    <row r="838" spans="4:5" x14ac:dyDescent="0.25">
      <c r="D838"/>
      <c r="E838"/>
    </row>
    <row r="839" spans="4:5" x14ac:dyDescent="0.25">
      <c r="D839"/>
      <c r="E839"/>
    </row>
    <row r="840" spans="4:5" x14ac:dyDescent="0.25">
      <c r="D840"/>
      <c r="E840"/>
    </row>
    <row r="841" spans="4:5" x14ac:dyDescent="0.25">
      <c r="D841"/>
      <c r="E841"/>
    </row>
    <row r="842" spans="4:5" x14ac:dyDescent="0.25">
      <c r="D842"/>
      <c r="E842"/>
    </row>
    <row r="843" spans="4:5" x14ac:dyDescent="0.25">
      <c r="D843"/>
      <c r="E843"/>
    </row>
    <row r="844" spans="4:5" x14ac:dyDescent="0.25">
      <c r="D844"/>
      <c r="E844"/>
    </row>
    <row r="845" spans="4:5" x14ac:dyDescent="0.25">
      <c r="D845"/>
      <c r="E845"/>
    </row>
    <row r="846" spans="4:5" x14ac:dyDescent="0.25">
      <c r="D846"/>
      <c r="E846"/>
    </row>
    <row r="847" spans="4:5" x14ac:dyDescent="0.25">
      <c r="D847"/>
      <c r="E847"/>
    </row>
    <row r="848" spans="4:5" x14ac:dyDescent="0.25">
      <c r="D848"/>
      <c r="E848"/>
    </row>
    <row r="849" spans="4:5" x14ac:dyDescent="0.25">
      <c r="D849"/>
      <c r="E849"/>
    </row>
    <row r="850" spans="4:5" x14ac:dyDescent="0.25">
      <c r="D850"/>
      <c r="E850"/>
    </row>
    <row r="851" spans="4:5" x14ac:dyDescent="0.25">
      <c r="D851"/>
      <c r="E851"/>
    </row>
    <row r="852" spans="4:5" x14ac:dyDescent="0.25">
      <c r="D852"/>
      <c r="E852"/>
    </row>
    <row r="853" spans="4:5" x14ac:dyDescent="0.25">
      <c r="D853"/>
      <c r="E853"/>
    </row>
    <row r="854" spans="4:5" x14ac:dyDescent="0.25">
      <c r="D854"/>
      <c r="E854"/>
    </row>
    <row r="855" spans="4:5" x14ac:dyDescent="0.25">
      <c r="D855"/>
      <c r="E855"/>
    </row>
    <row r="856" spans="4:5" x14ac:dyDescent="0.25">
      <c r="D856"/>
      <c r="E856"/>
    </row>
    <row r="857" spans="4:5" x14ac:dyDescent="0.25">
      <c r="D857"/>
      <c r="E857"/>
    </row>
    <row r="858" spans="4:5" x14ac:dyDescent="0.25">
      <c r="D858"/>
      <c r="E858"/>
    </row>
    <row r="859" spans="4:5" x14ac:dyDescent="0.25">
      <c r="D859"/>
      <c r="E859"/>
    </row>
    <row r="860" spans="4:5" x14ac:dyDescent="0.25">
      <c r="D860"/>
      <c r="E860"/>
    </row>
    <row r="861" spans="4:5" x14ac:dyDescent="0.25">
      <c r="D861"/>
      <c r="E861"/>
    </row>
    <row r="862" spans="4:5" x14ac:dyDescent="0.25">
      <c r="D862"/>
      <c r="E862"/>
    </row>
    <row r="863" spans="4:5" x14ac:dyDescent="0.25">
      <c r="D863"/>
      <c r="E863"/>
    </row>
    <row r="864" spans="4:5" x14ac:dyDescent="0.25">
      <c r="D864"/>
      <c r="E864"/>
    </row>
    <row r="865" spans="4:5" x14ac:dyDescent="0.25">
      <c r="D865"/>
      <c r="E865"/>
    </row>
    <row r="866" spans="4:5" x14ac:dyDescent="0.25">
      <c r="D866"/>
      <c r="E866"/>
    </row>
    <row r="867" spans="4:5" x14ac:dyDescent="0.25">
      <c r="D867"/>
      <c r="E867"/>
    </row>
    <row r="868" spans="4:5" x14ac:dyDescent="0.25">
      <c r="D868"/>
      <c r="E868"/>
    </row>
    <row r="869" spans="4:5" x14ac:dyDescent="0.25">
      <c r="D869"/>
      <c r="E869"/>
    </row>
    <row r="870" spans="4:5" x14ac:dyDescent="0.25">
      <c r="D870"/>
      <c r="E870"/>
    </row>
    <row r="871" spans="4:5" x14ac:dyDescent="0.25">
      <c r="D871"/>
      <c r="E871"/>
    </row>
    <row r="872" spans="4:5" x14ac:dyDescent="0.25">
      <c r="D872"/>
      <c r="E872"/>
    </row>
    <row r="873" spans="4:5" x14ac:dyDescent="0.25">
      <c r="D873"/>
      <c r="E873"/>
    </row>
    <row r="874" spans="4:5" x14ac:dyDescent="0.25">
      <c r="D874"/>
      <c r="E874"/>
    </row>
    <row r="875" spans="4:5" ht="16.5" customHeight="1" x14ac:dyDescent="0.25">
      <c r="D875"/>
      <c r="E875"/>
    </row>
    <row r="876" spans="4:5" x14ac:dyDescent="0.25">
      <c r="D876"/>
      <c r="E876"/>
    </row>
    <row r="877" spans="4:5" x14ac:dyDescent="0.25">
      <c r="D877"/>
      <c r="E877"/>
    </row>
    <row r="878" spans="4:5" x14ac:dyDescent="0.25">
      <c r="D878"/>
      <c r="E878"/>
    </row>
    <row r="879" spans="4:5" x14ac:dyDescent="0.25">
      <c r="D879"/>
      <c r="E879"/>
    </row>
    <row r="880" spans="4:5" x14ac:dyDescent="0.25">
      <c r="D880"/>
      <c r="E880"/>
    </row>
    <row r="881" spans="4:5" x14ac:dyDescent="0.25">
      <c r="D881"/>
      <c r="E881"/>
    </row>
    <row r="882" spans="4:5" x14ac:dyDescent="0.25">
      <c r="D882"/>
      <c r="E882"/>
    </row>
    <row r="883" spans="4:5" x14ac:dyDescent="0.25">
      <c r="D883"/>
      <c r="E883"/>
    </row>
    <row r="884" spans="4:5" x14ac:dyDescent="0.25">
      <c r="D884"/>
      <c r="E884"/>
    </row>
    <row r="885" spans="4:5" x14ac:dyDescent="0.25">
      <c r="D885"/>
      <c r="E885"/>
    </row>
    <row r="886" spans="4:5" x14ac:dyDescent="0.25">
      <c r="D886"/>
      <c r="E886"/>
    </row>
    <row r="887" spans="4:5" x14ac:dyDescent="0.25">
      <c r="D887"/>
      <c r="E887"/>
    </row>
    <row r="888" spans="4:5" x14ac:dyDescent="0.25">
      <c r="D888"/>
      <c r="E888"/>
    </row>
    <row r="889" spans="4:5" x14ac:dyDescent="0.25">
      <c r="D889"/>
      <c r="E889"/>
    </row>
    <row r="890" spans="4:5" x14ac:dyDescent="0.25">
      <c r="D890"/>
      <c r="E890"/>
    </row>
    <row r="891" spans="4:5" x14ac:dyDescent="0.25">
      <c r="D891"/>
      <c r="E891"/>
    </row>
    <row r="892" spans="4:5" x14ac:dyDescent="0.25">
      <c r="D892"/>
      <c r="E892"/>
    </row>
    <row r="893" spans="4:5" x14ac:dyDescent="0.25">
      <c r="D893"/>
      <c r="E893"/>
    </row>
    <row r="894" spans="4:5" x14ac:dyDescent="0.25">
      <c r="D894"/>
      <c r="E894"/>
    </row>
    <row r="895" spans="4:5" x14ac:dyDescent="0.25">
      <c r="D895"/>
      <c r="E895"/>
    </row>
    <row r="896" spans="4:5" x14ac:dyDescent="0.25">
      <c r="D896"/>
      <c r="E896"/>
    </row>
    <row r="897" spans="4:5" x14ac:dyDescent="0.25">
      <c r="D897"/>
      <c r="E897"/>
    </row>
    <row r="898" spans="4:5" x14ac:dyDescent="0.25">
      <c r="D898"/>
      <c r="E898"/>
    </row>
    <row r="899" spans="4:5" x14ac:dyDescent="0.25">
      <c r="D899"/>
      <c r="E899"/>
    </row>
    <row r="900" spans="4:5" x14ac:dyDescent="0.25">
      <c r="D900"/>
      <c r="E900"/>
    </row>
    <row r="901" spans="4:5" x14ac:dyDescent="0.25">
      <c r="D901"/>
      <c r="E901"/>
    </row>
    <row r="902" spans="4:5" x14ac:dyDescent="0.25">
      <c r="D902"/>
      <c r="E902"/>
    </row>
    <row r="903" spans="4:5" x14ac:dyDescent="0.25">
      <c r="D903"/>
      <c r="E903"/>
    </row>
    <row r="904" spans="4:5" x14ac:dyDescent="0.25">
      <c r="D904"/>
      <c r="E904"/>
    </row>
    <row r="905" spans="4:5" x14ac:dyDescent="0.25">
      <c r="D905"/>
      <c r="E905"/>
    </row>
    <row r="906" spans="4:5" x14ac:dyDescent="0.25">
      <c r="D906"/>
      <c r="E906"/>
    </row>
    <row r="907" spans="4:5" x14ac:dyDescent="0.25">
      <c r="D907"/>
      <c r="E907"/>
    </row>
    <row r="908" spans="4:5" x14ac:dyDescent="0.25">
      <c r="D908"/>
      <c r="E908"/>
    </row>
    <row r="909" spans="4:5" x14ac:dyDescent="0.25">
      <c r="D909"/>
      <c r="E909"/>
    </row>
    <row r="910" spans="4:5" x14ac:dyDescent="0.25">
      <c r="D910"/>
      <c r="E910"/>
    </row>
    <row r="911" spans="4:5" x14ac:dyDescent="0.25">
      <c r="D911"/>
      <c r="E911"/>
    </row>
    <row r="912" spans="4:5" x14ac:dyDescent="0.25">
      <c r="D912"/>
      <c r="E912"/>
    </row>
    <row r="913" spans="4:5" x14ac:dyDescent="0.25">
      <c r="D913"/>
      <c r="E913"/>
    </row>
    <row r="914" spans="4:5" x14ac:dyDescent="0.25">
      <c r="D914"/>
      <c r="E914"/>
    </row>
    <row r="915" spans="4:5" x14ac:dyDescent="0.25">
      <c r="D915"/>
      <c r="E915"/>
    </row>
    <row r="916" spans="4:5" x14ac:dyDescent="0.25">
      <c r="D916"/>
      <c r="E916"/>
    </row>
    <row r="917" spans="4:5" x14ac:dyDescent="0.25">
      <c r="D917"/>
      <c r="E917"/>
    </row>
    <row r="918" spans="4:5" x14ac:dyDescent="0.25">
      <c r="D918"/>
      <c r="E918"/>
    </row>
    <row r="919" spans="4:5" x14ac:dyDescent="0.25">
      <c r="D919"/>
      <c r="E919"/>
    </row>
    <row r="920" spans="4:5" x14ac:dyDescent="0.25">
      <c r="D920"/>
      <c r="E920"/>
    </row>
    <row r="921" spans="4:5" x14ac:dyDescent="0.25">
      <c r="D921"/>
      <c r="E921"/>
    </row>
    <row r="922" spans="4:5" x14ac:dyDescent="0.25">
      <c r="D922"/>
      <c r="E922"/>
    </row>
    <row r="923" spans="4:5" x14ac:dyDescent="0.25">
      <c r="D923"/>
      <c r="E923"/>
    </row>
    <row r="924" spans="4:5" x14ac:dyDescent="0.25">
      <c r="D924"/>
      <c r="E924"/>
    </row>
    <row r="925" spans="4:5" x14ac:dyDescent="0.25">
      <c r="D925"/>
      <c r="E925"/>
    </row>
    <row r="926" spans="4:5" x14ac:dyDescent="0.25">
      <c r="D926"/>
      <c r="E926"/>
    </row>
    <row r="927" spans="4:5" x14ac:dyDescent="0.25">
      <c r="D927"/>
      <c r="E927"/>
    </row>
    <row r="928" spans="4:5" x14ac:dyDescent="0.25">
      <c r="D928"/>
      <c r="E928"/>
    </row>
    <row r="929" spans="4:5" x14ac:dyDescent="0.25">
      <c r="D929"/>
      <c r="E929"/>
    </row>
    <row r="930" spans="4:5" x14ac:dyDescent="0.25">
      <c r="D930"/>
      <c r="E930"/>
    </row>
    <row r="931" spans="4:5" x14ac:dyDescent="0.25">
      <c r="D931"/>
      <c r="E931"/>
    </row>
    <row r="932" spans="4:5" x14ac:dyDescent="0.25">
      <c r="D932"/>
      <c r="E932"/>
    </row>
    <row r="933" spans="4:5" x14ac:dyDescent="0.25">
      <c r="D933"/>
      <c r="E933"/>
    </row>
    <row r="934" spans="4:5" x14ac:dyDescent="0.25">
      <c r="D934"/>
      <c r="E934"/>
    </row>
    <row r="935" spans="4:5" x14ac:dyDescent="0.25">
      <c r="D935"/>
      <c r="E935"/>
    </row>
    <row r="936" spans="4:5" x14ac:dyDescent="0.25">
      <c r="D936"/>
      <c r="E936"/>
    </row>
    <row r="937" spans="4:5" x14ac:dyDescent="0.25">
      <c r="D937"/>
      <c r="E937"/>
    </row>
    <row r="938" spans="4:5" x14ac:dyDescent="0.25">
      <c r="D938"/>
      <c r="E938"/>
    </row>
    <row r="939" spans="4:5" x14ac:dyDescent="0.25">
      <c r="D939"/>
      <c r="E939"/>
    </row>
    <row r="940" spans="4:5" x14ac:dyDescent="0.25">
      <c r="D940"/>
      <c r="E940"/>
    </row>
    <row r="941" spans="4:5" x14ac:dyDescent="0.25">
      <c r="D941"/>
      <c r="E941"/>
    </row>
    <row r="942" spans="4:5" x14ac:dyDescent="0.25">
      <c r="D942"/>
      <c r="E942"/>
    </row>
    <row r="943" spans="4:5" x14ac:dyDescent="0.25">
      <c r="D943"/>
      <c r="E943"/>
    </row>
    <row r="944" spans="4:5" x14ac:dyDescent="0.25">
      <c r="D944"/>
      <c r="E944"/>
    </row>
    <row r="945" spans="4:5" x14ac:dyDescent="0.25">
      <c r="D945"/>
      <c r="E945"/>
    </row>
    <row r="946" spans="4:5" x14ac:dyDescent="0.25">
      <c r="D946"/>
      <c r="E946"/>
    </row>
    <row r="947" spans="4:5" x14ac:dyDescent="0.25">
      <c r="D947"/>
      <c r="E947"/>
    </row>
    <row r="948" spans="4:5" x14ac:dyDescent="0.25">
      <c r="D948"/>
      <c r="E948"/>
    </row>
    <row r="949" spans="4:5" x14ac:dyDescent="0.25">
      <c r="D949"/>
      <c r="E949"/>
    </row>
    <row r="950" spans="4:5" x14ac:dyDescent="0.25">
      <c r="D950"/>
      <c r="E950"/>
    </row>
    <row r="951" spans="4:5" x14ac:dyDescent="0.25">
      <c r="D951"/>
      <c r="E951"/>
    </row>
    <row r="952" spans="4:5" x14ac:dyDescent="0.25">
      <c r="D952"/>
      <c r="E952"/>
    </row>
    <row r="953" spans="4:5" x14ac:dyDescent="0.25">
      <c r="D953"/>
      <c r="E953"/>
    </row>
    <row r="954" spans="4:5" x14ac:dyDescent="0.25">
      <c r="D954"/>
      <c r="E954"/>
    </row>
    <row r="955" spans="4:5" x14ac:dyDescent="0.25">
      <c r="D955"/>
      <c r="E955"/>
    </row>
    <row r="956" spans="4:5" x14ac:dyDescent="0.25">
      <c r="D956"/>
      <c r="E956"/>
    </row>
    <row r="957" spans="4:5" x14ac:dyDescent="0.25">
      <c r="D957"/>
      <c r="E957"/>
    </row>
    <row r="958" spans="4:5" x14ac:dyDescent="0.25">
      <c r="D958"/>
      <c r="E958"/>
    </row>
    <row r="959" spans="4:5" x14ac:dyDescent="0.25">
      <c r="D959"/>
      <c r="E959"/>
    </row>
    <row r="960" spans="4:5" x14ac:dyDescent="0.25">
      <c r="D960"/>
      <c r="E960"/>
    </row>
    <row r="961" spans="4:5" x14ac:dyDescent="0.25">
      <c r="D961"/>
      <c r="E961"/>
    </row>
    <row r="962" spans="4:5" x14ac:dyDescent="0.25">
      <c r="D962"/>
      <c r="E962"/>
    </row>
    <row r="963" spans="4:5" x14ac:dyDescent="0.25">
      <c r="D963"/>
      <c r="E963"/>
    </row>
    <row r="964" spans="4:5" x14ac:dyDescent="0.25">
      <c r="D964"/>
      <c r="E964"/>
    </row>
    <row r="965" spans="4:5" x14ac:dyDescent="0.25">
      <c r="D965"/>
      <c r="E965"/>
    </row>
    <row r="966" spans="4:5" x14ac:dyDescent="0.25">
      <c r="D966"/>
      <c r="E966"/>
    </row>
    <row r="967" spans="4:5" x14ac:dyDescent="0.25">
      <c r="D967"/>
      <c r="E967"/>
    </row>
    <row r="968" spans="4:5" x14ac:dyDescent="0.25">
      <c r="D968"/>
      <c r="E968"/>
    </row>
    <row r="969" spans="4:5" x14ac:dyDescent="0.25">
      <c r="D969"/>
      <c r="E969"/>
    </row>
    <row r="970" spans="4:5" x14ac:dyDescent="0.25">
      <c r="D970"/>
      <c r="E970"/>
    </row>
    <row r="971" spans="4:5" x14ac:dyDescent="0.25">
      <c r="D971"/>
      <c r="E971"/>
    </row>
    <row r="972" spans="4:5" x14ac:dyDescent="0.25">
      <c r="D972"/>
      <c r="E972"/>
    </row>
    <row r="973" spans="4:5" x14ac:dyDescent="0.25">
      <c r="D973"/>
      <c r="E973"/>
    </row>
    <row r="974" spans="4:5" x14ac:dyDescent="0.25">
      <c r="D974"/>
      <c r="E974"/>
    </row>
    <row r="975" spans="4:5" x14ac:dyDescent="0.25">
      <c r="D975"/>
      <c r="E975"/>
    </row>
    <row r="976" spans="4:5" ht="15.75" customHeight="1" x14ac:dyDescent="0.25">
      <c r="D976"/>
      <c r="E976"/>
    </row>
    <row r="977" spans="4:5" x14ac:dyDescent="0.25">
      <c r="D977"/>
      <c r="E977"/>
    </row>
    <row r="978" spans="4:5" x14ac:dyDescent="0.25">
      <c r="D978"/>
      <c r="E978"/>
    </row>
    <row r="979" spans="4:5" x14ac:dyDescent="0.25">
      <c r="D979"/>
      <c r="E979"/>
    </row>
    <row r="980" spans="4:5" x14ac:dyDescent="0.25">
      <c r="D980"/>
      <c r="E980"/>
    </row>
    <row r="981" spans="4:5" x14ac:dyDescent="0.25">
      <c r="D981"/>
      <c r="E981"/>
    </row>
    <row r="982" spans="4:5" x14ac:dyDescent="0.25">
      <c r="D982"/>
      <c r="E982"/>
    </row>
    <row r="983" spans="4:5" x14ac:dyDescent="0.25">
      <c r="D983"/>
      <c r="E983"/>
    </row>
    <row r="984" spans="4:5" x14ac:dyDescent="0.25">
      <c r="D984"/>
      <c r="E984"/>
    </row>
    <row r="985" spans="4:5" x14ac:dyDescent="0.25">
      <c r="D985"/>
      <c r="E985"/>
    </row>
    <row r="986" spans="4:5" x14ac:dyDescent="0.25">
      <c r="D986"/>
      <c r="E986"/>
    </row>
    <row r="987" spans="4:5" x14ac:dyDescent="0.25">
      <c r="D987"/>
      <c r="E987"/>
    </row>
    <row r="988" spans="4:5" x14ac:dyDescent="0.25">
      <c r="D988"/>
      <c r="E988"/>
    </row>
    <row r="989" spans="4:5" x14ac:dyDescent="0.25">
      <c r="D989"/>
      <c r="E989"/>
    </row>
    <row r="990" spans="4:5" x14ac:dyDescent="0.25">
      <c r="D990"/>
      <c r="E990"/>
    </row>
    <row r="991" spans="4:5" x14ac:dyDescent="0.25">
      <c r="D991"/>
      <c r="E991"/>
    </row>
    <row r="992" spans="4:5" x14ac:dyDescent="0.25">
      <c r="D992"/>
      <c r="E992"/>
    </row>
    <row r="993" spans="4:5" x14ac:dyDescent="0.25">
      <c r="D993"/>
      <c r="E993"/>
    </row>
    <row r="994" spans="4:5" x14ac:dyDescent="0.25">
      <c r="D994"/>
      <c r="E994"/>
    </row>
    <row r="995" spans="4:5" x14ac:dyDescent="0.25">
      <c r="D995"/>
      <c r="E995"/>
    </row>
    <row r="996" spans="4:5" x14ac:dyDescent="0.25">
      <c r="D996"/>
      <c r="E996"/>
    </row>
    <row r="997" spans="4:5" x14ac:dyDescent="0.25">
      <c r="D997"/>
      <c r="E997"/>
    </row>
    <row r="998" spans="4:5" x14ac:dyDescent="0.25">
      <c r="D998"/>
      <c r="E998"/>
    </row>
    <row r="999" spans="4:5" x14ac:dyDescent="0.25">
      <c r="D999"/>
      <c r="E999"/>
    </row>
    <row r="1000" spans="4:5" x14ac:dyDescent="0.25">
      <c r="D1000"/>
      <c r="E1000"/>
    </row>
    <row r="1001" spans="4:5" x14ac:dyDescent="0.25">
      <c r="D1001"/>
      <c r="E1001"/>
    </row>
    <row r="1002" spans="4:5" ht="15.75" customHeight="1" x14ac:dyDescent="0.25">
      <c r="D1002"/>
      <c r="E1002"/>
    </row>
    <row r="1003" spans="4:5" x14ac:dyDescent="0.25">
      <c r="D1003"/>
      <c r="E1003"/>
    </row>
    <row r="1004" spans="4:5" x14ac:dyDescent="0.25">
      <c r="D1004"/>
      <c r="E1004"/>
    </row>
    <row r="1005" spans="4:5" x14ac:dyDescent="0.25">
      <c r="D1005"/>
      <c r="E1005"/>
    </row>
    <row r="1006" spans="4:5" x14ac:dyDescent="0.25">
      <c r="D1006"/>
      <c r="E1006"/>
    </row>
    <row r="1007" spans="4:5" x14ac:dyDescent="0.25">
      <c r="D1007"/>
      <c r="E1007"/>
    </row>
    <row r="1008" spans="4:5" x14ac:dyDescent="0.25">
      <c r="D1008"/>
      <c r="E1008"/>
    </row>
    <row r="1009" spans="4:5" x14ac:dyDescent="0.25">
      <c r="D1009"/>
      <c r="E1009"/>
    </row>
    <row r="1010" spans="4:5" x14ac:dyDescent="0.25">
      <c r="D1010"/>
      <c r="E1010"/>
    </row>
    <row r="1011" spans="4:5" x14ac:dyDescent="0.25">
      <c r="D1011"/>
      <c r="E1011"/>
    </row>
    <row r="1012" spans="4:5" x14ac:dyDescent="0.25">
      <c r="D1012"/>
      <c r="E1012"/>
    </row>
    <row r="1013" spans="4:5" x14ac:dyDescent="0.25">
      <c r="D1013"/>
      <c r="E1013"/>
    </row>
    <row r="1014" spans="4:5" x14ac:dyDescent="0.25">
      <c r="D1014"/>
      <c r="E1014"/>
    </row>
    <row r="1015" spans="4:5" x14ac:dyDescent="0.25">
      <c r="D1015"/>
      <c r="E1015"/>
    </row>
    <row r="1016" spans="4:5" x14ac:dyDescent="0.25">
      <c r="D1016"/>
      <c r="E1016"/>
    </row>
    <row r="1017" spans="4:5" x14ac:dyDescent="0.25">
      <c r="D1017"/>
      <c r="E1017"/>
    </row>
    <row r="1018" spans="4:5" x14ac:dyDescent="0.25">
      <c r="D1018"/>
      <c r="E1018"/>
    </row>
    <row r="1019" spans="4:5" x14ac:dyDescent="0.25">
      <c r="D1019"/>
      <c r="E1019"/>
    </row>
    <row r="1020" spans="4:5" x14ac:dyDescent="0.25">
      <c r="D1020"/>
      <c r="E1020"/>
    </row>
    <row r="1021" spans="4:5" x14ac:dyDescent="0.25">
      <c r="D1021"/>
      <c r="E1021"/>
    </row>
    <row r="1022" spans="4:5" x14ac:dyDescent="0.25">
      <c r="D1022"/>
      <c r="E1022"/>
    </row>
    <row r="1023" spans="4:5" x14ac:dyDescent="0.25">
      <c r="D1023"/>
      <c r="E1023"/>
    </row>
    <row r="1024" spans="4:5" x14ac:dyDescent="0.25">
      <c r="D1024"/>
      <c r="E1024"/>
    </row>
    <row r="1025" spans="4:5" x14ac:dyDescent="0.25">
      <c r="D1025"/>
      <c r="E1025"/>
    </row>
    <row r="1026" spans="4:5" x14ac:dyDescent="0.25">
      <c r="D1026"/>
      <c r="E1026"/>
    </row>
    <row r="1027" spans="4:5" x14ac:dyDescent="0.25">
      <c r="D1027"/>
      <c r="E1027"/>
    </row>
    <row r="1028" spans="4:5" x14ac:dyDescent="0.25">
      <c r="D1028"/>
      <c r="E1028"/>
    </row>
    <row r="1029" spans="4:5" x14ac:dyDescent="0.25">
      <c r="D1029"/>
      <c r="E1029"/>
    </row>
    <row r="1030" spans="4:5" x14ac:dyDescent="0.25">
      <c r="D1030"/>
      <c r="E1030"/>
    </row>
    <row r="1031" spans="4:5" x14ac:dyDescent="0.25">
      <c r="D1031"/>
      <c r="E1031"/>
    </row>
    <row r="1032" spans="4:5" x14ac:dyDescent="0.25">
      <c r="D1032"/>
      <c r="E1032"/>
    </row>
    <row r="1033" spans="4:5" x14ac:dyDescent="0.25">
      <c r="D1033"/>
      <c r="E1033"/>
    </row>
    <row r="1034" spans="4:5" x14ac:dyDescent="0.25">
      <c r="D1034"/>
      <c r="E1034"/>
    </row>
    <row r="1035" spans="4:5" x14ac:dyDescent="0.25">
      <c r="D1035"/>
      <c r="E1035"/>
    </row>
    <row r="1036" spans="4:5" x14ac:dyDescent="0.25">
      <c r="D1036"/>
      <c r="E1036"/>
    </row>
    <row r="1037" spans="4:5" x14ac:dyDescent="0.25">
      <c r="D1037"/>
      <c r="E1037"/>
    </row>
    <row r="1038" spans="4:5" x14ac:dyDescent="0.25">
      <c r="D1038"/>
      <c r="E1038"/>
    </row>
    <row r="1039" spans="4:5" x14ac:dyDescent="0.25">
      <c r="D1039"/>
      <c r="E1039"/>
    </row>
    <row r="1040" spans="4:5" ht="15.75" customHeight="1" x14ac:dyDescent="0.25">
      <c r="D1040"/>
      <c r="E1040"/>
    </row>
    <row r="1041" spans="4:5" x14ac:dyDescent="0.25">
      <c r="D1041"/>
      <c r="E1041"/>
    </row>
    <row r="1042" spans="4:5" x14ac:dyDescent="0.25">
      <c r="D1042"/>
      <c r="E1042"/>
    </row>
    <row r="1043" spans="4:5" x14ac:dyDescent="0.25">
      <c r="D1043"/>
      <c r="E1043"/>
    </row>
    <row r="1044" spans="4:5" x14ac:dyDescent="0.25">
      <c r="D1044"/>
      <c r="E1044"/>
    </row>
    <row r="1045" spans="4:5" x14ac:dyDescent="0.25">
      <c r="D1045"/>
      <c r="E1045"/>
    </row>
    <row r="1046" spans="4:5" x14ac:dyDescent="0.25">
      <c r="D1046"/>
      <c r="E1046"/>
    </row>
    <row r="1047" spans="4:5" x14ac:dyDescent="0.25">
      <c r="D1047"/>
      <c r="E1047"/>
    </row>
    <row r="1048" spans="4:5" x14ac:dyDescent="0.25">
      <c r="D1048"/>
      <c r="E1048"/>
    </row>
    <row r="1049" spans="4:5" x14ac:dyDescent="0.25">
      <c r="D1049"/>
      <c r="E1049"/>
    </row>
    <row r="1050" spans="4:5" x14ac:dyDescent="0.25">
      <c r="D1050"/>
      <c r="E1050"/>
    </row>
    <row r="1051" spans="4:5" x14ac:dyDescent="0.25">
      <c r="D1051"/>
      <c r="E1051"/>
    </row>
    <row r="1052" spans="4:5" x14ac:dyDescent="0.25">
      <c r="D1052"/>
      <c r="E1052"/>
    </row>
    <row r="1053" spans="4:5" x14ac:dyDescent="0.25">
      <c r="D1053"/>
      <c r="E1053"/>
    </row>
    <row r="1054" spans="4:5" x14ac:dyDescent="0.25">
      <c r="D1054"/>
      <c r="E1054"/>
    </row>
    <row r="1055" spans="4:5" x14ac:dyDescent="0.25">
      <c r="D1055"/>
      <c r="E1055"/>
    </row>
    <row r="1056" spans="4:5" x14ac:dyDescent="0.25">
      <c r="D1056"/>
      <c r="E1056"/>
    </row>
    <row r="1057" spans="4:5" x14ac:dyDescent="0.25">
      <c r="D1057"/>
      <c r="E1057"/>
    </row>
    <row r="1058" spans="4:5" x14ac:dyDescent="0.25">
      <c r="D1058"/>
      <c r="E1058"/>
    </row>
    <row r="1059" spans="4:5" x14ac:dyDescent="0.25">
      <c r="D1059"/>
      <c r="E1059"/>
    </row>
    <row r="1060" spans="4:5" x14ac:dyDescent="0.25">
      <c r="D1060"/>
      <c r="E1060"/>
    </row>
    <row r="1061" spans="4:5" x14ac:dyDescent="0.25">
      <c r="D1061"/>
      <c r="E1061"/>
    </row>
    <row r="1062" spans="4:5" x14ac:dyDescent="0.25">
      <c r="D1062"/>
      <c r="E1062"/>
    </row>
    <row r="1063" spans="4:5" x14ac:dyDescent="0.25">
      <c r="D1063"/>
      <c r="E1063"/>
    </row>
    <row r="1064" spans="4:5" x14ac:dyDescent="0.25">
      <c r="D1064"/>
      <c r="E1064"/>
    </row>
    <row r="1065" spans="4:5" x14ac:dyDescent="0.25">
      <c r="D1065"/>
      <c r="E1065"/>
    </row>
    <row r="1066" spans="4:5" x14ac:dyDescent="0.25">
      <c r="D1066"/>
      <c r="E1066"/>
    </row>
    <row r="1067" spans="4:5" x14ac:dyDescent="0.25">
      <c r="D1067"/>
      <c r="E1067"/>
    </row>
    <row r="1068" spans="4:5" x14ac:dyDescent="0.25">
      <c r="D1068"/>
      <c r="E1068"/>
    </row>
    <row r="1069" spans="4:5" x14ac:dyDescent="0.25">
      <c r="D1069"/>
      <c r="E1069"/>
    </row>
    <row r="1070" spans="4:5" x14ac:dyDescent="0.25">
      <c r="D1070"/>
      <c r="E1070"/>
    </row>
    <row r="1071" spans="4:5" x14ac:dyDescent="0.25">
      <c r="D1071"/>
      <c r="E1071"/>
    </row>
    <row r="1072" spans="4:5" x14ac:dyDescent="0.25">
      <c r="D1072"/>
      <c r="E1072"/>
    </row>
    <row r="1073" spans="4:5" x14ac:dyDescent="0.25">
      <c r="D1073"/>
      <c r="E1073"/>
    </row>
    <row r="1074" spans="4:5" x14ac:dyDescent="0.25">
      <c r="D1074"/>
      <c r="E1074"/>
    </row>
    <row r="1075" spans="4:5" x14ac:dyDescent="0.25">
      <c r="D1075"/>
      <c r="E1075"/>
    </row>
    <row r="1076" spans="4:5" x14ac:dyDescent="0.25">
      <c r="D1076"/>
      <c r="E1076"/>
    </row>
    <row r="1077" spans="4:5" x14ac:dyDescent="0.25">
      <c r="D1077"/>
      <c r="E1077"/>
    </row>
    <row r="1078" spans="4:5" x14ac:dyDescent="0.25">
      <c r="D1078"/>
      <c r="E1078"/>
    </row>
    <row r="1079" spans="4:5" x14ac:dyDescent="0.25">
      <c r="D1079"/>
      <c r="E1079"/>
    </row>
    <row r="1080" spans="4:5" x14ac:dyDescent="0.25">
      <c r="D1080"/>
      <c r="E1080"/>
    </row>
    <row r="1081" spans="4:5" x14ac:dyDescent="0.25">
      <c r="D1081"/>
      <c r="E1081"/>
    </row>
    <row r="1082" spans="4:5" x14ac:dyDescent="0.25">
      <c r="D1082"/>
      <c r="E1082"/>
    </row>
    <row r="1083" spans="4:5" x14ac:dyDescent="0.25">
      <c r="D1083"/>
      <c r="E1083"/>
    </row>
    <row r="1084" spans="4:5" x14ac:dyDescent="0.25">
      <c r="D1084"/>
      <c r="E1084"/>
    </row>
    <row r="1085" spans="4:5" x14ac:dyDescent="0.25">
      <c r="D1085"/>
      <c r="E1085"/>
    </row>
    <row r="1086" spans="4:5" x14ac:dyDescent="0.25">
      <c r="D1086"/>
      <c r="E1086"/>
    </row>
    <row r="1087" spans="4:5" x14ac:dyDescent="0.25">
      <c r="D1087"/>
      <c r="E1087"/>
    </row>
    <row r="1088" spans="4:5" x14ac:dyDescent="0.25">
      <c r="D1088"/>
      <c r="E1088"/>
    </row>
    <row r="1089" spans="4:5" x14ac:dyDescent="0.25">
      <c r="D1089"/>
      <c r="E1089"/>
    </row>
    <row r="1090" spans="4:5" x14ac:dyDescent="0.25">
      <c r="D1090"/>
      <c r="E1090"/>
    </row>
    <row r="1091" spans="4:5" x14ac:dyDescent="0.25">
      <c r="D1091"/>
      <c r="E1091"/>
    </row>
    <row r="1092" spans="4:5" x14ac:dyDescent="0.25">
      <c r="D1092"/>
      <c r="E1092"/>
    </row>
    <row r="1093" spans="4:5" x14ac:dyDescent="0.25">
      <c r="D1093"/>
      <c r="E1093"/>
    </row>
    <row r="1094" spans="4:5" x14ac:dyDescent="0.25">
      <c r="D1094"/>
      <c r="E1094"/>
    </row>
    <row r="1095" spans="4:5" x14ac:dyDescent="0.25">
      <c r="D1095"/>
      <c r="E1095"/>
    </row>
    <row r="1096" spans="4:5" x14ac:dyDescent="0.25">
      <c r="D1096"/>
      <c r="E1096"/>
    </row>
    <row r="1097" spans="4:5" x14ac:dyDescent="0.25">
      <c r="D1097"/>
      <c r="E1097"/>
    </row>
    <row r="1098" spans="4:5" x14ac:dyDescent="0.25">
      <c r="D1098"/>
      <c r="E1098"/>
    </row>
    <row r="1099" spans="4:5" x14ac:dyDescent="0.25">
      <c r="D1099"/>
      <c r="E1099"/>
    </row>
    <row r="1100" spans="4:5" x14ac:dyDescent="0.25">
      <c r="D1100"/>
      <c r="E1100"/>
    </row>
    <row r="1101" spans="4:5" x14ac:dyDescent="0.25">
      <c r="D1101"/>
      <c r="E1101"/>
    </row>
    <row r="1102" spans="4:5" x14ac:dyDescent="0.25">
      <c r="D1102"/>
      <c r="E1102"/>
    </row>
    <row r="1103" spans="4:5" x14ac:dyDescent="0.25">
      <c r="D1103"/>
      <c r="E1103"/>
    </row>
    <row r="1104" spans="4:5" x14ac:dyDescent="0.25">
      <c r="D1104"/>
      <c r="E1104"/>
    </row>
    <row r="1105" spans="4:5" x14ac:dyDescent="0.25">
      <c r="D1105"/>
      <c r="E1105"/>
    </row>
    <row r="1106" spans="4:5" x14ac:dyDescent="0.25">
      <c r="D1106"/>
      <c r="E1106"/>
    </row>
    <row r="1107" spans="4:5" x14ac:dyDescent="0.25">
      <c r="D1107"/>
      <c r="E1107"/>
    </row>
    <row r="1108" spans="4:5" x14ac:dyDescent="0.25">
      <c r="D1108"/>
      <c r="E1108"/>
    </row>
    <row r="1109" spans="4:5" x14ac:dyDescent="0.25">
      <c r="D1109"/>
      <c r="E1109"/>
    </row>
    <row r="1110" spans="4:5" x14ac:dyDescent="0.25">
      <c r="D1110"/>
      <c r="E1110"/>
    </row>
    <row r="1111" spans="4:5" x14ac:dyDescent="0.25">
      <c r="D1111"/>
      <c r="E1111"/>
    </row>
    <row r="1112" spans="4:5" x14ac:dyDescent="0.25">
      <c r="D1112"/>
      <c r="E1112"/>
    </row>
    <row r="1113" spans="4:5" x14ac:dyDescent="0.25">
      <c r="D1113"/>
      <c r="E1113"/>
    </row>
    <row r="1114" spans="4:5" x14ac:dyDescent="0.25">
      <c r="D1114"/>
      <c r="E1114"/>
    </row>
    <row r="1115" spans="4:5" x14ac:dyDescent="0.25">
      <c r="D1115"/>
      <c r="E1115"/>
    </row>
    <row r="1116" spans="4:5" x14ac:dyDescent="0.25">
      <c r="D1116"/>
      <c r="E1116"/>
    </row>
    <row r="1117" spans="4:5" x14ac:dyDescent="0.25">
      <c r="D1117"/>
      <c r="E1117"/>
    </row>
    <row r="1118" spans="4:5" x14ac:dyDescent="0.25">
      <c r="D1118"/>
      <c r="E1118"/>
    </row>
    <row r="1119" spans="4:5" x14ac:dyDescent="0.25">
      <c r="D1119"/>
      <c r="E1119"/>
    </row>
    <row r="1120" spans="4:5" x14ac:dyDescent="0.25">
      <c r="D1120"/>
      <c r="E1120"/>
    </row>
    <row r="1121" spans="4:5" x14ac:dyDescent="0.25">
      <c r="D1121"/>
      <c r="E1121"/>
    </row>
    <row r="1122" spans="4:5" x14ac:dyDescent="0.25">
      <c r="D1122"/>
      <c r="E1122"/>
    </row>
    <row r="1123" spans="4:5" x14ac:dyDescent="0.25">
      <c r="D1123"/>
      <c r="E1123"/>
    </row>
    <row r="1124" spans="4:5" x14ac:dyDescent="0.25">
      <c r="D1124"/>
      <c r="E1124"/>
    </row>
    <row r="1125" spans="4:5" x14ac:dyDescent="0.25">
      <c r="D1125"/>
      <c r="E1125"/>
    </row>
    <row r="1126" spans="4:5" x14ac:dyDescent="0.25">
      <c r="D1126"/>
      <c r="E1126"/>
    </row>
    <row r="1127" spans="4:5" x14ac:dyDescent="0.25">
      <c r="D1127"/>
      <c r="E1127"/>
    </row>
    <row r="1128" spans="4:5" x14ac:dyDescent="0.25">
      <c r="D1128"/>
      <c r="E1128"/>
    </row>
    <row r="1129" spans="4:5" x14ac:dyDescent="0.25">
      <c r="D1129"/>
      <c r="E1129"/>
    </row>
    <row r="1130" spans="4:5" x14ac:dyDescent="0.25">
      <c r="D1130"/>
      <c r="E1130"/>
    </row>
    <row r="1131" spans="4:5" x14ac:dyDescent="0.25">
      <c r="D1131"/>
      <c r="E1131"/>
    </row>
    <row r="1132" spans="4:5" x14ac:dyDescent="0.25">
      <c r="D1132"/>
      <c r="E1132"/>
    </row>
    <row r="1133" spans="4:5" x14ac:dyDescent="0.25">
      <c r="D1133"/>
      <c r="E1133"/>
    </row>
    <row r="1134" spans="4:5" x14ac:dyDescent="0.25">
      <c r="D1134"/>
      <c r="E1134"/>
    </row>
    <row r="1135" spans="4:5" x14ac:dyDescent="0.25">
      <c r="D1135"/>
      <c r="E1135"/>
    </row>
    <row r="1136" spans="4:5" x14ac:dyDescent="0.25">
      <c r="D1136"/>
      <c r="E1136"/>
    </row>
    <row r="1137" spans="4:5" x14ac:dyDescent="0.25">
      <c r="D1137"/>
      <c r="E1137"/>
    </row>
    <row r="1138" spans="4:5" x14ac:dyDescent="0.25">
      <c r="D1138"/>
      <c r="E1138"/>
    </row>
    <row r="1139" spans="4:5" x14ac:dyDescent="0.25">
      <c r="D1139"/>
      <c r="E1139"/>
    </row>
    <row r="1140" spans="4:5" x14ac:dyDescent="0.25">
      <c r="D1140"/>
      <c r="E1140"/>
    </row>
    <row r="1141" spans="4:5" x14ac:dyDescent="0.25">
      <c r="D1141"/>
      <c r="E1141"/>
    </row>
    <row r="1142" spans="4:5" x14ac:dyDescent="0.25">
      <c r="D1142"/>
      <c r="E1142"/>
    </row>
    <row r="1143" spans="4:5" x14ac:dyDescent="0.25">
      <c r="D1143"/>
      <c r="E1143"/>
    </row>
    <row r="1144" spans="4:5" x14ac:dyDescent="0.25">
      <c r="D1144"/>
      <c r="E1144"/>
    </row>
    <row r="1145" spans="4:5" x14ac:dyDescent="0.25">
      <c r="D1145"/>
      <c r="E1145"/>
    </row>
    <row r="1146" spans="4:5" x14ac:dyDescent="0.25">
      <c r="D1146"/>
      <c r="E1146"/>
    </row>
    <row r="1147" spans="4:5" x14ac:dyDescent="0.25">
      <c r="D1147"/>
      <c r="E1147"/>
    </row>
    <row r="1148" spans="4:5" x14ac:dyDescent="0.25">
      <c r="D1148"/>
      <c r="E1148"/>
    </row>
    <row r="1149" spans="4:5" x14ac:dyDescent="0.25">
      <c r="D1149"/>
      <c r="E1149"/>
    </row>
    <row r="1150" spans="4:5" x14ac:dyDescent="0.25">
      <c r="D1150"/>
      <c r="E1150"/>
    </row>
    <row r="1151" spans="4:5" x14ac:dyDescent="0.25">
      <c r="D1151"/>
      <c r="E1151"/>
    </row>
    <row r="1152" spans="4:5" x14ac:dyDescent="0.25">
      <c r="D1152"/>
      <c r="E1152"/>
    </row>
    <row r="1153" spans="4:5" x14ac:dyDescent="0.25">
      <c r="D1153"/>
      <c r="E1153"/>
    </row>
    <row r="1154" spans="4:5" x14ac:dyDescent="0.25">
      <c r="D1154"/>
      <c r="E1154"/>
    </row>
    <row r="1155" spans="4:5" x14ac:dyDescent="0.25">
      <c r="D1155"/>
      <c r="E1155"/>
    </row>
    <row r="1156" spans="4:5" x14ac:dyDescent="0.25">
      <c r="D1156"/>
      <c r="E1156"/>
    </row>
    <row r="1157" spans="4:5" x14ac:dyDescent="0.25">
      <c r="D1157"/>
      <c r="E1157"/>
    </row>
    <row r="1158" spans="4:5" x14ac:dyDescent="0.25">
      <c r="D1158"/>
      <c r="E1158"/>
    </row>
    <row r="1159" spans="4:5" x14ac:dyDescent="0.25">
      <c r="D1159"/>
      <c r="E1159"/>
    </row>
    <row r="1160" spans="4:5" x14ac:dyDescent="0.25">
      <c r="D1160"/>
      <c r="E1160"/>
    </row>
    <row r="1161" spans="4:5" x14ac:dyDescent="0.25">
      <c r="D1161"/>
      <c r="E1161"/>
    </row>
    <row r="1162" spans="4:5" x14ac:dyDescent="0.25">
      <c r="D1162"/>
      <c r="E1162"/>
    </row>
    <row r="1163" spans="4:5" x14ac:dyDescent="0.25">
      <c r="D1163"/>
      <c r="E1163"/>
    </row>
    <row r="1164" spans="4:5" x14ac:dyDescent="0.25">
      <c r="D1164"/>
      <c r="E1164"/>
    </row>
    <row r="1165" spans="4:5" x14ac:dyDescent="0.25">
      <c r="D1165"/>
      <c r="E1165"/>
    </row>
    <row r="1166" spans="4:5" x14ac:dyDescent="0.25">
      <c r="D1166"/>
      <c r="E1166"/>
    </row>
    <row r="1167" spans="4:5" x14ac:dyDescent="0.25">
      <c r="D1167"/>
      <c r="E1167"/>
    </row>
    <row r="1168" spans="4:5" x14ac:dyDescent="0.25">
      <c r="D1168"/>
      <c r="E1168"/>
    </row>
    <row r="1169" spans="4:5" x14ac:dyDescent="0.25">
      <c r="D1169"/>
      <c r="E1169"/>
    </row>
    <row r="1170" spans="4:5" x14ac:dyDescent="0.25">
      <c r="D1170"/>
      <c r="E1170"/>
    </row>
    <row r="1171" spans="4:5" x14ac:dyDescent="0.25">
      <c r="D1171"/>
      <c r="E1171"/>
    </row>
    <row r="1172" spans="4:5" x14ac:dyDescent="0.25">
      <c r="D1172"/>
      <c r="E1172"/>
    </row>
    <row r="1173" spans="4:5" x14ac:dyDescent="0.25">
      <c r="D1173"/>
      <c r="E1173"/>
    </row>
    <row r="1174" spans="4:5" x14ac:dyDescent="0.25">
      <c r="D1174"/>
      <c r="E1174"/>
    </row>
    <row r="1175" spans="4:5" x14ac:dyDescent="0.25">
      <c r="D1175"/>
      <c r="E1175"/>
    </row>
    <row r="1176" spans="4:5" x14ac:dyDescent="0.25">
      <c r="D1176"/>
      <c r="E1176"/>
    </row>
    <row r="1177" spans="4:5" x14ac:dyDescent="0.25">
      <c r="D1177"/>
      <c r="E1177"/>
    </row>
    <row r="1178" spans="4:5" x14ac:dyDescent="0.25">
      <c r="D1178"/>
      <c r="E1178"/>
    </row>
    <row r="1179" spans="4:5" x14ac:dyDescent="0.25">
      <c r="D1179"/>
      <c r="E1179"/>
    </row>
    <row r="1180" spans="4:5" x14ac:dyDescent="0.25">
      <c r="D1180"/>
      <c r="E1180"/>
    </row>
    <row r="1181" spans="4:5" x14ac:dyDescent="0.25">
      <c r="D1181"/>
      <c r="E1181"/>
    </row>
    <row r="1182" spans="4:5" x14ac:dyDescent="0.25">
      <c r="D1182"/>
      <c r="E1182"/>
    </row>
    <row r="1183" spans="4:5" x14ac:dyDescent="0.25">
      <c r="D1183"/>
      <c r="E1183"/>
    </row>
    <row r="1184" spans="4:5" x14ac:dyDescent="0.25">
      <c r="D1184"/>
      <c r="E1184"/>
    </row>
    <row r="1185" spans="4:5" x14ac:dyDescent="0.25">
      <c r="D1185"/>
      <c r="E1185"/>
    </row>
    <row r="1186" spans="4:5" x14ac:dyDescent="0.25">
      <c r="D1186"/>
      <c r="E1186"/>
    </row>
    <row r="1187" spans="4:5" x14ac:dyDescent="0.25">
      <c r="D1187"/>
      <c r="E1187"/>
    </row>
    <row r="1188" spans="4:5" x14ac:dyDescent="0.25">
      <c r="D1188"/>
      <c r="E1188"/>
    </row>
    <row r="1189" spans="4:5" x14ac:dyDescent="0.25">
      <c r="D1189"/>
      <c r="E1189"/>
    </row>
    <row r="1190" spans="4:5" x14ac:dyDescent="0.25">
      <c r="D1190"/>
      <c r="E1190"/>
    </row>
    <row r="1191" spans="4:5" x14ac:dyDescent="0.25">
      <c r="D1191"/>
      <c r="E1191"/>
    </row>
    <row r="1192" spans="4:5" x14ac:dyDescent="0.25">
      <c r="D1192"/>
      <c r="E1192"/>
    </row>
    <row r="1193" spans="4:5" x14ac:dyDescent="0.25">
      <c r="D1193"/>
      <c r="E1193"/>
    </row>
    <row r="1194" spans="4:5" x14ac:dyDescent="0.25">
      <c r="D1194"/>
      <c r="E1194"/>
    </row>
    <row r="1195" spans="4:5" x14ac:dyDescent="0.25">
      <c r="D1195"/>
      <c r="E1195"/>
    </row>
    <row r="1196" spans="4:5" x14ac:dyDescent="0.25">
      <c r="D1196"/>
      <c r="E1196"/>
    </row>
    <row r="1197" spans="4:5" x14ac:dyDescent="0.25">
      <c r="D1197"/>
      <c r="E1197"/>
    </row>
    <row r="1198" spans="4:5" x14ac:dyDescent="0.25">
      <c r="D1198"/>
      <c r="E1198"/>
    </row>
    <row r="1199" spans="4:5" x14ac:dyDescent="0.25">
      <c r="D1199"/>
      <c r="E1199"/>
    </row>
    <row r="1200" spans="4:5" x14ac:dyDescent="0.25">
      <c r="D1200"/>
      <c r="E1200"/>
    </row>
    <row r="1201" spans="4:5" x14ac:dyDescent="0.25">
      <c r="D1201"/>
      <c r="E1201"/>
    </row>
    <row r="1202" spans="4:5" x14ac:dyDescent="0.25">
      <c r="D1202"/>
      <c r="E1202"/>
    </row>
    <row r="1203" spans="4:5" x14ac:dyDescent="0.25">
      <c r="D1203"/>
      <c r="E1203"/>
    </row>
    <row r="1204" spans="4:5" x14ac:dyDescent="0.25">
      <c r="D1204"/>
      <c r="E1204"/>
    </row>
    <row r="1205" spans="4:5" x14ac:dyDescent="0.25">
      <c r="D1205"/>
      <c r="E1205"/>
    </row>
    <row r="1206" spans="4:5" x14ac:dyDescent="0.25">
      <c r="D1206"/>
      <c r="E1206"/>
    </row>
    <row r="1207" spans="4:5" x14ac:dyDescent="0.25">
      <c r="D1207"/>
      <c r="E1207"/>
    </row>
    <row r="1208" spans="4:5" x14ac:dyDescent="0.25">
      <c r="D1208"/>
      <c r="E1208"/>
    </row>
    <row r="1209" spans="4:5" x14ac:dyDescent="0.25">
      <c r="D1209"/>
      <c r="E1209"/>
    </row>
    <row r="1210" spans="4:5" x14ac:dyDescent="0.25">
      <c r="D1210"/>
      <c r="E1210"/>
    </row>
    <row r="1211" spans="4:5" x14ac:dyDescent="0.25">
      <c r="D1211"/>
      <c r="E1211"/>
    </row>
    <row r="1212" spans="4:5" x14ac:dyDescent="0.25">
      <c r="D1212"/>
      <c r="E1212"/>
    </row>
    <row r="1213" spans="4:5" x14ac:dyDescent="0.25">
      <c r="D1213"/>
      <c r="E1213"/>
    </row>
    <row r="1214" spans="4:5" x14ac:dyDescent="0.25">
      <c r="D1214"/>
      <c r="E1214"/>
    </row>
    <row r="1215" spans="4:5" x14ac:dyDescent="0.25">
      <c r="D1215"/>
      <c r="E1215"/>
    </row>
    <row r="1216" spans="4:5" x14ac:dyDescent="0.25">
      <c r="D1216"/>
      <c r="E1216"/>
    </row>
    <row r="1217" spans="4:5" x14ac:dyDescent="0.25">
      <c r="D1217"/>
      <c r="E1217"/>
    </row>
    <row r="1218" spans="4:5" x14ac:dyDescent="0.25">
      <c r="D1218"/>
      <c r="E1218"/>
    </row>
    <row r="1219" spans="4:5" x14ac:dyDescent="0.25">
      <c r="D1219"/>
      <c r="E1219"/>
    </row>
    <row r="1220" spans="4:5" x14ac:dyDescent="0.25">
      <c r="D1220"/>
      <c r="E1220"/>
    </row>
    <row r="1221" spans="4:5" x14ac:dyDescent="0.25">
      <c r="D1221"/>
      <c r="E1221"/>
    </row>
    <row r="1222" spans="4:5" x14ac:dyDescent="0.25">
      <c r="D1222"/>
      <c r="E1222"/>
    </row>
    <row r="1223" spans="4:5" x14ac:dyDescent="0.25">
      <c r="D1223"/>
      <c r="E1223"/>
    </row>
    <row r="1224" spans="4:5" x14ac:dyDescent="0.25">
      <c r="D1224"/>
      <c r="E1224"/>
    </row>
    <row r="1225" spans="4:5" x14ac:dyDescent="0.25">
      <c r="D1225"/>
      <c r="E1225"/>
    </row>
    <row r="1226" spans="4:5" x14ac:dyDescent="0.25">
      <c r="D1226"/>
      <c r="E1226"/>
    </row>
    <row r="1227" spans="4:5" x14ac:dyDescent="0.25">
      <c r="D1227"/>
      <c r="E1227"/>
    </row>
    <row r="1228" spans="4:5" x14ac:dyDescent="0.25">
      <c r="D1228"/>
      <c r="E1228"/>
    </row>
    <row r="1229" spans="4:5" x14ac:dyDescent="0.25">
      <c r="D1229"/>
      <c r="E1229"/>
    </row>
    <row r="1230" spans="4:5" x14ac:dyDescent="0.25">
      <c r="D1230"/>
      <c r="E1230"/>
    </row>
    <row r="1231" spans="4:5" x14ac:dyDescent="0.25">
      <c r="D1231"/>
      <c r="E1231"/>
    </row>
    <row r="1232" spans="4:5" x14ac:dyDescent="0.25">
      <c r="D1232"/>
      <c r="E1232"/>
    </row>
    <row r="1233" spans="4:5" x14ac:dyDescent="0.25">
      <c r="D1233"/>
      <c r="E1233"/>
    </row>
    <row r="1234" spans="4:5" x14ac:dyDescent="0.25">
      <c r="D1234"/>
      <c r="E1234"/>
    </row>
    <row r="1235" spans="4:5" x14ac:dyDescent="0.25">
      <c r="D1235"/>
      <c r="E1235"/>
    </row>
    <row r="1236" spans="4:5" x14ac:dyDescent="0.25">
      <c r="D1236"/>
      <c r="E1236"/>
    </row>
    <row r="1237" spans="4:5" x14ac:dyDescent="0.25">
      <c r="D1237"/>
      <c r="E1237"/>
    </row>
    <row r="1238" spans="4:5" x14ac:dyDescent="0.25">
      <c r="D1238"/>
      <c r="E1238"/>
    </row>
    <row r="1239" spans="4:5" x14ac:dyDescent="0.25">
      <c r="D1239"/>
      <c r="E1239"/>
    </row>
    <row r="1240" spans="4:5" x14ac:dyDescent="0.25">
      <c r="D1240"/>
      <c r="E1240"/>
    </row>
    <row r="1241" spans="4:5" x14ac:dyDescent="0.25">
      <c r="D1241"/>
      <c r="E1241"/>
    </row>
    <row r="1242" spans="4:5" x14ac:dyDescent="0.25">
      <c r="D1242"/>
      <c r="E1242"/>
    </row>
    <row r="1243" spans="4:5" x14ac:dyDescent="0.25">
      <c r="D1243"/>
      <c r="E1243"/>
    </row>
    <row r="1244" spans="4:5" x14ac:dyDescent="0.25">
      <c r="D1244"/>
      <c r="E1244"/>
    </row>
    <row r="1245" spans="4:5" x14ac:dyDescent="0.25">
      <c r="D1245"/>
      <c r="E1245"/>
    </row>
    <row r="1246" spans="4:5" x14ac:dyDescent="0.25">
      <c r="D1246"/>
      <c r="E1246"/>
    </row>
    <row r="1247" spans="4:5" x14ac:dyDescent="0.25">
      <c r="D1247"/>
      <c r="E1247"/>
    </row>
    <row r="1248" spans="4:5" x14ac:dyDescent="0.25">
      <c r="D1248"/>
      <c r="E1248"/>
    </row>
    <row r="1249" spans="4:5" x14ac:dyDescent="0.25">
      <c r="D1249"/>
      <c r="E1249"/>
    </row>
    <row r="1250" spans="4:5" x14ac:dyDescent="0.25">
      <c r="D1250"/>
      <c r="E1250"/>
    </row>
    <row r="1251" spans="4:5" x14ac:dyDescent="0.25">
      <c r="D1251"/>
      <c r="E1251"/>
    </row>
    <row r="1252" spans="4:5" x14ac:dyDescent="0.25">
      <c r="D1252"/>
      <c r="E1252"/>
    </row>
    <row r="1253" spans="4:5" x14ac:dyDescent="0.25">
      <c r="D1253"/>
      <c r="E1253"/>
    </row>
    <row r="1254" spans="4:5" x14ac:dyDescent="0.25">
      <c r="D1254"/>
      <c r="E1254"/>
    </row>
    <row r="1255" spans="4:5" x14ac:dyDescent="0.25">
      <c r="D1255"/>
      <c r="E1255"/>
    </row>
    <row r="1256" spans="4:5" x14ac:dyDescent="0.25">
      <c r="D1256"/>
      <c r="E1256"/>
    </row>
    <row r="1257" spans="4:5" x14ac:dyDescent="0.25">
      <c r="D1257"/>
      <c r="E1257"/>
    </row>
    <row r="1258" spans="4:5" x14ac:dyDescent="0.25">
      <c r="D1258"/>
      <c r="E1258"/>
    </row>
    <row r="1259" spans="4:5" x14ac:dyDescent="0.25">
      <c r="D1259"/>
      <c r="E1259"/>
    </row>
    <row r="1260" spans="4:5" x14ac:dyDescent="0.25">
      <c r="D1260"/>
      <c r="E1260"/>
    </row>
    <row r="1261" spans="4:5" x14ac:dyDescent="0.25">
      <c r="D1261"/>
      <c r="E1261"/>
    </row>
    <row r="1262" spans="4:5" x14ac:dyDescent="0.25">
      <c r="D1262"/>
      <c r="E1262"/>
    </row>
    <row r="1263" spans="4:5" x14ac:dyDescent="0.25">
      <c r="D1263"/>
      <c r="E1263"/>
    </row>
    <row r="1264" spans="4:5" x14ac:dyDescent="0.25">
      <c r="D1264"/>
      <c r="E1264"/>
    </row>
    <row r="1265" spans="4:5" x14ac:dyDescent="0.25">
      <c r="D1265"/>
      <c r="E1265"/>
    </row>
    <row r="1266" spans="4:5" x14ac:dyDescent="0.25">
      <c r="D1266"/>
      <c r="E1266"/>
    </row>
    <row r="1267" spans="4:5" x14ac:dyDescent="0.25">
      <c r="D1267"/>
      <c r="E1267"/>
    </row>
    <row r="1268" spans="4:5" x14ac:dyDescent="0.25">
      <c r="D1268"/>
      <c r="E1268"/>
    </row>
    <row r="1269" spans="4:5" x14ac:dyDescent="0.25">
      <c r="D1269"/>
      <c r="E1269"/>
    </row>
    <row r="1270" spans="4:5" x14ac:dyDescent="0.25">
      <c r="D1270"/>
      <c r="E1270"/>
    </row>
    <row r="1271" spans="4:5" x14ac:dyDescent="0.25">
      <c r="D1271"/>
      <c r="E1271"/>
    </row>
    <row r="1272" spans="4:5" x14ac:dyDescent="0.25">
      <c r="D1272"/>
      <c r="E1272"/>
    </row>
    <row r="1273" spans="4:5" x14ac:dyDescent="0.25">
      <c r="D1273"/>
      <c r="E1273"/>
    </row>
    <row r="1274" spans="4:5" x14ac:dyDescent="0.25">
      <c r="D1274"/>
      <c r="E1274"/>
    </row>
    <row r="1275" spans="4:5" x14ac:dyDescent="0.25">
      <c r="D1275"/>
      <c r="E1275"/>
    </row>
    <row r="1276" spans="4:5" x14ac:dyDescent="0.25">
      <c r="D1276"/>
      <c r="E1276"/>
    </row>
    <row r="1277" spans="4:5" x14ac:dyDescent="0.25">
      <c r="D1277"/>
      <c r="E1277"/>
    </row>
    <row r="1278" spans="4:5" x14ac:dyDescent="0.25">
      <c r="D1278"/>
      <c r="E1278"/>
    </row>
    <row r="1279" spans="4:5" x14ac:dyDescent="0.25">
      <c r="D1279"/>
      <c r="E1279"/>
    </row>
    <row r="1280" spans="4:5" x14ac:dyDescent="0.25">
      <c r="D1280"/>
      <c r="E1280"/>
    </row>
    <row r="1281" spans="4:5" x14ac:dyDescent="0.25">
      <c r="D1281"/>
      <c r="E1281"/>
    </row>
    <row r="1282" spans="4:5" x14ac:dyDescent="0.25">
      <c r="D1282"/>
      <c r="E1282"/>
    </row>
    <row r="1283" spans="4:5" x14ac:dyDescent="0.25">
      <c r="D1283"/>
      <c r="E1283"/>
    </row>
    <row r="1284" spans="4:5" x14ac:dyDescent="0.25">
      <c r="D1284"/>
      <c r="E1284"/>
    </row>
    <row r="1285" spans="4:5" x14ac:dyDescent="0.25">
      <c r="D1285"/>
      <c r="E1285"/>
    </row>
    <row r="1286" spans="4:5" x14ac:dyDescent="0.25">
      <c r="D1286"/>
      <c r="E1286"/>
    </row>
    <row r="1287" spans="4:5" x14ac:dyDescent="0.25">
      <c r="D1287"/>
      <c r="E1287"/>
    </row>
    <row r="1288" spans="4:5" x14ac:dyDescent="0.25">
      <c r="D1288"/>
      <c r="E1288"/>
    </row>
    <row r="1289" spans="4:5" x14ac:dyDescent="0.25">
      <c r="D1289"/>
      <c r="E1289"/>
    </row>
    <row r="1290" spans="4:5" x14ac:dyDescent="0.25">
      <c r="D1290"/>
      <c r="E1290"/>
    </row>
    <row r="1291" spans="4:5" x14ac:dyDescent="0.25">
      <c r="D1291"/>
      <c r="E1291"/>
    </row>
    <row r="1292" spans="4:5" x14ac:dyDescent="0.25">
      <c r="D1292"/>
      <c r="E1292"/>
    </row>
    <row r="1293" spans="4:5" x14ac:dyDescent="0.25">
      <c r="D1293"/>
      <c r="E1293"/>
    </row>
    <row r="1294" spans="4:5" x14ac:dyDescent="0.25">
      <c r="D1294"/>
      <c r="E1294"/>
    </row>
    <row r="1295" spans="4:5" x14ac:dyDescent="0.25">
      <c r="D1295"/>
      <c r="E1295"/>
    </row>
    <row r="1296" spans="4:5" x14ac:dyDescent="0.25">
      <c r="D1296"/>
      <c r="E1296"/>
    </row>
    <row r="1297" spans="4:5" x14ac:dyDescent="0.25">
      <c r="D1297"/>
      <c r="E1297"/>
    </row>
    <row r="1298" spans="4:5" x14ac:dyDescent="0.25">
      <c r="D1298"/>
      <c r="E1298"/>
    </row>
    <row r="1299" spans="4:5" x14ac:dyDescent="0.25">
      <c r="D1299"/>
      <c r="E1299"/>
    </row>
    <row r="1300" spans="4:5" x14ac:dyDescent="0.25">
      <c r="D1300"/>
      <c r="E1300"/>
    </row>
    <row r="1301" spans="4:5" x14ac:dyDescent="0.25">
      <c r="D1301"/>
      <c r="E1301"/>
    </row>
    <row r="1302" spans="4:5" x14ac:dyDescent="0.25">
      <c r="D1302"/>
      <c r="E1302"/>
    </row>
    <row r="1303" spans="4:5" x14ac:dyDescent="0.25">
      <c r="D1303"/>
      <c r="E1303"/>
    </row>
    <row r="1304" spans="4:5" x14ac:dyDescent="0.25">
      <c r="D1304"/>
      <c r="E1304"/>
    </row>
    <row r="1305" spans="4:5" x14ac:dyDescent="0.25">
      <c r="D1305"/>
      <c r="E1305"/>
    </row>
    <row r="1306" spans="4:5" x14ac:dyDescent="0.25">
      <c r="D1306"/>
      <c r="E1306"/>
    </row>
    <row r="1307" spans="4:5" x14ac:dyDescent="0.25">
      <c r="D1307"/>
      <c r="E1307"/>
    </row>
    <row r="1308" spans="4:5" x14ac:dyDescent="0.25">
      <c r="D1308"/>
      <c r="E1308"/>
    </row>
    <row r="1309" spans="4:5" x14ac:dyDescent="0.25">
      <c r="D1309"/>
      <c r="E1309"/>
    </row>
    <row r="1310" spans="4:5" x14ac:dyDescent="0.25">
      <c r="D1310"/>
      <c r="E1310"/>
    </row>
    <row r="1311" spans="4:5" x14ac:dyDescent="0.25">
      <c r="D1311"/>
      <c r="E1311"/>
    </row>
    <row r="1312" spans="4:5" x14ac:dyDescent="0.25">
      <c r="D1312"/>
      <c r="E1312"/>
    </row>
    <row r="1313" spans="4:5" x14ac:dyDescent="0.25">
      <c r="D1313"/>
      <c r="E1313"/>
    </row>
    <row r="1314" spans="4:5" x14ac:dyDescent="0.25">
      <c r="D1314"/>
      <c r="E1314"/>
    </row>
    <row r="1315" spans="4:5" x14ac:dyDescent="0.25">
      <c r="D1315"/>
      <c r="E1315"/>
    </row>
    <row r="1316" spans="4:5" x14ac:dyDescent="0.25">
      <c r="D1316"/>
      <c r="E1316"/>
    </row>
    <row r="1317" spans="4:5" x14ac:dyDescent="0.25">
      <c r="D1317"/>
      <c r="E1317"/>
    </row>
    <row r="1318" spans="4:5" x14ac:dyDescent="0.25">
      <c r="D1318"/>
      <c r="E1318"/>
    </row>
    <row r="1319" spans="4:5" x14ac:dyDescent="0.25">
      <c r="D1319"/>
      <c r="E1319"/>
    </row>
    <row r="1320" spans="4:5" x14ac:dyDescent="0.25">
      <c r="D1320"/>
      <c r="E1320"/>
    </row>
    <row r="1321" spans="4:5" x14ac:dyDescent="0.25">
      <c r="D1321"/>
      <c r="E1321"/>
    </row>
    <row r="1322" spans="4:5" x14ac:dyDescent="0.25">
      <c r="D1322"/>
      <c r="E1322"/>
    </row>
    <row r="1323" spans="4:5" x14ac:dyDescent="0.25">
      <c r="D1323"/>
      <c r="E1323"/>
    </row>
    <row r="1324" spans="4:5" x14ac:dyDescent="0.25">
      <c r="D1324"/>
      <c r="E1324"/>
    </row>
    <row r="1325" spans="4:5" x14ac:dyDescent="0.25">
      <c r="D1325"/>
      <c r="E1325"/>
    </row>
    <row r="1326" spans="4:5" x14ac:dyDescent="0.25">
      <c r="D1326"/>
      <c r="E1326"/>
    </row>
    <row r="1327" spans="4:5" x14ac:dyDescent="0.25">
      <c r="D1327"/>
      <c r="E1327"/>
    </row>
    <row r="1328" spans="4:5" x14ac:dyDescent="0.25">
      <c r="D1328"/>
      <c r="E1328"/>
    </row>
    <row r="1329" spans="4:5" x14ac:dyDescent="0.25">
      <c r="D1329"/>
      <c r="E1329"/>
    </row>
    <row r="1330" spans="4:5" x14ac:dyDescent="0.25">
      <c r="D1330"/>
      <c r="E1330"/>
    </row>
    <row r="1331" spans="4:5" x14ac:dyDescent="0.25">
      <c r="D1331"/>
      <c r="E1331"/>
    </row>
    <row r="1332" spans="4:5" x14ac:dyDescent="0.25">
      <c r="D1332"/>
      <c r="E1332"/>
    </row>
    <row r="1333" spans="4:5" x14ac:dyDescent="0.25">
      <c r="D1333"/>
      <c r="E1333"/>
    </row>
    <row r="1334" spans="4:5" x14ac:dyDescent="0.25">
      <c r="D1334"/>
      <c r="E1334"/>
    </row>
    <row r="1335" spans="4:5" x14ac:dyDescent="0.25">
      <c r="D1335"/>
      <c r="E1335"/>
    </row>
    <row r="1336" spans="4:5" x14ac:dyDescent="0.25">
      <c r="D1336"/>
      <c r="E1336"/>
    </row>
    <row r="1337" spans="4:5" x14ac:dyDescent="0.25">
      <c r="D1337"/>
      <c r="E1337"/>
    </row>
    <row r="1338" spans="4:5" x14ac:dyDescent="0.25">
      <c r="D1338"/>
      <c r="E1338"/>
    </row>
    <row r="1339" spans="4:5" x14ac:dyDescent="0.25">
      <c r="D1339"/>
      <c r="E1339"/>
    </row>
    <row r="1340" spans="4:5" x14ac:dyDescent="0.25">
      <c r="D1340"/>
      <c r="E1340"/>
    </row>
    <row r="1341" spans="4:5" x14ac:dyDescent="0.25">
      <c r="D1341"/>
      <c r="E1341"/>
    </row>
    <row r="1342" spans="4:5" x14ac:dyDescent="0.25">
      <c r="D1342"/>
      <c r="E1342"/>
    </row>
    <row r="1343" spans="4:5" x14ac:dyDescent="0.25">
      <c r="D1343"/>
      <c r="E1343"/>
    </row>
    <row r="1344" spans="4:5" x14ac:dyDescent="0.25">
      <c r="D1344"/>
      <c r="E1344"/>
    </row>
    <row r="1345" spans="4:5" x14ac:dyDescent="0.25">
      <c r="D1345"/>
      <c r="E1345"/>
    </row>
    <row r="1346" spans="4:5" x14ac:dyDescent="0.25">
      <c r="D1346"/>
      <c r="E1346"/>
    </row>
    <row r="1347" spans="4:5" x14ac:dyDescent="0.25">
      <c r="D1347"/>
      <c r="E1347"/>
    </row>
    <row r="1348" spans="4:5" x14ac:dyDescent="0.25">
      <c r="D1348"/>
      <c r="E1348"/>
    </row>
    <row r="1349" spans="4:5" x14ac:dyDescent="0.25">
      <c r="D1349"/>
      <c r="E1349"/>
    </row>
    <row r="1350" spans="4:5" x14ac:dyDescent="0.25">
      <c r="D1350"/>
      <c r="E1350"/>
    </row>
    <row r="1351" spans="4:5" x14ac:dyDescent="0.25">
      <c r="D1351"/>
      <c r="E1351"/>
    </row>
    <row r="1352" spans="4:5" x14ac:dyDescent="0.25">
      <c r="D1352"/>
      <c r="E1352"/>
    </row>
    <row r="1353" spans="4:5" x14ac:dyDescent="0.25">
      <c r="D1353"/>
      <c r="E1353"/>
    </row>
    <row r="1354" spans="4:5" x14ac:dyDescent="0.25">
      <c r="D1354"/>
      <c r="E1354"/>
    </row>
    <row r="1355" spans="4:5" x14ac:dyDescent="0.25">
      <c r="D1355"/>
      <c r="E1355"/>
    </row>
    <row r="1356" spans="4:5" x14ac:dyDescent="0.25">
      <c r="D1356"/>
      <c r="E1356"/>
    </row>
    <row r="1357" spans="4:5" x14ac:dyDescent="0.25">
      <c r="D1357"/>
      <c r="E1357"/>
    </row>
    <row r="1358" spans="4:5" x14ac:dyDescent="0.25">
      <c r="D1358"/>
      <c r="E1358"/>
    </row>
    <row r="1359" spans="4:5" x14ac:dyDescent="0.25">
      <c r="D1359"/>
      <c r="E1359"/>
    </row>
    <row r="1360" spans="4:5" x14ac:dyDescent="0.25">
      <c r="D1360"/>
      <c r="E1360"/>
    </row>
    <row r="1361" spans="4:5" x14ac:dyDescent="0.25">
      <c r="D1361"/>
      <c r="E1361"/>
    </row>
    <row r="1362" spans="4:5" x14ac:dyDescent="0.25">
      <c r="D1362"/>
      <c r="E1362"/>
    </row>
    <row r="1363" spans="4:5" x14ac:dyDescent="0.25">
      <c r="D1363"/>
      <c r="E1363"/>
    </row>
    <row r="1364" spans="4:5" x14ac:dyDescent="0.25">
      <c r="D1364"/>
      <c r="E1364"/>
    </row>
    <row r="1365" spans="4:5" x14ac:dyDescent="0.25">
      <c r="D1365"/>
      <c r="E1365"/>
    </row>
    <row r="1366" spans="4:5" x14ac:dyDescent="0.25">
      <c r="D1366"/>
      <c r="E1366"/>
    </row>
    <row r="1367" spans="4:5" x14ac:dyDescent="0.25">
      <c r="D1367"/>
      <c r="E1367"/>
    </row>
    <row r="1368" spans="4:5" x14ac:dyDescent="0.25">
      <c r="D1368"/>
      <c r="E1368"/>
    </row>
    <row r="1369" spans="4:5" x14ac:dyDescent="0.25">
      <c r="D1369"/>
      <c r="E1369"/>
    </row>
    <row r="1370" spans="4:5" x14ac:dyDescent="0.25">
      <c r="D1370"/>
      <c r="E1370"/>
    </row>
    <row r="1371" spans="4:5" x14ac:dyDescent="0.25">
      <c r="D1371"/>
      <c r="E1371"/>
    </row>
    <row r="1372" spans="4:5" x14ac:dyDescent="0.25">
      <c r="D1372"/>
      <c r="E1372"/>
    </row>
    <row r="1373" spans="4:5" x14ac:dyDescent="0.25">
      <c r="D1373"/>
      <c r="E1373"/>
    </row>
    <row r="1374" spans="4:5" x14ac:dyDescent="0.25">
      <c r="D1374"/>
      <c r="E1374"/>
    </row>
    <row r="1375" spans="4:5" x14ac:dyDescent="0.25">
      <c r="D1375"/>
      <c r="E1375"/>
    </row>
    <row r="1376" spans="4:5" x14ac:dyDescent="0.25">
      <c r="D1376"/>
      <c r="E1376"/>
    </row>
    <row r="1377" spans="4:5" x14ac:dyDescent="0.25">
      <c r="D1377"/>
      <c r="E1377"/>
    </row>
    <row r="1378" spans="4:5" x14ac:dyDescent="0.25">
      <c r="D1378"/>
      <c r="E1378"/>
    </row>
    <row r="1379" spans="4:5" x14ac:dyDescent="0.25">
      <c r="D1379"/>
      <c r="E1379"/>
    </row>
    <row r="1380" spans="4:5" x14ac:dyDescent="0.25">
      <c r="D1380"/>
      <c r="E1380"/>
    </row>
    <row r="1381" spans="4:5" x14ac:dyDescent="0.25">
      <c r="D1381"/>
      <c r="E1381"/>
    </row>
    <row r="1382" spans="4:5" x14ac:dyDescent="0.25">
      <c r="D1382"/>
      <c r="E1382"/>
    </row>
    <row r="1383" spans="4:5" x14ac:dyDescent="0.25">
      <c r="D1383"/>
      <c r="E1383"/>
    </row>
    <row r="1384" spans="4:5" x14ac:dyDescent="0.25">
      <c r="D1384"/>
      <c r="E1384"/>
    </row>
    <row r="1385" spans="4:5" x14ac:dyDescent="0.25">
      <c r="D1385"/>
      <c r="E1385"/>
    </row>
    <row r="1386" spans="4:5" x14ac:dyDescent="0.25">
      <c r="D1386"/>
      <c r="E1386"/>
    </row>
    <row r="1387" spans="4:5" x14ac:dyDescent="0.25">
      <c r="D1387"/>
      <c r="E1387"/>
    </row>
    <row r="1388" spans="4:5" x14ac:dyDescent="0.25">
      <c r="D1388"/>
      <c r="E1388"/>
    </row>
    <row r="1389" spans="4:5" x14ac:dyDescent="0.25">
      <c r="D1389"/>
      <c r="E1389"/>
    </row>
    <row r="1390" spans="4:5" x14ac:dyDescent="0.25">
      <c r="D1390"/>
      <c r="E1390"/>
    </row>
    <row r="1391" spans="4:5" x14ac:dyDescent="0.25">
      <c r="D1391"/>
      <c r="E1391"/>
    </row>
    <row r="1392" spans="4:5" x14ac:dyDescent="0.25">
      <c r="D1392"/>
      <c r="E1392"/>
    </row>
    <row r="1393" spans="4:5" x14ac:dyDescent="0.25">
      <c r="D1393"/>
      <c r="E1393"/>
    </row>
    <row r="1394" spans="4:5" x14ac:dyDescent="0.25">
      <c r="D1394"/>
      <c r="E1394"/>
    </row>
    <row r="1395" spans="4:5" x14ac:dyDescent="0.25">
      <c r="D1395"/>
      <c r="E1395"/>
    </row>
    <row r="1396" spans="4:5" x14ac:dyDescent="0.25">
      <c r="D1396"/>
      <c r="E1396"/>
    </row>
    <row r="1397" spans="4:5" x14ac:dyDescent="0.25">
      <c r="D1397"/>
      <c r="E1397"/>
    </row>
    <row r="1398" spans="4:5" x14ac:dyDescent="0.25">
      <c r="D1398"/>
      <c r="E1398"/>
    </row>
    <row r="1399" spans="4:5" x14ac:dyDescent="0.25">
      <c r="D1399"/>
      <c r="E1399"/>
    </row>
    <row r="1400" spans="4:5" x14ac:dyDescent="0.25">
      <c r="D1400"/>
      <c r="E1400"/>
    </row>
    <row r="1401" spans="4:5" x14ac:dyDescent="0.25">
      <c r="D1401"/>
      <c r="E1401"/>
    </row>
    <row r="1402" spans="4:5" x14ac:dyDescent="0.25">
      <c r="D1402"/>
      <c r="E1402"/>
    </row>
    <row r="1403" spans="4:5" x14ac:dyDescent="0.25">
      <c r="D1403"/>
      <c r="E1403"/>
    </row>
    <row r="1404" spans="4:5" x14ac:dyDescent="0.25">
      <c r="D1404"/>
      <c r="E1404"/>
    </row>
    <row r="1405" spans="4:5" x14ac:dyDescent="0.25">
      <c r="D1405"/>
      <c r="E1405"/>
    </row>
    <row r="1406" spans="4:5" x14ac:dyDescent="0.25">
      <c r="D1406"/>
      <c r="E1406"/>
    </row>
    <row r="1407" spans="4:5" x14ac:dyDescent="0.25">
      <c r="D1407"/>
      <c r="E1407"/>
    </row>
    <row r="1408" spans="4:5" x14ac:dyDescent="0.25">
      <c r="D1408"/>
      <c r="E1408"/>
    </row>
    <row r="1409" spans="4:5" x14ac:dyDescent="0.25">
      <c r="D1409"/>
      <c r="E1409"/>
    </row>
    <row r="1410" spans="4:5" x14ac:dyDescent="0.25">
      <c r="D1410"/>
      <c r="E1410"/>
    </row>
    <row r="1411" spans="4:5" x14ac:dyDescent="0.25">
      <c r="D1411"/>
      <c r="E1411"/>
    </row>
    <row r="1412" spans="4:5" x14ac:dyDescent="0.25">
      <c r="D1412"/>
      <c r="E1412"/>
    </row>
    <row r="1413" spans="4:5" x14ac:dyDescent="0.25">
      <c r="D1413"/>
      <c r="E1413"/>
    </row>
    <row r="1414" spans="4:5" x14ac:dyDescent="0.25">
      <c r="D1414"/>
      <c r="E1414"/>
    </row>
    <row r="1415" spans="4:5" x14ac:dyDescent="0.25">
      <c r="D1415"/>
      <c r="E1415"/>
    </row>
    <row r="1416" spans="4:5" x14ac:dyDescent="0.25">
      <c r="D1416"/>
      <c r="E1416"/>
    </row>
    <row r="1417" spans="4:5" x14ac:dyDescent="0.25">
      <c r="D1417"/>
      <c r="E1417"/>
    </row>
    <row r="1418" spans="4:5" x14ac:dyDescent="0.25">
      <c r="D1418"/>
      <c r="E1418"/>
    </row>
    <row r="1419" spans="4:5" x14ac:dyDescent="0.25">
      <c r="D1419"/>
      <c r="E1419"/>
    </row>
    <row r="1420" spans="4:5" x14ac:dyDescent="0.25">
      <c r="D1420"/>
      <c r="E1420"/>
    </row>
    <row r="1421" spans="4:5" x14ac:dyDescent="0.25">
      <c r="D1421"/>
      <c r="E1421"/>
    </row>
    <row r="1422" spans="4:5" x14ac:dyDescent="0.25">
      <c r="D1422"/>
      <c r="E1422"/>
    </row>
    <row r="1423" spans="4:5" x14ac:dyDescent="0.25">
      <c r="D1423"/>
      <c r="E1423"/>
    </row>
    <row r="1424" spans="4:5" x14ac:dyDescent="0.25">
      <c r="D1424"/>
      <c r="E1424"/>
    </row>
    <row r="1425" spans="4:5" x14ac:dyDescent="0.25">
      <c r="D1425"/>
      <c r="E1425"/>
    </row>
    <row r="1426" spans="4:5" x14ac:dyDescent="0.25">
      <c r="D1426"/>
      <c r="E1426"/>
    </row>
    <row r="1427" spans="4:5" x14ac:dyDescent="0.25">
      <c r="D1427"/>
      <c r="E1427"/>
    </row>
    <row r="1428" spans="4:5" x14ac:dyDescent="0.25">
      <c r="D1428"/>
      <c r="E1428"/>
    </row>
    <row r="1429" spans="4:5" x14ac:dyDescent="0.25">
      <c r="D1429"/>
      <c r="E1429"/>
    </row>
    <row r="1430" spans="4:5" x14ac:dyDescent="0.25">
      <c r="D1430"/>
      <c r="E1430"/>
    </row>
    <row r="1431" spans="4:5" x14ac:dyDescent="0.25">
      <c r="D1431"/>
      <c r="E1431"/>
    </row>
    <row r="1432" spans="4:5" x14ac:dyDescent="0.25">
      <c r="D1432"/>
      <c r="E1432"/>
    </row>
    <row r="1433" spans="4:5" x14ac:dyDescent="0.25">
      <c r="D1433"/>
      <c r="E1433"/>
    </row>
    <row r="1434" spans="4:5" x14ac:dyDescent="0.25">
      <c r="D1434"/>
      <c r="E1434"/>
    </row>
    <row r="1435" spans="4:5" x14ac:dyDescent="0.25">
      <c r="D1435"/>
      <c r="E1435"/>
    </row>
    <row r="1436" spans="4:5" x14ac:dyDescent="0.25">
      <c r="D1436"/>
      <c r="E1436"/>
    </row>
    <row r="1437" spans="4:5" x14ac:dyDescent="0.25">
      <c r="D1437"/>
      <c r="E1437"/>
    </row>
    <row r="1438" spans="4:5" x14ac:dyDescent="0.25">
      <c r="D1438"/>
      <c r="E1438"/>
    </row>
    <row r="1439" spans="4:5" x14ac:dyDescent="0.25">
      <c r="D1439"/>
      <c r="E1439"/>
    </row>
    <row r="1440" spans="4:5" x14ac:dyDescent="0.25">
      <c r="D1440"/>
      <c r="E1440"/>
    </row>
    <row r="1441" spans="4:5" x14ac:dyDescent="0.25">
      <c r="D1441"/>
      <c r="E1441"/>
    </row>
    <row r="1442" spans="4:5" x14ac:dyDescent="0.25">
      <c r="D1442"/>
      <c r="E1442"/>
    </row>
    <row r="1443" spans="4:5" x14ac:dyDescent="0.25">
      <c r="D1443"/>
      <c r="E1443"/>
    </row>
    <row r="1444" spans="4:5" x14ac:dyDescent="0.25">
      <c r="D1444"/>
      <c r="E1444"/>
    </row>
    <row r="1445" spans="4:5" x14ac:dyDescent="0.25">
      <c r="D1445"/>
      <c r="E1445"/>
    </row>
    <row r="1446" spans="4:5" x14ac:dyDescent="0.25">
      <c r="D1446"/>
      <c r="E1446"/>
    </row>
    <row r="1447" spans="4:5" x14ac:dyDescent="0.25">
      <c r="D1447"/>
      <c r="E1447"/>
    </row>
    <row r="1448" spans="4:5" x14ac:dyDescent="0.25">
      <c r="D1448"/>
      <c r="E1448"/>
    </row>
    <row r="1449" spans="4:5" x14ac:dyDescent="0.25">
      <c r="D1449"/>
      <c r="E1449"/>
    </row>
    <row r="1450" spans="4:5" x14ac:dyDescent="0.25">
      <c r="D1450"/>
      <c r="E1450"/>
    </row>
    <row r="1451" spans="4:5" x14ac:dyDescent="0.25">
      <c r="D1451"/>
      <c r="E1451"/>
    </row>
    <row r="1452" spans="4:5" x14ac:dyDescent="0.25">
      <c r="D1452"/>
      <c r="E1452"/>
    </row>
    <row r="1453" spans="4:5" x14ac:dyDescent="0.25">
      <c r="D1453"/>
      <c r="E1453"/>
    </row>
    <row r="1454" spans="4:5" x14ac:dyDescent="0.25">
      <c r="D1454"/>
      <c r="E1454"/>
    </row>
    <row r="1455" spans="4:5" x14ac:dyDescent="0.25">
      <c r="D1455"/>
      <c r="E1455"/>
    </row>
    <row r="1456" spans="4:5" x14ac:dyDescent="0.25">
      <c r="D1456"/>
      <c r="E1456"/>
    </row>
    <row r="1457" spans="4:5" x14ac:dyDescent="0.25">
      <c r="D1457"/>
      <c r="E1457"/>
    </row>
    <row r="1458" spans="4:5" x14ac:dyDescent="0.25">
      <c r="D1458"/>
      <c r="E1458"/>
    </row>
    <row r="1459" spans="4:5" x14ac:dyDescent="0.25">
      <c r="D1459"/>
      <c r="E1459"/>
    </row>
    <row r="1460" spans="4:5" x14ac:dyDescent="0.25">
      <c r="D1460"/>
      <c r="E1460"/>
    </row>
    <row r="1461" spans="4:5" x14ac:dyDescent="0.25">
      <c r="D1461"/>
      <c r="E1461"/>
    </row>
    <row r="1462" spans="4:5" x14ac:dyDescent="0.25">
      <c r="D1462"/>
      <c r="E1462"/>
    </row>
    <row r="1463" spans="4:5" x14ac:dyDescent="0.25">
      <c r="D1463"/>
      <c r="E1463"/>
    </row>
    <row r="1464" spans="4:5" x14ac:dyDescent="0.25">
      <c r="D1464"/>
      <c r="E1464"/>
    </row>
    <row r="1465" spans="4:5" x14ac:dyDescent="0.25">
      <c r="D1465"/>
      <c r="E1465"/>
    </row>
    <row r="1466" spans="4:5" x14ac:dyDescent="0.25">
      <c r="D1466"/>
      <c r="E1466"/>
    </row>
    <row r="1467" spans="4:5" x14ac:dyDescent="0.25">
      <c r="D1467"/>
      <c r="E1467"/>
    </row>
    <row r="1468" spans="4:5" x14ac:dyDescent="0.25">
      <c r="D1468"/>
      <c r="E1468"/>
    </row>
    <row r="1469" spans="4:5" x14ac:dyDescent="0.25">
      <c r="D1469"/>
      <c r="E1469"/>
    </row>
    <row r="1470" spans="4:5" x14ac:dyDescent="0.25">
      <c r="D1470"/>
      <c r="E1470"/>
    </row>
    <row r="1471" spans="4:5" x14ac:dyDescent="0.25">
      <c r="D1471"/>
      <c r="E1471"/>
    </row>
    <row r="1472" spans="4:5" x14ac:dyDescent="0.25">
      <c r="D1472"/>
      <c r="E1472"/>
    </row>
    <row r="1473" spans="4:5" x14ac:dyDescent="0.25">
      <c r="D1473"/>
      <c r="E1473"/>
    </row>
    <row r="1474" spans="4:5" x14ac:dyDescent="0.25">
      <c r="D1474"/>
      <c r="E1474"/>
    </row>
    <row r="1475" spans="4:5" x14ac:dyDescent="0.25">
      <c r="D1475"/>
      <c r="E1475"/>
    </row>
    <row r="1476" spans="4:5" x14ac:dyDescent="0.25">
      <c r="D1476"/>
      <c r="E1476"/>
    </row>
    <row r="1477" spans="4:5" x14ac:dyDescent="0.25">
      <c r="D1477"/>
      <c r="E1477"/>
    </row>
    <row r="1478" spans="4:5" x14ac:dyDescent="0.25">
      <c r="D1478"/>
      <c r="E1478"/>
    </row>
    <row r="1479" spans="4:5" x14ac:dyDescent="0.25">
      <c r="D1479"/>
      <c r="E1479"/>
    </row>
    <row r="1480" spans="4:5" x14ac:dyDescent="0.25">
      <c r="D1480"/>
      <c r="E1480"/>
    </row>
    <row r="1481" spans="4:5" x14ac:dyDescent="0.25">
      <c r="D1481"/>
      <c r="E1481"/>
    </row>
    <row r="1482" spans="4:5" x14ac:dyDescent="0.25">
      <c r="D1482"/>
      <c r="E1482"/>
    </row>
    <row r="1483" spans="4:5" x14ac:dyDescent="0.25">
      <c r="D1483"/>
      <c r="E1483"/>
    </row>
    <row r="1484" spans="4:5" x14ac:dyDescent="0.25">
      <c r="D1484"/>
      <c r="E1484"/>
    </row>
    <row r="1485" spans="4:5" x14ac:dyDescent="0.25">
      <c r="D1485"/>
      <c r="E1485"/>
    </row>
    <row r="1486" spans="4:5" x14ac:dyDescent="0.25">
      <c r="D1486"/>
      <c r="E1486"/>
    </row>
    <row r="1487" spans="4:5" x14ac:dyDescent="0.25">
      <c r="D1487"/>
      <c r="E1487"/>
    </row>
    <row r="1488" spans="4:5" x14ac:dyDescent="0.25">
      <c r="D1488"/>
      <c r="E1488"/>
    </row>
    <row r="1489" spans="4:5" x14ac:dyDescent="0.25">
      <c r="D1489"/>
      <c r="E1489"/>
    </row>
    <row r="1490" spans="4:5" x14ac:dyDescent="0.25">
      <c r="D1490"/>
      <c r="E1490"/>
    </row>
    <row r="1491" spans="4:5" x14ac:dyDescent="0.25">
      <c r="D1491"/>
      <c r="E1491"/>
    </row>
    <row r="1492" spans="4:5" x14ac:dyDescent="0.25">
      <c r="D1492"/>
      <c r="E1492"/>
    </row>
    <row r="1493" spans="4:5" x14ac:dyDescent="0.25">
      <c r="D1493"/>
      <c r="E1493"/>
    </row>
    <row r="1494" spans="4:5" x14ac:dyDescent="0.25">
      <c r="D1494"/>
      <c r="E1494"/>
    </row>
    <row r="1495" spans="4:5" x14ac:dyDescent="0.25">
      <c r="D1495"/>
      <c r="E1495"/>
    </row>
    <row r="1496" spans="4:5" x14ac:dyDescent="0.25">
      <c r="D1496"/>
      <c r="E1496"/>
    </row>
    <row r="1497" spans="4:5" x14ac:dyDescent="0.25">
      <c r="D1497"/>
      <c r="E1497"/>
    </row>
    <row r="1498" spans="4:5" x14ac:dyDescent="0.25">
      <c r="D1498"/>
      <c r="E1498"/>
    </row>
    <row r="1499" spans="4:5" x14ac:dyDescent="0.25">
      <c r="D1499"/>
      <c r="E1499"/>
    </row>
    <row r="1500" spans="4:5" x14ac:dyDescent="0.25">
      <c r="D1500"/>
      <c r="E1500"/>
    </row>
    <row r="1501" spans="4:5" x14ac:dyDescent="0.25">
      <c r="D1501"/>
      <c r="E1501"/>
    </row>
    <row r="1502" spans="4:5" x14ac:dyDescent="0.25">
      <c r="D1502"/>
      <c r="E1502"/>
    </row>
    <row r="1503" spans="4:5" x14ac:dyDescent="0.25">
      <c r="D1503"/>
      <c r="E1503"/>
    </row>
    <row r="1504" spans="4:5" x14ac:dyDescent="0.25">
      <c r="D1504"/>
      <c r="E1504"/>
    </row>
    <row r="1505" spans="4:5" x14ac:dyDescent="0.25">
      <c r="D1505"/>
      <c r="E1505"/>
    </row>
    <row r="1506" spans="4:5" x14ac:dyDescent="0.25">
      <c r="D1506"/>
      <c r="E1506"/>
    </row>
    <row r="1507" spans="4:5" x14ac:dyDescent="0.25">
      <c r="D1507"/>
      <c r="E1507"/>
    </row>
    <row r="1508" spans="4:5" x14ac:dyDescent="0.25">
      <c r="D1508"/>
      <c r="E1508"/>
    </row>
    <row r="1509" spans="4:5" x14ac:dyDescent="0.25">
      <c r="D1509"/>
      <c r="E1509"/>
    </row>
    <row r="1510" spans="4:5" x14ac:dyDescent="0.25">
      <c r="D1510"/>
      <c r="E1510"/>
    </row>
    <row r="1511" spans="4:5" x14ac:dyDescent="0.25">
      <c r="D1511"/>
      <c r="E1511"/>
    </row>
    <row r="1512" spans="4:5" x14ac:dyDescent="0.25">
      <c r="D1512"/>
      <c r="E1512"/>
    </row>
    <row r="1513" spans="4:5" x14ac:dyDescent="0.25">
      <c r="D1513"/>
      <c r="E1513"/>
    </row>
    <row r="1514" spans="4:5" x14ac:dyDescent="0.25">
      <c r="D1514"/>
      <c r="E1514"/>
    </row>
    <row r="1515" spans="4:5" x14ac:dyDescent="0.25">
      <c r="D1515"/>
      <c r="E1515"/>
    </row>
    <row r="1516" spans="4:5" x14ac:dyDescent="0.25">
      <c r="D1516"/>
      <c r="E1516"/>
    </row>
    <row r="1517" spans="4:5" x14ac:dyDescent="0.25">
      <c r="D1517"/>
      <c r="E1517"/>
    </row>
    <row r="1518" spans="4:5" x14ac:dyDescent="0.25">
      <c r="D1518"/>
      <c r="E1518"/>
    </row>
    <row r="1519" spans="4:5" x14ac:dyDescent="0.25">
      <c r="D1519"/>
      <c r="E1519"/>
    </row>
    <row r="1520" spans="4:5" x14ac:dyDescent="0.25">
      <c r="D1520"/>
      <c r="E1520"/>
    </row>
    <row r="1521" spans="4:5" x14ac:dyDescent="0.25">
      <c r="D1521"/>
      <c r="E1521"/>
    </row>
    <row r="1522" spans="4:5" x14ac:dyDescent="0.25">
      <c r="D1522"/>
      <c r="E1522"/>
    </row>
    <row r="1523" spans="4:5" x14ac:dyDescent="0.25">
      <c r="D1523"/>
      <c r="E1523"/>
    </row>
    <row r="1524" spans="4:5" x14ac:dyDescent="0.25">
      <c r="D1524"/>
      <c r="E1524"/>
    </row>
    <row r="1525" spans="4:5" x14ac:dyDescent="0.25">
      <c r="D1525"/>
      <c r="E1525"/>
    </row>
    <row r="1526" spans="4:5" x14ac:dyDescent="0.25">
      <c r="D1526"/>
      <c r="E1526"/>
    </row>
    <row r="1527" spans="4:5" x14ac:dyDescent="0.25">
      <c r="D1527"/>
      <c r="E1527"/>
    </row>
    <row r="1528" spans="4:5" x14ac:dyDescent="0.25">
      <c r="D1528"/>
      <c r="E1528"/>
    </row>
    <row r="1529" spans="4:5" x14ac:dyDescent="0.25">
      <c r="D1529"/>
      <c r="E1529"/>
    </row>
    <row r="1530" spans="4:5" x14ac:dyDescent="0.25">
      <c r="D1530"/>
      <c r="E1530"/>
    </row>
    <row r="1531" spans="4:5" x14ac:dyDescent="0.25">
      <c r="D1531"/>
      <c r="E1531"/>
    </row>
    <row r="1532" spans="4:5" x14ac:dyDescent="0.25">
      <c r="D1532"/>
      <c r="E1532"/>
    </row>
    <row r="1533" spans="4:5" x14ac:dyDescent="0.25">
      <c r="D1533"/>
      <c r="E1533"/>
    </row>
    <row r="1534" spans="4:5" x14ac:dyDescent="0.25">
      <c r="D1534"/>
      <c r="E1534"/>
    </row>
    <row r="1535" spans="4:5" x14ac:dyDescent="0.25">
      <c r="D1535"/>
      <c r="E1535"/>
    </row>
    <row r="1536" spans="4:5" x14ac:dyDescent="0.25">
      <c r="D1536"/>
      <c r="E1536"/>
    </row>
    <row r="1537" spans="4:5" x14ac:dyDescent="0.25">
      <c r="D1537"/>
      <c r="E1537"/>
    </row>
    <row r="1538" spans="4:5" x14ac:dyDescent="0.25">
      <c r="D1538"/>
      <c r="E1538"/>
    </row>
    <row r="1539" spans="4:5" x14ac:dyDescent="0.25">
      <c r="D1539"/>
      <c r="E1539"/>
    </row>
    <row r="1540" spans="4:5" x14ac:dyDescent="0.25">
      <c r="D1540"/>
      <c r="E1540"/>
    </row>
    <row r="1541" spans="4:5" x14ac:dyDescent="0.25">
      <c r="D1541"/>
      <c r="E1541"/>
    </row>
    <row r="1542" spans="4:5" x14ac:dyDescent="0.25">
      <c r="D1542"/>
      <c r="E1542"/>
    </row>
    <row r="1543" spans="4:5" x14ac:dyDescent="0.25">
      <c r="D1543"/>
      <c r="E1543"/>
    </row>
    <row r="1544" spans="4:5" x14ac:dyDescent="0.25">
      <c r="D1544"/>
      <c r="E1544"/>
    </row>
    <row r="1545" spans="4:5" x14ac:dyDescent="0.25">
      <c r="D1545"/>
      <c r="E1545"/>
    </row>
    <row r="1546" spans="4:5" x14ac:dyDescent="0.25">
      <c r="D1546"/>
      <c r="E1546"/>
    </row>
    <row r="1547" spans="4:5" x14ac:dyDescent="0.25">
      <c r="D1547"/>
      <c r="E1547"/>
    </row>
    <row r="1548" spans="4:5" x14ac:dyDescent="0.25">
      <c r="D1548"/>
      <c r="E1548"/>
    </row>
    <row r="1549" spans="4:5" x14ac:dyDescent="0.25">
      <c r="D1549"/>
      <c r="E1549"/>
    </row>
    <row r="1550" spans="4:5" x14ac:dyDescent="0.25">
      <c r="D1550"/>
      <c r="E1550"/>
    </row>
    <row r="1551" spans="4:5" x14ac:dyDescent="0.25">
      <c r="D1551"/>
      <c r="E1551"/>
    </row>
    <row r="1552" spans="4:5" x14ac:dyDescent="0.25">
      <c r="D1552"/>
      <c r="E1552"/>
    </row>
    <row r="1553" spans="4:5" x14ac:dyDescent="0.25">
      <c r="D1553"/>
      <c r="E1553"/>
    </row>
    <row r="1554" spans="4:5" x14ac:dyDescent="0.25">
      <c r="D1554"/>
      <c r="E1554"/>
    </row>
    <row r="1555" spans="4:5" x14ac:dyDescent="0.25">
      <c r="D1555"/>
      <c r="E1555"/>
    </row>
    <row r="1556" spans="4:5" x14ac:dyDescent="0.25">
      <c r="D1556"/>
      <c r="E1556"/>
    </row>
    <row r="1557" spans="4:5" x14ac:dyDescent="0.25">
      <c r="D1557"/>
      <c r="E1557"/>
    </row>
    <row r="1558" spans="4:5" x14ac:dyDescent="0.25">
      <c r="D1558"/>
      <c r="E1558"/>
    </row>
    <row r="1559" spans="4:5" x14ac:dyDescent="0.25">
      <c r="D1559"/>
      <c r="E1559"/>
    </row>
    <row r="1560" spans="4:5" x14ac:dyDescent="0.25">
      <c r="D1560"/>
      <c r="E1560"/>
    </row>
    <row r="1561" spans="4:5" x14ac:dyDescent="0.25">
      <c r="D1561"/>
      <c r="E1561"/>
    </row>
    <row r="1562" spans="4:5" x14ac:dyDescent="0.25">
      <c r="D1562"/>
      <c r="E1562"/>
    </row>
    <row r="1563" spans="4:5" x14ac:dyDescent="0.25">
      <c r="D1563"/>
      <c r="E1563"/>
    </row>
    <row r="1564" spans="4:5" x14ac:dyDescent="0.25">
      <c r="D1564"/>
      <c r="E1564"/>
    </row>
    <row r="1565" spans="4:5" x14ac:dyDescent="0.25">
      <c r="D1565"/>
      <c r="E1565"/>
    </row>
    <row r="1566" spans="4:5" x14ac:dyDescent="0.25">
      <c r="D1566"/>
      <c r="E1566"/>
    </row>
    <row r="1567" spans="4:5" x14ac:dyDescent="0.25">
      <c r="D1567"/>
      <c r="E1567"/>
    </row>
    <row r="1568" spans="4:5" x14ac:dyDescent="0.25">
      <c r="D1568"/>
      <c r="E1568"/>
    </row>
    <row r="1569" spans="4:5" x14ac:dyDescent="0.25">
      <c r="D1569"/>
      <c r="E1569"/>
    </row>
    <row r="1570" spans="4:5" x14ac:dyDescent="0.25">
      <c r="D1570"/>
      <c r="E1570"/>
    </row>
    <row r="1571" spans="4:5" x14ac:dyDescent="0.25">
      <c r="D1571"/>
      <c r="E1571"/>
    </row>
    <row r="1572" spans="4:5" x14ac:dyDescent="0.25">
      <c r="D1572"/>
      <c r="E1572"/>
    </row>
    <row r="1573" spans="4:5" x14ac:dyDescent="0.25">
      <c r="D1573"/>
      <c r="E1573"/>
    </row>
    <row r="1574" spans="4:5" x14ac:dyDescent="0.25">
      <c r="D1574"/>
      <c r="E1574"/>
    </row>
    <row r="1575" spans="4:5" x14ac:dyDescent="0.25">
      <c r="D1575"/>
      <c r="E1575"/>
    </row>
    <row r="1576" spans="4:5" x14ac:dyDescent="0.25">
      <c r="D1576"/>
      <c r="E1576"/>
    </row>
    <row r="1577" spans="4:5" x14ac:dyDescent="0.25">
      <c r="D1577"/>
      <c r="E1577"/>
    </row>
    <row r="1578" spans="4:5" x14ac:dyDescent="0.25">
      <c r="D1578"/>
      <c r="E1578"/>
    </row>
    <row r="1579" spans="4:5" x14ac:dyDescent="0.25">
      <c r="D1579"/>
      <c r="E1579"/>
    </row>
    <row r="1580" spans="4:5" x14ac:dyDescent="0.25">
      <c r="D1580"/>
      <c r="E1580"/>
    </row>
    <row r="1581" spans="4:5" x14ac:dyDescent="0.25">
      <c r="D1581"/>
      <c r="E1581"/>
    </row>
    <row r="1582" spans="4:5" x14ac:dyDescent="0.25">
      <c r="D1582"/>
      <c r="E1582"/>
    </row>
    <row r="1583" spans="4:5" x14ac:dyDescent="0.25">
      <c r="D1583"/>
      <c r="E1583"/>
    </row>
    <row r="1584" spans="4:5" x14ac:dyDescent="0.25">
      <c r="D1584"/>
      <c r="E1584"/>
    </row>
    <row r="1585" spans="4:5" x14ac:dyDescent="0.25">
      <c r="D1585"/>
      <c r="E1585"/>
    </row>
    <row r="1586" spans="4:5" x14ac:dyDescent="0.25">
      <c r="D1586"/>
      <c r="E1586"/>
    </row>
    <row r="1587" spans="4:5" x14ac:dyDescent="0.25">
      <c r="D1587"/>
      <c r="E1587"/>
    </row>
    <row r="1588" spans="4:5" x14ac:dyDescent="0.25">
      <c r="D1588"/>
      <c r="E1588"/>
    </row>
    <row r="1589" spans="4:5" x14ac:dyDescent="0.25">
      <c r="D1589"/>
      <c r="E1589"/>
    </row>
    <row r="1590" spans="4:5" x14ac:dyDescent="0.25">
      <c r="D1590"/>
      <c r="E1590"/>
    </row>
    <row r="1591" spans="4:5" x14ac:dyDescent="0.25">
      <c r="D1591"/>
      <c r="E1591"/>
    </row>
    <row r="1592" spans="4:5" x14ac:dyDescent="0.25">
      <c r="D1592"/>
      <c r="E1592"/>
    </row>
    <row r="1593" spans="4:5" x14ac:dyDescent="0.25">
      <c r="D1593"/>
      <c r="E1593"/>
    </row>
    <row r="1594" spans="4:5" x14ac:dyDescent="0.25">
      <c r="D1594"/>
      <c r="E1594"/>
    </row>
    <row r="1595" spans="4:5" x14ac:dyDescent="0.25">
      <c r="D1595"/>
      <c r="E1595"/>
    </row>
    <row r="1596" spans="4:5" x14ac:dyDescent="0.25">
      <c r="D1596"/>
      <c r="E1596"/>
    </row>
    <row r="1597" spans="4:5" x14ac:dyDescent="0.25">
      <c r="D1597"/>
      <c r="E1597"/>
    </row>
    <row r="1598" spans="4:5" x14ac:dyDescent="0.25">
      <c r="D1598"/>
      <c r="E1598"/>
    </row>
    <row r="1599" spans="4:5" x14ac:dyDescent="0.25">
      <c r="D1599"/>
      <c r="E1599"/>
    </row>
    <row r="1600" spans="4:5" x14ac:dyDescent="0.25">
      <c r="D1600"/>
      <c r="E1600"/>
    </row>
    <row r="1601" spans="4:5" x14ac:dyDescent="0.25">
      <c r="D1601"/>
      <c r="E1601"/>
    </row>
    <row r="1602" spans="4:5" x14ac:dyDescent="0.25">
      <c r="D1602"/>
      <c r="E1602"/>
    </row>
    <row r="1603" spans="4:5" x14ac:dyDescent="0.25">
      <c r="D1603"/>
      <c r="E1603"/>
    </row>
    <row r="1604" spans="4:5" x14ac:dyDescent="0.25">
      <c r="D1604"/>
      <c r="E1604"/>
    </row>
    <row r="1605" spans="4:5" x14ac:dyDescent="0.25">
      <c r="D1605"/>
      <c r="E1605"/>
    </row>
    <row r="1606" spans="4:5" x14ac:dyDescent="0.25">
      <c r="D1606"/>
      <c r="E1606"/>
    </row>
    <row r="1607" spans="4:5" x14ac:dyDescent="0.25">
      <c r="D1607"/>
      <c r="E1607"/>
    </row>
    <row r="1608" spans="4:5" x14ac:dyDescent="0.25">
      <c r="D1608"/>
      <c r="E1608"/>
    </row>
    <row r="1609" spans="4:5" x14ac:dyDescent="0.25">
      <c r="D1609"/>
      <c r="E1609"/>
    </row>
    <row r="1610" spans="4:5" x14ac:dyDescent="0.25">
      <c r="D1610"/>
      <c r="E1610"/>
    </row>
    <row r="1611" spans="4:5" x14ac:dyDescent="0.25">
      <c r="D1611"/>
      <c r="E1611"/>
    </row>
    <row r="1612" spans="4:5" x14ac:dyDescent="0.25">
      <c r="D1612"/>
      <c r="E1612"/>
    </row>
    <row r="1613" spans="4:5" x14ac:dyDescent="0.25">
      <c r="D1613"/>
      <c r="E1613"/>
    </row>
    <row r="1614" spans="4:5" x14ac:dyDescent="0.25">
      <c r="D1614"/>
      <c r="E1614"/>
    </row>
    <row r="1615" spans="4:5" x14ac:dyDescent="0.25">
      <c r="D1615"/>
      <c r="E1615"/>
    </row>
    <row r="1616" spans="4:5" x14ac:dyDescent="0.25">
      <c r="D1616"/>
      <c r="E1616"/>
    </row>
    <row r="1617" spans="4:5" x14ac:dyDescent="0.25">
      <c r="D1617"/>
      <c r="E1617"/>
    </row>
    <row r="1618" spans="4:5" x14ac:dyDescent="0.25">
      <c r="D1618"/>
      <c r="E1618"/>
    </row>
    <row r="1619" spans="4:5" x14ac:dyDescent="0.25">
      <c r="D1619"/>
      <c r="E1619"/>
    </row>
    <row r="1620" spans="4:5" x14ac:dyDescent="0.25">
      <c r="D1620"/>
      <c r="E1620"/>
    </row>
    <row r="1621" spans="4:5" x14ac:dyDescent="0.25">
      <c r="D1621"/>
      <c r="E1621"/>
    </row>
    <row r="1622" spans="4:5" x14ac:dyDescent="0.25">
      <c r="D1622"/>
      <c r="E1622"/>
    </row>
    <row r="1623" spans="4:5" x14ac:dyDescent="0.25">
      <c r="D1623"/>
      <c r="E1623"/>
    </row>
    <row r="1624" spans="4:5" x14ac:dyDescent="0.25">
      <c r="D1624"/>
      <c r="E1624"/>
    </row>
    <row r="1625" spans="4:5" x14ac:dyDescent="0.25">
      <c r="D1625"/>
      <c r="E1625"/>
    </row>
    <row r="1626" spans="4:5" x14ac:dyDescent="0.25">
      <c r="D1626"/>
      <c r="E1626"/>
    </row>
    <row r="1627" spans="4:5" x14ac:dyDescent="0.25">
      <c r="D1627"/>
      <c r="E1627"/>
    </row>
    <row r="1628" spans="4:5" x14ac:dyDescent="0.25">
      <c r="D1628"/>
      <c r="E1628"/>
    </row>
    <row r="1629" spans="4:5" x14ac:dyDescent="0.25">
      <c r="D1629"/>
      <c r="E1629"/>
    </row>
    <row r="1630" spans="4:5" x14ac:dyDescent="0.25">
      <c r="D1630"/>
      <c r="E1630"/>
    </row>
    <row r="1631" spans="4:5" x14ac:dyDescent="0.25">
      <c r="D1631"/>
      <c r="E1631"/>
    </row>
    <row r="1632" spans="4:5" x14ac:dyDescent="0.25">
      <c r="D1632"/>
      <c r="E1632"/>
    </row>
    <row r="1633" spans="2:5" x14ac:dyDescent="0.25">
      <c r="D1633"/>
      <c r="E1633"/>
    </row>
    <row r="1634" spans="2:5" x14ac:dyDescent="0.25">
      <c r="B1634" s="25"/>
      <c r="C1634" s="26"/>
      <c r="D1634"/>
      <c r="E1634"/>
    </row>
    <row r="1635" spans="2:5" x14ac:dyDescent="0.25">
      <c r="B1635" s="25"/>
      <c r="C1635" s="26"/>
      <c r="D1635"/>
      <c r="E1635"/>
    </row>
    <row r="1636" spans="2:5" x14ac:dyDescent="0.25">
      <c r="B1636" s="25"/>
      <c r="C1636" s="26"/>
      <c r="D1636"/>
      <c r="E1636"/>
    </row>
    <row r="1637" spans="2:5" x14ac:dyDescent="0.25">
      <c r="B1637" s="25"/>
      <c r="C1637" s="26"/>
      <c r="D1637"/>
      <c r="E1637"/>
    </row>
    <row r="1638" spans="2:5" x14ac:dyDescent="0.25">
      <c r="B1638" s="25"/>
      <c r="C1638" s="26"/>
      <c r="D1638"/>
      <c r="E1638"/>
    </row>
    <row r="1639" spans="2:5" x14ac:dyDescent="0.25">
      <c r="B1639" s="25"/>
      <c r="C1639" s="26"/>
      <c r="D1639"/>
      <c r="E1639"/>
    </row>
    <row r="1640" spans="2:5" x14ac:dyDescent="0.25">
      <c r="B1640" s="25"/>
      <c r="C1640" s="26"/>
      <c r="D1640"/>
      <c r="E1640"/>
    </row>
    <row r="1641" spans="2:5" x14ac:dyDescent="0.25">
      <c r="B1641" s="25"/>
      <c r="C1641" s="26"/>
      <c r="D1641"/>
      <c r="E1641"/>
    </row>
    <row r="1642" spans="2:5" x14ac:dyDescent="0.25">
      <c r="B1642" s="25"/>
      <c r="C1642" s="26"/>
      <c r="D1642"/>
      <c r="E1642"/>
    </row>
    <row r="1643" spans="2:5" x14ac:dyDescent="0.25">
      <c r="B1643" s="25"/>
      <c r="C1643" s="26"/>
      <c r="D1643"/>
      <c r="E1643"/>
    </row>
    <row r="1644" spans="2:5" x14ac:dyDescent="0.25">
      <c r="B1644" s="25"/>
      <c r="C1644" s="26"/>
      <c r="D1644"/>
      <c r="E1644"/>
    </row>
    <row r="1645" spans="2:5" x14ac:dyDescent="0.25">
      <c r="B1645" s="25"/>
      <c r="C1645" s="26"/>
      <c r="D1645"/>
      <c r="E1645"/>
    </row>
    <row r="1646" spans="2:5" x14ac:dyDescent="0.25">
      <c r="B1646" s="25"/>
      <c r="C1646" s="26"/>
      <c r="D1646"/>
      <c r="E1646"/>
    </row>
    <row r="1647" spans="2:5" x14ac:dyDescent="0.25">
      <c r="B1647" s="25"/>
      <c r="C1647" s="26"/>
      <c r="D1647"/>
      <c r="E1647"/>
    </row>
    <row r="1648" spans="2:5" x14ac:dyDescent="0.25">
      <c r="B1648" s="25"/>
      <c r="C1648" s="26"/>
      <c r="D1648"/>
      <c r="E1648"/>
    </row>
    <row r="1649" spans="2:5" x14ac:dyDescent="0.25">
      <c r="B1649" s="25"/>
      <c r="C1649" s="26"/>
      <c r="D1649"/>
      <c r="E1649"/>
    </row>
    <row r="1650" spans="2:5" x14ac:dyDescent="0.25">
      <c r="B1650" s="25"/>
      <c r="C1650" s="26"/>
      <c r="D1650"/>
      <c r="E1650"/>
    </row>
    <row r="1651" spans="2:5" x14ac:dyDescent="0.25">
      <c r="B1651" s="25"/>
      <c r="C1651" s="26"/>
      <c r="D1651"/>
      <c r="E1651"/>
    </row>
    <row r="1652" spans="2:5" x14ac:dyDescent="0.25">
      <c r="B1652" s="25"/>
      <c r="C1652" s="26"/>
      <c r="D1652"/>
      <c r="E1652"/>
    </row>
    <row r="1653" spans="2:5" x14ac:dyDescent="0.25">
      <c r="B1653" s="25"/>
      <c r="C1653" s="26"/>
      <c r="D1653"/>
      <c r="E1653"/>
    </row>
    <row r="1654" spans="2:5" x14ac:dyDescent="0.25">
      <c r="B1654" s="25"/>
      <c r="C1654" s="26"/>
      <c r="D1654"/>
      <c r="E1654"/>
    </row>
    <row r="1655" spans="2:5" x14ac:dyDescent="0.25">
      <c r="B1655" s="25"/>
      <c r="C1655" s="26"/>
      <c r="D1655"/>
      <c r="E1655"/>
    </row>
    <row r="1656" spans="2:5" x14ac:dyDescent="0.25">
      <c r="B1656" s="25"/>
      <c r="C1656" s="26"/>
      <c r="D1656"/>
      <c r="E1656"/>
    </row>
    <row r="1657" spans="2:5" x14ac:dyDescent="0.25">
      <c r="B1657" s="25"/>
      <c r="C1657" s="26"/>
      <c r="D1657"/>
      <c r="E1657"/>
    </row>
    <row r="1658" spans="2:5" x14ac:dyDescent="0.25">
      <c r="B1658" s="25"/>
      <c r="C1658" s="26"/>
      <c r="D1658"/>
      <c r="E1658"/>
    </row>
    <row r="1659" spans="2:5" x14ac:dyDescent="0.25">
      <c r="B1659" s="25"/>
      <c r="C1659" s="26"/>
      <c r="D1659"/>
      <c r="E1659"/>
    </row>
    <row r="1660" spans="2:5" x14ac:dyDescent="0.25">
      <c r="B1660" s="25"/>
      <c r="C1660" s="26"/>
      <c r="D1660"/>
      <c r="E1660"/>
    </row>
    <row r="1661" spans="2:5" x14ac:dyDescent="0.25">
      <c r="B1661" s="25"/>
      <c r="C1661" s="26"/>
      <c r="D1661"/>
      <c r="E1661"/>
    </row>
    <row r="1662" spans="2:5" x14ac:dyDescent="0.25">
      <c r="B1662" s="25"/>
      <c r="C1662" s="26"/>
      <c r="D1662"/>
      <c r="E1662"/>
    </row>
    <row r="1663" spans="2:5" x14ac:dyDescent="0.25">
      <c r="B1663" s="25"/>
      <c r="C1663" s="26"/>
      <c r="D1663"/>
      <c r="E1663"/>
    </row>
    <row r="1664" spans="2:5" x14ac:dyDescent="0.25">
      <c r="B1664" s="25"/>
      <c r="C1664" s="26"/>
      <c r="D1664"/>
      <c r="E1664"/>
    </row>
    <row r="1665" spans="2:5" x14ac:dyDescent="0.25">
      <c r="B1665" s="25"/>
      <c r="C1665" s="26"/>
      <c r="D1665"/>
      <c r="E1665"/>
    </row>
    <row r="1666" spans="2:5" x14ac:dyDescent="0.25">
      <c r="B1666" s="25"/>
      <c r="C1666" s="26"/>
      <c r="D1666"/>
      <c r="E1666"/>
    </row>
    <row r="1667" spans="2:5" x14ac:dyDescent="0.25">
      <c r="B1667" s="25"/>
      <c r="C1667" s="26"/>
      <c r="D1667"/>
      <c r="E1667"/>
    </row>
    <row r="1668" spans="2:5" x14ac:dyDescent="0.25">
      <c r="B1668" s="25"/>
      <c r="C1668" s="26"/>
      <c r="D1668"/>
      <c r="E1668"/>
    </row>
    <row r="1669" spans="2:5" x14ac:dyDescent="0.25">
      <c r="B1669" s="25"/>
      <c r="C1669" s="26"/>
      <c r="D1669"/>
      <c r="E1669"/>
    </row>
    <row r="1670" spans="2:5" x14ac:dyDescent="0.25">
      <c r="B1670" s="25"/>
      <c r="C1670" s="26"/>
      <c r="D1670"/>
      <c r="E1670"/>
    </row>
    <row r="1671" spans="2:5" x14ac:dyDescent="0.25">
      <c r="B1671" s="25"/>
      <c r="C1671" s="26"/>
      <c r="D1671"/>
      <c r="E1671"/>
    </row>
    <row r="1672" spans="2:5" x14ac:dyDescent="0.25">
      <c r="B1672" s="25"/>
      <c r="C1672" s="26"/>
      <c r="D1672"/>
      <c r="E1672"/>
    </row>
    <row r="1673" spans="2:5" x14ac:dyDescent="0.25">
      <c r="B1673" s="9"/>
    </row>
    <row r="1674" spans="2:5" x14ac:dyDescent="0.25">
      <c r="B1674" s="9"/>
    </row>
    <row r="1675" spans="2:5" x14ac:dyDescent="0.25">
      <c r="B1675" s="9"/>
    </row>
    <row r="1676" spans="2:5" x14ac:dyDescent="0.25">
      <c r="B1676" s="9"/>
    </row>
    <row r="1677" spans="2:5" x14ac:dyDescent="0.25">
      <c r="B1677" s="9"/>
    </row>
    <row r="1678" spans="2:5" x14ac:dyDescent="0.25">
      <c r="B1678" s="9"/>
    </row>
    <row r="1679" spans="2:5" x14ac:dyDescent="0.25">
      <c r="B1679" s="9"/>
    </row>
    <row r="1680" spans="2:5" x14ac:dyDescent="0.25">
      <c r="B1680" s="9"/>
    </row>
    <row r="1681" spans="2:2" x14ac:dyDescent="0.25">
      <c r="B1681" s="9"/>
    </row>
    <row r="1682" spans="2:2" x14ac:dyDescent="0.25">
      <c r="B1682" s="9"/>
    </row>
    <row r="1683" spans="2:2" x14ac:dyDescent="0.25">
      <c r="B1683" s="9"/>
    </row>
    <row r="1684" spans="2:2" x14ac:dyDescent="0.25">
      <c r="B1684" s="9"/>
    </row>
    <row r="1685" spans="2:2" x14ac:dyDescent="0.25">
      <c r="B1685" s="9"/>
    </row>
    <row r="1686" spans="2:2" x14ac:dyDescent="0.25">
      <c r="B1686" s="9"/>
    </row>
    <row r="1687" spans="2:2" x14ac:dyDescent="0.25">
      <c r="B1687" s="9"/>
    </row>
    <row r="1688" spans="2:2" x14ac:dyDescent="0.25">
      <c r="B1688" s="9"/>
    </row>
    <row r="1689" spans="2:2" x14ac:dyDescent="0.25">
      <c r="B1689" s="9"/>
    </row>
    <row r="1690" spans="2:2" x14ac:dyDescent="0.25">
      <c r="B1690" s="9"/>
    </row>
    <row r="1691" spans="2:2" x14ac:dyDescent="0.25">
      <c r="B1691" s="9"/>
    </row>
    <row r="1692" spans="2:2" x14ac:dyDescent="0.25">
      <c r="B1692" s="9"/>
    </row>
    <row r="1693" spans="2:2" x14ac:dyDescent="0.25">
      <c r="B1693" s="9"/>
    </row>
    <row r="1694" spans="2:2" x14ac:dyDescent="0.25">
      <c r="B1694" s="9"/>
    </row>
    <row r="1695" spans="2:2" x14ac:dyDescent="0.25">
      <c r="B1695" s="9"/>
    </row>
    <row r="1696" spans="2:2" x14ac:dyDescent="0.25">
      <c r="B1696" s="9"/>
    </row>
    <row r="1697" spans="2:2" x14ac:dyDescent="0.25">
      <c r="B1697" s="9"/>
    </row>
    <row r="1698" spans="2:2" x14ac:dyDescent="0.25">
      <c r="B1698" s="9"/>
    </row>
    <row r="1699" spans="2:2" x14ac:dyDescent="0.25">
      <c r="B1699" s="9"/>
    </row>
    <row r="1700" spans="2:2" x14ac:dyDescent="0.25">
      <c r="B1700" s="9"/>
    </row>
    <row r="1701" spans="2:2" x14ac:dyDescent="0.25">
      <c r="B1701" s="9"/>
    </row>
    <row r="1702" spans="2:2" x14ac:dyDescent="0.25">
      <c r="B1702" s="9"/>
    </row>
    <row r="1703" spans="2:2" x14ac:dyDescent="0.25">
      <c r="B1703" s="9"/>
    </row>
    <row r="1704" spans="2:2" x14ac:dyDescent="0.25">
      <c r="B1704" s="9"/>
    </row>
    <row r="1705" spans="2:2" x14ac:dyDescent="0.25">
      <c r="B1705" s="9"/>
    </row>
    <row r="1706" spans="2:2" x14ac:dyDescent="0.25">
      <c r="B1706" s="9"/>
    </row>
    <row r="1707" spans="2:2" x14ac:dyDescent="0.25">
      <c r="B1707" s="9"/>
    </row>
    <row r="1708" spans="2:2" x14ac:dyDescent="0.25">
      <c r="B1708" s="9"/>
    </row>
    <row r="1709" spans="2:2" x14ac:dyDescent="0.25">
      <c r="B1709" s="9"/>
    </row>
    <row r="1710" spans="2:2" x14ac:dyDescent="0.25">
      <c r="B1710" s="9"/>
    </row>
    <row r="1711" spans="2:2" x14ac:dyDescent="0.25">
      <c r="B1711" s="9"/>
    </row>
    <row r="1712" spans="2:2" x14ac:dyDescent="0.25">
      <c r="B1712" s="9"/>
    </row>
    <row r="1713" spans="2:2" x14ac:dyDescent="0.25">
      <c r="B1713" s="9"/>
    </row>
    <row r="1714" spans="2:2" x14ac:dyDescent="0.25">
      <c r="B1714" s="9"/>
    </row>
    <row r="1715" spans="2:2" x14ac:dyDescent="0.25">
      <c r="B1715" s="9"/>
    </row>
    <row r="1716" spans="2:2" x14ac:dyDescent="0.25">
      <c r="B1716" s="9"/>
    </row>
    <row r="1717" spans="2:2" x14ac:dyDescent="0.25">
      <c r="B1717" s="9"/>
    </row>
    <row r="1718" spans="2:2" x14ac:dyDescent="0.25">
      <c r="B1718" s="9"/>
    </row>
    <row r="1719" spans="2:2" x14ac:dyDescent="0.25">
      <c r="B1719" s="9"/>
    </row>
    <row r="1720" spans="2:2" x14ac:dyDescent="0.25">
      <c r="B1720" s="9"/>
    </row>
    <row r="1721" spans="2:2" x14ac:dyDescent="0.25">
      <c r="B1721" s="9"/>
    </row>
    <row r="1722" spans="2:2" x14ac:dyDescent="0.25">
      <c r="B1722" s="9"/>
    </row>
    <row r="1723" spans="2:2" x14ac:dyDescent="0.25">
      <c r="B1723" s="9"/>
    </row>
    <row r="1724" spans="2:2" x14ac:dyDescent="0.25">
      <c r="B1724" s="9"/>
    </row>
    <row r="1725" spans="2:2" x14ac:dyDescent="0.25">
      <c r="B1725" s="9"/>
    </row>
    <row r="1726" spans="2:2" x14ac:dyDescent="0.25">
      <c r="B1726" s="9"/>
    </row>
    <row r="1727" spans="2:2" x14ac:dyDescent="0.25">
      <c r="B1727" s="9"/>
    </row>
    <row r="1728" spans="2:2" x14ac:dyDescent="0.25">
      <c r="B1728" s="9"/>
    </row>
    <row r="1729" spans="2:2" x14ac:dyDescent="0.25">
      <c r="B1729" s="9"/>
    </row>
    <row r="1730" spans="2:2" x14ac:dyDescent="0.25">
      <c r="B1730" s="9"/>
    </row>
    <row r="1731" spans="2:2" x14ac:dyDescent="0.25">
      <c r="B1731" s="9"/>
    </row>
    <row r="1732" spans="2:2" x14ac:dyDescent="0.25">
      <c r="B1732" s="9"/>
    </row>
    <row r="1733" spans="2:2" x14ac:dyDescent="0.25">
      <c r="B1733" s="9"/>
    </row>
    <row r="1734" spans="2:2" x14ac:dyDescent="0.25">
      <c r="B1734" s="9"/>
    </row>
    <row r="1735" spans="2:2" x14ac:dyDescent="0.25">
      <c r="B1735" s="9"/>
    </row>
    <row r="1736" spans="2:2" x14ac:dyDescent="0.25">
      <c r="B1736" s="9"/>
    </row>
    <row r="1737" spans="2:2" x14ac:dyDescent="0.25">
      <c r="B1737" s="9"/>
    </row>
    <row r="1738" spans="2:2" x14ac:dyDescent="0.25">
      <c r="B1738" s="9"/>
    </row>
    <row r="1739" spans="2:2" x14ac:dyDescent="0.25">
      <c r="B1739" s="9"/>
    </row>
    <row r="1740" spans="2:2" x14ac:dyDescent="0.25">
      <c r="B1740" s="9"/>
    </row>
    <row r="1741" spans="2:2" x14ac:dyDescent="0.25">
      <c r="B1741" s="9"/>
    </row>
    <row r="1742" spans="2:2" x14ac:dyDescent="0.25">
      <c r="B1742" s="9"/>
    </row>
    <row r="1743" spans="2:2" x14ac:dyDescent="0.25">
      <c r="B1743" s="9"/>
    </row>
    <row r="1744" spans="2:2" x14ac:dyDescent="0.25">
      <c r="B1744" s="9"/>
    </row>
    <row r="1745" spans="2:2" x14ac:dyDescent="0.25">
      <c r="B1745" s="9"/>
    </row>
    <row r="1746" spans="2:2" x14ac:dyDescent="0.25">
      <c r="B1746" s="9"/>
    </row>
    <row r="1747" spans="2:2" x14ac:dyDescent="0.25">
      <c r="B1747" s="9"/>
    </row>
    <row r="1748" spans="2:2" x14ac:dyDescent="0.25">
      <c r="B1748" s="9"/>
    </row>
    <row r="1749" spans="2:2" x14ac:dyDescent="0.25">
      <c r="B1749" s="9"/>
    </row>
    <row r="1750" spans="2:2" x14ac:dyDescent="0.25">
      <c r="B1750" s="9"/>
    </row>
    <row r="1751" spans="2:2" x14ac:dyDescent="0.25">
      <c r="B1751" s="9"/>
    </row>
    <row r="1752" spans="2:2" x14ac:dyDescent="0.25">
      <c r="B1752" s="9"/>
    </row>
    <row r="1753" spans="2:2" x14ac:dyDescent="0.25">
      <c r="B1753" s="9"/>
    </row>
    <row r="1754" spans="2:2" x14ac:dyDescent="0.25">
      <c r="B1754" s="9"/>
    </row>
    <row r="1755" spans="2:2" x14ac:dyDescent="0.25">
      <c r="B1755" s="9"/>
    </row>
    <row r="1756" spans="2:2" x14ac:dyDescent="0.25">
      <c r="B1756" s="9"/>
    </row>
    <row r="1757" spans="2:2" x14ac:dyDescent="0.25">
      <c r="B1757" s="9"/>
    </row>
    <row r="1758" spans="2:2" x14ac:dyDescent="0.25">
      <c r="B1758" s="9"/>
    </row>
    <row r="1759" spans="2:2" x14ac:dyDescent="0.25">
      <c r="B1759" s="9"/>
    </row>
    <row r="1760" spans="2:2" x14ac:dyDescent="0.25">
      <c r="B1760" s="9"/>
    </row>
    <row r="1761" spans="2:2" x14ac:dyDescent="0.25">
      <c r="B1761" s="9"/>
    </row>
    <row r="1762" spans="2:2" x14ac:dyDescent="0.25">
      <c r="B1762" s="9"/>
    </row>
    <row r="1763" spans="2:2" x14ac:dyDescent="0.25">
      <c r="B1763" s="9"/>
    </row>
    <row r="1764" spans="2:2" x14ac:dyDescent="0.25">
      <c r="B1764" s="9"/>
    </row>
    <row r="1765" spans="2:2" x14ac:dyDescent="0.25">
      <c r="B1765" s="9"/>
    </row>
    <row r="1766" spans="2:2" x14ac:dyDescent="0.25">
      <c r="B1766" s="9"/>
    </row>
    <row r="1767" spans="2:2" x14ac:dyDescent="0.25">
      <c r="B1767" s="9"/>
    </row>
    <row r="1768" spans="2:2" x14ac:dyDescent="0.25">
      <c r="B1768" s="9"/>
    </row>
    <row r="1769" spans="2:2" x14ac:dyDescent="0.25">
      <c r="B1769" s="9"/>
    </row>
    <row r="1770" spans="2:2" x14ac:dyDescent="0.25">
      <c r="B1770" s="9"/>
    </row>
    <row r="1771" spans="2:2" x14ac:dyDescent="0.25">
      <c r="B1771" s="9"/>
    </row>
    <row r="1772" spans="2:2" x14ac:dyDescent="0.25">
      <c r="B1772" s="9"/>
    </row>
    <row r="1773" spans="2:2" x14ac:dyDescent="0.25">
      <c r="B1773" s="9"/>
    </row>
    <row r="1774" spans="2:2" x14ac:dyDescent="0.25">
      <c r="B1774" s="9"/>
    </row>
    <row r="1775" spans="2:2" x14ac:dyDescent="0.25">
      <c r="B1775" s="9"/>
    </row>
    <row r="1776" spans="2:2" x14ac:dyDescent="0.25">
      <c r="B1776" s="9"/>
    </row>
    <row r="1777" spans="2:2" x14ac:dyDescent="0.25">
      <c r="B1777" s="9"/>
    </row>
    <row r="1778" spans="2:2" x14ac:dyDescent="0.25">
      <c r="B1778" s="9"/>
    </row>
    <row r="1779" spans="2:2" x14ac:dyDescent="0.25">
      <c r="B1779" s="9"/>
    </row>
    <row r="1780" spans="2:2" x14ac:dyDescent="0.25">
      <c r="B1780" s="9"/>
    </row>
    <row r="1781" spans="2:2" x14ac:dyDescent="0.25">
      <c r="B1781" s="9"/>
    </row>
    <row r="1782" spans="2:2" x14ac:dyDescent="0.25">
      <c r="B1782" s="9"/>
    </row>
    <row r="1783" spans="2:2" x14ac:dyDescent="0.25">
      <c r="B1783" s="9"/>
    </row>
    <row r="1784" spans="2:2" x14ac:dyDescent="0.25">
      <c r="B1784" s="9"/>
    </row>
    <row r="1785" spans="2:2" x14ac:dyDescent="0.25">
      <c r="B1785" s="9"/>
    </row>
    <row r="1786" spans="2:2" x14ac:dyDescent="0.25">
      <c r="B1786" s="9"/>
    </row>
    <row r="1787" spans="2:2" x14ac:dyDescent="0.25">
      <c r="B1787" s="9"/>
    </row>
    <row r="1788" spans="2:2" x14ac:dyDescent="0.25">
      <c r="B1788" s="9"/>
    </row>
    <row r="1789" spans="2:2" x14ac:dyDescent="0.25">
      <c r="B1789" s="9"/>
    </row>
    <row r="1790" spans="2:2" x14ac:dyDescent="0.25">
      <c r="B1790" s="9"/>
    </row>
    <row r="1791" spans="2:2" x14ac:dyDescent="0.25">
      <c r="B1791" s="9"/>
    </row>
    <row r="1792" spans="2:2" x14ac:dyDescent="0.25">
      <c r="B1792" s="9"/>
    </row>
    <row r="1793" spans="2:2" x14ac:dyDescent="0.25">
      <c r="B1793" s="9"/>
    </row>
    <row r="1794" spans="2:2" x14ac:dyDescent="0.25">
      <c r="B1794" s="9"/>
    </row>
    <row r="1795" spans="2:2" x14ac:dyDescent="0.25">
      <c r="B1795" s="9"/>
    </row>
    <row r="1796" spans="2:2" x14ac:dyDescent="0.25">
      <c r="B1796" s="9"/>
    </row>
    <row r="1797" spans="2:2" x14ac:dyDescent="0.25">
      <c r="B1797" s="9"/>
    </row>
    <row r="1798" spans="2:2" x14ac:dyDescent="0.25">
      <c r="B1798" s="9"/>
    </row>
    <row r="1799" spans="2:2" x14ac:dyDescent="0.25">
      <c r="B1799" s="9"/>
    </row>
    <row r="1800" spans="2:2" x14ac:dyDescent="0.25">
      <c r="B1800" s="9"/>
    </row>
    <row r="1801" spans="2:2" x14ac:dyDescent="0.25">
      <c r="B1801" s="9"/>
    </row>
    <row r="1802" spans="2:2" x14ac:dyDescent="0.25">
      <c r="B1802" s="9"/>
    </row>
    <row r="1803" spans="2:2" x14ac:dyDescent="0.25">
      <c r="B1803" s="9"/>
    </row>
    <row r="1804" spans="2:2" x14ac:dyDescent="0.25">
      <c r="B1804" s="9"/>
    </row>
    <row r="1805" spans="2:2" x14ac:dyDescent="0.25">
      <c r="B1805" s="9"/>
    </row>
    <row r="1806" spans="2:2" x14ac:dyDescent="0.25">
      <c r="B1806" s="9"/>
    </row>
    <row r="1807" spans="2:2" x14ac:dyDescent="0.25">
      <c r="B1807" s="9"/>
    </row>
    <row r="1808" spans="2:2" x14ac:dyDescent="0.25">
      <c r="B1808" s="9"/>
    </row>
    <row r="1809" spans="2:2" x14ac:dyDescent="0.25">
      <c r="B1809" s="9"/>
    </row>
    <row r="1810" spans="2:2" x14ac:dyDescent="0.25">
      <c r="B1810" s="9"/>
    </row>
    <row r="1811" spans="2:2" x14ac:dyDescent="0.25">
      <c r="B1811" s="9"/>
    </row>
    <row r="1812" spans="2:2" x14ac:dyDescent="0.25">
      <c r="B1812" s="9"/>
    </row>
    <row r="1813" spans="2:2" x14ac:dyDescent="0.25">
      <c r="B1813" s="9"/>
    </row>
    <row r="1814" spans="2:2" x14ac:dyDescent="0.25">
      <c r="B1814" s="9"/>
    </row>
    <row r="1815" spans="2:2" x14ac:dyDescent="0.25">
      <c r="B1815" s="9"/>
    </row>
    <row r="1816" spans="2:2" x14ac:dyDescent="0.25">
      <c r="B1816" s="9"/>
    </row>
    <row r="1817" spans="2:2" x14ac:dyDescent="0.25">
      <c r="B1817" s="9"/>
    </row>
    <row r="1818" spans="2:2" x14ac:dyDescent="0.25">
      <c r="B1818" s="9"/>
    </row>
    <row r="1819" spans="2:2" x14ac:dyDescent="0.25">
      <c r="B1819" s="9"/>
    </row>
    <row r="1820" spans="2:2" x14ac:dyDescent="0.25">
      <c r="B1820" s="9"/>
    </row>
    <row r="1821" spans="2:2" x14ac:dyDescent="0.25">
      <c r="B1821" s="9"/>
    </row>
    <row r="1822" spans="2:2" x14ac:dyDescent="0.25">
      <c r="B1822" s="9"/>
    </row>
    <row r="1823" spans="2:2" x14ac:dyDescent="0.25">
      <c r="B1823" s="9"/>
    </row>
    <row r="1824" spans="2:2" x14ac:dyDescent="0.25">
      <c r="B1824" s="9"/>
    </row>
    <row r="1825" spans="2:2" x14ac:dyDescent="0.25">
      <c r="B1825" s="9"/>
    </row>
    <row r="1826" spans="2:2" x14ac:dyDescent="0.25">
      <c r="B1826" s="9"/>
    </row>
    <row r="1827" spans="2:2" x14ac:dyDescent="0.25">
      <c r="B1827" s="9"/>
    </row>
    <row r="1828" spans="2:2" x14ac:dyDescent="0.25">
      <c r="B1828" s="9"/>
    </row>
    <row r="5276" spans="2:2" x14ac:dyDescent="0.25">
      <c r="B5276" t="b">
        <v>0</v>
      </c>
    </row>
    <row r="5279" spans="2:2" x14ac:dyDescent="0.25">
      <c r="B5279" t="b">
        <v>0</v>
      </c>
    </row>
    <row r="5431" spans="2:2" x14ac:dyDescent="0.25">
      <c r="B5431" t="b">
        <v>0</v>
      </c>
    </row>
  </sheetData>
  <mergeCells count="1">
    <mergeCell ref="E63:E64"/>
  </mergeCells>
  <phoneticPr fontId="16" type="noConversion"/>
  <pageMargins left="0.75" right="0.75" top="1" bottom="1" header="0.5" footer="0.5"/>
  <pageSetup orientation="portrait" horizontalDpi="4294967292" verticalDpi="4294967292"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I55"/>
  <sheetViews>
    <sheetView workbookViewId="0">
      <selection activeCell="G29" sqref="G29"/>
    </sheetView>
  </sheetViews>
  <sheetFormatPr defaultColWidth="11" defaultRowHeight="15.75" x14ac:dyDescent="0.25"/>
  <cols>
    <col min="2" max="2" width="24.5" customWidth="1"/>
  </cols>
  <sheetData>
    <row r="1" spans="1:7" ht="15.75" customHeight="1" x14ac:dyDescent="0.25">
      <c r="A1" t="s">
        <v>481</v>
      </c>
    </row>
    <row r="2" spans="1:7" ht="15.75" customHeight="1" x14ac:dyDescent="0.25"/>
    <row r="3" spans="1:7" ht="15.75" customHeight="1" x14ac:dyDescent="0.25">
      <c r="A3" s="36"/>
      <c r="B3" s="37"/>
    </row>
    <row r="4" spans="1:7" ht="15.75" customHeight="1" x14ac:dyDescent="0.25">
      <c r="A4" s="38" t="s">
        <v>483</v>
      </c>
      <c r="B4" s="39" t="s">
        <v>1011</v>
      </c>
    </row>
    <row r="5" spans="1:7" ht="15.75" customHeight="1" x14ac:dyDescent="0.25">
      <c r="A5" s="40"/>
      <c r="B5" s="41"/>
    </row>
    <row r="6" spans="1:7" ht="15.75" customHeight="1" x14ac:dyDescent="0.25">
      <c r="A6" s="40">
        <v>0</v>
      </c>
      <c r="B6" s="41" t="s">
        <v>1979</v>
      </c>
      <c r="D6" s="320" t="s">
        <v>3072</v>
      </c>
      <c r="E6" s="320"/>
      <c r="G6" t="s">
        <v>3077</v>
      </c>
    </row>
    <row r="7" spans="1:7" x14ac:dyDescent="0.25">
      <c r="A7" s="40">
        <v>1</v>
      </c>
      <c r="B7" s="41" t="s">
        <v>1974</v>
      </c>
      <c r="D7" s="320" t="s">
        <v>3073</v>
      </c>
      <c r="E7" s="320">
        <v>1</v>
      </c>
      <c r="G7" t="b">
        <v>0</v>
      </c>
    </row>
    <row r="8" spans="1:7" x14ac:dyDescent="0.25">
      <c r="A8" s="40">
        <v>2</v>
      </c>
      <c r="B8" s="41" t="s">
        <v>1975</v>
      </c>
      <c r="D8" s="320" t="s">
        <v>3074</v>
      </c>
      <c r="E8" s="320"/>
      <c r="G8" t="b">
        <v>0</v>
      </c>
    </row>
    <row r="9" spans="1:7" x14ac:dyDescent="0.25">
      <c r="A9" s="40">
        <v>3</v>
      </c>
      <c r="B9" s="41" t="s">
        <v>1976</v>
      </c>
      <c r="D9" s="320" t="s">
        <v>3075</v>
      </c>
      <c r="E9" s="320"/>
      <c r="G9" t="b">
        <v>0</v>
      </c>
    </row>
    <row r="10" spans="1:7" x14ac:dyDescent="0.25">
      <c r="A10" s="40">
        <v>4</v>
      </c>
      <c r="B10" s="41" t="s">
        <v>520</v>
      </c>
      <c r="G10" t="b">
        <v>0</v>
      </c>
    </row>
    <row r="11" spans="1:7" s="192" customFormat="1" x14ac:dyDescent="0.25">
      <c r="A11" s="193" t="s">
        <v>2576</v>
      </c>
      <c r="B11" s="194" t="s">
        <v>2577</v>
      </c>
      <c r="G11" s="192" t="b">
        <v>0</v>
      </c>
    </row>
    <row r="12" spans="1:7" s="192" customFormat="1" x14ac:dyDescent="0.25">
      <c r="A12" s="193" t="s">
        <v>2578</v>
      </c>
      <c r="B12" s="194" t="s">
        <v>2579</v>
      </c>
    </row>
    <row r="13" spans="1:7" x14ac:dyDescent="0.25">
      <c r="A13" s="42" t="s">
        <v>2580</v>
      </c>
      <c r="B13" s="43" t="s">
        <v>482</v>
      </c>
    </row>
    <row r="15" spans="1:7" s="399" customFormat="1" x14ac:dyDescent="0.25"/>
    <row r="16" spans="1:7" x14ac:dyDescent="0.25">
      <c r="A16" s="191" t="s">
        <v>2572</v>
      </c>
      <c r="B16" s="191" t="s">
        <v>2573</v>
      </c>
      <c r="C16" s="191"/>
    </row>
    <row r="17" spans="1:9" x14ac:dyDescent="0.25">
      <c r="A17" s="191"/>
      <c r="B17" s="191" t="s">
        <v>2574</v>
      </c>
      <c r="C17" s="191"/>
    </row>
    <row r="18" spans="1:9" x14ac:dyDescent="0.25">
      <c r="A18" s="191"/>
      <c r="B18" s="191" t="s">
        <v>2575</v>
      </c>
      <c r="C18" s="191"/>
    </row>
    <row r="19" spans="1:9" x14ac:dyDescent="0.25">
      <c r="A19" s="191"/>
      <c r="B19" s="191" t="s">
        <v>3076</v>
      </c>
      <c r="C19" s="191"/>
    </row>
    <row r="20" spans="1:9" x14ac:dyDescent="0.25">
      <c r="A20" s="191"/>
      <c r="B20" s="191" t="s">
        <v>3076</v>
      </c>
      <c r="C20" s="191"/>
    </row>
    <row r="21" spans="1:9" x14ac:dyDescent="0.25">
      <c r="B21" t="s">
        <v>2565</v>
      </c>
    </row>
    <row r="22" spans="1:9" s="192" customFormat="1" x14ac:dyDescent="0.25">
      <c r="B22" s="192" t="s">
        <v>2581</v>
      </c>
    </row>
    <row r="23" spans="1:9" s="395" customFormat="1" x14ac:dyDescent="0.25">
      <c r="B23" s="399" t="s">
        <v>3216</v>
      </c>
    </row>
    <row r="24" spans="1:9" s="395" customFormat="1" x14ac:dyDescent="0.25">
      <c r="B24" s="399" t="s">
        <v>3217</v>
      </c>
    </row>
    <row r="25" spans="1:9" s="395" customFormat="1" x14ac:dyDescent="0.25">
      <c r="B25" s="399" t="s">
        <v>3218</v>
      </c>
    </row>
    <row r="26" spans="1:9" x14ac:dyDescent="0.25">
      <c r="B26" t="s">
        <v>2566</v>
      </c>
    </row>
    <row r="29" spans="1:9" x14ac:dyDescent="0.25">
      <c r="F29" s="367" t="s">
        <v>3169</v>
      </c>
      <c r="G29" s="367" t="s">
        <v>3266</v>
      </c>
      <c r="H29" s="367" t="s">
        <v>3170</v>
      </c>
      <c r="I29" s="367" t="s">
        <v>3171</v>
      </c>
    </row>
    <row r="31" spans="1:9" x14ac:dyDescent="0.25">
      <c r="A31" t="s">
        <v>999</v>
      </c>
      <c r="B31" t="b">
        <v>0</v>
      </c>
    </row>
    <row r="32" spans="1:9" x14ac:dyDescent="0.25">
      <c r="A32" t="s">
        <v>1000</v>
      </c>
      <c r="B32" t="b">
        <v>0</v>
      </c>
    </row>
    <row r="33" spans="1:2" x14ac:dyDescent="0.25">
      <c r="A33" t="s">
        <v>1001</v>
      </c>
      <c r="B33" t="b">
        <v>0</v>
      </c>
    </row>
    <row r="34" spans="1:2" x14ac:dyDescent="0.25">
      <c r="A34" t="s">
        <v>1002</v>
      </c>
      <c r="B34" t="b">
        <v>0</v>
      </c>
    </row>
    <row r="35" spans="1:2" x14ac:dyDescent="0.25">
      <c r="A35" t="s">
        <v>1030</v>
      </c>
    </row>
    <row r="36" spans="1:2" x14ac:dyDescent="0.25">
      <c r="A36" t="s">
        <v>1031</v>
      </c>
    </row>
    <row r="37" spans="1:2" x14ac:dyDescent="0.25">
      <c r="A37" t="s">
        <v>1032</v>
      </c>
    </row>
    <row r="38" spans="1:2" x14ac:dyDescent="0.25">
      <c r="A38" t="s">
        <v>1033</v>
      </c>
    </row>
    <row r="39" spans="1:2" x14ac:dyDescent="0.25">
      <c r="A39" t="s">
        <v>1061</v>
      </c>
      <c r="B39" t="b">
        <v>0</v>
      </c>
    </row>
    <row r="40" spans="1:2" x14ac:dyDescent="0.25">
      <c r="A40" t="s">
        <v>1035</v>
      </c>
    </row>
    <row r="41" spans="1:2" x14ac:dyDescent="0.25">
      <c r="A41" t="s">
        <v>1036</v>
      </c>
    </row>
    <row r="42" spans="1:2" x14ac:dyDescent="0.25">
      <c r="A42" t="s">
        <v>1037</v>
      </c>
      <c r="B42" t="b">
        <v>0</v>
      </c>
    </row>
    <row r="43" spans="1:2" x14ac:dyDescent="0.25">
      <c r="A43" t="s">
        <v>1038</v>
      </c>
    </row>
    <row r="44" spans="1:2" x14ac:dyDescent="0.25">
      <c r="A44" t="s">
        <v>1040</v>
      </c>
    </row>
    <row r="45" spans="1:2" x14ac:dyDescent="0.25">
      <c r="A45" t="s">
        <v>1041</v>
      </c>
      <c r="B45" t="b">
        <v>0</v>
      </c>
    </row>
    <row r="46" spans="1:2" x14ac:dyDescent="0.25">
      <c r="A46" t="s">
        <v>1042</v>
      </c>
      <c r="B46" t="b">
        <v>0</v>
      </c>
    </row>
    <row r="47" spans="1:2" x14ac:dyDescent="0.25">
      <c r="A47" t="s">
        <v>1044</v>
      </c>
    </row>
    <row r="48" spans="1:2" x14ac:dyDescent="0.25">
      <c r="A48" t="s">
        <v>1045</v>
      </c>
      <c r="B48" t="b">
        <v>0</v>
      </c>
    </row>
    <row r="49" spans="1:2" x14ac:dyDescent="0.25">
      <c r="A49" t="s">
        <v>1046</v>
      </c>
    </row>
    <row r="50" spans="1:2" x14ac:dyDescent="0.25">
      <c r="A50" t="s">
        <v>1047</v>
      </c>
      <c r="B50" t="b">
        <v>0</v>
      </c>
    </row>
    <row r="51" spans="1:2" x14ac:dyDescent="0.25">
      <c r="A51" t="s">
        <v>2567</v>
      </c>
    </row>
    <row r="52" spans="1:2" x14ac:dyDescent="0.25">
      <c r="A52" t="s">
        <v>2568</v>
      </c>
      <c r="B52" t="b">
        <v>0</v>
      </c>
    </row>
    <row r="53" spans="1:2" x14ac:dyDescent="0.25">
      <c r="A53" t="s">
        <v>2569</v>
      </c>
    </row>
    <row r="54" spans="1:2" x14ac:dyDescent="0.25">
      <c r="A54" t="s">
        <v>2570</v>
      </c>
    </row>
    <row r="55" spans="1:2" x14ac:dyDescent="0.25">
      <c r="A55" t="s">
        <v>2571</v>
      </c>
      <c r="B55" t="b">
        <v>0</v>
      </c>
    </row>
  </sheetData>
  <phoneticPr fontId="16" type="noConversion"/>
  <pageMargins left="0.75" right="0.75" top="1" bottom="1" header="0.5" footer="0.5"/>
  <pageSetup orientation="portrait" horizontalDpi="4294967292" verticalDpi="4294967292"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L45"/>
  <sheetViews>
    <sheetView workbookViewId="0"/>
  </sheetViews>
  <sheetFormatPr defaultColWidth="11" defaultRowHeight="15.75" x14ac:dyDescent="0.25"/>
  <sheetData>
    <row r="1" spans="1:12" ht="16.5" thickBot="1" x14ac:dyDescent="0.3"/>
    <row r="2" spans="1:12" ht="16.5" thickBot="1" x14ac:dyDescent="0.3">
      <c r="A2" t="s">
        <v>1010</v>
      </c>
      <c r="D2" s="922" t="s">
        <v>1011</v>
      </c>
      <c r="E2" s="923"/>
      <c r="F2" s="923"/>
      <c r="G2" s="923"/>
      <c r="H2" s="924"/>
      <c r="J2">
        <v>1</v>
      </c>
      <c r="K2" s="45" t="s">
        <v>1004</v>
      </c>
      <c r="L2" t="s">
        <v>1009</v>
      </c>
    </row>
    <row r="3" spans="1:12" ht="15.75" customHeight="1" thickBot="1" x14ac:dyDescent="0.3">
      <c r="A3" s="919">
        <v>1</v>
      </c>
      <c r="B3" s="45" t="s">
        <v>1004</v>
      </c>
      <c r="C3" s="46" t="e">
        <f>COUNTIF(#REF!,"&lt;&gt;Blank Form")</f>
        <v>#REF!</v>
      </c>
      <c r="D3" s="31" t="s">
        <v>1973</v>
      </c>
      <c r="E3" s="31" t="s">
        <v>1974</v>
      </c>
      <c r="F3" s="31" t="s">
        <v>1975</v>
      </c>
      <c r="G3" s="31" t="s">
        <v>1012</v>
      </c>
      <c r="H3" s="31" t="s">
        <v>520</v>
      </c>
      <c r="J3">
        <v>1</v>
      </c>
      <c r="K3" s="45" t="s">
        <v>493</v>
      </c>
      <c r="L3" t="s">
        <v>1009</v>
      </c>
    </row>
    <row r="4" spans="1:12" ht="15.75" customHeight="1" thickBot="1" x14ac:dyDescent="0.3">
      <c r="A4" s="920"/>
      <c r="B4" s="45" t="s">
        <v>493</v>
      </c>
      <c r="C4" s="46" t="e">
        <f>COUNTIF(#REF!,"&lt;&gt;Blank Form")</f>
        <v>#REF!</v>
      </c>
      <c r="D4" s="32" t="s">
        <v>1013</v>
      </c>
      <c r="E4" s="32" t="s">
        <v>1014</v>
      </c>
      <c r="F4" s="32" t="s">
        <v>1015</v>
      </c>
      <c r="G4" s="32" t="s">
        <v>1016</v>
      </c>
      <c r="H4" s="32" t="s">
        <v>1017</v>
      </c>
      <c r="J4">
        <v>1</v>
      </c>
      <c r="K4" s="45" t="s">
        <v>494</v>
      </c>
      <c r="L4" t="s">
        <v>1009</v>
      </c>
    </row>
    <row r="5" spans="1:12" ht="15.75" customHeight="1" thickBot="1" x14ac:dyDescent="0.3">
      <c r="A5" s="920"/>
      <c r="B5" s="45" t="s">
        <v>494</v>
      </c>
      <c r="C5" s="46" t="e">
        <f>COUNTIF(#REF!,"&lt;&gt;Blank Form")</f>
        <v>#REF!</v>
      </c>
      <c r="D5" s="7" t="e">
        <f>#REF!</f>
        <v>#REF!</v>
      </c>
      <c r="E5" s="7" t="e">
        <f>#REF!</f>
        <v>#REF!</v>
      </c>
      <c r="F5" s="7" t="e">
        <f>#REF!</f>
        <v>#REF!</v>
      </c>
      <c r="G5" s="7" t="e">
        <f>#REF!</f>
        <v>#REF!</v>
      </c>
      <c r="H5" s="7" t="e">
        <f>#REF!</f>
        <v>#REF!</v>
      </c>
      <c r="J5">
        <v>1</v>
      </c>
      <c r="K5" s="45" t="s">
        <v>495</v>
      </c>
      <c r="L5" t="s">
        <v>1009</v>
      </c>
    </row>
    <row r="6" spans="1:12" ht="15.75" customHeight="1" thickBot="1" x14ac:dyDescent="0.3">
      <c r="A6" s="920"/>
      <c r="B6" s="45" t="s">
        <v>495</v>
      </c>
      <c r="C6" s="46" t="e">
        <f>COUNTIF(#REF!,"&lt;&gt;Blank Form")</f>
        <v>#REF!</v>
      </c>
      <c r="D6" s="7" t="e">
        <f>#REF!</f>
        <v>#REF!</v>
      </c>
      <c r="E6" s="7" t="e">
        <f>#REF!</f>
        <v>#REF!</v>
      </c>
      <c r="F6" s="7" t="e">
        <f>#REF!</f>
        <v>#REF!</v>
      </c>
      <c r="G6" s="7" t="e">
        <f>#REF!</f>
        <v>#REF!</v>
      </c>
      <c r="H6" s="7" t="e">
        <f>#REF!</f>
        <v>#REF!</v>
      </c>
      <c r="J6">
        <v>1</v>
      </c>
      <c r="K6" s="45" t="s">
        <v>1005</v>
      </c>
      <c r="L6" t="s">
        <v>1009</v>
      </c>
    </row>
    <row r="7" spans="1:12" ht="15.75" customHeight="1" thickBot="1" x14ac:dyDescent="0.3">
      <c r="A7" s="920"/>
      <c r="B7" s="45" t="s">
        <v>1005</v>
      </c>
      <c r="C7" s="46" t="e">
        <f>COUNTIF(#REF!,"&lt;&gt;Blank Form")</f>
        <v>#REF!</v>
      </c>
      <c r="D7" s="7" t="e">
        <f>#REF!</f>
        <v>#REF!</v>
      </c>
      <c r="E7" s="7" t="e">
        <f>#REF!</f>
        <v>#REF!</v>
      </c>
      <c r="F7" s="7" t="e">
        <f>#REF!</f>
        <v>#REF!</v>
      </c>
      <c r="G7" s="7" t="e">
        <f>#REF!</f>
        <v>#REF!</v>
      </c>
      <c r="H7" s="7" t="e">
        <f>#REF!</f>
        <v>#REF!</v>
      </c>
      <c r="J7">
        <v>1</v>
      </c>
      <c r="K7" s="45" t="s">
        <v>496</v>
      </c>
      <c r="L7" t="s">
        <v>1009</v>
      </c>
    </row>
    <row r="8" spans="1:12" ht="15.75" customHeight="1" thickBot="1" x14ac:dyDescent="0.3">
      <c r="A8" s="920"/>
      <c r="B8" s="45" t="s">
        <v>496</v>
      </c>
      <c r="C8" s="46" t="e">
        <f>COUNTIF(#REF!,"&lt;&gt;Blank Form")</f>
        <v>#REF!</v>
      </c>
      <c r="D8" s="7" t="e">
        <f>#REF!</f>
        <v>#REF!</v>
      </c>
      <c r="E8" s="7" t="e">
        <f>#REF!</f>
        <v>#REF!</v>
      </c>
      <c r="F8" s="7" t="e">
        <f>#REF!</f>
        <v>#REF!</v>
      </c>
      <c r="G8" s="7" t="e">
        <f>#REF!</f>
        <v>#REF!</v>
      </c>
      <c r="H8" s="7" t="e">
        <f>#REF!</f>
        <v>#REF!</v>
      </c>
      <c r="J8" t="s">
        <v>969</v>
      </c>
      <c r="L8" t="s">
        <v>1009</v>
      </c>
    </row>
    <row r="9" spans="1:12" ht="15.75" customHeight="1" thickBot="1" x14ac:dyDescent="0.3">
      <c r="A9" s="921"/>
      <c r="B9" s="47"/>
      <c r="C9" s="46"/>
      <c r="D9" s="7" t="e">
        <f>#REF!</f>
        <v>#REF!</v>
      </c>
      <c r="E9" s="7" t="e">
        <f>#REF!</f>
        <v>#REF!</v>
      </c>
      <c r="F9" s="7" t="e">
        <f>#REF!</f>
        <v>#REF!</v>
      </c>
      <c r="G9" s="7" t="e">
        <f>#REF!</f>
        <v>#REF!</v>
      </c>
      <c r="H9" s="7" t="e">
        <f>#REF!</f>
        <v>#REF!</v>
      </c>
      <c r="J9">
        <v>2</v>
      </c>
      <c r="K9" s="45" t="s">
        <v>1004</v>
      </c>
      <c r="L9" t="s">
        <v>1009</v>
      </c>
    </row>
    <row r="10" spans="1:12" ht="15.75" customHeight="1" thickBot="1" x14ac:dyDescent="0.3">
      <c r="A10" s="919">
        <v>2</v>
      </c>
      <c r="B10" s="45" t="s">
        <v>1004</v>
      </c>
      <c r="C10" s="46" t="e">
        <f>COUNTIF(#REF!,"&lt;&gt;Blank Form")</f>
        <v>#REF!</v>
      </c>
      <c r="D10" s="7" t="e">
        <f>#REF!</f>
        <v>#REF!</v>
      </c>
      <c r="E10" s="7" t="e">
        <f>#REF!</f>
        <v>#REF!</v>
      </c>
      <c r="F10" s="7" t="e">
        <f>#REF!</f>
        <v>#REF!</v>
      </c>
      <c r="G10" s="7" t="e">
        <f>#REF!</f>
        <v>#REF!</v>
      </c>
      <c r="H10" s="7" t="e">
        <f>#REF!</f>
        <v>#REF!</v>
      </c>
      <c r="J10">
        <v>2</v>
      </c>
      <c r="K10" s="45" t="s">
        <v>493</v>
      </c>
      <c r="L10" t="s">
        <v>1009</v>
      </c>
    </row>
    <row r="11" spans="1:12" ht="15.75" customHeight="1" thickBot="1" x14ac:dyDescent="0.3">
      <c r="A11" s="920"/>
      <c r="B11" s="45" t="s">
        <v>493</v>
      </c>
      <c r="C11" s="46" t="e">
        <f>COUNTIF(#REF!,"&lt;&gt;Blank Form")</f>
        <v>#REF!</v>
      </c>
      <c r="D11" s="916" t="e">
        <f>#REF!</f>
        <v>#REF!</v>
      </c>
      <c r="E11" s="917"/>
      <c r="F11" s="917"/>
      <c r="G11" s="917"/>
      <c r="H11" s="918"/>
      <c r="J11">
        <v>2</v>
      </c>
      <c r="K11" s="45" t="s">
        <v>494</v>
      </c>
      <c r="L11" t="s">
        <v>1009</v>
      </c>
    </row>
    <row r="12" spans="1:12" ht="15.75" customHeight="1" thickBot="1" x14ac:dyDescent="0.3">
      <c r="A12" s="920"/>
      <c r="B12" s="45" t="s">
        <v>494</v>
      </c>
      <c r="C12" s="46" t="e">
        <f>COUNTIF(#REF!,"&lt;&gt;Blank Form")</f>
        <v>#REF!</v>
      </c>
      <c r="D12" s="7" t="e">
        <f>#REF!</f>
        <v>#REF!</v>
      </c>
      <c r="E12" s="7" t="e">
        <f>#REF!</f>
        <v>#REF!</v>
      </c>
      <c r="F12" s="7" t="e">
        <f>#REF!</f>
        <v>#REF!</v>
      </c>
      <c r="G12" s="7" t="e">
        <f>#REF!</f>
        <v>#REF!</v>
      </c>
      <c r="H12" s="7" t="e">
        <f>#REF!</f>
        <v>#REF!</v>
      </c>
      <c r="J12">
        <v>2</v>
      </c>
      <c r="K12" s="45" t="s">
        <v>495</v>
      </c>
      <c r="L12" t="s">
        <v>1009</v>
      </c>
    </row>
    <row r="13" spans="1:12" ht="15.75" customHeight="1" thickBot="1" x14ac:dyDescent="0.3">
      <c r="A13" s="920"/>
      <c r="B13" s="45" t="s">
        <v>495</v>
      </c>
      <c r="C13" s="46" t="e">
        <f>COUNTIF(#REF!,"&lt;&gt;Blank Form")</f>
        <v>#REF!</v>
      </c>
      <c r="D13" s="7" t="e">
        <f>#REF!</f>
        <v>#REF!</v>
      </c>
      <c r="E13" s="7" t="e">
        <f>#REF!</f>
        <v>#REF!</v>
      </c>
      <c r="F13" s="7" t="e">
        <f>#REF!</f>
        <v>#REF!</v>
      </c>
      <c r="G13" s="7" t="e">
        <f>#REF!</f>
        <v>#REF!</v>
      </c>
      <c r="H13" s="7" t="e">
        <f>#REF!</f>
        <v>#REF!</v>
      </c>
      <c r="J13">
        <v>2</v>
      </c>
      <c r="K13" s="45" t="s">
        <v>1005</v>
      </c>
      <c r="L13" t="s">
        <v>1009</v>
      </c>
    </row>
    <row r="14" spans="1:12" ht="15.75" customHeight="1" thickBot="1" x14ac:dyDescent="0.3">
      <c r="A14" s="920"/>
      <c r="B14" s="45" t="s">
        <v>1005</v>
      </c>
      <c r="C14" s="46" t="e">
        <f>COUNTIF(#REF!,"&lt;&gt;Blank Form")</f>
        <v>#REF!</v>
      </c>
      <c r="D14" s="7" t="e">
        <f>#REF!</f>
        <v>#REF!</v>
      </c>
      <c r="E14" s="7" t="e">
        <f>#REF!</f>
        <v>#REF!</v>
      </c>
      <c r="F14" s="7" t="e">
        <f>#REF!</f>
        <v>#REF!</v>
      </c>
      <c r="G14" s="7" t="e">
        <f>#REF!</f>
        <v>#REF!</v>
      </c>
      <c r="H14" s="7" t="e">
        <f>#REF!</f>
        <v>#REF!</v>
      </c>
      <c r="J14">
        <v>2</v>
      </c>
      <c r="K14" s="45" t="s">
        <v>496</v>
      </c>
      <c r="L14" t="s">
        <v>1009</v>
      </c>
    </row>
    <row r="15" spans="1:12" ht="15.75" customHeight="1" thickBot="1" x14ac:dyDescent="0.3">
      <c r="A15" s="920"/>
      <c r="B15" s="45" t="s">
        <v>496</v>
      </c>
      <c r="C15" s="46" t="e">
        <f>COUNTIF(#REF!,"&lt;&gt;Blank Form")</f>
        <v>#REF!</v>
      </c>
      <c r="D15" s="7" t="e">
        <f>#REF!</f>
        <v>#REF!</v>
      </c>
      <c r="E15" s="7" t="e">
        <f>#REF!</f>
        <v>#REF!</v>
      </c>
      <c r="F15" s="7" t="e">
        <f>#REF!</f>
        <v>#REF!</v>
      </c>
      <c r="G15" s="7" t="e">
        <f>#REF!</f>
        <v>#REF!</v>
      </c>
      <c r="H15" s="7" t="e">
        <f>#REF!</f>
        <v>#REF!</v>
      </c>
      <c r="J15" t="s">
        <v>970</v>
      </c>
      <c r="L15" t="s">
        <v>1009</v>
      </c>
    </row>
    <row r="16" spans="1:12" ht="15.75" customHeight="1" thickBot="1" x14ac:dyDescent="0.3">
      <c r="A16" s="921"/>
      <c r="B16" s="48"/>
      <c r="C16" s="46"/>
      <c r="D16" s="7" t="e">
        <f>#REF!</f>
        <v>#REF!</v>
      </c>
      <c r="E16" s="7" t="e">
        <f>#REF!</f>
        <v>#REF!</v>
      </c>
      <c r="F16" s="7" t="e">
        <f>#REF!</f>
        <v>#REF!</v>
      </c>
      <c r="G16" s="7" t="e">
        <f>#REF!</f>
        <v>#REF!</v>
      </c>
      <c r="H16" s="7" t="e">
        <f>#REF!</f>
        <v>#REF!</v>
      </c>
      <c r="J16">
        <v>3</v>
      </c>
      <c r="K16" s="49" t="s">
        <v>1004</v>
      </c>
      <c r="L16" t="s">
        <v>1009</v>
      </c>
    </row>
    <row r="17" spans="1:12" ht="15.75" customHeight="1" thickBot="1" x14ac:dyDescent="0.3">
      <c r="A17" s="919">
        <v>3</v>
      </c>
      <c r="B17" s="49" t="s">
        <v>1004</v>
      </c>
      <c r="C17" s="46">
        <f>COUNTIF('Standard 2'!D93,"&lt;&gt;Blank Form")</f>
        <v>0</v>
      </c>
      <c r="D17" s="7" t="e">
        <f>#REF!</f>
        <v>#REF!</v>
      </c>
      <c r="E17" s="7" t="e">
        <f>#REF!</f>
        <v>#REF!</v>
      </c>
      <c r="F17" s="7" t="e">
        <f>#REF!</f>
        <v>#REF!</v>
      </c>
      <c r="G17" s="7" t="e">
        <f>#REF!</f>
        <v>#REF!</v>
      </c>
      <c r="H17" s="7" t="e">
        <f>#REF!</f>
        <v>#REF!</v>
      </c>
      <c r="J17">
        <v>3</v>
      </c>
      <c r="K17" s="45" t="s">
        <v>493</v>
      </c>
      <c r="L17" t="s">
        <v>1009</v>
      </c>
    </row>
    <row r="18" spans="1:12" ht="15.75" customHeight="1" thickBot="1" x14ac:dyDescent="0.3">
      <c r="A18" s="920"/>
      <c r="B18" s="45" t="s">
        <v>493</v>
      </c>
      <c r="C18" s="46">
        <f>COUNTIF('Standard 2'!D94,"&lt;&gt;Blank Form")</f>
        <v>0</v>
      </c>
      <c r="D18" s="916" t="e">
        <f>#REF!</f>
        <v>#REF!</v>
      </c>
      <c r="E18" s="917"/>
      <c r="F18" s="917"/>
      <c r="G18" s="917"/>
      <c r="H18" s="918"/>
      <c r="J18">
        <v>3</v>
      </c>
      <c r="K18" s="49" t="s">
        <v>494</v>
      </c>
      <c r="L18" t="s">
        <v>1009</v>
      </c>
    </row>
    <row r="19" spans="1:12" ht="15.75" customHeight="1" thickBot="1" x14ac:dyDescent="0.3">
      <c r="A19" s="920"/>
      <c r="B19" s="49" t="s">
        <v>494</v>
      </c>
      <c r="C19" s="46">
        <f>COUNTIF('Standard 2'!D95,"&lt;&gt;Blank Form")</f>
        <v>0</v>
      </c>
      <c r="D19" s="7" t="e">
        <f>#REF!</f>
        <v>#REF!</v>
      </c>
      <c r="E19" s="7" t="e">
        <f>#REF!</f>
        <v>#REF!</v>
      </c>
      <c r="F19" s="7" t="e">
        <f>#REF!</f>
        <v>#REF!</v>
      </c>
      <c r="G19" s="7" t="e">
        <f>#REF!</f>
        <v>#REF!</v>
      </c>
      <c r="H19" s="7" t="e">
        <f>#REF!</f>
        <v>#REF!</v>
      </c>
      <c r="J19">
        <v>3</v>
      </c>
      <c r="K19" s="49" t="s">
        <v>495</v>
      </c>
      <c r="L19" t="s">
        <v>1009</v>
      </c>
    </row>
    <row r="20" spans="1:12" ht="15.75" customHeight="1" thickBot="1" x14ac:dyDescent="0.3">
      <c r="A20" s="920"/>
      <c r="B20" s="49" t="s">
        <v>495</v>
      </c>
      <c r="C20" s="46">
        <f>COUNTIF('Standard 2'!D96,"&lt;&gt;Blank Form")</f>
        <v>0</v>
      </c>
      <c r="D20" s="7" t="e">
        <f>#REF!</f>
        <v>#REF!</v>
      </c>
      <c r="E20" s="7" t="e">
        <f>#REF!</f>
        <v>#REF!</v>
      </c>
      <c r="F20" s="7" t="e">
        <f>#REF!</f>
        <v>#REF!</v>
      </c>
      <c r="G20" s="7" t="e">
        <f>#REF!</f>
        <v>#REF!</v>
      </c>
      <c r="H20" s="7" t="e">
        <f>#REF!</f>
        <v>#REF!</v>
      </c>
      <c r="J20">
        <v>3</v>
      </c>
      <c r="K20" s="49" t="s">
        <v>1005</v>
      </c>
      <c r="L20" t="s">
        <v>1009</v>
      </c>
    </row>
    <row r="21" spans="1:12" ht="15.75" customHeight="1" thickBot="1" x14ac:dyDescent="0.3">
      <c r="A21" s="920"/>
      <c r="B21" s="49" t="s">
        <v>1005</v>
      </c>
      <c r="C21" s="46">
        <f>COUNTIF('Standard 2'!D97,"&lt;&gt;Blank Form")</f>
        <v>0</v>
      </c>
      <c r="D21" s="7" t="e">
        <f>#REF!</f>
        <v>#REF!</v>
      </c>
      <c r="E21" s="7" t="e">
        <f>#REF!</f>
        <v>#REF!</v>
      </c>
      <c r="F21" s="7" t="e">
        <f>#REF!</f>
        <v>#REF!</v>
      </c>
      <c r="G21" s="7" t="e">
        <f>#REF!</f>
        <v>#REF!</v>
      </c>
      <c r="H21" s="7" t="e">
        <f>#REF!</f>
        <v>#REF!</v>
      </c>
      <c r="J21">
        <v>3</v>
      </c>
      <c r="K21" s="49" t="s">
        <v>496</v>
      </c>
      <c r="L21" t="s">
        <v>1009</v>
      </c>
    </row>
    <row r="22" spans="1:12" ht="15.75" customHeight="1" thickBot="1" x14ac:dyDescent="0.3">
      <c r="A22" s="920"/>
      <c r="B22" s="49" t="s">
        <v>496</v>
      </c>
      <c r="C22" s="46" t="e">
        <f>COUNTIF('Standard 2'!#REF!,"&lt;&gt;Blank Form")</f>
        <v>#REF!</v>
      </c>
      <c r="D22" s="7" t="e">
        <f>#REF!</f>
        <v>#REF!</v>
      </c>
      <c r="E22" s="7" t="e">
        <f>#REF!</f>
        <v>#REF!</v>
      </c>
      <c r="F22" s="7" t="e">
        <f>#REF!</f>
        <v>#REF!</v>
      </c>
      <c r="G22" s="7" t="e">
        <f>#REF!</f>
        <v>#REF!</v>
      </c>
      <c r="H22" s="7" t="e">
        <f>#REF!</f>
        <v>#REF!</v>
      </c>
      <c r="J22">
        <v>3</v>
      </c>
      <c r="K22" s="49" t="s">
        <v>497</v>
      </c>
      <c r="L22" t="s">
        <v>1009</v>
      </c>
    </row>
    <row r="23" spans="1:12" ht="15.75" customHeight="1" thickBot="1" x14ac:dyDescent="0.3">
      <c r="A23" s="920"/>
      <c r="B23" s="49" t="s">
        <v>497</v>
      </c>
      <c r="C23" s="46" t="e">
        <f>COUNTIF('Standard 2'!#REF!,"&lt;&gt;Blank Form")</f>
        <v>#REF!</v>
      </c>
      <c r="D23" s="7" t="e">
        <f>#REF!</f>
        <v>#REF!</v>
      </c>
      <c r="E23" s="7" t="e">
        <f>#REF!</f>
        <v>#REF!</v>
      </c>
      <c r="F23" s="7" t="e">
        <f>#REF!</f>
        <v>#REF!</v>
      </c>
      <c r="G23" s="7" t="e">
        <f>#REF!</f>
        <v>#REF!</v>
      </c>
      <c r="H23" s="7" t="e">
        <f>#REF!</f>
        <v>#REF!</v>
      </c>
      <c r="J23">
        <v>3</v>
      </c>
      <c r="K23" s="49" t="s">
        <v>498</v>
      </c>
      <c r="L23" t="s">
        <v>1009</v>
      </c>
    </row>
    <row r="24" spans="1:12" ht="15.75" customHeight="1" thickBot="1" x14ac:dyDescent="0.3">
      <c r="A24" s="920"/>
      <c r="B24" s="49" t="s">
        <v>498</v>
      </c>
      <c r="C24" s="46" t="e">
        <f>COUNTIF('Standard 2'!#REF!,"&lt;&gt;Blank Form")</f>
        <v>#REF!</v>
      </c>
      <c r="D24" s="7" t="e">
        <f>#REF!</f>
        <v>#REF!</v>
      </c>
      <c r="E24" s="7" t="e">
        <f>#REF!</f>
        <v>#REF!</v>
      </c>
      <c r="F24" s="7" t="e">
        <f>#REF!</f>
        <v>#REF!</v>
      </c>
      <c r="G24" s="7" t="e">
        <f>#REF!</f>
        <v>#REF!</v>
      </c>
      <c r="H24" s="7" t="e">
        <f>#REF!</f>
        <v>#REF!</v>
      </c>
      <c r="J24">
        <v>4</v>
      </c>
      <c r="K24" s="45" t="s">
        <v>1004</v>
      </c>
      <c r="L24" t="s">
        <v>1009</v>
      </c>
    </row>
    <row r="25" spans="1:12" ht="15.75" customHeight="1" thickBot="1" x14ac:dyDescent="0.3">
      <c r="A25" s="921"/>
      <c r="B25" s="48"/>
      <c r="C25" s="46"/>
      <c r="D25" s="7" t="e">
        <f>#REF!</f>
        <v>#REF!</v>
      </c>
      <c r="E25" s="7" t="e">
        <f>#REF!</f>
        <v>#REF!</v>
      </c>
      <c r="F25" s="7" t="e">
        <f>#REF!</f>
        <v>#REF!</v>
      </c>
      <c r="G25" s="7" t="e">
        <f>#REF!</f>
        <v>#REF!</v>
      </c>
      <c r="H25" s="7" t="e">
        <f>#REF!</f>
        <v>#REF!</v>
      </c>
      <c r="J25">
        <v>4</v>
      </c>
      <c r="K25" s="45" t="s">
        <v>493</v>
      </c>
      <c r="L25" t="s">
        <v>1009</v>
      </c>
    </row>
    <row r="26" spans="1:12" ht="15.75" customHeight="1" thickBot="1" x14ac:dyDescent="0.3">
      <c r="A26" s="919">
        <v>4</v>
      </c>
      <c r="B26" s="45" t="s">
        <v>1004</v>
      </c>
      <c r="C26" s="46" t="e">
        <f>COUNTIF(#REF!,"&lt;&gt;Blank Form")</f>
        <v>#REF!</v>
      </c>
      <c r="D26" s="7" t="e">
        <f>#REF!</f>
        <v>#REF!</v>
      </c>
      <c r="E26" s="7" t="e">
        <f>#REF!</f>
        <v>#REF!</v>
      </c>
      <c r="F26" s="7" t="e">
        <f>#REF!</f>
        <v>#REF!</v>
      </c>
      <c r="G26" s="7" t="e">
        <f>#REF!</f>
        <v>#REF!</v>
      </c>
      <c r="H26" s="7" t="e">
        <f>#REF!</f>
        <v>#REF!</v>
      </c>
      <c r="J26">
        <v>4</v>
      </c>
      <c r="K26" s="45" t="s">
        <v>494</v>
      </c>
      <c r="L26" t="s">
        <v>1009</v>
      </c>
    </row>
    <row r="27" spans="1:12" ht="15.75" customHeight="1" thickBot="1" x14ac:dyDescent="0.3">
      <c r="A27" s="920"/>
      <c r="B27" s="45" t="s">
        <v>493</v>
      </c>
      <c r="C27" s="46" t="e">
        <f>COUNTIF(#REF!,"&lt;&gt;Blank Form")</f>
        <v>#REF!</v>
      </c>
      <c r="D27" s="916" t="e">
        <f>#REF!</f>
        <v>#REF!</v>
      </c>
      <c r="E27" s="917"/>
      <c r="F27" s="917"/>
      <c r="G27" s="917"/>
      <c r="H27" s="918"/>
      <c r="J27" t="s">
        <v>971</v>
      </c>
      <c r="L27" t="s">
        <v>1009</v>
      </c>
    </row>
    <row r="28" spans="1:12" ht="15.75" customHeight="1" thickBot="1" x14ac:dyDescent="0.3">
      <c r="A28" s="920"/>
      <c r="B28" s="45" t="s">
        <v>494</v>
      </c>
      <c r="C28" s="46" t="e">
        <f>COUNTIF(#REF!,"&lt;&gt;Blank Form")</f>
        <v>#REF!</v>
      </c>
      <c r="D28" s="7" t="e">
        <f>#REF!</f>
        <v>#REF!</v>
      </c>
      <c r="E28" s="7" t="e">
        <f>#REF!</f>
        <v>#REF!</v>
      </c>
      <c r="F28" s="7" t="e">
        <f>#REF!</f>
        <v>#REF!</v>
      </c>
      <c r="G28" s="7" t="e">
        <f>#REF!</f>
        <v>#REF!</v>
      </c>
      <c r="H28" s="7" t="e">
        <f>#REF!</f>
        <v>#REF!</v>
      </c>
      <c r="J28">
        <v>5</v>
      </c>
      <c r="K28" s="45" t="s">
        <v>1004</v>
      </c>
      <c r="L28" t="s">
        <v>1009</v>
      </c>
    </row>
    <row r="29" spans="1:12" ht="15.75" customHeight="1" thickBot="1" x14ac:dyDescent="0.3">
      <c r="A29" s="921"/>
      <c r="B29" s="48"/>
      <c r="C29" s="46"/>
      <c r="D29" s="7" t="e">
        <f>#REF!</f>
        <v>#REF!</v>
      </c>
      <c r="E29" s="7" t="e">
        <f>#REF!</f>
        <v>#REF!</v>
      </c>
      <c r="F29" s="7" t="e">
        <f>#REF!</f>
        <v>#REF!</v>
      </c>
      <c r="G29" s="7" t="e">
        <f>#REF!</f>
        <v>#REF!</v>
      </c>
      <c r="H29" s="7" t="e">
        <f>#REF!</f>
        <v>#REF!</v>
      </c>
      <c r="J29">
        <v>5</v>
      </c>
      <c r="K29" s="45" t="s">
        <v>493</v>
      </c>
      <c r="L29" t="s">
        <v>1009</v>
      </c>
    </row>
    <row r="30" spans="1:12" ht="15.75" customHeight="1" thickBot="1" x14ac:dyDescent="0.3">
      <c r="A30" s="919">
        <v>5</v>
      </c>
      <c r="B30" s="45" t="s">
        <v>1004</v>
      </c>
      <c r="C30" s="46" t="e">
        <f>COUNTIF(#REF!,"&lt;&gt;Blank Form")</f>
        <v>#REF!</v>
      </c>
      <c r="D30" s="7" t="e">
        <f>#REF!</f>
        <v>#REF!</v>
      </c>
      <c r="E30" s="7" t="e">
        <f>#REF!</f>
        <v>#REF!</v>
      </c>
      <c r="F30" s="7" t="e">
        <f>#REF!</f>
        <v>#REF!</v>
      </c>
      <c r="G30" s="7" t="e">
        <f>#REF!</f>
        <v>#REF!</v>
      </c>
      <c r="H30" s="7" t="e">
        <f>#REF!</f>
        <v>#REF!</v>
      </c>
      <c r="J30">
        <v>5</v>
      </c>
      <c r="K30" s="45" t="s">
        <v>494</v>
      </c>
      <c r="L30" t="s">
        <v>1009</v>
      </c>
    </row>
    <row r="31" spans="1:12" ht="15.75" customHeight="1" thickBot="1" x14ac:dyDescent="0.3">
      <c r="A31" s="920"/>
      <c r="B31" s="45" t="s">
        <v>493</v>
      </c>
      <c r="C31" s="46" t="e">
        <f>COUNTIF(#REF!,"&lt;&gt;Blank Form")</f>
        <v>#REF!</v>
      </c>
      <c r="D31" s="916" t="e">
        <f>#REF!</f>
        <v>#REF!</v>
      </c>
      <c r="E31" s="917"/>
      <c r="F31" s="917"/>
      <c r="G31" s="917"/>
      <c r="H31" s="918"/>
      <c r="J31">
        <v>5</v>
      </c>
      <c r="K31" s="45" t="s">
        <v>495</v>
      </c>
      <c r="L31" t="s">
        <v>1009</v>
      </c>
    </row>
    <row r="32" spans="1:12" ht="15.75" customHeight="1" thickBot="1" x14ac:dyDescent="0.3">
      <c r="A32" s="920"/>
      <c r="B32" s="45" t="s">
        <v>494</v>
      </c>
      <c r="C32" s="46" t="e">
        <f>COUNTIF(#REF!,"&lt;&gt;Blank Form")</f>
        <v>#REF!</v>
      </c>
      <c r="D32" s="7"/>
      <c r="E32" s="7"/>
      <c r="F32" s="7"/>
      <c r="G32" s="7"/>
      <c r="H32" s="7"/>
      <c r="J32" t="s">
        <v>972</v>
      </c>
      <c r="L32" t="s">
        <v>1009</v>
      </c>
    </row>
    <row r="33" spans="1:8" ht="15.75" customHeight="1" thickBot="1" x14ac:dyDescent="0.3">
      <c r="A33" s="920"/>
      <c r="B33" s="45" t="s">
        <v>495</v>
      </c>
      <c r="C33" s="46" t="e">
        <f>COUNTIF(#REF!,"&lt;&gt;Blank Form")</f>
        <v>#REF!</v>
      </c>
      <c r="D33" s="7"/>
      <c r="E33" s="7"/>
      <c r="F33" s="7"/>
      <c r="G33" s="7"/>
      <c r="H33" s="7"/>
    </row>
    <row r="34" spans="1:8" ht="16.5" thickBot="1" x14ac:dyDescent="0.3">
      <c r="D34" s="7"/>
      <c r="E34" s="7"/>
      <c r="F34" s="7"/>
      <c r="G34" s="7"/>
      <c r="H34" s="7"/>
    </row>
    <row r="35" spans="1:8" ht="16.5" thickBot="1" x14ac:dyDescent="0.3">
      <c r="D35" s="7"/>
      <c r="E35" s="7"/>
      <c r="F35" s="7"/>
      <c r="G35" s="7"/>
      <c r="H35" s="7"/>
    </row>
    <row r="36" spans="1:8" ht="16.5" thickBot="1" x14ac:dyDescent="0.3">
      <c r="D36" s="916" t="e">
        <f>#REF!</f>
        <v>#REF!</v>
      </c>
      <c r="E36" s="917"/>
      <c r="F36" s="917"/>
      <c r="G36" s="917"/>
      <c r="H36" s="918"/>
    </row>
    <row r="41" spans="1:8" x14ac:dyDescent="0.25">
      <c r="C41" s="35" t="s">
        <v>1028</v>
      </c>
      <c r="D41" s="50" t="e">
        <f>SUM(C3:C8)/COUNT(C3:C8)</f>
        <v>#REF!</v>
      </c>
    </row>
    <row r="42" spans="1:8" x14ac:dyDescent="0.25">
      <c r="C42" s="35" t="s">
        <v>1029</v>
      </c>
      <c r="D42" s="50" t="e">
        <f>SUM(C10:C15)/COUNT(C10:C15)</f>
        <v>#REF!</v>
      </c>
    </row>
    <row r="43" spans="1:8" x14ac:dyDescent="0.25">
      <c r="C43" s="35" t="s">
        <v>1034</v>
      </c>
      <c r="D43" s="50" t="e">
        <f>SUM(C17:C24)/COUNT(C17:C24)</f>
        <v>#REF!</v>
      </c>
    </row>
    <row r="44" spans="1:8" x14ac:dyDescent="0.25">
      <c r="C44" s="35" t="s">
        <v>1039</v>
      </c>
      <c r="D44" s="50" t="e">
        <f>SUM(C26:C28)/COUNT(C26:C28)</f>
        <v>#REF!</v>
      </c>
    </row>
    <row r="45" spans="1:8" x14ac:dyDescent="0.25">
      <c r="C45" s="35" t="s">
        <v>1043</v>
      </c>
      <c r="D45" s="50" t="e">
        <f>SUM(C30:C33)/COUNT(C30:C33)</f>
        <v>#REF!</v>
      </c>
    </row>
  </sheetData>
  <mergeCells count="11">
    <mergeCell ref="D2:H2"/>
    <mergeCell ref="D11:H11"/>
    <mergeCell ref="D18:H18"/>
    <mergeCell ref="D27:H27"/>
    <mergeCell ref="A17:A25"/>
    <mergeCell ref="D36:H36"/>
    <mergeCell ref="A10:A16"/>
    <mergeCell ref="A3:A9"/>
    <mergeCell ref="A26:A29"/>
    <mergeCell ref="A30:A33"/>
    <mergeCell ref="D31:H31"/>
  </mergeCells>
  <phoneticPr fontId="16" type="noConversion"/>
  <conditionalFormatting sqref="D5:H10">
    <cfRule type="expression" dxfId="21" priority="140" stopIfTrue="1">
      <formula>($G$4="*")</formula>
    </cfRule>
  </conditionalFormatting>
  <conditionalFormatting sqref="D5:H10">
    <cfRule type="expression" dxfId="20" priority="139" stopIfTrue="1">
      <formula>($H$4="*")</formula>
    </cfRule>
  </conditionalFormatting>
  <conditionalFormatting sqref="D5:H10">
    <cfRule type="expression" dxfId="19" priority="138" stopIfTrue="1">
      <formula>($I$4="*")</formula>
    </cfRule>
  </conditionalFormatting>
  <conditionalFormatting sqref="D5:H10">
    <cfRule type="expression" dxfId="18" priority="137" stopIfTrue="1">
      <formula>($J$4="*")</formula>
    </cfRule>
  </conditionalFormatting>
  <conditionalFormatting sqref="D5:H10">
    <cfRule type="expression" dxfId="17" priority="136" stopIfTrue="1">
      <formula>($K$4="*")</formula>
    </cfRule>
  </conditionalFormatting>
  <conditionalFormatting sqref="D12:H17">
    <cfRule type="expression" dxfId="16" priority="15" stopIfTrue="1">
      <formula>($G$4="*")</formula>
    </cfRule>
  </conditionalFormatting>
  <conditionalFormatting sqref="D12:H17">
    <cfRule type="expression" dxfId="15" priority="14" stopIfTrue="1">
      <formula>($H$4="*")</formula>
    </cfRule>
  </conditionalFormatting>
  <conditionalFormatting sqref="D12:H17">
    <cfRule type="expression" dxfId="14" priority="13" stopIfTrue="1">
      <formula>($I$4="*")</formula>
    </cfRule>
  </conditionalFormatting>
  <conditionalFormatting sqref="D12:H17">
    <cfRule type="expression" dxfId="13" priority="12" stopIfTrue="1">
      <formula>($J$4="*")</formula>
    </cfRule>
  </conditionalFormatting>
  <conditionalFormatting sqref="D12:H17">
    <cfRule type="expression" dxfId="12" priority="11" stopIfTrue="1">
      <formula>($K$4="*")</formula>
    </cfRule>
  </conditionalFormatting>
  <conditionalFormatting sqref="D19:H26">
    <cfRule type="expression" dxfId="11" priority="10" stopIfTrue="1">
      <formula>($G$4="*")</formula>
    </cfRule>
  </conditionalFormatting>
  <conditionalFormatting sqref="D19:H26">
    <cfRule type="expression" dxfId="10" priority="9" stopIfTrue="1">
      <formula>($H$4="*")</formula>
    </cfRule>
  </conditionalFormatting>
  <conditionalFormatting sqref="D19:H26">
    <cfRule type="expression" dxfId="9" priority="8" stopIfTrue="1">
      <formula>($I$4="*")</formula>
    </cfRule>
  </conditionalFormatting>
  <conditionalFormatting sqref="D19:H26">
    <cfRule type="expression" dxfId="8" priority="7" stopIfTrue="1">
      <formula>($J$4="*")</formula>
    </cfRule>
  </conditionalFormatting>
  <conditionalFormatting sqref="D19:H26">
    <cfRule type="expression" dxfId="7" priority="6" stopIfTrue="1">
      <formula>($K$4="*")</formula>
    </cfRule>
  </conditionalFormatting>
  <conditionalFormatting sqref="D28:H30">
    <cfRule type="expression" dxfId="6" priority="5" stopIfTrue="1">
      <formula>($G$4="*")</formula>
    </cfRule>
  </conditionalFormatting>
  <conditionalFormatting sqref="D28:H30">
    <cfRule type="expression" dxfId="5" priority="4" stopIfTrue="1">
      <formula>($H$4="*")</formula>
    </cfRule>
  </conditionalFormatting>
  <conditionalFormatting sqref="D28:H30">
    <cfRule type="expression" dxfId="4" priority="3" stopIfTrue="1">
      <formula>($I$4="*")</formula>
    </cfRule>
  </conditionalFormatting>
  <conditionalFormatting sqref="D28:H30">
    <cfRule type="expression" dxfId="3" priority="2" stopIfTrue="1">
      <formula>($J$4="*")</formula>
    </cfRule>
  </conditionalFormatting>
  <conditionalFormatting sqref="D28:H30">
    <cfRule type="expression" dxfId="2" priority="1" stopIfTrue="1">
      <formula>($K$4="*")</formula>
    </cfRule>
  </conditionalFormatting>
  <pageMargins left="0.75" right="0.75" top="1" bottom="1" header="0.5" footer="0.5"/>
  <pageSetup orientation="portrait" horizontalDpi="4294967292" verticalDpi="4294967292"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4"/>
  <sheetViews>
    <sheetView workbookViewId="0"/>
  </sheetViews>
  <sheetFormatPr defaultColWidth="11" defaultRowHeight="15.75" x14ac:dyDescent="0.25"/>
  <cols>
    <col min="1" max="6" width="22" customWidth="1"/>
  </cols>
  <sheetData>
    <row r="1" spans="1:6" x14ac:dyDescent="0.25">
      <c r="A1" t="s">
        <v>486</v>
      </c>
    </row>
    <row r="4" spans="1:6" x14ac:dyDescent="0.25">
      <c r="A4" t="s">
        <v>487</v>
      </c>
      <c r="B4" t="s">
        <v>488</v>
      </c>
      <c r="C4" t="s">
        <v>490</v>
      </c>
      <c r="D4" t="s">
        <v>489</v>
      </c>
      <c r="E4" t="s">
        <v>491</v>
      </c>
      <c r="F4" t="s">
        <v>492</v>
      </c>
    </row>
  </sheetData>
  <phoneticPr fontId="16" type="noConversion"/>
  <pageMargins left="0.75" right="0.75" top="1" bottom="1" header="0.5" footer="0.5"/>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
  <sheetViews>
    <sheetView workbookViewId="0"/>
  </sheetViews>
  <sheetFormatPr defaultColWidth="11" defaultRowHeight="15.75" x14ac:dyDescent="0.25"/>
  <cols>
    <col min="1" max="1" width="21.125" customWidth="1"/>
    <col min="3" max="3" width="33.5" customWidth="1"/>
  </cols>
  <sheetData/>
  <sheetProtection selectLockedCells="1" selectUnlockedCells="1"/>
  <phoneticPr fontId="16" type="noConversion"/>
  <pageMargins left="0.75" right="0.75" top="1" bottom="1" header="0.5" footer="0.5"/>
  <pageSetup orientation="portrait" horizontalDpi="4294967292" verticalDpi="4294967292" r:id="rId1"/>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11"/>
  <sheetViews>
    <sheetView workbookViewId="0"/>
  </sheetViews>
  <sheetFormatPr defaultRowHeight="15.75" x14ac:dyDescent="0.25"/>
  <cols>
    <col min="1" max="1" width="41.875" bestFit="1" customWidth="1"/>
  </cols>
  <sheetData>
    <row r="1" spans="1:12" x14ac:dyDescent="0.25">
      <c r="A1" t="s">
        <v>3330</v>
      </c>
      <c r="B1" t="s">
        <v>3331</v>
      </c>
      <c r="L1" t="s">
        <v>3358</v>
      </c>
    </row>
    <row r="2" spans="1:12" x14ac:dyDescent="0.25">
      <c r="A2" t="s">
        <v>3333</v>
      </c>
    </row>
    <row r="4" spans="1:12" x14ac:dyDescent="0.25">
      <c r="A4" t="s">
        <v>3334</v>
      </c>
    </row>
    <row r="6" spans="1:12" x14ac:dyDescent="0.25">
      <c r="A6" t="s">
        <v>3337</v>
      </c>
    </row>
    <row r="8" spans="1:12" ht="16.5" thickBot="1" x14ac:dyDescent="0.3"/>
    <row r="9" spans="1:12" ht="32.25" thickBot="1" x14ac:dyDescent="0.3">
      <c r="A9" s="418" t="s">
        <v>3025</v>
      </c>
      <c r="B9" s="399" t="s">
        <v>3338</v>
      </c>
      <c r="C9" s="399"/>
      <c r="D9" s="399"/>
      <c r="E9" s="399"/>
      <c r="F9" s="399"/>
    </row>
    <row r="10" spans="1:12" ht="16.5" thickBot="1" x14ac:dyDescent="0.3">
      <c r="B10" s="399"/>
      <c r="C10" s="399"/>
      <c r="D10" s="399"/>
      <c r="E10" s="399"/>
      <c r="F10" s="399"/>
    </row>
    <row r="11" spans="1:12" ht="32.25" thickBot="1" x14ac:dyDescent="0.3">
      <c r="A11" s="416" t="s">
        <v>3031</v>
      </c>
      <c r="B11" s="417"/>
      <c r="C11" t="s">
        <v>3351</v>
      </c>
    </row>
  </sheetData>
  <pageMargins left="0.7" right="0.7" top="0.75" bottom="0.75" header="0.3" footer="0.3"/>
  <legacyDrawing r:id="rId1"/>
  <extLst>
    <ext xmlns:x14="http://schemas.microsoft.com/office/spreadsheetml/2009/9/main" uri="{78C0D931-6437-407d-A8EE-F0AAD7539E65}">
      <x14:conditionalFormattings>
        <x14:conditionalFormatting xmlns:xm="http://schemas.microsoft.com/office/excel/2006/main">
          <x14:cfRule type="expression" priority="2" id="{3FCB2EE6-F3FE-440E-9AF4-FAEA8F9485C6}">
            <xm:f>ISBLANK('Standard 7 Selecting'!$B$24)</xm:f>
            <x14:dxf>
              <fill>
                <patternFill>
                  <bgColor theme="0" tint="-0.499984740745262"/>
                </patternFill>
              </fill>
            </x14:dxf>
          </x14:cfRule>
          <xm:sqref>A9</xm:sqref>
        </x14:conditionalFormatting>
        <x14:conditionalFormatting xmlns:xm="http://schemas.microsoft.com/office/excel/2006/main">
          <x14:cfRule type="expression" priority="1" id="{3179218D-21B9-4989-8368-AE677C459409}">
            <xm:f>ISBLANK('Standard 7 Selecting'!$B$24)</xm:f>
            <x14:dxf>
              <fill>
                <patternFill>
                  <bgColor theme="0" tint="-0.499984740745262"/>
                </patternFill>
              </fill>
            </x14:dxf>
          </x14:cfRule>
          <xm:sqref>A11:B11</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N32"/>
  <sheetViews>
    <sheetView topLeftCell="A8" workbookViewId="0">
      <selection activeCell="M19" sqref="M19"/>
    </sheetView>
  </sheetViews>
  <sheetFormatPr defaultRowHeight="15.75" x14ac:dyDescent="0.25"/>
  <cols>
    <col min="1" max="1" width="17.375" customWidth="1"/>
    <col min="4" max="4" width="26" bestFit="1" customWidth="1"/>
  </cols>
  <sheetData>
    <row r="1" spans="1:14" ht="23.25" x14ac:dyDescent="0.25">
      <c r="A1" s="334" t="s">
        <v>3081</v>
      </c>
      <c r="B1" s="324"/>
      <c r="C1" s="324"/>
      <c r="D1" s="324"/>
    </row>
    <row r="2" spans="1:14" x14ac:dyDescent="0.25">
      <c r="A2" s="324" t="s">
        <v>3082</v>
      </c>
      <c r="B2" s="324"/>
      <c r="C2" s="324"/>
      <c r="D2" s="324"/>
    </row>
    <row r="3" spans="1:14" x14ac:dyDescent="0.25">
      <c r="A3" s="324"/>
      <c r="B3" s="324" t="s">
        <v>3083</v>
      </c>
      <c r="C3" s="324"/>
      <c r="D3" s="324"/>
    </row>
    <row r="4" spans="1:14" x14ac:dyDescent="0.25">
      <c r="A4" s="324"/>
      <c r="B4" s="324" t="s">
        <v>3084</v>
      </c>
      <c r="C4" s="324"/>
      <c r="D4" s="324"/>
    </row>
    <row r="5" spans="1:14" x14ac:dyDescent="0.25">
      <c r="A5" s="324"/>
      <c r="B5" s="324" t="s">
        <v>3085</v>
      </c>
      <c r="C5" s="324"/>
      <c r="D5" s="324"/>
    </row>
    <row r="6" spans="1:14" s="399" customFormat="1" x14ac:dyDescent="0.25"/>
    <row r="7" spans="1:14" s="399" customFormat="1" x14ac:dyDescent="0.25"/>
    <row r="8" spans="1:14" s="324" customFormat="1" x14ac:dyDescent="0.25"/>
    <row r="9" spans="1:14" x14ac:dyDescent="0.25">
      <c r="A9" s="324"/>
      <c r="B9" s="324"/>
      <c r="C9" s="324"/>
      <c r="D9" s="324"/>
    </row>
    <row r="10" spans="1:14" x14ac:dyDescent="0.25">
      <c r="A10" s="324"/>
      <c r="B10" s="324"/>
      <c r="C10" s="324"/>
      <c r="D10" s="324"/>
    </row>
    <row r="11" spans="1:14" x14ac:dyDescent="0.25">
      <c r="A11" s="324"/>
      <c r="B11" s="324"/>
      <c r="C11" s="324"/>
      <c r="D11" s="324"/>
      <c r="F11" t="s">
        <v>3355</v>
      </c>
      <c r="N11" s="422">
        <v>0.5</v>
      </c>
    </row>
    <row r="12" spans="1:14" ht="16.5" thickBot="1" x14ac:dyDescent="0.3">
      <c r="A12" s="324"/>
      <c r="B12" s="324"/>
      <c r="C12" s="324"/>
      <c r="D12" s="324"/>
      <c r="F12" t="s">
        <v>3356</v>
      </c>
      <c r="N12" s="50">
        <f>1-N11</f>
        <v>0.5</v>
      </c>
    </row>
    <row r="13" spans="1:14" x14ac:dyDescent="0.25">
      <c r="A13" s="328" t="s">
        <v>3354</v>
      </c>
      <c r="B13" s="329"/>
      <c r="C13" s="329"/>
      <c r="D13" s="330" t="s">
        <v>3357</v>
      </c>
    </row>
    <row r="14" spans="1:14" x14ac:dyDescent="0.25">
      <c r="A14" s="336" t="s">
        <v>1028</v>
      </c>
      <c r="B14" s="335">
        <v>1</v>
      </c>
      <c r="C14" s="327"/>
      <c r="D14" s="331">
        <f>Report!K63</f>
        <v>0.08</v>
      </c>
    </row>
    <row r="15" spans="1:14" x14ac:dyDescent="0.25">
      <c r="A15" s="336" t="s">
        <v>1029</v>
      </c>
      <c r="B15" s="335">
        <v>1</v>
      </c>
      <c r="C15" s="327"/>
      <c r="D15" s="331">
        <f>Report!K64</f>
        <v>0.1</v>
      </c>
    </row>
    <row r="16" spans="1:14" x14ac:dyDescent="0.25">
      <c r="A16" s="336" t="s">
        <v>1034</v>
      </c>
      <c r="B16" s="335">
        <v>1</v>
      </c>
      <c r="C16" s="327"/>
      <c r="D16" s="331">
        <f>Report!K65</f>
        <v>0.08</v>
      </c>
    </row>
    <row r="17" spans="1:4" x14ac:dyDescent="0.25">
      <c r="A17" s="336" t="s">
        <v>1039</v>
      </c>
      <c r="B17" s="335">
        <v>1</v>
      </c>
      <c r="C17" s="327"/>
      <c r="D17" s="331">
        <f>Report!K66</f>
        <v>0.06</v>
      </c>
    </row>
    <row r="18" spans="1:4" s="324" customFormat="1" x14ac:dyDescent="0.25">
      <c r="A18" s="336" t="s">
        <v>1043</v>
      </c>
      <c r="B18" s="335">
        <v>1</v>
      </c>
      <c r="C18" s="327"/>
      <c r="D18" s="331">
        <f>Report!K67</f>
        <v>0.12</v>
      </c>
    </row>
    <row r="19" spans="1:4" ht="16.5" thickBot="1" x14ac:dyDescent="0.3">
      <c r="A19" s="337" t="s">
        <v>3079</v>
      </c>
      <c r="B19" s="338">
        <v>1</v>
      </c>
      <c r="C19" s="332"/>
      <c r="D19" s="333">
        <f>Report!K68</f>
        <v>0.06</v>
      </c>
    </row>
    <row r="20" spans="1:4" x14ac:dyDescent="0.25">
      <c r="A20" s="324" t="s">
        <v>3086</v>
      </c>
      <c r="B20" s="324"/>
      <c r="C20" s="324"/>
      <c r="D20" s="324"/>
    </row>
    <row r="21" spans="1:4" x14ac:dyDescent="0.25">
      <c r="A21" s="324" t="s">
        <v>3087</v>
      </c>
      <c r="B21" s="324"/>
      <c r="C21" s="324"/>
      <c r="D21" s="324"/>
    </row>
    <row r="22" spans="1:4" x14ac:dyDescent="0.25">
      <c r="A22" s="324" t="s">
        <v>3088</v>
      </c>
      <c r="B22" s="324"/>
      <c r="C22" s="324"/>
      <c r="D22" s="324"/>
    </row>
    <row r="31" spans="1:4" x14ac:dyDescent="0.25">
      <c r="A31" t="s">
        <v>3090</v>
      </c>
    </row>
    <row r="32" spans="1:4" x14ac:dyDescent="0.25">
      <c r="A32" t="s">
        <v>3090</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tabColor rgb="FFFF0000"/>
  </sheetPr>
  <dimension ref="A1:V83"/>
  <sheetViews>
    <sheetView showGridLines="0" workbookViewId="0">
      <selection activeCell="B2" sqref="B2:L2"/>
    </sheetView>
  </sheetViews>
  <sheetFormatPr defaultColWidth="8.875" defaultRowHeight="15" x14ac:dyDescent="0.25"/>
  <cols>
    <col min="1" max="16384" width="8.875" style="8"/>
  </cols>
  <sheetData>
    <row r="1" spans="1:22" x14ac:dyDescent="0.25">
      <c r="A1" s="381" t="s">
        <v>464</v>
      </c>
      <c r="B1" s="381" t="s">
        <v>3374</v>
      </c>
      <c r="C1" s="382"/>
      <c r="D1" s="372" t="s">
        <v>3373</v>
      </c>
      <c r="E1" s="382"/>
      <c r="F1" s="382"/>
      <c r="G1" s="382"/>
      <c r="H1" s="382"/>
      <c r="I1" s="382"/>
      <c r="J1" s="382"/>
      <c r="K1" s="382"/>
      <c r="L1" s="382"/>
      <c r="M1" s="383"/>
      <c r="N1" s="383"/>
      <c r="O1" s="383"/>
      <c r="P1" s="383"/>
      <c r="Q1" s="383"/>
      <c r="R1" s="383"/>
      <c r="S1" s="383"/>
      <c r="T1" s="383"/>
      <c r="U1" s="383"/>
      <c r="V1" s="383"/>
    </row>
    <row r="2" spans="1:22" ht="81.75" customHeight="1" x14ac:dyDescent="0.25">
      <c r="A2" s="381"/>
      <c r="B2" s="448" t="s">
        <v>3376</v>
      </c>
      <c r="C2" s="449"/>
      <c r="D2" s="449"/>
      <c r="E2" s="449"/>
      <c r="F2" s="449"/>
      <c r="G2" s="449"/>
      <c r="H2" s="449"/>
      <c r="I2" s="449"/>
      <c r="J2" s="449"/>
      <c r="K2" s="449"/>
      <c r="L2" s="449"/>
      <c r="M2" s="383"/>
      <c r="N2" s="383"/>
      <c r="O2" s="383"/>
      <c r="P2" s="383"/>
      <c r="Q2" s="383"/>
      <c r="R2" s="383"/>
      <c r="S2" s="383"/>
      <c r="T2" s="383"/>
      <c r="U2" s="383"/>
      <c r="V2" s="383"/>
    </row>
    <row r="3" spans="1:22" ht="21" customHeight="1" x14ac:dyDescent="0.25">
      <c r="A3" s="381"/>
      <c r="B3" s="450" t="s">
        <v>3178</v>
      </c>
      <c r="C3" s="450"/>
      <c r="D3" s="450"/>
      <c r="E3" s="450"/>
      <c r="F3" s="450"/>
      <c r="G3" s="378"/>
      <c r="H3" s="378"/>
      <c r="I3" s="378"/>
      <c r="J3" s="378"/>
      <c r="K3" s="378"/>
      <c r="L3" s="378"/>
      <c r="M3" s="383"/>
      <c r="N3" s="383"/>
      <c r="O3" s="383"/>
      <c r="P3" s="383"/>
      <c r="Q3" s="383"/>
      <c r="R3" s="383"/>
      <c r="S3" s="383"/>
      <c r="T3" s="383"/>
      <c r="U3" s="383"/>
      <c r="V3" s="383"/>
    </row>
    <row r="4" spans="1:22" ht="15.75" x14ac:dyDescent="0.25">
      <c r="A4" s="382"/>
      <c r="B4" s="380" t="s">
        <v>3179</v>
      </c>
      <c r="C4" s="379"/>
      <c r="D4" s="379"/>
      <c r="E4" s="379"/>
      <c r="F4" s="379"/>
      <c r="G4" s="379"/>
      <c r="H4" s="379"/>
      <c r="I4" s="379"/>
      <c r="J4" s="373"/>
      <c r="K4" s="373"/>
      <c r="L4" s="373"/>
      <c r="M4" s="383"/>
      <c r="N4" s="383"/>
      <c r="O4" s="383"/>
      <c r="P4" s="383"/>
      <c r="Q4" s="383"/>
      <c r="R4" s="383"/>
      <c r="S4" s="383"/>
      <c r="T4" s="383"/>
      <c r="U4" s="383"/>
      <c r="V4" s="383"/>
    </row>
    <row r="5" spans="1:22" ht="15" customHeight="1" x14ac:dyDescent="0.25">
      <c r="A5" s="451" t="s">
        <v>3180</v>
      </c>
      <c r="B5" s="451"/>
      <c r="C5" s="451"/>
      <c r="D5" s="451"/>
      <c r="E5" s="451"/>
      <c r="F5" s="451"/>
      <c r="G5" s="451"/>
      <c r="H5" s="451"/>
      <c r="I5" s="451"/>
      <c r="J5" s="451"/>
      <c r="K5" s="451"/>
      <c r="L5" s="451"/>
      <c r="M5" s="383"/>
      <c r="N5" s="383"/>
      <c r="O5" s="383"/>
      <c r="P5" s="383"/>
      <c r="Q5" s="383"/>
      <c r="R5" s="383"/>
      <c r="S5" s="383"/>
      <c r="T5" s="383"/>
      <c r="U5" s="383"/>
      <c r="V5" s="383"/>
    </row>
    <row r="6" spans="1:22" ht="83.25" customHeight="1" x14ac:dyDescent="0.25">
      <c r="A6" s="452" t="s">
        <v>3369</v>
      </c>
      <c r="B6" s="453"/>
      <c r="C6" s="453"/>
      <c r="D6" s="453"/>
      <c r="E6" s="453"/>
      <c r="F6" s="453"/>
      <c r="G6" s="453"/>
      <c r="H6" s="453"/>
      <c r="I6" s="453"/>
      <c r="J6" s="453"/>
      <c r="K6" s="453"/>
      <c r="L6" s="453"/>
      <c r="M6" s="383"/>
      <c r="N6" s="383"/>
      <c r="O6" s="383"/>
      <c r="P6" s="383"/>
      <c r="Q6" s="383"/>
      <c r="R6" s="383"/>
      <c r="S6" s="383"/>
      <c r="T6" s="383"/>
      <c r="U6" s="383"/>
      <c r="V6" s="383"/>
    </row>
    <row r="7" spans="1:22" ht="15" customHeight="1" x14ac:dyDescent="0.25">
      <c r="A7" s="451" t="s">
        <v>3181</v>
      </c>
      <c r="B7" s="451"/>
      <c r="C7" s="451"/>
      <c r="D7" s="451"/>
      <c r="E7" s="451"/>
      <c r="F7" s="451"/>
      <c r="G7" s="451"/>
      <c r="H7" s="451"/>
      <c r="I7" s="451"/>
      <c r="J7" s="451"/>
      <c r="K7" s="451"/>
      <c r="L7" s="451"/>
      <c r="M7" s="383"/>
      <c r="N7" s="383"/>
      <c r="O7" s="383"/>
      <c r="P7" s="383"/>
      <c r="Q7" s="383"/>
      <c r="R7" s="383"/>
      <c r="S7" s="383"/>
      <c r="T7" s="383"/>
      <c r="U7" s="383"/>
      <c r="V7" s="383"/>
    </row>
    <row r="8" spans="1:22" ht="89.25" customHeight="1" x14ac:dyDescent="0.25">
      <c r="A8" s="454" t="s">
        <v>3205</v>
      </c>
      <c r="B8" s="434"/>
      <c r="C8" s="434"/>
      <c r="D8" s="434"/>
      <c r="E8" s="434"/>
      <c r="F8" s="434"/>
      <c r="G8" s="434"/>
      <c r="H8" s="434"/>
      <c r="I8" s="434"/>
      <c r="J8" s="434"/>
      <c r="K8" s="434"/>
      <c r="L8" s="434"/>
      <c r="M8" s="383"/>
      <c r="N8" s="383"/>
      <c r="O8" s="383"/>
      <c r="P8" s="383"/>
      <c r="Q8" s="383"/>
      <c r="R8" s="383"/>
      <c r="S8" s="383"/>
      <c r="T8" s="383"/>
      <c r="U8" s="383"/>
      <c r="V8" s="383"/>
    </row>
    <row r="9" spans="1:22" ht="21" customHeight="1" x14ac:dyDescent="0.25">
      <c r="A9" s="437" t="s">
        <v>3182</v>
      </c>
      <c r="B9" s="437"/>
      <c r="C9" s="437"/>
      <c r="D9" s="437"/>
      <c r="E9" s="437"/>
      <c r="F9" s="437"/>
      <c r="G9" s="437"/>
      <c r="H9" s="437"/>
      <c r="I9" s="437"/>
      <c r="J9" s="437"/>
      <c r="K9" s="437"/>
      <c r="L9" s="437"/>
      <c r="M9" s="383"/>
      <c r="N9" s="383"/>
      <c r="O9" s="383"/>
      <c r="P9" s="383"/>
      <c r="Q9" s="383"/>
      <c r="R9" s="383"/>
      <c r="S9" s="383"/>
      <c r="T9" s="383"/>
      <c r="U9" s="383"/>
      <c r="V9" s="383"/>
    </row>
    <row r="10" spans="1:22" ht="113.25" customHeight="1" x14ac:dyDescent="0.25">
      <c r="A10" s="454" t="s">
        <v>3206</v>
      </c>
      <c r="B10" s="434"/>
      <c r="C10" s="434"/>
      <c r="D10" s="434"/>
      <c r="E10" s="434"/>
      <c r="F10" s="434"/>
      <c r="G10" s="434"/>
      <c r="H10" s="434"/>
      <c r="I10" s="434"/>
      <c r="J10" s="434"/>
      <c r="K10" s="434"/>
      <c r="L10" s="434"/>
      <c r="M10" s="383"/>
      <c r="N10" s="383"/>
      <c r="O10" s="383"/>
      <c r="P10" s="383"/>
      <c r="Q10" s="383"/>
      <c r="R10" s="383"/>
      <c r="S10" s="383"/>
      <c r="T10" s="383"/>
      <c r="U10" s="383"/>
      <c r="V10" s="383"/>
    </row>
    <row r="11" spans="1:22" ht="34.5" customHeight="1" x14ac:dyDescent="0.25">
      <c r="A11" s="373"/>
      <c r="B11" s="435" t="s">
        <v>3183</v>
      </c>
      <c r="C11" s="435"/>
      <c r="D11" s="435"/>
      <c r="E11" s="435"/>
      <c r="F11" s="394"/>
      <c r="G11" s="394"/>
      <c r="H11" s="394"/>
      <c r="I11" s="385"/>
      <c r="J11" s="385"/>
      <c r="K11" s="385"/>
      <c r="L11" s="385"/>
      <c r="M11" s="383"/>
      <c r="N11" s="383"/>
      <c r="O11" s="383"/>
      <c r="P11" s="383"/>
      <c r="Q11" s="383"/>
      <c r="R11" s="383"/>
      <c r="S11" s="383"/>
      <c r="T11" s="383"/>
      <c r="U11" s="383"/>
      <c r="V11" s="383"/>
    </row>
    <row r="12" spans="1:22" ht="53.25" customHeight="1" x14ac:dyDescent="0.25">
      <c r="A12" s="433" t="s">
        <v>3184</v>
      </c>
      <c r="B12" s="434"/>
      <c r="C12" s="434"/>
      <c r="D12" s="434"/>
      <c r="E12" s="434"/>
      <c r="F12" s="434"/>
      <c r="G12" s="434"/>
      <c r="H12" s="434"/>
      <c r="I12" s="434"/>
      <c r="J12" s="434"/>
      <c r="K12" s="434"/>
      <c r="L12" s="434"/>
      <c r="M12" s="383"/>
      <c r="N12" s="383"/>
      <c r="O12" s="383"/>
      <c r="P12" s="383"/>
      <c r="Q12" s="383"/>
      <c r="R12" s="383"/>
      <c r="S12" s="383"/>
      <c r="T12" s="383"/>
      <c r="U12" s="383"/>
      <c r="V12" s="383"/>
    </row>
    <row r="13" spans="1:22" ht="31.5" customHeight="1" x14ac:dyDescent="0.25">
      <c r="A13" s="373"/>
      <c r="B13" s="435" t="s">
        <v>3185</v>
      </c>
      <c r="C13" s="435"/>
      <c r="D13" s="435"/>
      <c r="E13" s="373"/>
      <c r="F13" s="394"/>
      <c r="G13" s="394"/>
      <c r="H13" s="394"/>
      <c r="I13" s="385"/>
      <c r="J13" s="385"/>
      <c r="K13" s="385"/>
      <c r="L13" s="385"/>
      <c r="M13" s="383"/>
      <c r="N13" s="383"/>
      <c r="O13" s="383"/>
      <c r="P13" s="383"/>
      <c r="Q13" s="383"/>
      <c r="R13" s="383"/>
      <c r="S13" s="383"/>
      <c r="T13" s="383"/>
      <c r="U13" s="383"/>
      <c r="V13" s="383"/>
    </row>
    <row r="14" spans="1:22" ht="51.75" customHeight="1" x14ac:dyDescent="0.25">
      <c r="A14" s="433" t="s">
        <v>3186</v>
      </c>
      <c r="B14" s="434"/>
      <c r="C14" s="434"/>
      <c r="D14" s="434"/>
      <c r="E14" s="434"/>
      <c r="F14" s="434"/>
      <c r="G14" s="434"/>
      <c r="H14" s="434"/>
      <c r="I14" s="434"/>
      <c r="J14" s="434"/>
      <c r="K14" s="434"/>
      <c r="L14" s="434"/>
      <c r="M14" s="383"/>
      <c r="N14" s="383"/>
      <c r="O14" s="383"/>
      <c r="P14" s="383"/>
      <c r="Q14" s="383"/>
      <c r="R14" s="383"/>
      <c r="S14" s="383"/>
      <c r="T14" s="383"/>
      <c r="U14" s="383"/>
      <c r="V14" s="383"/>
    </row>
    <row r="15" spans="1:22" s="431" customFormat="1" ht="58.5" customHeight="1" x14ac:dyDescent="0.25">
      <c r="A15" s="429"/>
      <c r="B15" s="444" t="s">
        <v>3370</v>
      </c>
      <c r="C15" s="444"/>
      <c r="D15" s="429"/>
      <c r="E15" s="445" t="s">
        <v>3371</v>
      </c>
      <c r="F15" s="445"/>
      <c r="G15" s="445"/>
      <c r="H15" s="445"/>
      <c r="I15" s="445"/>
      <c r="J15" s="445"/>
      <c r="K15" s="445"/>
      <c r="L15" s="445"/>
      <c r="M15" s="430"/>
      <c r="N15" s="430"/>
      <c r="O15" s="430"/>
      <c r="P15" s="430"/>
      <c r="Q15" s="430"/>
      <c r="R15" s="430"/>
      <c r="S15" s="430"/>
      <c r="T15" s="430"/>
      <c r="U15" s="430"/>
      <c r="V15" s="430"/>
    </row>
    <row r="16" spans="1:22" s="431" customFormat="1" ht="27.75" customHeight="1" x14ac:dyDescent="0.25">
      <c r="A16" s="429"/>
      <c r="B16" s="446" t="s">
        <v>3372</v>
      </c>
      <c r="C16" s="447"/>
      <c r="D16" s="432"/>
      <c r="E16" s="432"/>
      <c r="F16" s="432"/>
      <c r="G16" s="432"/>
      <c r="H16" s="432"/>
      <c r="I16" s="432"/>
      <c r="J16" s="432"/>
      <c r="K16" s="432"/>
      <c r="L16" s="432"/>
      <c r="M16" s="430"/>
      <c r="N16" s="430"/>
      <c r="O16" s="430"/>
      <c r="P16" s="430"/>
      <c r="Q16" s="430"/>
      <c r="R16" s="430"/>
      <c r="S16" s="430"/>
      <c r="T16" s="430"/>
      <c r="U16" s="430"/>
      <c r="V16" s="430"/>
    </row>
    <row r="17" spans="1:22" x14ac:dyDescent="0.25">
      <c r="A17" s="433"/>
      <c r="B17" s="434"/>
      <c r="C17" s="434"/>
      <c r="D17" s="434"/>
      <c r="E17" s="434"/>
      <c r="F17" s="434"/>
      <c r="G17" s="434"/>
      <c r="H17" s="434"/>
      <c r="I17" s="434"/>
      <c r="J17" s="434"/>
      <c r="K17" s="434"/>
      <c r="L17" s="434"/>
      <c r="M17" s="383"/>
      <c r="N17" s="383"/>
      <c r="O17" s="383"/>
      <c r="P17" s="383"/>
      <c r="Q17" s="383"/>
      <c r="R17" s="383"/>
      <c r="S17" s="383"/>
      <c r="T17" s="383"/>
      <c r="U17" s="383"/>
      <c r="V17" s="383"/>
    </row>
    <row r="18" spans="1:22" ht="21" customHeight="1" x14ac:dyDescent="0.25">
      <c r="A18" s="437" t="s">
        <v>3187</v>
      </c>
      <c r="B18" s="437"/>
      <c r="C18" s="437"/>
      <c r="D18" s="437"/>
      <c r="E18" s="437"/>
      <c r="F18" s="437"/>
      <c r="G18" s="437"/>
      <c r="H18" s="437"/>
      <c r="I18" s="437"/>
      <c r="J18" s="437"/>
      <c r="K18" s="437"/>
      <c r="L18" s="437"/>
      <c r="M18" s="383"/>
      <c r="N18" s="383"/>
      <c r="O18" s="383"/>
      <c r="P18" s="383"/>
      <c r="Q18" s="383"/>
      <c r="R18" s="383"/>
      <c r="S18" s="383"/>
      <c r="T18" s="383"/>
      <c r="U18" s="383"/>
      <c r="V18" s="383"/>
    </row>
    <row r="19" spans="1:22" ht="15.75" x14ac:dyDescent="0.25">
      <c r="A19" s="373"/>
      <c r="B19" s="386"/>
      <c r="C19" s="386"/>
      <c r="D19" s="386"/>
      <c r="E19" s="386"/>
      <c r="F19" s="386"/>
      <c r="G19" s="386"/>
      <c r="H19" s="386"/>
      <c r="I19" s="386"/>
      <c r="J19" s="386"/>
      <c r="K19" s="386"/>
      <c r="L19" s="386"/>
      <c r="M19" s="383"/>
      <c r="N19" s="383"/>
      <c r="O19" s="383"/>
      <c r="P19" s="383"/>
      <c r="Q19" s="383"/>
      <c r="R19" s="383"/>
      <c r="S19" s="383"/>
      <c r="T19" s="383"/>
      <c r="U19" s="383"/>
      <c r="V19" s="383"/>
    </row>
    <row r="20" spans="1:22" ht="19.5" customHeight="1" x14ac:dyDescent="0.25">
      <c r="A20" s="442" t="s">
        <v>3209</v>
      </c>
      <c r="B20" s="443"/>
      <c r="C20" s="443"/>
      <c r="D20" s="443"/>
      <c r="E20" s="443"/>
      <c r="F20" s="443"/>
      <c r="G20" s="443"/>
      <c r="H20" s="443"/>
      <c r="I20" s="443"/>
      <c r="J20" s="443"/>
      <c r="K20" s="443"/>
      <c r="L20" s="443"/>
      <c r="M20" s="383"/>
      <c r="N20" s="383"/>
      <c r="O20" s="383"/>
      <c r="P20" s="383"/>
      <c r="Q20" s="383"/>
      <c r="R20" s="383"/>
      <c r="S20" s="383"/>
      <c r="T20" s="383"/>
      <c r="U20" s="383"/>
      <c r="V20" s="383"/>
    </row>
    <row r="21" spans="1:22" ht="33" customHeight="1" x14ac:dyDescent="0.25">
      <c r="A21" s="433" t="s">
        <v>3188</v>
      </c>
      <c r="B21" s="434"/>
      <c r="C21" s="434"/>
      <c r="D21" s="434"/>
      <c r="E21" s="434"/>
      <c r="F21" s="434"/>
      <c r="G21" s="434"/>
      <c r="H21" s="434"/>
      <c r="I21" s="434"/>
      <c r="J21" s="434"/>
      <c r="K21" s="434"/>
      <c r="L21" s="434"/>
      <c r="M21" s="383"/>
      <c r="N21" s="383"/>
      <c r="O21" s="383"/>
      <c r="P21" s="383"/>
      <c r="Q21" s="383"/>
      <c r="R21" s="383"/>
      <c r="S21" s="383"/>
      <c r="T21" s="383"/>
      <c r="U21" s="383"/>
      <c r="V21" s="383"/>
    </row>
    <row r="22" spans="1:22" ht="36" customHeight="1" x14ac:dyDescent="0.25">
      <c r="A22" s="436" t="s">
        <v>3189</v>
      </c>
      <c r="B22" s="438"/>
      <c r="C22" s="438"/>
      <c r="D22" s="438"/>
      <c r="E22" s="438"/>
      <c r="F22" s="438"/>
      <c r="G22" s="438"/>
      <c r="H22" s="438"/>
      <c r="I22" s="438"/>
      <c r="J22" s="438"/>
      <c r="K22" s="438"/>
      <c r="L22" s="438"/>
      <c r="M22" s="383"/>
      <c r="N22" s="383"/>
      <c r="O22" s="383"/>
      <c r="P22" s="383"/>
      <c r="Q22" s="383"/>
      <c r="R22" s="383"/>
      <c r="S22" s="383"/>
      <c r="T22" s="383"/>
      <c r="U22" s="383"/>
      <c r="V22" s="383"/>
    </row>
    <row r="23" spans="1:22" ht="38.25" customHeight="1" x14ac:dyDescent="0.25">
      <c r="A23" s="439" t="s">
        <v>3190</v>
      </c>
      <c r="B23" s="440"/>
      <c r="C23" s="440"/>
      <c r="D23" s="440"/>
      <c r="E23" s="440"/>
      <c r="F23" s="440"/>
      <c r="G23" s="440"/>
      <c r="H23" s="440"/>
      <c r="I23" s="440"/>
      <c r="J23" s="440"/>
      <c r="K23" s="440"/>
      <c r="L23" s="441"/>
      <c r="M23" s="383"/>
      <c r="N23" s="383"/>
      <c r="O23" s="383"/>
      <c r="P23" s="383"/>
      <c r="Q23" s="383"/>
      <c r="R23" s="383"/>
      <c r="S23" s="383"/>
      <c r="T23" s="383"/>
      <c r="U23" s="383"/>
      <c r="V23" s="383"/>
    </row>
    <row r="24" spans="1:22" x14ac:dyDescent="0.25">
      <c r="A24" s="387"/>
      <c r="B24" s="388"/>
      <c r="C24" s="389"/>
      <c r="D24" s="389"/>
      <c r="E24" s="389"/>
      <c r="F24" s="389"/>
      <c r="G24" s="389"/>
      <c r="H24" s="389"/>
      <c r="I24" s="389"/>
      <c r="J24" s="389"/>
      <c r="K24" s="389"/>
      <c r="L24" s="389"/>
      <c r="M24" s="383"/>
      <c r="N24" s="383"/>
      <c r="O24" s="383"/>
      <c r="P24" s="383"/>
      <c r="Q24" s="383"/>
      <c r="R24" s="383"/>
      <c r="S24" s="383"/>
      <c r="T24" s="383"/>
      <c r="U24" s="383"/>
      <c r="V24" s="383"/>
    </row>
    <row r="25" spans="1:22" ht="10.5" customHeight="1" x14ac:dyDescent="0.25">
      <c r="A25" s="436" t="s">
        <v>3207</v>
      </c>
      <c r="B25" s="436"/>
      <c r="C25" s="436"/>
      <c r="D25" s="436"/>
      <c r="E25" s="436"/>
      <c r="F25" s="436"/>
      <c r="G25" s="436"/>
      <c r="H25" s="436"/>
      <c r="I25" s="436"/>
      <c r="J25" s="436"/>
      <c r="K25" s="436"/>
      <c r="L25" s="436"/>
      <c r="M25" s="383"/>
      <c r="N25" s="383"/>
      <c r="O25" s="383"/>
      <c r="P25" s="383"/>
      <c r="Q25" s="383"/>
      <c r="R25" s="383"/>
      <c r="S25" s="383"/>
      <c r="T25" s="383"/>
      <c r="U25" s="383"/>
      <c r="V25" s="383"/>
    </row>
    <row r="26" spans="1:22" ht="23.25" customHeight="1" x14ac:dyDescent="0.25">
      <c r="A26" s="436"/>
      <c r="B26" s="436"/>
      <c r="C26" s="436"/>
      <c r="D26" s="436"/>
      <c r="E26" s="436"/>
      <c r="F26" s="436"/>
      <c r="G26" s="436"/>
      <c r="H26" s="436"/>
      <c r="I26" s="436"/>
      <c r="J26" s="436"/>
      <c r="K26" s="436"/>
      <c r="L26" s="436"/>
      <c r="M26" s="383"/>
      <c r="N26" s="383"/>
      <c r="O26" s="383"/>
      <c r="P26" s="383"/>
      <c r="Q26" s="383"/>
      <c r="R26" s="383"/>
      <c r="S26" s="383"/>
      <c r="T26" s="383"/>
      <c r="U26" s="383"/>
      <c r="V26" s="383"/>
    </row>
    <row r="27" spans="1:22" ht="53.25" customHeight="1" x14ac:dyDescent="0.25">
      <c r="A27" s="436" t="s">
        <v>3219</v>
      </c>
      <c r="B27" s="436"/>
      <c r="C27" s="436"/>
      <c r="D27" s="436"/>
      <c r="E27" s="436"/>
      <c r="F27" s="436"/>
      <c r="G27" s="436"/>
      <c r="H27" s="436"/>
      <c r="I27" s="436"/>
      <c r="J27" s="436"/>
      <c r="K27" s="436"/>
      <c r="L27" s="436"/>
      <c r="M27" s="383"/>
      <c r="N27" s="383"/>
      <c r="O27" s="383"/>
      <c r="P27" s="383"/>
      <c r="Q27" s="383"/>
      <c r="R27" s="383"/>
      <c r="S27" s="383"/>
      <c r="T27" s="383"/>
      <c r="U27" s="383"/>
      <c r="V27" s="383"/>
    </row>
    <row r="28" spans="1:22" x14ac:dyDescent="0.25">
      <c r="A28" s="433"/>
      <c r="B28" s="434"/>
      <c r="C28" s="434"/>
      <c r="D28" s="434"/>
      <c r="E28" s="434"/>
      <c r="F28" s="434"/>
      <c r="G28" s="434"/>
      <c r="H28" s="434"/>
      <c r="I28" s="434"/>
      <c r="J28" s="434"/>
      <c r="K28" s="434"/>
      <c r="L28" s="434"/>
      <c r="M28" s="383"/>
      <c r="N28" s="383"/>
      <c r="O28" s="383"/>
      <c r="P28" s="383"/>
      <c r="Q28" s="383"/>
      <c r="R28" s="383"/>
      <c r="S28" s="383"/>
      <c r="T28" s="383"/>
      <c r="U28" s="383"/>
      <c r="V28" s="383"/>
    </row>
    <row r="29" spans="1:22" ht="15" customHeight="1" x14ac:dyDescent="0.25">
      <c r="A29" s="457" t="s">
        <v>3191</v>
      </c>
      <c r="B29" s="458"/>
      <c r="C29" s="458"/>
      <c r="D29" s="458"/>
      <c r="E29" s="458"/>
      <c r="F29" s="458"/>
      <c r="G29" s="458"/>
      <c r="H29" s="458"/>
      <c r="I29" s="458"/>
      <c r="J29" s="458"/>
      <c r="K29" s="458"/>
      <c r="L29" s="459"/>
      <c r="M29" s="383"/>
      <c r="N29" s="383"/>
      <c r="O29" s="383"/>
      <c r="P29" s="383"/>
      <c r="Q29" s="383"/>
      <c r="R29" s="383"/>
      <c r="S29" s="383"/>
      <c r="T29" s="383"/>
      <c r="U29" s="383"/>
      <c r="V29" s="383"/>
    </row>
    <row r="30" spans="1:22" ht="15" customHeight="1" x14ac:dyDescent="0.25">
      <c r="A30" s="460"/>
      <c r="B30" s="461"/>
      <c r="C30" s="461"/>
      <c r="D30" s="461"/>
      <c r="E30" s="461"/>
      <c r="F30" s="461"/>
      <c r="G30" s="461"/>
      <c r="H30" s="461"/>
      <c r="I30" s="461"/>
      <c r="J30" s="461"/>
      <c r="K30" s="461"/>
      <c r="L30" s="462"/>
      <c r="M30" s="383"/>
      <c r="N30" s="383"/>
      <c r="O30" s="383"/>
      <c r="P30" s="383"/>
      <c r="Q30" s="383"/>
      <c r="R30" s="383"/>
      <c r="S30" s="383"/>
      <c r="T30" s="383"/>
      <c r="U30" s="383"/>
      <c r="V30" s="383"/>
    </row>
    <row r="31" spans="1:22" ht="15.75" customHeight="1" x14ac:dyDescent="0.25">
      <c r="A31" s="377"/>
      <c r="B31" s="463" t="s">
        <v>3192</v>
      </c>
      <c r="C31" s="464"/>
      <c r="D31" s="464"/>
      <c r="E31" s="464"/>
      <c r="F31" s="464"/>
      <c r="G31" s="464"/>
      <c r="H31" s="464"/>
      <c r="I31" s="464"/>
      <c r="J31" s="464"/>
      <c r="K31" s="464"/>
      <c r="L31" s="464"/>
      <c r="M31" s="383"/>
      <c r="N31" s="383"/>
      <c r="O31" s="383"/>
      <c r="P31" s="383"/>
      <c r="Q31" s="383"/>
      <c r="R31" s="383"/>
      <c r="S31" s="383"/>
      <c r="T31" s="383"/>
      <c r="U31" s="383"/>
      <c r="V31" s="383"/>
    </row>
    <row r="32" spans="1:22" ht="15.75" customHeight="1" x14ac:dyDescent="0.25">
      <c r="A32" s="376"/>
      <c r="B32" s="464" t="s">
        <v>3193</v>
      </c>
      <c r="C32" s="464"/>
      <c r="D32" s="464"/>
      <c r="E32" s="464"/>
      <c r="F32" s="391"/>
      <c r="G32" s="391"/>
      <c r="H32" s="391"/>
      <c r="I32" s="391"/>
      <c r="J32" s="391"/>
      <c r="K32" s="391"/>
      <c r="L32" s="391"/>
      <c r="M32" s="383"/>
      <c r="N32" s="383"/>
      <c r="O32" s="383"/>
      <c r="P32" s="383"/>
      <c r="Q32" s="383"/>
      <c r="R32" s="383"/>
      <c r="S32" s="383"/>
      <c r="T32" s="383"/>
      <c r="U32" s="383"/>
      <c r="V32" s="383"/>
    </row>
    <row r="33" spans="1:22" ht="15.75" x14ac:dyDescent="0.25">
      <c r="A33" s="373"/>
      <c r="B33" s="373"/>
      <c r="C33" s="373"/>
      <c r="D33" s="373"/>
      <c r="E33" s="373"/>
      <c r="F33" s="373"/>
      <c r="G33" s="373"/>
      <c r="H33" s="373"/>
      <c r="I33" s="373"/>
      <c r="J33" s="373"/>
      <c r="K33" s="373"/>
      <c r="L33" s="373"/>
      <c r="M33" s="383"/>
      <c r="N33" s="383"/>
      <c r="O33" s="383"/>
      <c r="P33" s="383"/>
      <c r="Q33" s="383"/>
      <c r="R33" s="383"/>
      <c r="S33" s="383"/>
      <c r="T33" s="383"/>
      <c r="U33" s="383"/>
      <c r="V33" s="383"/>
    </row>
    <row r="34" spans="1:22" ht="18.75" customHeight="1" x14ac:dyDescent="0.25">
      <c r="A34" s="465" t="s">
        <v>3194</v>
      </c>
      <c r="B34" s="465"/>
      <c r="C34" s="465"/>
      <c r="D34" s="465"/>
      <c r="E34" s="465"/>
      <c r="F34" s="465"/>
      <c r="G34" s="465"/>
      <c r="H34" s="465"/>
      <c r="I34" s="465"/>
      <c r="J34" s="465"/>
      <c r="K34" s="465"/>
      <c r="L34" s="465"/>
      <c r="M34" s="383"/>
      <c r="N34" s="383"/>
      <c r="O34" s="383"/>
      <c r="P34" s="383"/>
      <c r="Q34" s="383"/>
      <c r="R34" s="383"/>
      <c r="S34" s="383"/>
      <c r="T34" s="383"/>
      <c r="U34" s="383"/>
      <c r="V34" s="383"/>
    </row>
    <row r="35" spans="1:22" ht="70.5" customHeight="1" x14ac:dyDescent="0.25">
      <c r="A35" s="433" t="s">
        <v>3195</v>
      </c>
      <c r="B35" s="434"/>
      <c r="C35" s="434"/>
      <c r="D35" s="434"/>
      <c r="E35" s="434"/>
      <c r="F35" s="434"/>
      <c r="G35" s="434"/>
      <c r="H35" s="434"/>
      <c r="I35" s="434"/>
      <c r="J35" s="434"/>
      <c r="K35" s="434"/>
      <c r="L35" s="434"/>
      <c r="M35" s="383"/>
      <c r="N35" s="383"/>
      <c r="O35" s="383"/>
      <c r="P35" s="383"/>
      <c r="Q35" s="383"/>
      <c r="R35" s="383"/>
      <c r="S35" s="383"/>
      <c r="T35" s="383"/>
      <c r="U35" s="383"/>
      <c r="V35" s="383"/>
    </row>
    <row r="36" spans="1:22" ht="42" customHeight="1" x14ac:dyDescent="0.25">
      <c r="A36" s="454" t="s">
        <v>3208</v>
      </c>
      <c r="B36" s="434"/>
      <c r="C36" s="434"/>
      <c r="D36" s="434"/>
      <c r="E36" s="434"/>
      <c r="F36" s="434"/>
      <c r="G36" s="434"/>
      <c r="H36" s="434"/>
      <c r="I36" s="434"/>
      <c r="J36" s="434"/>
      <c r="K36" s="434"/>
      <c r="L36" s="434"/>
      <c r="M36" s="383"/>
      <c r="N36" s="383"/>
      <c r="O36" s="383"/>
      <c r="P36" s="383"/>
      <c r="Q36" s="383"/>
      <c r="R36" s="383"/>
      <c r="S36" s="383"/>
      <c r="T36" s="383"/>
      <c r="U36" s="383"/>
      <c r="V36" s="383"/>
    </row>
    <row r="37" spans="1:22" x14ac:dyDescent="0.25">
      <c r="A37" s="390"/>
      <c r="B37" s="384"/>
      <c r="C37" s="384"/>
      <c r="D37" s="384"/>
      <c r="E37" s="384"/>
      <c r="F37" s="384"/>
      <c r="G37" s="384"/>
      <c r="H37" s="384"/>
      <c r="I37" s="384"/>
      <c r="J37" s="384"/>
      <c r="K37" s="384"/>
      <c r="L37" s="384"/>
      <c r="M37" s="383"/>
      <c r="N37" s="383"/>
      <c r="O37" s="383"/>
      <c r="P37" s="383"/>
      <c r="Q37" s="383"/>
      <c r="R37" s="383"/>
      <c r="S37" s="383"/>
      <c r="T37" s="383"/>
      <c r="U37" s="383"/>
      <c r="V37" s="383"/>
    </row>
    <row r="38" spans="1:22" ht="21" customHeight="1" x14ac:dyDescent="0.25">
      <c r="A38" s="437" t="s">
        <v>3196</v>
      </c>
      <c r="B38" s="437"/>
      <c r="C38" s="437"/>
      <c r="D38" s="437"/>
      <c r="E38" s="437"/>
      <c r="F38" s="437"/>
      <c r="G38" s="437"/>
      <c r="H38" s="384"/>
      <c r="I38" s="384"/>
      <c r="J38" s="384"/>
      <c r="K38" s="384"/>
      <c r="L38" s="384"/>
      <c r="M38" s="383"/>
      <c r="N38" s="383"/>
      <c r="O38" s="383"/>
      <c r="P38" s="383"/>
      <c r="Q38" s="383"/>
      <c r="R38" s="383"/>
      <c r="S38" s="383"/>
      <c r="T38" s="383"/>
      <c r="U38" s="383"/>
      <c r="V38" s="383"/>
    </row>
    <row r="39" spans="1:22" ht="36.75" customHeight="1" x14ac:dyDescent="0.25">
      <c r="A39" s="433" t="s">
        <v>3197</v>
      </c>
      <c r="B39" s="434"/>
      <c r="C39" s="434"/>
      <c r="D39" s="434"/>
      <c r="E39" s="434"/>
      <c r="F39" s="434"/>
      <c r="G39" s="434"/>
      <c r="H39" s="434"/>
      <c r="I39" s="434"/>
      <c r="J39" s="434"/>
      <c r="K39" s="434"/>
      <c r="L39" s="434"/>
      <c r="M39" s="383"/>
      <c r="N39" s="383"/>
      <c r="O39" s="383"/>
      <c r="P39" s="383"/>
      <c r="Q39" s="383"/>
      <c r="R39" s="383"/>
      <c r="S39" s="383"/>
      <c r="T39" s="383"/>
      <c r="U39" s="383"/>
      <c r="V39" s="383"/>
    </row>
    <row r="40" spans="1:22" ht="15.75" x14ac:dyDescent="0.25">
      <c r="A40" s="466" t="s">
        <v>3179</v>
      </c>
      <c r="B40" s="466"/>
      <c r="C40" s="466"/>
      <c r="D40" s="466"/>
      <c r="E40" s="466"/>
      <c r="F40" s="466"/>
      <c r="G40" s="466"/>
      <c r="H40" s="466"/>
      <c r="I40" s="384"/>
      <c r="J40" s="384"/>
      <c r="K40" s="384"/>
      <c r="L40" s="384"/>
      <c r="M40" s="383"/>
      <c r="N40" s="383"/>
      <c r="O40" s="383"/>
      <c r="P40" s="383"/>
      <c r="Q40" s="383"/>
      <c r="R40" s="383"/>
      <c r="S40" s="383"/>
      <c r="T40" s="383"/>
      <c r="U40" s="383"/>
      <c r="V40" s="383"/>
    </row>
    <row r="41" spans="1:22" ht="15.75" x14ac:dyDescent="0.25">
      <c r="A41" s="373"/>
      <c r="B41" s="373"/>
      <c r="C41" s="373"/>
      <c r="D41" s="373"/>
      <c r="E41" s="373"/>
      <c r="F41" s="373"/>
      <c r="G41" s="373"/>
      <c r="H41" s="373"/>
      <c r="I41" s="384"/>
      <c r="J41" s="384"/>
      <c r="K41" s="384"/>
      <c r="L41" s="384"/>
      <c r="M41" s="383"/>
      <c r="N41" s="383"/>
      <c r="O41" s="383"/>
      <c r="P41" s="383"/>
      <c r="Q41" s="383"/>
      <c r="R41" s="383"/>
      <c r="S41" s="383"/>
      <c r="T41" s="383"/>
      <c r="U41" s="383"/>
      <c r="V41" s="383"/>
    </row>
    <row r="42" spans="1:22" ht="15.75" x14ac:dyDescent="0.25">
      <c r="A42" s="373"/>
      <c r="B42" s="373"/>
      <c r="C42" s="373"/>
      <c r="D42" s="373"/>
      <c r="E42" s="373"/>
      <c r="F42" s="373"/>
      <c r="G42" s="373"/>
      <c r="H42" s="373"/>
      <c r="I42" s="373"/>
      <c r="J42" s="373"/>
      <c r="K42" s="373"/>
      <c r="L42" s="373"/>
      <c r="M42" s="383"/>
      <c r="N42" s="383"/>
      <c r="O42" s="383"/>
      <c r="P42" s="383"/>
      <c r="Q42" s="383"/>
      <c r="R42" s="383"/>
      <c r="S42" s="383"/>
      <c r="T42" s="383"/>
      <c r="U42" s="383"/>
      <c r="V42" s="383"/>
    </row>
    <row r="43" spans="1:22" ht="15" customHeight="1" x14ac:dyDescent="0.25">
      <c r="A43" s="451" t="s">
        <v>3204</v>
      </c>
      <c r="B43" s="451"/>
      <c r="C43" s="451"/>
      <c r="D43" s="451"/>
      <c r="E43" s="451"/>
      <c r="F43" s="451"/>
      <c r="G43" s="451"/>
      <c r="H43" s="451"/>
      <c r="I43" s="451"/>
      <c r="J43" s="451"/>
      <c r="K43" s="451"/>
      <c r="L43" s="451"/>
      <c r="M43" s="383"/>
      <c r="N43" s="383"/>
      <c r="O43" s="383"/>
      <c r="P43" s="383"/>
      <c r="Q43" s="383"/>
      <c r="R43" s="383"/>
      <c r="S43" s="383"/>
      <c r="T43" s="383"/>
      <c r="U43" s="383"/>
      <c r="V43" s="383"/>
    </row>
    <row r="44" spans="1:22" ht="15" customHeight="1" x14ac:dyDescent="0.25">
      <c r="A44" s="433" t="s">
        <v>3198</v>
      </c>
      <c r="B44" s="434"/>
      <c r="C44" s="434"/>
      <c r="D44" s="434"/>
      <c r="E44" s="434"/>
      <c r="F44" s="434"/>
      <c r="G44" s="434"/>
      <c r="H44" s="434"/>
      <c r="I44" s="434"/>
      <c r="J44" s="434"/>
      <c r="K44" s="434"/>
      <c r="L44" s="434"/>
      <c r="M44" s="383"/>
      <c r="N44" s="383"/>
      <c r="O44" s="383"/>
      <c r="P44" s="383"/>
      <c r="Q44" s="383"/>
      <c r="R44" s="383"/>
      <c r="S44" s="383"/>
      <c r="T44" s="383"/>
      <c r="U44" s="383"/>
      <c r="V44" s="383"/>
    </row>
    <row r="45" spans="1:22" x14ac:dyDescent="0.25">
      <c r="A45" s="392" t="s">
        <v>3199</v>
      </c>
      <c r="B45" s="382"/>
      <c r="C45" s="382"/>
      <c r="D45" s="382"/>
      <c r="E45" s="382"/>
      <c r="F45" s="382"/>
      <c r="G45" s="382"/>
      <c r="H45" s="382"/>
      <c r="I45" s="382"/>
      <c r="J45" s="382"/>
      <c r="K45" s="382"/>
      <c r="L45" s="382"/>
      <c r="M45" s="383"/>
      <c r="N45" s="383"/>
      <c r="O45" s="383"/>
      <c r="P45" s="383"/>
      <c r="Q45" s="383"/>
      <c r="R45" s="383"/>
      <c r="S45" s="383"/>
      <c r="T45" s="383"/>
      <c r="U45" s="383"/>
      <c r="V45" s="383"/>
    </row>
    <row r="46" spans="1:22" ht="30.75" customHeight="1" x14ac:dyDescent="0.25">
      <c r="A46" s="455" t="s">
        <v>3220</v>
      </c>
      <c r="B46" s="456"/>
      <c r="C46" s="456"/>
      <c r="D46" s="456"/>
      <c r="E46" s="456"/>
      <c r="F46" s="456"/>
      <c r="G46" s="456"/>
      <c r="H46" s="456"/>
      <c r="I46" s="456"/>
      <c r="J46" s="456"/>
      <c r="K46" s="456"/>
      <c r="L46" s="456"/>
      <c r="M46" s="383"/>
      <c r="N46" s="383"/>
      <c r="O46" s="383"/>
      <c r="P46" s="383"/>
      <c r="Q46" s="383"/>
      <c r="R46" s="383"/>
      <c r="S46" s="383"/>
      <c r="T46" s="383"/>
      <c r="U46" s="383"/>
      <c r="V46" s="383"/>
    </row>
    <row r="47" spans="1:22" ht="15.75" x14ac:dyDescent="0.25">
      <c r="A47" s="382"/>
      <c r="B47" s="373"/>
      <c r="C47" s="373"/>
      <c r="D47" s="373"/>
      <c r="E47" s="373"/>
      <c r="F47" s="373"/>
      <c r="G47" s="373"/>
      <c r="H47" s="373"/>
      <c r="I47" s="373"/>
      <c r="J47" s="382"/>
      <c r="K47" s="382"/>
      <c r="L47" s="382"/>
      <c r="M47" s="383"/>
      <c r="N47" s="383"/>
      <c r="O47" s="383"/>
      <c r="P47" s="383"/>
      <c r="Q47" s="383"/>
      <c r="R47" s="383"/>
      <c r="S47" s="383"/>
      <c r="T47" s="383"/>
      <c r="U47" s="383"/>
      <c r="V47" s="383"/>
    </row>
    <row r="48" spans="1:22" x14ac:dyDescent="0.25">
      <c r="A48" s="383"/>
      <c r="B48" s="383"/>
      <c r="C48" s="383"/>
      <c r="D48" s="383"/>
      <c r="E48" s="383"/>
      <c r="F48" s="383"/>
      <c r="G48" s="383"/>
      <c r="H48" s="383"/>
      <c r="I48" s="383"/>
      <c r="J48" s="383"/>
      <c r="K48" s="383"/>
      <c r="L48" s="383"/>
      <c r="M48" s="383"/>
      <c r="N48" s="383"/>
      <c r="O48" s="383"/>
      <c r="P48" s="383"/>
      <c r="Q48" s="383"/>
      <c r="R48" s="383"/>
      <c r="S48" s="383"/>
      <c r="T48" s="383"/>
      <c r="U48" s="383"/>
      <c r="V48" s="383"/>
    </row>
    <row r="49" spans="1:22" x14ac:dyDescent="0.25">
      <c r="A49" s="383"/>
      <c r="B49" s="383"/>
      <c r="C49" s="383"/>
      <c r="D49" s="383"/>
      <c r="E49" s="383"/>
      <c r="F49" s="383"/>
      <c r="G49" s="383"/>
      <c r="H49" s="383"/>
      <c r="I49" s="383"/>
      <c r="J49" s="383"/>
      <c r="K49" s="383"/>
      <c r="L49" s="383"/>
      <c r="M49" s="383"/>
      <c r="N49" s="383"/>
      <c r="O49" s="383"/>
      <c r="P49" s="383"/>
      <c r="Q49" s="383"/>
      <c r="R49" s="383"/>
      <c r="S49" s="383"/>
      <c r="T49" s="383"/>
      <c r="U49" s="383"/>
      <c r="V49" s="383"/>
    </row>
    <row r="50" spans="1:22" x14ac:dyDescent="0.25">
      <c r="A50" s="383"/>
      <c r="B50" s="383"/>
      <c r="C50" s="383"/>
      <c r="D50" s="383"/>
      <c r="E50" s="383"/>
      <c r="F50" s="383"/>
      <c r="G50" s="383"/>
      <c r="H50" s="383"/>
      <c r="I50" s="383"/>
      <c r="J50" s="383"/>
      <c r="K50" s="383"/>
      <c r="L50" s="383"/>
      <c r="M50" s="383"/>
      <c r="N50" s="383"/>
      <c r="O50" s="383"/>
      <c r="P50" s="383"/>
      <c r="Q50" s="383"/>
      <c r="R50" s="383"/>
      <c r="S50" s="383"/>
      <c r="T50" s="383"/>
      <c r="U50" s="383"/>
      <c r="V50" s="383"/>
    </row>
    <row r="51" spans="1:22" x14ac:dyDescent="0.25">
      <c r="A51" s="383"/>
      <c r="B51" s="383"/>
      <c r="C51" s="383"/>
      <c r="D51" s="383"/>
      <c r="E51" s="383"/>
      <c r="F51" s="383"/>
      <c r="G51" s="383"/>
      <c r="H51" s="383"/>
      <c r="I51" s="383"/>
      <c r="J51" s="383"/>
      <c r="K51" s="383"/>
      <c r="L51" s="383"/>
      <c r="M51" s="383"/>
      <c r="N51" s="383"/>
      <c r="O51" s="383"/>
      <c r="P51" s="383"/>
      <c r="Q51" s="383"/>
      <c r="R51" s="383"/>
      <c r="S51" s="383"/>
      <c r="T51" s="383"/>
      <c r="U51" s="383"/>
      <c r="V51" s="383"/>
    </row>
    <row r="52" spans="1:22" x14ac:dyDescent="0.25">
      <c r="A52" s="383"/>
      <c r="B52" s="383"/>
      <c r="C52" s="383"/>
      <c r="D52" s="383"/>
      <c r="E52" s="383"/>
      <c r="F52" s="383"/>
      <c r="G52" s="383"/>
      <c r="H52" s="383"/>
      <c r="I52" s="383"/>
      <c r="J52" s="383"/>
      <c r="K52" s="383"/>
      <c r="L52" s="383"/>
      <c r="M52" s="383"/>
      <c r="N52" s="383"/>
      <c r="O52" s="383"/>
      <c r="P52" s="383"/>
      <c r="Q52" s="383"/>
      <c r="R52" s="383"/>
      <c r="S52" s="383"/>
      <c r="T52" s="383"/>
      <c r="U52" s="383"/>
      <c r="V52" s="383"/>
    </row>
    <row r="53" spans="1:22" x14ac:dyDescent="0.25">
      <c r="A53" s="383"/>
      <c r="B53" s="383"/>
      <c r="C53" s="383"/>
      <c r="D53" s="383"/>
      <c r="E53" s="383"/>
      <c r="F53" s="383"/>
      <c r="G53" s="383"/>
      <c r="H53" s="383"/>
      <c r="I53" s="383"/>
      <c r="J53" s="383"/>
      <c r="K53" s="383"/>
      <c r="L53" s="383"/>
      <c r="M53" s="383"/>
      <c r="N53" s="383"/>
      <c r="O53" s="383"/>
      <c r="P53" s="383"/>
      <c r="Q53" s="383"/>
      <c r="R53" s="383"/>
      <c r="S53" s="383"/>
      <c r="T53" s="383"/>
      <c r="U53" s="383"/>
      <c r="V53" s="383"/>
    </row>
    <row r="54" spans="1:22" x14ac:dyDescent="0.25">
      <c r="A54" s="383"/>
      <c r="B54" s="383"/>
      <c r="C54" s="383"/>
      <c r="D54" s="383"/>
      <c r="E54" s="383"/>
      <c r="F54" s="383"/>
      <c r="G54" s="383"/>
      <c r="H54" s="383"/>
      <c r="I54" s="383"/>
      <c r="J54" s="383"/>
      <c r="K54" s="383"/>
      <c r="L54" s="383"/>
      <c r="M54" s="383"/>
      <c r="N54" s="383"/>
      <c r="O54" s="383"/>
      <c r="P54" s="383"/>
      <c r="Q54" s="383"/>
      <c r="R54" s="383"/>
      <c r="S54" s="383"/>
      <c r="T54" s="383"/>
      <c r="U54" s="383"/>
      <c r="V54" s="383"/>
    </row>
    <row r="55" spans="1:22" x14ac:dyDescent="0.25">
      <c r="A55" s="383"/>
      <c r="B55" s="383"/>
      <c r="C55" s="383"/>
      <c r="D55" s="383"/>
      <c r="E55" s="383"/>
      <c r="F55" s="383"/>
      <c r="G55" s="383"/>
      <c r="H55" s="383"/>
      <c r="I55" s="383"/>
      <c r="J55" s="383"/>
      <c r="K55" s="383"/>
      <c r="L55" s="383"/>
      <c r="M55" s="383"/>
      <c r="N55" s="383"/>
      <c r="O55" s="383"/>
      <c r="P55" s="383"/>
      <c r="Q55" s="383"/>
      <c r="R55" s="383"/>
      <c r="S55" s="383"/>
      <c r="T55" s="383"/>
      <c r="U55" s="383"/>
      <c r="V55" s="383"/>
    </row>
    <row r="56" spans="1:22" x14ac:dyDescent="0.25">
      <c r="A56" s="383"/>
      <c r="B56" s="383"/>
      <c r="C56" s="383"/>
      <c r="D56" s="383"/>
      <c r="E56" s="383"/>
      <c r="F56" s="383"/>
      <c r="G56" s="383"/>
      <c r="H56" s="383"/>
      <c r="I56" s="383"/>
      <c r="J56" s="383"/>
      <c r="K56" s="383"/>
      <c r="L56" s="383"/>
      <c r="M56" s="383"/>
      <c r="N56" s="383"/>
      <c r="O56" s="383"/>
      <c r="P56" s="383"/>
      <c r="Q56" s="383"/>
      <c r="R56" s="383"/>
      <c r="S56" s="383"/>
      <c r="T56" s="383"/>
      <c r="U56" s="383"/>
      <c r="V56" s="383"/>
    </row>
    <row r="57" spans="1:22" x14ac:dyDescent="0.25">
      <c r="A57" s="383"/>
      <c r="B57" s="383"/>
      <c r="C57" s="383"/>
      <c r="D57" s="383"/>
      <c r="E57" s="383"/>
      <c r="F57" s="383"/>
      <c r="G57" s="383"/>
      <c r="H57" s="383"/>
      <c r="I57" s="383"/>
      <c r="J57" s="383"/>
      <c r="K57" s="383"/>
      <c r="L57" s="383"/>
      <c r="M57" s="383"/>
      <c r="N57" s="383"/>
      <c r="O57" s="383"/>
      <c r="P57" s="383"/>
      <c r="Q57" s="383"/>
      <c r="R57" s="383"/>
      <c r="S57" s="383"/>
      <c r="T57" s="383"/>
      <c r="U57" s="383"/>
      <c r="V57" s="383"/>
    </row>
    <row r="58" spans="1:22" x14ac:dyDescent="0.25">
      <c r="A58" s="383"/>
      <c r="B58" s="383"/>
      <c r="C58" s="383"/>
      <c r="D58" s="383"/>
      <c r="E58" s="383"/>
      <c r="F58" s="383"/>
      <c r="G58" s="383"/>
      <c r="H58" s="383"/>
      <c r="I58" s="383"/>
      <c r="J58" s="383"/>
      <c r="K58" s="383"/>
      <c r="L58" s="383"/>
      <c r="M58" s="383"/>
      <c r="N58" s="383"/>
      <c r="O58" s="383"/>
      <c r="P58" s="383"/>
      <c r="Q58" s="383"/>
      <c r="R58" s="383"/>
      <c r="S58" s="383"/>
      <c r="T58" s="383"/>
      <c r="U58" s="383"/>
      <c r="V58" s="383"/>
    </row>
    <row r="59" spans="1:22" x14ac:dyDescent="0.25">
      <c r="A59" s="383"/>
      <c r="B59" s="383"/>
      <c r="C59" s="383"/>
      <c r="D59" s="383"/>
      <c r="E59" s="383"/>
      <c r="F59" s="383"/>
      <c r="G59" s="383"/>
      <c r="H59" s="383"/>
      <c r="I59" s="383"/>
      <c r="J59" s="383"/>
      <c r="K59" s="383"/>
      <c r="L59" s="383"/>
      <c r="M59" s="383"/>
      <c r="N59" s="383"/>
      <c r="O59" s="383"/>
      <c r="P59" s="383"/>
      <c r="Q59" s="383"/>
      <c r="R59" s="383"/>
      <c r="S59" s="383"/>
      <c r="T59" s="383"/>
      <c r="U59" s="383"/>
      <c r="V59" s="383"/>
    </row>
    <row r="60" spans="1:22" x14ac:dyDescent="0.25">
      <c r="A60" s="383"/>
      <c r="B60" s="383"/>
      <c r="C60" s="383"/>
      <c r="D60" s="383"/>
      <c r="E60" s="383"/>
      <c r="F60" s="383"/>
      <c r="G60" s="383"/>
      <c r="H60" s="383"/>
      <c r="I60" s="383"/>
      <c r="J60" s="383"/>
      <c r="K60" s="383"/>
      <c r="L60" s="383"/>
      <c r="M60" s="383"/>
      <c r="N60" s="383"/>
      <c r="O60" s="383"/>
      <c r="P60" s="383"/>
      <c r="Q60" s="383"/>
      <c r="R60" s="383"/>
      <c r="S60" s="383"/>
      <c r="T60" s="383"/>
      <c r="U60" s="383"/>
      <c r="V60" s="383"/>
    </row>
    <row r="61" spans="1:22" x14ac:dyDescent="0.25">
      <c r="A61" s="383"/>
      <c r="B61" s="383"/>
      <c r="C61" s="383"/>
      <c r="D61" s="383"/>
      <c r="E61" s="383"/>
      <c r="F61" s="383"/>
      <c r="G61" s="383"/>
      <c r="H61" s="383"/>
      <c r="I61" s="383"/>
      <c r="J61" s="383"/>
      <c r="K61" s="383"/>
      <c r="L61" s="383"/>
      <c r="M61" s="383"/>
      <c r="N61" s="383"/>
      <c r="O61" s="383"/>
      <c r="P61" s="383"/>
      <c r="Q61" s="383"/>
      <c r="R61" s="383"/>
      <c r="S61" s="383"/>
      <c r="T61" s="383"/>
      <c r="U61" s="383"/>
      <c r="V61" s="383"/>
    </row>
    <row r="62" spans="1:22" x14ac:dyDescent="0.25">
      <c r="A62" s="383"/>
      <c r="B62" s="383"/>
      <c r="C62" s="383"/>
      <c r="D62" s="383"/>
      <c r="E62" s="383"/>
      <c r="F62" s="383"/>
      <c r="G62" s="383"/>
      <c r="H62" s="383"/>
      <c r="I62" s="383"/>
      <c r="J62" s="383"/>
      <c r="K62" s="383"/>
      <c r="L62" s="383"/>
      <c r="M62" s="383"/>
      <c r="N62" s="383"/>
      <c r="O62" s="383"/>
      <c r="P62" s="383"/>
      <c r="Q62" s="383"/>
      <c r="R62" s="383"/>
      <c r="S62" s="383"/>
      <c r="T62" s="383"/>
      <c r="U62" s="383"/>
      <c r="V62" s="383"/>
    </row>
    <row r="63" spans="1:22" x14ac:dyDescent="0.25">
      <c r="A63" s="383"/>
      <c r="B63" s="383"/>
      <c r="C63" s="383"/>
      <c r="D63" s="383"/>
      <c r="E63" s="383"/>
      <c r="F63" s="383"/>
      <c r="G63" s="383"/>
      <c r="H63" s="383"/>
      <c r="I63" s="383"/>
      <c r="J63" s="383"/>
      <c r="K63" s="383"/>
      <c r="L63" s="383"/>
      <c r="M63" s="383"/>
      <c r="N63" s="383"/>
      <c r="O63" s="383"/>
      <c r="P63" s="383"/>
      <c r="Q63" s="383"/>
      <c r="R63" s="383"/>
      <c r="S63" s="383"/>
      <c r="T63" s="383"/>
      <c r="U63" s="383"/>
      <c r="V63" s="383"/>
    </row>
    <row r="64" spans="1:22" x14ac:dyDescent="0.25">
      <c r="A64" s="383"/>
      <c r="B64" s="383"/>
      <c r="C64" s="383"/>
      <c r="D64" s="383"/>
      <c r="E64" s="383"/>
      <c r="F64" s="383"/>
      <c r="G64" s="383"/>
      <c r="H64" s="383"/>
      <c r="I64" s="383"/>
      <c r="J64" s="383"/>
      <c r="K64" s="383"/>
      <c r="L64" s="383"/>
      <c r="M64" s="383"/>
      <c r="N64" s="383"/>
      <c r="O64" s="383"/>
      <c r="P64" s="383"/>
      <c r="Q64" s="383"/>
      <c r="R64" s="383"/>
      <c r="S64" s="383"/>
      <c r="T64" s="383"/>
      <c r="U64" s="383"/>
      <c r="V64" s="383"/>
    </row>
    <row r="65" spans="1:22" x14ac:dyDescent="0.25">
      <c r="A65" s="383"/>
      <c r="B65" s="383"/>
      <c r="C65" s="383"/>
      <c r="D65" s="383"/>
      <c r="E65" s="383"/>
      <c r="F65" s="383"/>
      <c r="G65" s="383"/>
      <c r="H65" s="383"/>
      <c r="I65" s="383"/>
      <c r="J65" s="383"/>
      <c r="K65" s="383"/>
      <c r="L65" s="383"/>
      <c r="M65" s="383"/>
      <c r="N65" s="383"/>
      <c r="O65" s="383"/>
      <c r="P65" s="383"/>
      <c r="Q65" s="383"/>
      <c r="R65" s="383"/>
      <c r="S65" s="383"/>
      <c r="T65" s="383"/>
      <c r="U65" s="383"/>
      <c r="V65" s="383"/>
    </row>
    <row r="66" spans="1:22" x14ac:dyDescent="0.25">
      <c r="A66" s="383"/>
      <c r="B66" s="383"/>
      <c r="C66" s="383"/>
      <c r="D66" s="383"/>
      <c r="E66" s="383"/>
      <c r="F66" s="383"/>
      <c r="G66" s="383"/>
      <c r="H66" s="383"/>
      <c r="I66" s="383"/>
      <c r="J66" s="383"/>
      <c r="K66" s="383"/>
      <c r="L66" s="383"/>
      <c r="M66" s="383"/>
      <c r="N66" s="383"/>
      <c r="O66" s="383"/>
      <c r="P66" s="383"/>
      <c r="Q66" s="383"/>
      <c r="R66" s="383"/>
      <c r="S66" s="383"/>
      <c r="T66" s="383"/>
      <c r="U66" s="383"/>
      <c r="V66" s="383"/>
    </row>
    <row r="67" spans="1:22" x14ac:dyDescent="0.25">
      <c r="A67" s="383"/>
      <c r="B67" s="383"/>
      <c r="C67" s="383"/>
      <c r="D67" s="383"/>
      <c r="E67" s="383"/>
      <c r="F67" s="383"/>
      <c r="G67" s="383"/>
      <c r="H67" s="383"/>
      <c r="I67" s="383"/>
      <c r="J67" s="383"/>
      <c r="K67" s="383"/>
      <c r="L67" s="383"/>
      <c r="M67" s="383"/>
      <c r="N67" s="383"/>
      <c r="O67" s="383"/>
      <c r="P67" s="383"/>
      <c r="Q67" s="383"/>
      <c r="R67" s="383"/>
      <c r="S67" s="383"/>
      <c r="T67" s="383"/>
      <c r="U67" s="383"/>
      <c r="V67" s="383"/>
    </row>
    <row r="68" spans="1:22" x14ac:dyDescent="0.25">
      <c r="A68" s="383"/>
      <c r="B68" s="383"/>
      <c r="C68" s="383"/>
      <c r="D68" s="383"/>
      <c r="E68" s="383"/>
      <c r="F68" s="383"/>
      <c r="G68" s="383"/>
      <c r="H68" s="383"/>
      <c r="I68" s="383"/>
      <c r="J68" s="383"/>
      <c r="K68" s="383"/>
      <c r="L68" s="383"/>
      <c r="M68" s="383"/>
      <c r="N68" s="383"/>
      <c r="O68" s="383"/>
      <c r="P68" s="383"/>
      <c r="Q68" s="383"/>
      <c r="R68" s="383"/>
      <c r="S68" s="383"/>
      <c r="T68" s="383"/>
      <c r="U68" s="383"/>
      <c r="V68" s="383"/>
    </row>
    <row r="69" spans="1:22" x14ac:dyDescent="0.25">
      <c r="A69" s="383"/>
      <c r="B69" s="383"/>
      <c r="C69" s="383"/>
      <c r="D69" s="383"/>
      <c r="E69" s="383"/>
      <c r="F69" s="383"/>
      <c r="G69" s="383"/>
      <c r="H69" s="383"/>
      <c r="I69" s="383"/>
      <c r="J69" s="383"/>
      <c r="K69" s="383"/>
      <c r="L69" s="383"/>
      <c r="M69" s="383"/>
      <c r="N69" s="383"/>
      <c r="O69" s="383"/>
      <c r="P69" s="383"/>
      <c r="Q69" s="383"/>
      <c r="R69" s="383"/>
      <c r="S69" s="383"/>
      <c r="T69" s="383"/>
      <c r="U69" s="383"/>
      <c r="V69" s="383"/>
    </row>
    <row r="70" spans="1:22" x14ac:dyDescent="0.25">
      <c r="A70" s="383"/>
      <c r="B70" s="383"/>
      <c r="C70" s="383"/>
      <c r="D70" s="383"/>
      <c r="E70" s="383"/>
      <c r="F70" s="383"/>
      <c r="G70" s="383"/>
      <c r="H70" s="383"/>
      <c r="I70" s="383"/>
      <c r="J70" s="383"/>
      <c r="K70" s="383"/>
      <c r="L70" s="383"/>
      <c r="M70" s="383"/>
      <c r="N70" s="383"/>
      <c r="O70" s="383"/>
      <c r="P70" s="383"/>
      <c r="Q70" s="383"/>
      <c r="R70" s="383"/>
      <c r="S70" s="383"/>
      <c r="T70" s="383"/>
      <c r="U70" s="383"/>
      <c r="V70" s="383"/>
    </row>
    <row r="71" spans="1:22" ht="15.75" x14ac:dyDescent="0.25">
      <c r="M71" s="382"/>
      <c r="N71" s="373"/>
      <c r="O71" s="373"/>
      <c r="P71" s="373"/>
      <c r="Q71" s="373"/>
      <c r="R71" s="373"/>
      <c r="S71" s="373"/>
      <c r="T71" s="373"/>
      <c r="U71" s="373"/>
      <c r="V71" s="373"/>
    </row>
    <row r="72" spans="1:22" ht="15.75" x14ac:dyDescent="0.25">
      <c r="M72" s="382"/>
      <c r="N72" s="373"/>
      <c r="O72" s="373"/>
      <c r="P72" s="373"/>
      <c r="Q72" s="373"/>
      <c r="R72" s="373"/>
      <c r="S72" s="373"/>
      <c r="T72" s="373"/>
      <c r="U72" s="373"/>
      <c r="V72" s="373"/>
    </row>
    <row r="73" spans="1:22" ht="15.75" x14ac:dyDescent="0.25">
      <c r="M73" s="382"/>
      <c r="N73" s="373"/>
      <c r="O73" s="373"/>
      <c r="P73" s="373"/>
      <c r="Q73" s="373"/>
      <c r="R73" s="373"/>
      <c r="S73" s="373"/>
      <c r="T73" s="373"/>
      <c r="U73" s="373"/>
      <c r="V73" s="373"/>
    </row>
    <row r="74" spans="1:22" ht="15.75" x14ac:dyDescent="0.25">
      <c r="M74" s="382"/>
      <c r="N74" s="373"/>
      <c r="O74" s="373"/>
      <c r="P74" s="373"/>
      <c r="Q74" s="373"/>
      <c r="R74" s="373"/>
      <c r="S74" s="373"/>
      <c r="T74" s="373"/>
      <c r="U74" s="373"/>
      <c r="V74" s="373"/>
    </row>
    <row r="75" spans="1:22" ht="15.75" x14ac:dyDescent="0.25">
      <c r="M75" s="382"/>
      <c r="N75" s="373"/>
      <c r="O75" s="373"/>
      <c r="P75" s="373"/>
      <c r="Q75" s="373"/>
      <c r="R75" s="373"/>
      <c r="S75" s="373"/>
      <c r="T75" s="373"/>
      <c r="U75" s="373"/>
      <c r="V75" s="373"/>
    </row>
    <row r="76" spans="1:22" ht="15.75" x14ac:dyDescent="0.25">
      <c r="M76" s="382"/>
      <c r="N76" s="373"/>
      <c r="O76" s="373"/>
      <c r="P76" s="373"/>
      <c r="Q76" s="373"/>
      <c r="R76" s="373"/>
      <c r="S76" s="373"/>
      <c r="T76" s="373"/>
      <c r="U76" s="373"/>
      <c r="V76" s="373"/>
    </row>
    <row r="77" spans="1:22" ht="15.75" x14ac:dyDescent="0.25">
      <c r="M77" s="382"/>
      <c r="N77" s="373"/>
      <c r="O77" s="373"/>
      <c r="P77" s="373"/>
      <c r="Q77" s="373"/>
      <c r="R77" s="373"/>
      <c r="S77" s="373"/>
      <c r="T77" s="373"/>
      <c r="U77" s="373"/>
      <c r="V77" s="373"/>
    </row>
    <row r="78" spans="1:22" ht="15.75" x14ac:dyDescent="0.25">
      <c r="M78" s="382"/>
      <c r="N78" s="373"/>
      <c r="O78" s="373"/>
      <c r="P78" s="373"/>
      <c r="Q78" s="373"/>
      <c r="R78" s="373"/>
      <c r="S78" s="373"/>
      <c r="T78" s="373"/>
      <c r="U78" s="373"/>
      <c r="V78" s="373"/>
    </row>
    <row r="79" spans="1:22" ht="15.75" x14ac:dyDescent="0.25">
      <c r="M79" s="382"/>
      <c r="N79" s="373"/>
      <c r="O79" s="373"/>
      <c r="P79" s="373"/>
      <c r="Q79" s="373"/>
      <c r="R79" s="373"/>
      <c r="S79" s="373"/>
      <c r="T79" s="373"/>
      <c r="U79" s="373"/>
      <c r="V79" s="373"/>
    </row>
    <row r="80" spans="1:22" ht="15.75" x14ac:dyDescent="0.25">
      <c r="M80" s="382"/>
      <c r="N80" s="373"/>
      <c r="O80" s="373"/>
      <c r="P80" s="373"/>
      <c r="Q80" s="373"/>
      <c r="R80" s="373"/>
      <c r="S80" s="373"/>
      <c r="T80" s="373"/>
      <c r="U80" s="373"/>
      <c r="V80" s="373"/>
    </row>
    <row r="81" spans="13:13" x14ac:dyDescent="0.25">
      <c r="M81" s="382"/>
    </row>
    <row r="82" spans="13:13" x14ac:dyDescent="0.25">
      <c r="M82" s="382"/>
    </row>
    <row r="83" spans="13:13" x14ac:dyDescent="0.25">
      <c r="M83" s="382"/>
    </row>
  </sheetData>
  <sheetProtection password="C50A" sheet="1" objects="1" scenarios="1"/>
  <mergeCells count="36">
    <mergeCell ref="A46:L46"/>
    <mergeCell ref="A44:L44"/>
    <mergeCell ref="A28:L28"/>
    <mergeCell ref="A29:L30"/>
    <mergeCell ref="B31:L31"/>
    <mergeCell ref="B32:E32"/>
    <mergeCell ref="A34:L34"/>
    <mergeCell ref="A35:L35"/>
    <mergeCell ref="A36:L36"/>
    <mergeCell ref="A38:G38"/>
    <mergeCell ref="A39:L39"/>
    <mergeCell ref="A40:H40"/>
    <mergeCell ref="A43:L43"/>
    <mergeCell ref="B11:E11"/>
    <mergeCell ref="B2:L2"/>
    <mergeCell ref="B3:F3"/>
    <mergeCell ref="A5:L5"/>
    <mergeCell ref="A6:L6"/>
    <mergeCell ref="A7:L7"/>
    <mergeCell ref="A8:L8"/>
    <mergeCell ref="A9:L9"/>
    <mergeCell ref="A10:L10"/>
    <mergeCell ref="A12:L12"/>
    <mergeCell ref="B13:D13"/>
    <mergeCell ref="A14:L14"/>
    <mergeCell ref="A17:L17"/>
    <mergeCell ref="A27:L27"/>
    <mergeCell ref="A25:L26"/>
    <mergeCell ref="A18:L18"/>
    <mergeCell ref="A21:L21"/>
    <mergeCell ref="A22:L22"/>
    <mergeCell ref="A23:L23"/>
    <mergeCell ref="A20:L20"/>
    <mergeCell ref="B15:C15"/>
    <mergeCell ref="E15:L15"/>
    <mergeCell ref="B16:C16"/>
  </mergeCells>
  <phoneticPr fontId="17" type="noConversion"/>
  <hyperlinks>
    <hyperlink ref="A40" r:id="rId1" display="Please contact us with any suggesionts for change/ improvement of this form.  "/>
    <hyperlink ref="A40:H40" r:id="rId2" display="Please contact us with any suggestions for change / improvement of this form.  "/>
    <hyperlink ref="B4" r:id="rId3"/>
    <hyperlink ref="B4:I4" r:id="rId4" display="Please contact us with any suggestions for change / improvement of this form.  "/>
    <hyperlink ref="B3:E3" r:id="rId5" display="CDE Educator Effectiveness webiste"/>
    <hyperlink ref="B16:C16" r:id="rId6" display="CDE User's Guide"/>
  </hyperlinks>
  <pageMargins left="0.25" right="0.25" top="0.75" bottom="0.75" header="0.3" footer="0.3"/>
  <pageSetup orientation="landscape" r:id="rId7"/>
  <headerFooter alignWithMargins="0"/>
  <drawing r:id="rId8"/>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7030A0"/>
  </sheetPr>
  <dimension ref="A1:GB2171"/>
  <sheetViews>
    <sheetView showGridLines="0" tabSelected="1" workbookViewId="0">
      <selection activeCell="C7" sqref="C7:D7"/>
    </sheetView>
  </sheetViews>
  <sheetFormatPr defaultColWidth="9" defaultRowHeight="15.75" x14ac:dyDescent="0.25"/>
  <cols>
    <col min="1" max="6" width="8" style="201" customWidth="1"/>
    <col min="7" max="7" width="7.125" style="201" customWidth="1"/>
    <col min="8" max="8" width="8" style="201" customWidth="1"/>
    <col min="9" max="9" width="7.25" style="201" customWidth="1"/>
    <col min="10" max="10" width="8" style="201" customWidth="1"/>
    <col min="11" max="11" width="8.75" style="201" customWidth="1"/>
    <col min="12" max="12" width="0.125" style="201" customWidth="1"/>
    <col min="13" max="16384" width="9" style="201"/>
  </cols>
  <sheetData>
    <row r="1" spans="1:25" x14ac:dyDescent="0.25">
      <c r="A1" s="689" t="s">
        <v>499</v>
      </c>
      <c r="B1" s="689"/>
      <c r="C1" s="689"/>
      <c r="D1" s="689"/>
      <c r="E1" s="689"/>
      <c r="F1" s="690" t="s">
        <v>3375</v>
      </c>
      <c r="G1" s="691"/>
      <c r="H1" s="691"/>
      <c r="I1" s="691"/>
      <c r="J1" s="691"/>
      <c r="K1" s="691"/>
      <c r="L1" s="211"/>
      <c r="M1" s="30"/>
      <c r="N1" s="30"/>
      <c r="O1" s="30"/>
      <c r="P1" s="30"/>
      <c r="Q1" s="30"/>
      <c r="R1" s="30"/>
      <c r="S1" s="30"/>
      <c r="T1" s="30"/>
      <c r="U1" s="30"/>
      <c r="V1" s="30"/>
      <c r="W1" s="30"/>
      <c r="X1" s="30"/>
      <c r="Y1" s="30"/>
    </row>
    <row r="2" spans="1:25" x14ac:dyDescent="0.25">
      <c r="A2" s="689" t="s">
        <v>3201</v>
      </c>
      <c r="B2" s="689"/>
      <c r="C2" s="689"/>
      <c r="D2" s="689"/>
      <c r="E2" s="689"/>
      <c r="F2" s="691"/>
      <c r="G2" s="691"/>
      <c r="H2" s="691"/>
      <c r="I2" s="691"/>
      <c r="J2" s="691"/>
      <c r="K2" s="691"/>
      <c r="L2" s="211"/>
      <c r="M2" s="30"/>
      <c r="N2" s="30"/>
      <c r="O2" s="30"/>
      <c r="P2" s="30"/>
      <c r="Q2" s="30"/>
      <c r="R2" s="30"/>
      <c r="S2" s="30"/>
      <c r="T2" s="30"/>
      <c r="U2" s="30"/>
      <c r="V2" s="30"/>
      <c r="W2" s="30"/>
      <c r="X2" s="30"/>
      <c r="Y2" s="30"/>
    </row>
    <row r="3" spans="1:25" x14ac:dyDescent="0.25">
      <c r="A3" s="212" t="s">
        <v>3092</v>
      </c>
      <c r="B3" s="213"/>
      <c r="C3" s="480"/>
      <c r="D3" s="480"/>
      <c r="E3" s="214"/>
      <c r="F3" s="481" t="s">
        <v>965</v>
      </c>
      <c r="G3" s="481"/>
      <c r="H3" s="480"/>
      <c r="I3" s="480"/>
      <c r="J3" s="480"/>
      <c r="K3" s="480"/>
      <c r="L3" s="215"/>
      <c r="M3" s="30"/>
      <c r="N3" s="30"/>
      <c r="O3" s="30"/>
      <c r="P3" s="30"/>
      <c r="Q3" s="30"/>
      <c r="R3" s="30"/>
      <c r="S3" s="30"/>
      <c r="T3" s="30"/>
      <c r="U3" s="30"/>
      <c r="V3" s="30"/>
      <c r="W3" s="30"/>
      <c r="X3" s="30"/>
      <c r="Y3" s="30"/>
    </row>
    <row r="4" spans="1:25" x14ac:dyDescent="0.25">
      <c r="A4" s="212" t="s">
        <v>3093</v>
      </c>
      <c r="B4" s="213"/>
      <c r="C4" s="480"/>
      <c r="D4" s="480"/>
      <c r="E4" s="214"/>
      <c r="F4" s="486" t="s">
        <v>998</v>
      </c>
      <c r="G4" s="486"/>
      <c r="H4" s="483"/>
      <c r="I4" s="483"/>
      <c r="J4" s="483"/>
      <c r="K4" s="483"/>
      <c r="L4" s="215"/>
      <c r="M4" s="30"/>
      <c r="N4" s="30"/>
      <c r="O4" s="30"/>
      <c r="P4" s="30"/>
      <c r="Q4" s="30"/>
      <c r="R4" s="30"/>
      <c r="S4" s="30"/>
      <c r="T4" s="30"/>
      <c r="U4" s="30"/>
      <c r="V4" s="30"/>
      <c r="W4" s="30"/>
      <c r="X4" s="30"/>
      <c r="Y4" s="30"/>
    </row>
    <row r="5" spans="1:25" x14ac:dyDescent="0.25">
      <c r="A5" s="212" t="s">
        <v>3094</v>
      </c>
      <c r="B5" s="213"/>
      <c r="C5" s="480"/>
      <c r="D5" s="480"/>
      <c r="E5" s="214"/>
      <c r="F5" s="481" t="s">
        <v>964</v>
      </c>
      <c r="G5" s="481"/>
      <c r="H5" s="482" t="str">
        <f>IF(H$4&lt;&gt;"",VLOOKUP(H$4,SchoolName,2,FALSE),"")</f>
        <v/>
      </c>
      <c r="I5" s="482"/>
      <c r="J5" s="482"/>
      <c r="K5" s="482"/>
      <c r="L5" s="216"/>
      <c r="M5" s="30"/>
      <c r="N5" s="30"/>
      <c r="O5" s="30"/>
      <c r="P5" s="30"/>
      <c r="Q5" s="30"/>
      <c r="R5" s="30"/>
      <c r="S5" s="30"/>
      <c r="T5" s="30"/>
      <c r="U5" s="30"/>
      <c r="V5" s="30"/>
      <c r="W5" s="30"/>
      <c r="X5" s="30"/>
      <c r="Y5" s="30"/>
    </row>
    <row r="6" spans="1:25" x14ac:dyDescent="0.25">
      <c r="A6" s="212" t="s">
        <v>3095</v>
      </c>
      <c r="B6" s="213"/>
      <c r="C6" s="483"/>
      <c r="D6" s="483"/>
      <c r="E6" s="214"/>
      <c r="F6" s="204" t="s">
        <v>966</v>
      </c>
      <c r="G6" s="204"/>
      <c r="H6" s="217" t="str">
        <f>IF(H$4&lt;&gt;"",VLOOKUP(H$4,SchoolName,4,FALSE),"")</f>
        <v/>
      </c>
      <c r="I6" s="217"/>
      <c r="J6" s="217"/>
      <c r="K6" s="217"/>
      <c r="L6" s="216"/>
      <c r="M6" s="30"/>
      <c r="N6" s="374"/>
      <c r="O6" s="374"/>
      <c r="P6" s="374"/>
      <c r="Q6" s="374"/>
      <c r="R6" s="374"/>
      <c r="S6" s="374"/>
      <c r="T6" s="374"/>
      <c r="U6" s="374"/>
      <c r="V6" s="374"/>
      <c r="W6" s="374"/>
      <c r="X6" s="374"/>
      <c r="Y6" s="374"/>
    </row>
    <row r="7" spans="1:25" x14ac:dyDescent="0.25">
      <c r="A7" s="212" t="s">
        <v>958</v>
      </c>
      <c r="B7" s="213"/>
      <c r="C7" s="484" t="s">
        <v>3377</v>
      </c>
      <c r="D7" s="484"/>
      <c r="E7" s="214"/>
      <c r="F7" s="205" t="s">
        <v>967</v>
      </c>
      <c r="G7" s="218"/>
      <c r="H7" s="485"/>
      <c r="I7" s="483"/>
      <c r="J7" s="483"/>
      <c r="K7" s="483"/>
      <c r="L7" s="219"/>
      <c r="M7" s="30"/>
      <c r="N7" s="30"/>
      <c r="O7" s="30"/>
      <c r="P7" s="30"/>
      <c r="Q7" s="30"/>
      <c r="R7" s="30"/>
      <c r="S7" s="30"/>
      <c r="T7" s="30"/>
      <c r="U7" s="30"/>
      <c r="V7" s="30"/>
      <c r="W7" s="30"/>
      <c r="X7" s="30"/>
      <c r="Y7" s="30"/>
    </row>
    <row r="8" spans="1:25" x14ac:dyDescent="0.25">
      <c r="A8" s="212" t="s">
        <v>959</v>
      </c>
      <c r="B8" s="213"/>
      <c r="C8" s="484" t="s">
        <v>3377</v>
      </c>
      <c r="D8" s="484"/>
      <c r="E8" s="214"/>
      <c r="F8" s="481" t="s">
        <v>968</v>
      </c>
      <c r="G8" s="481"/>
      <c r="H8" s="503" t="str">
        <f>IF(H7&lt;&gt;"",VLOOKUP(H7,BOCESName,2,FALSE),"")</f>
        <v/>
      </c>
      <c r="I8" s="504"/>
      <c r="J8" s="504"/>
      <c r="K8" s="505"/>
      <c r="L8" s="216"/>
      <c r="M8" s="30"/>
      <c r="N8" s="30"/>
      <c r="O8" s="30"/>
      <c r="P8" s="30"/>
      <c r="Q8" s="30"/>
      <c r="R8" s="30"/>
      <c r="S8" s="30"/>
      <c r="T8" s="30"/>
      <c r="U8" s="30"/>
      <c r="V8" s="30"/>
      <c r="W8" s="30"/>
      <c r="X8" s="30"/>
      <c r="Y8" s="30"/>
    </row>
    <row r="9" spans="1:25" x14ac:dyDescent="0.25">
      <c r="A9" s="212" t="s">
        <v>1058</v>
      </c>
      <c r="B9" s="213"/>
      <c r="C9" s="484" t="s">
        <v>3377</v>
      </c>
      <c r="D9" s="484"/>
      <c r="E9" s="214"/>
      <c r="F9" s="506" t="str">
        <f>IF($H$4="Other","Enter school(s) or special condition:","(comment)")</f>
        <v>(comment)</v>
      </c>
      <c r="G9" s="507"/>
      <c r="H9" s="508" t="s">
        <v>3096</v>
      </c>
      <c r="I9" s="509"/>
      <c r="J9" s="509"/>
      <c r="K9" s="510"/>
      <c r="L9" s="220"/>
      <c r="M9" s="30"/>
      <c r="N9" s="30"/>
      <c r="O9" s="30"/>
      <c r="P9" s="30"/>
      <c r="Q9" s="30"/>
      <c r="R9" s="30"/>
      <c r="S9" s="30"/>
      <c r="T9" s="30"/>
      <c r="U9" s="30"/>
      <c r="V9" s="30"/>
      <c r="W9" s="30"/>
      <c r="X9" s="30"/>
      <c r="Y9" s="30"/>
    </row>
    <row r="10" spans="1:25" x14ac:dyDescent="0.25">
      <c r="A10" s="212" t="s">
        <v>960</v>
      </c>
      <c r="B10" s="213"/>
      <c r="C10" s="483" t="s">
        <v>3377</v>
      </c>
      <c r="D10" s="483"/>
      <c r="E10" s="214"/>
      <c r="F10" s="506"/>
      <c r="G10" s="507"/>
      <c r="H10" s="511"/>
      <c r="I10" s="512"/>
      <c r="J10" s="512"/>
      <c r="K10" s="513"/>
      <c r="L10" s="220"/>
      <c r="M10" s="30"/>
      <c r="N10" s="30"/>
      <c r="O10" s="30"/>
      <c r="P10" s="30"/>
      <c r="Q10" s="30"/>
      <c r="R10" s="30"/>
      <c r="S10" s="30"/>
      <c r="T10" s="30"/>
      <c r="U10" s="30"/>
      <c r="V10" s="30"/>
      <c r="W10" s="30"/>
      <c r="X10" s="30"/>
      <c r="Y10" s="30"/>
    </row>
    <row r="11" spans="1:25" x14ac:dyDescent="0.25">
      <c r="A11" s="212" t="s">
        <v>961</v>
      </c>
      <c r="B11" s="213"/>
      <c r="C11" s="517"/>
      <c r="D11" s="517"/>
      <c r="E11" s="214"/>
      <c r="F11" s="506"/>
      <c r="G11" s="507"/>
      <c r="H11" s="514"/>
      <c r="I11" s="515"/>
      <c r="J11" s="515"/>
      <c r="K11" s="516"/>
      <c r="L11" s="220"/>
      <c r="M11" s="30"/>
      <c r="N11" s="30"/>
      <c r="O11" s="30"/>
      <c r="P11" s="30"/>
      <c r="Q11" s="30"/>
      <c r="R11" s="30"/>
      <c r="S11" s="30"/>
      <c r="T11" s="30"/>
      <c r="U11" s="30"/>
      <c r="V11" s="30"/>
      <c r="W11" s="30"/>
      <c r="X11" s="30"/>
      <c r="Y11" s="30"/>
    </row>
    <row r="12" spans="1:25" ht="16.5" thickBot="1" x14ac:dyDescent="0.3">
      <c r="A12" s="221"/>
      <c r="B12" s="221"/>
      <c r="C12" s="221"/>
      <c r="D12" s="221"/>
      <c r="E12" s="221"/>
      <c r="F12" s="221"/>
      <c r="G12" s="221"/>
      <c r="H12" s="222"/>
      <c r="I12" s="222"/>
      <c r="J12" s="222"/>
      <c r="K12" s="222"/>
      <c r="L12" s="222"/>
      <c r="M12" s="30"/>
      <c r="N12" s="30"/>
      <c r="O12" s="30"/>
      <c r="P12" s="30"/>
      <c r="Q12" s="30"/>
      <c r="R12" s="30"/>
      <c r="S12" s="30"/>
      <c r="T12" s="30"/>
      <c r="U12" s="30"/>
      <c r="V12" s="30"/>
      <c r="W12" s="30"/>
      <c r="X12" s="30"/>
      <c r="Y12" s="30"/>
    </row>
    <row r="13" spans="1:25" x14ac:dyDescent="0.25">
      <c r="A13" s="487" t="s">
        <v>1051</v>
      </c>
      <c r="B13" s="488"/>
      <c r="C13" s="487" t="s">
        <v>1052</v>
      </c>
      <c r="D13" s="488"/>
      <c r="E13" s="487" t="s">
        <v>2597</v>
      </c>
      <c r="F13" s="491"/>
      <c r="G13" s="491"/>
      <c r="H13" s="487" t="s">
        <v>1053</v>
      </c>
      <c r="I13" s="491"/>
      <c r="J13" s="491"/>
      <c r="K13" s="488"/>
      <c r="L13" s="223"/>
      <c r="M13" s="30"/>
      <c r="N13" s="30"/>
      <c r="O13" s="30"/>
      <c r="P13" s="30"/>
      <c r="Q13" s="30"/>
      <c r="R13" s="30"/>
      <c r="S13" s="30"/>
      <c r="T13" s="30"/>
      <c r="U13" s="30"/>
      <c r="V13" s="30"/>
      <c r="W13" s="30"/>
      <c r="X13" s="30"/>
      <c r="Y13" s="30"/>
    </row>
    <row r="14" spans="1:25" ht="16.5" thickBot="1" x14ac:dyDescent="0.3">
      <c r="A14" s="489"/>
      <c r="B14" s="490"/>
      <c r="C14" s="489"/>
      <c r="D14" s="490"/>
      <c r="E14" s="489"/>
      <c r="F14" s="492"/>
      <c r="G14" s="492"/>
      <c r="H14" s="489"/>
      <c r="I14" s="492"/>
      <c r="J14" s="492"/>
      <c r="K14" s="490"/>
      <c r="L14" s="223"/>
      <c r="M14" s="30"/>
      <c r="N14" s="30"/>
      <c r="O14" s="30"/>
      <c r="P14" s="30"/>
      <c r="Q14" s="30"/>
      <c r="R14" s="30"/>
      <c r="S14" s="30"/>
      <c r="T14" s="30"/>
      <c r="U14" s="30"/>
      <c r="V14" s="30"/>
      <c r="W14" s="30"/>
      <c r="X14" s="30"/>
      <c r="Y14" s="30"/>
    </row>
    <row r="15" spans="1:25" ht="15.75" customHeight="1" x14ac:dyDescent="0.25">
      <c r="A15" s="487" t="s">
        <v>2598</v>
      </c>
      <c r="B15" s="488"/>
      <c r="C15" s="493"/>
      <c r="D15" s="494"/>
      <c r="E15" s="497" t="s">
        <v>2599</v>
      </c>
      <c r="F15" s="498"/>
      <c r="G15" s="499"/>
      <c r="H15" s="497"/>
      <c r="I15" s="498"/>
      <c r="J15" s="498"/>
      <c r="K15" s="499"/>
      <c r="L15" s="223"/>
      <c r="M15" s="30"/>
      <c r="N15" s="30" t="s">
        <v>2599</v>
      </c>
      <c r="O15" s="30"/>
      <c r="P15" s="30"/>
      <c r="Q15" s="30"/>
      <c r="R15" s="30"/>
      <c r="S15" s="30"/>
      <c r="T15" s="30"/>
      <c r="U15" s="30"/>
      <c r="V15" s="30"/>
      <c r="W15" s="30"/>
      <c r="X15" s="30"/>
      <c r="Y15" s="30"/>
    </row>
    <row r="16" spans="1:25" ht="16.5" thickBot="1" x14ac:dyDescent="0.3">
      <c r="A16" s="489"/>
      <c r="B16" s="490"/>
      <c r="C16" s="495"/>
      <c r="D16" s="496"/>
      <c r="E16" s="500"/>
      <c r="F16" s="501"/>
      <c r="G16" s="502"/>
      <c r="H16" s="500"/>
      <c r="I16" s="501"/>
      <c r="J16" s="501"/>
      <c r="K16" s="502"/>
      <c r="L16" s="223"/>
      <c r="M16" s="30"/>
      <c r="N16" s="30" t="b">
        <v>0</v>
      </c>
      <c r="O16" s="30"/>
      <c r="P16" s="30"/>
      <c r="Q16" s="30"/>
      <c r="R16" s="30"/>
      <c r="S16" s="30"/>
      <c r="T16" s="30"/>
      <c r="U16" s="30"/>
      <c r="V16" s="30"/>
      <c r="W16" s="30"/>
      <c r="X16" s="30"/>
      <c r="Y16" s="30"/>
    </row>
    <row r="17" spans="1:46" ht="15.75" customHeight="1" x14ac:dyDescent="0.25">
      <c r="A17" s="487" t="s">
        <v>1054</v>
      </c>
      <c r="B17" s="488"/>
      <c r="C17" s="493"/>
      <c r="D17" s="494"/>
      <c r="E17" s="497" t="s">
        <v>2599</v>
      </c>
      <c r="F17" s="498"/>
      <c r="G17" s="499"/>
      <c r="H17" s="497"/>
      <c r="I17" s="498"/>
      <c r="J17" s="498"/>
      <c r="K17" s="499"/>
      <c r="L17" s="223"/>
      <c r="M17" s="30"/>
      <c r="N17" s="30"/>
      <c r="O17" s="30"/>
      <c r="P17" s="30"/>
      <c r="Q17" s="30"/>
      <c r="R17" s="30"/>
      <c r="S17" s="30"/>
      <c r="T17" s="30"/>
      <c r="U17" s="30"/>
      <c r="V17" s="30"/>
      <c r="W17" s="30"/>
      <c r="X17" s="30"/>
      <c r="Y17" s="30"/>
    </row>
    <row r="18" spans="1:46" ht="43.5" customHeight="1" thickBot="1" x14ac:dyDescent="0.3">
      <c r="A18" s="489"/>
      <c r="B18" s="490"/>
      <c r="C18" s="495"/>
      <c r="D18" s="496"/>
      <c r="E18" s="500"/>
      <c r="F18" s="501"/>
      <c r="G18" s="502"/>
      <c r="H18" s="500"/>
      <c r="I18" s="501"/>
      <c r="J18" s="501"/>
      <c r="K18" s="502"/>
      <c r="L18" s="223"/>
      <c r="M18" s="30"/>
      <c r="N18" s="30" t="b">
        <v>0</v>
      </c>
      <c r="O18" s="30"/>
      <c r="P18" s="30"/>
      <c r="Q18" s="30"/>
      <c r="R18" s="30"/>
      <c r="S18" s="30"/>
      <c r="T18" s="30"/>
      <c r="U18" s="30"/>
      <c r="V18" s="30"/>
      <c r="W18" s="30"/>
      <c r="X18" s="30"/>
      <c r="Y18" s="30"/>
    </row>
    <row r="19" spans="1:46" ht="15.75" customHeight="1" x14ac:dyDescent="0.25">
      <c r="A19" s="487" t="s">
        <v>1055</v>
      </c>
      <c r="B19" s="488"/>
      <c r="C19" s="493"/>
      <c r="D19" s="494"/>
      <c r="E19" s="497" t="s">
        <v>2599</v>
      </c>
      <c r="F19" s="498"/>
      <c r="G19" s="499"/>
      <c r="H19" s="497"/>
      <c r="I19" s="498"/>
      <c r="J19" s="498"/>
      <c r="K19" s="499"/>
      <c r="L19" s="223"/>
      <c r="M19" s="30"/>
      <c r="N19" s="30"/>
      <c r="O19" s="30"/>
      <c r="P19" s="30"/>
      <c r="Q19" s="30"/>
      <c r="R19" s="30"/>
      <c r="S19" s="30"/>
      <c r="T19" s="30"/>
      <c r="U19" s="30"/>
      <c r="V19" s="30"/>
      <c r="W19" s="30"/>
      <c r="X19" s="30"/>
      <c r="Y19" s="30"/>
    </row>
    <row r="20" spans="1:46" ht="16.5" thickBot="1" x14ac:dyDescent="0.3">
      <c r="A20" s="489"/>
      <c r="B20" s="490"/>
      <c r="C20" s="495"/>
      <c r="D20" s="496"/>
      <c r="E20" s="500"/>
      <c r="F20" s="501"/>
      <c r="G20" s="502"/>
      <c r="H20" s="500"/>
      <c r="I20" s="501"/>
      <c r="J20" s="501"/>
      <c r="K20" s="502"/>
      <c r="L20" s="223"/>
      <c r="M20" s="30"/>
      <c r="N20" s="30" t="b">
        <v>0</v>
      </c>
      <c r="O20" s="30"/>
      <c r="P20" s="30"/>
      <c r="Q20" s="30"/>
      <c r="R20" s="30"/>
      <c r="S20" s="30"/>
      <c r="T20" s="30"/>
      <c r="U20" s="30"/>
      <c r="V20" s="30"/>
      <c r="W20" s="30"/>
      <c r="X20" s="30"/>
      <c r="Y20" s="30"/>
    </row>
    <row r="21" spans="1:46" ht="15.75" customHeight="1" x14ac:dyDescent="0.25">
      <c r="A21" s="487" t="s">
        <v>1056</v>
      </c>
      <c r="B21" s="488"/>
      <c r="C21" s="493"/>
      <c r="D21" s="494"/>
      <c r="E21" s="497" t="s">
        <v>2599</v>
      </c>
      <c r="F21" s="498"/>
      <c r="G21" s="499"/>
      <c r="H21" s="497"/>
      <c r="I21" s="498"/>
      <c r="J21" s="498"/>
      <c r="K21" s="499"/>
      <c r="L21" s="223"/>
      <c r="M21" s="30"/>
      <c r="N21" s="30"/>
      <c r="O21" s="30"/>
      <c r="P21" s="30"/>
      <c r="Q21" s="30"/>
      <c r="R21" s="30"/>
      <c r="S21" s="30"/>
      <c r="T21" s="30"/>
      <c r="U21" s="30"/>
      <c r="V21" s="30"/>
      <c r="W21" s="30"/>
      <c r="X21" s="30"/>
      <c r="Y21" s="30"/>
    </row>
    <row r="22" spans="1:46" ht="16.5" thickBot="1" x14ac:dyDescent="0.3">
      <c r="A22" s="489"/>
      <c r="B22" s="490"/>
      <c r="C22" s="495"/>
      <c r="D22" s="496"/>
      <c r="E22" s="500"/>
      <c r="F22" s="501"/>
      <c r="G22" s="502"/>
      <c r="H22" s="500"/>
      <c r="I22" s="501"/>
      <c r="J22" s="501"/>
      <c r="K22" s="502"/>
      <c r="L22" s="223"/>
      <c r="M22" s="30"/>
      <c r="N22" s="30" t="b">
        <v>0</v>
      </c>
      <c r="O22" s="30"/>
      <c r="P22" s="30"/>
      <c r="Q22" s="30"/>
      <c r="R22" s="30"/>
      <c r="S22" s="30"/>
      <c r="T22" s="30"/>
      <c r="U22" s="30"/>
      <c r="V22" s="30"/>
      <c r="W22" s="30"/>
      <c r="X22" s="30"/>
      <c r="Y22" s="30"/>
    </row>
    <row r="23" spans="1:46" ht="15.75" customHeight="1" x14ac:dyDescent="0.25">
      <c r="A23" s="487" t="s">
        <v>1057</v>
      </c>
      <c r="B23" s="488"/>
      <c r="C23" s="493"/>
      <c r="D23" s="494"/>
      <c r="E23" s="497" t="s">
        <v>2599</v>
      </c>
      <c r="F23" s="498"/>
      <c r="G23" s="499"/>
      <c r="H23" s="497"/>
      <c r="I23" s="498"/>
      <c r="J23" s="498"/>
      <c r="K23" s="499"/>
      <c r="L23" s="223"/>
      <c r="M23" s="30"/>
      <c r="N23" s="30"/>
      <c r="O23" s="30"/>
      <c r="P23" s="30"/>
      <c r="Q23" s="30"/>
      <c r="R23" s="30"/>
      <c r="S23" s="30"/>
      <c r="T23" s="30"/>
      <c r="U23" s="30"/>
      <c r="V23" s="30"/>
      <c r="W23" s="30"/>
      <c r="X23" s="30"/>
      <c r="Y23" s="30"/>
    </row>
    <row r="24" spans="1:46" ht="16.5" thickBot="1" x14ac:dyDescent="0.3">
      <c r="A24" s="489"/>
      <c r="B24" s="490"/>
      <c r="C24" s="495"/>
      <c r="D24" s="496"/>
      <c r="E24" s="500"/>
      <c r="F24" s="501"/>
      <c r="G24" s="502"/>
      <c r="H24" s="500"/>
      <c r="I24" s="501"/>
      <c r="J24" s="501"/>
      <c r="K24" s="502"/>
      <c r="L24" s="223"/>
      <c r="M24" s="30"/>
      <c r="N24" s="30" t="b">
        <v>0</v>
      </c>
      <c r="O24" s="30"/>
      <c r="P24" s="30"/>
      <c r="Q24" s="30"/>
      <c r="R24" s="30"/>
      <c r="S24" s="30"/>
      <c r="T24" s="30"/>
      <c r="U24" s="30"/>
      <c r="V24" s="30"/>
      <c r="W24" s="30"/>
      <c r="X24" s="30"/>
      <c r="Y24" s="30"/>
    </row>
    <row r="25" spans="1:46" s="395" customFormat="1" ht="16.5" thickBot="1" x14ac:dyDescent="0.3">
      <c r="A25" s="473" t="s">
        <v>3210</v>
      </c>
      <c r="B25" s="474"/>
      <c r="C25" s="474"/>
      <c r="D25" s="474"/>
      <c r="E25" s="474"/>
      <c r="F25" s="474"/>
      <c r="G25" s="474"/>
      <c r="H25" s="474"/>
      <c r="I25" s="474"/>
      <c r="J25" s="474"/>
      <c r="K25" s="475"/>
      <c r="L25" s="223"/>
      <c r="M25" s="396"/>
      <c r="N25" s="396"/>
      <c r="O25" s="396"/>
      <c r="P25" s="396"/>
      <c r="Q25" s="396"/>
      <c r="R25" s="396"/>
      <c r="S25" s="396"/>
      <c r="T25" s="396"/>
      <c r="U25" s="396"/>
      <c r="V25" s="396"/>
      <c r="W25" s="396"/>
      <c r="X25" s="396"/>
      <c r="Y25" s="396"/>
    </row>
    <row r="26" spans="1:46" ht="15" customHeight="1" thickBot="1" x14ac:dyDescent="0.3">
      <c r="A26" s="518"/>
      <c r="B26" s="521" t="s">
        <v>2600</v>
      </c>
      <c r="C26" s="522"/>
      <c r="D26" s="522"/>
      <c r="E26" s="522"/>
      <c r="F26" s="523"/>
      <c r="G26" s="530" t="s">
        <v>1011</v>
      </c>
      <c r="H26" s="531"/>
      <c r="I26" s="531"/>
      <c r="J26" s="531"/>
      <c r="K26" s="532"/>
      <c r="L26" s="224"/>
      <c r="M26" s="30"/>
      <c r="N26" s="30"/>
      <c r="O26" s="30"/>
      <c r="P26" s="30"/>
      <c r="Q26" s="30"/>
      <c r="R26" s="30"/>
      <c r="S26" s="30"/>
      <c r="T26" s="30"/>
      <c r="U26" s="30"/>
      <c r="V26" s="30"/>
      <c r="W26" s="30"/>
      <c r="X26" s="30"/>
      <c r="Y26" s="30"/>
    </row>
    <row r="27" spans="1:46" ht="24" customHeight="1" thickBot="1" x14ac:dyDescent="0.3">
      <c r="A27" s="519"/>
      <c r="B27" s="524"/>
      <c r="C27" s="525"/>
      <c r="D27" s="525"/>
      <c r="E27" s="525"/>
      <c r="F27" s="526"/>
      <c r="G27" s="111" t="s">
        <v>1979</v>
      </c>
      <c r="H27" s="111" t="s">
        <v>1974</v>
      </c>
      <c r="I27" s="111" t="s">
        <v>1975</v>
      </c>
      <c r="J27" s="111" t="s">
        <v>1012</v>
      </c>
      <c r="K27" s="111" t="s">
        <v>520</v>
      </c>
      <c r="L27" s="225"/>
      <c r="M27" s="30"/>
      <c r="N27" s="30"/>
      <c r="O27" s="30"/>
      <c r="P27" s="30"/>
      <c r="Q27" s="30"/>
      <c r="R27" s="30"/>
      <c r="S27" s="30"/>
      <c r="T27" s="30"/>
      <c r="U27" s="30"/>
      <c r="V27" s="30"/>
      <c r="W27" s="30"/>
      <c r="X27" s="30"/>
      <c r="Y27" s="30"/>
    </row>
    <row r="28" spans="1:46" ht="15" customHeight="1" thickBot="1" x14ac:dyDescent="0.3">
      <c r="A28" s="520"/>
      <c r="B28" s="527"/>
      <c r="C28" s="528"/>
      <c r="D28" s="528"/>
      <c r="E28" s="528"/>
      <c r="F28" s="529"/>
      <c r="G28" s="112" t="s">
        <v>1013</v>
      </c>
      <c r="H28" s="112" t="s">
        <v>1014</v>
      </c>
      <c r="I28" s="112" t="s">
        <v>1015</v>
      </c>
      <c r="J28" s="112" t="s">
        <v>1016</v>
      </c>
      <c r="K28" s="112" t="s">
        <v>1017</v>
      </c>
      <c r="L28" s="226"/>
      <c r="M28" s="30"/>
      <c r="N28" s="30"/>
      <c r="O28" s="30"/>
      <c r="P28" s="30"/>
      <c r="Q28" s="30"/>
      <c r="R28" s="30"/>
      <c r="S28" s="30"/>
      <c r="T28" s="30"/>
      <c r="U28" s="30"/>
      <c r="V28" s="30"/>
      <c r="W28" s="30"/>
      <c r="X28" s="30"/>
      <c r="Y28" s="30"/>
      <c r="AT28" s="201" t="s">
        <v>1975</v>
      </c>
    </row>
    <row r="29" spans="1:46" ht="12.75" customHeight="1" thickBot="1" x14ac:dyDescent="0.3">
      <c r="A29" s="533" t="s">
        <v>470</v>
      </c>
      <c r="B29" s="536" t="s">
        <v>3045</v>
      </c>
      <c r="C29" s="537"/>
      <c r="D29" s="537"/>
      <c r="E29" s="537"/>
      <c r="F29" s="538"/>
      <c r="G29" s="7" t="str">
        <f>IF(DATA!B95=definitions!B6,"*","")</f>
        <v/>
      </c>
      <c r="H29" s="7" t="str">
        <f>IF(DATA!B95=definitions!B7,"*","")</f>
        <v/>
      </c>
      <c r="I29" s="7" t="str">
        <f>IF(DATA!B95=definitions!B8,"*","")</f>
        <v/>
      </c>
      <c r="J29" s="7" t="str">
        <f>IF(DATA!B95=definitions!B9,"*","")</f>
        <v/>
      </c>
      <c r="K29" s="7" t="str">
        <f>IF(DATA!B95=definitions!B10,"*","")</f>
        <v/>
      </c>
      <c r="L29" s="227"/>
      <c r="M29" s="539" t="str">
        <f>IF(DATA!B95=definitions!$B$11,definitions!$B$16,IF(DATA!B95=definitions!$B$13,definitions!$B$18,IF(definitions!$B$30=TRUE,definitions!$B$22,definitions!$B$20)))</f>
        <v>No Professional Practices have been selected.</v>
      </c>
      <c r="N29" s="540"/>
      <c r="O29" s="540"/>
      <c r="P29" s="540"/>
      <c r="Q29" s="540"/>
      <c r="R29" s="540"/>
      <c r="S29" s="540"/>
      <c r="T29" s="540"/>
      <c r="U29" s="540"/>
      <c r="V29" s="540"/>
      <c r="W29" s="540"/>
      <c r="X29" s="30"/>
      <c r="Y29" s="30"/>
    </row>
    <row r="30" spans="1:46" ht="12.75" customHeight="1" thickBot="1" x14ac:dyDescent="0.3">
      <c r="A30" s="534"/>
      <c r="B30" s="536" t="s">
        <v>3046</v>
      </c>
      <c r="C30" s="537"/>
      <c r="D30" s="537"/>
      <c r="E30" s="537"/>
      <c r="F30" s="538"/>
      <c r="G30" s="7" t="str">
        <f>IF(DATA!B118=definitions!B6,"*","")</f>
        <v/>
      </c>
      <c r="H30" s="7" t="str">
        <f>IF(DATA!B118=definitions!B7,"*","")</f>
        <v/>
      </c>
      <c r="I30" s="7" t="str">
        <f>IF(DATA!B118=definitions!B8,"*","")</f>
        <v/>
      </c>
      <c r="J30" s="7" t="str">
        <f>IF(DATA!B118=definitions!B9,"*","")</f>
        <v/>
      </c>
      <c r="K30" s="7" t="str">
        <f>IF(DATA!B118=definitions!B10,"*","")</f>
        <v/>
      </c>
      <c r="L30" s="227"/>
      <c r="M30" s="539" t="str">
        <f>IF(DATA!B118=definitions!$B$11,definitions!$B$16,IF(DATA!B118=definitions!$B$13,definitions!$B$18,IF(definitions!$B$30=TRUE,definitions!$B$22,definitions!$B$20)))</f>
        <v>No Professional Practices have been selected.</v>
      </c>
      <c r="N30" s="540"/>
      <c r="O30" s="540"/>
      <c r="P30" s="540"/>
      <c r="Q30" s="540"/>
      <c r="R30" s="540"/>
      <c r="S30" s="540"/>
      <c r="T30" s="540"/>
      <c r="U30" s="540"/>
      <c r="V30" s="540"/>
      <c r="W30" s="540"/>
      <c r="X30" s="30"/>
      <c r="Y30" s="30"/>
    </row>
    <row r="31" spans="1:46" ht="12.75" customHeight="1" thickBot="1" x14ac:dyDescent="0.3">
      <c r="A31" s="534"/>
      <c r="B31" s="541" t="s">
        <v>3047</v>
      </c>
      <c r="C31" s="542"/>
      <c r="D31" s="542"/>
      <c r="E31" s="542"/>
      <c r="F31" s="543"/>
      <c r="G31" s="7" t="str">
        <f>IF(DATA!B143=definitions!B6,"*","")</f>
        <v/>
      </c>
      <c r="H31" s="7" t="str">
        <f>IF(DATA!B143=definitions!B7,"*","")</f>
        <v/>
      </c>
      <c r="I31" s="7" t="str">
        <f>IF(DATA!B143=definitions!B8,"*","")</f>
        <v/>
      </c>
      <c r="J31" s="7" t="str">
        <f>IF(DATA!B143=definitions!B9,"*","")</f>
        <v/>
      </c>
      <c r="K31" s="7" t="str">
        <f>IF(DATA!B143=definitions!B10,"*","")</f>
        <v/>
      </c>
      <c r="L31" s="227"/>
      <c r="M31" s="539" t="str">
        <f>IF(DATA!B143=definitions!$B$11,definitions!$B$16,IF(DATA!B143=definitions!$B$13,definitions!$B$18,IF(definitions!$B$30=TRUE,definitions!$B$22,definitions!$B$20)))</f>
        <v>No Professional Practices have been selected.</v>
      </c>
      <c r="N31" s="540"/>
      <c r="O31" s="540"/>
      <c r="P31" s="540"/>
      <c r="Q31" s="540"/>
      <c r="R31" s="540"/>
      <c r="S31" s="540"/>
      <c r="T31" s="540"/>
      <c r="U31" s="540"/>
      <c r="V31" s="540"/>
      <c r="W31" s="540"/>
      <c r="X31" s="30"/>
      <c r="Y31" s="30"/>
    </row>
    <row r="32" spans="1:46" ht="12.75" customHeight="1" thickBot="1" x14ac:dyDescent="0.3">
      <c r="A32" s="534"/>
      <c r="B32" s="536" t="s">
        <v>3048</v>
      </c>
      <c r="C32" s="537"/>
      <c r="D32" s="537"/>
      <c r="E32" s="537"/>
      <c r="F32" s="538"/>
      <c r="G32" s="33" t="str">
        <f>IF(DATA!B162=definitions!B6,"*","")</f>
        <v/>
      </c>
      <c r="H32" s="33" t="str">
        <f>IF(DATA!B162=definitions!B7,"*","")</f>
        <v/>
      </c>
      <c r="I32" s="33" t="str">
        <f>IF(DATA!B162=definitions!B8,"*","")</f>
        <v/>
      </c>
      <c r="J32" s="33" t="str">
        <f>IF(DATA!B162=definitions!B9,"*","")</f>
        <v/>
      </c>
      <c r="K32" s="33" t="str">
        <f>IF(DATA!B162=definitions!B10,"*","")</f>
        <v/>
      </c>
      <c r="L32" s="227"/>
      <c r="M32" s="539" t="str">
        <f>IF(DATA!B162=definitions!$B$11,definitions!$B$16,IF(DATA!B162=definitions!$B$13,definitions!$B$18,IF(definitions!$B$30=TRUE,definitions!$B$22,definitions!$B$20)))</f>
        <v>No Professional Practices have been selected.</v>
      </c>
      <c r="N32" s="540"/>
      <c r="O32" s="540"/>
      <c r="P32" s="540"/>
      <c r="Q32" s="540"/>
      <c r="R32" s="540"/>
      <c r="S32" s="540"/>
      <c r="T32" s="540"/>
      <c r="U32" s="540"/>
      <c r="V32" s="540"/>
      <c r="W32" s="540"/>
      <c r="X32" s="30"/>
      <c r="Y32" s="30"/>
    </row>
    <row r="33" spans="1:25" ht="12.75" customHeight="1" thickBot="1" x14ac:dyDescent="0.3">
      <c r="A33" s="535"/>
      <c r="B33" s="544" t="s">
        <v>471</v>
      </c>
      <c r="C33" s="545"/>
      <c r="D33" s="545"/>
      <c r="E33" s="545"/>
      <c r="F33" s="546"/>
      <c r="G33" s="547" t="str">
        <f>DATA!B165</f>
        <v>Blank Form</v>
      </c>
      <c r="H33" s="548"/>
      <c r="I33" s="548"/>
      <c r="J33" s="548"/>
      <c r="K33" s="549"/>
      <c r="L33" s="228"/>
      <c r="M33" s="550"/>
      <c r="N33" s="551"/>
      <c r="O33" s="551"/>
      <c r="P33" s="30"/>
      <c r="Q33" s="30"/>
      <c r="R33" s="30"/>
      <c r="S33" s="30"/>
      <c r="T33" s="30"/>
      <c r="U33" s="30"/>
      <c r="V33" s="30"/>
      <c r="W33" s="30"/>
      <c r="X33" s="30"/>
      <c r="Y33" s="30"/>
    </row>
    <row r="34" spans="1:25" ht="12.75" customHeight="1" thickBot="1" x14ac:dyDescent="0.3">
      <c r="A34" s="533" t="s">
        <v>472</v>
      </c>
      <c r="B34" s="536" t="s">
        <v>3049</v>
      </c>
      <c r="C34" s="537"/>
      <c r="D34" s="537"/>
      <c r="E34" s="537"/>
      <c r="F34" s="538"/>
      <c r="G34" s="7" t="str">
        <f>IF(DATA!B196=definitions!B6,"*","")</f>
        <v/>
      </c>
      <c r="H34" s="7" t="str">
        <f>IF(DATA!B196=definitions!B7,"*","")</f>
        <v/>
      </c>
      <c r="I34" s="7" t="str">
        <f>IF(DATA!B196=definitions!B8,"*","")</f>
        <v/>
      </c>
      <c r="J34" s="7" t="str">
        <f>IF(DATA!B196=definitions!B9,"*","")</f>
        <v/>
      </c>
      <c r="K34" s="7" t="str">
        <f>IF(DATA!B196=definitions!B10,"*","")</f>
        <v/>
      </c>
      <c r="L34" s="227"/>
      <c r="M34" s="539" t="str">
        <f>IF(DATA!B196=definitions!$B$11,definitions!$B$16,IF(DATA!B196=definitions!$B$13,definitions!$B$18,IF(definitions!$B$30=TRUE,definitions!$B$22,definitions!$B$20)))</f>
        <v>No Professional Practices have been selected.</v>
      </c>
      <c r="N34" s="540"/>
      <c r="O34" s="540"/>
      <c r="P34" s="540"/>
      <c r="Q34" s="540"/>
      <c r="R34" s="540"/>
      <c r="S34" s="540"/>
      <c r="T34" s="540"/>
      <c r="U34" s="540"/>
      <c r="V34" s="540"/>
      <c r="W34" s="540"/>
      <c r="X34" s="30"/>
      <c r="Y34" s="30"/>
    </row>
    <row r="35" spans="1:25" ht="12.75" customHeight="1" thickBot="1" x14ac:dyDescent="0.3">
      <c r="A35" s="534"/>
      <c r="B35" s="536" t="s">
        <v>3050</v>
      </c>
      <c r="C35" s="537"/>
      <c r="D35" s="537"/>
      <c r="E35" s="537"/>
      <c r="F35" s="538"/>
      <c r="G35" s="7" t="str">
        <f>IF(DATA!B217=definitions!B6,"*","")</f>
        <v/>
      </c>
      <c r="H35" s="7" t="str">
        <f>IF(DATA!B217=definitions!B7,"*","")</f>
        <v/>
      </c>
      <c r="I35" s="7" t="str">
        <f>IF(DATA!B217=definitions!B8,"*","")</f>
        <v/>
      </c>
      <c r="J35" s="7" t="str">
        <f>IF(DATA!B217=definitions!B9,"*","")</f>
        <v/>
      </c>
      <c r="K35" s="7" t="str">
        <f>IF(DATA!B217=definitions!B10,"*","")</f>
        <v/>
      </c>
      <c r="L35" s="227"/>
      <c r="M35" s="539" t="str">
        <f>IF(DATA!B217=definitions!$B$11,definitions!$B$16,IF(DATA!B217=definitions!$B$13,definitions!$B$18,IF(definitions!$B$30=TRUE,definitions!$B$22,definitions!$B$20)))</f>
        <v>No Professional Practices have been selected.</v>
      </c>
      <c r="N35" s="540"/>
      <c r="O35" s="540"/>
      <c r="P35" s="540"/>
      <c r="Q35" s="540"/>
      <c r="R35" s="540"/>
      <c r="S35" s="540"/>
      <c r="T35" s="540"/>
      <c r="U35" s="540"/>
      <c r="V35" s="540"/>
      <c r="W35" s="540"/>
      <c r="X35" s="30"/>
      <c r="Y35" s="30"/>
    </row>
    <row r="36" spans="1:25" ht="12.75" customHeight="1" thickBot="1" x14ac:dyDescent="0.3">
      <c r="A36" s="534"/>
      <c r="B36" s="536" t="s">
        <v>3051</v>
      </c>
      <c r="C36" s="537"/>
      <c r="D36" s="537"/>
      <c r="E36" s="537"/>
      <c r="F36" s="538"/>
      <c r="G36" s="7" t="str">
        <f>IF(DATA!B243=definitions!B6,"*","")</f>
        <v/>
      </c>
      <c r="H36" s="7" t="str">
        <f>IF(DATA!B243=definitions!B7,"*","")</f>
        <v/>
      </c>
      <c r="I36" s="7" t="str">
        <f>IF(DATA!B243=definitions!B8,"*","")</f>
        <v/>
      </c>
      <c r="J36" s="7" t="str">
        <f>IF(DATA!B243=definitions!B9,"*","")</f>
        <v/>
      </c>
      <c r="K36" s="7" t="str">
        <f>IF(DATA!B243=definitions!B10,"*","")</f>
        <v/>
      </c>
      <c r="L36" s="227"/>
      <c r="M36" s="539" t="str">
        <f>IF(DATA!B243=definitions!$B$11,definitions!$B$16,IF(DATA!B243=definitions!$B$13,definitions!$B$18,IF(definitions!$B$30=TRUE,definitions!$B$22,definitions!$B$20)))</f>
        <v>No Professional Practices have been selected.</v>
      </c>
      <c r="N36" s="540"/>
      <c r="O36" s="540"/>
      <c r="P36" s="540"/>
      <c r="Q36" s="540"/>
      <c r="R36" s="540"/>
      <c r="S36" s="540"/>
      <c r="T36" s="540"/>
      <c r="U36" s="540"/>
      <c r="V36" s="540"/>
      <c r="W36" s="540"/>
      <c r="X36" s="30"/>
      <c r="Y36" s="30"/>
    </row>
    <row r="37" spans="1:25" ht="12.75" customHeight="1" thickBot="1" x14ac:dyDescent="0.3">
      <c r="A37" s="534"/>
      <c r="B37" s="536" t="s">
        <v>3052</v>
      </c>
      <c r="C37" s="537"/>
      <c r="D37" s="537"/>
      <c r="E37" s="537"/>
      <c r="F37" s="538"/>
      <c r="G37" s="7" t="str">
        <f>IF(DATA!B267=definitions!B6,"*","")</f>
        <v/>
      </c>
      <c r="H37" s="7" t="str">
        <f>IF(DATA!B267=definitions!B7,"*","")</f>
        <v/>
      </c>
      <c r="I37" s="7" t="str">
        <f>IF(DATA!B267=definitions!B8,"*","")</f>
        <v/>
      </c>
      <c r="J37" s="7" t="str">
        <f>IF(DATA!B267=definitions!B9,"*","")</f>
        <v/>
      </c>
      <c r="K37" s="7" t="str">
        <f>IF(DATA!B267=definitions!B10,"*","")</f>
        <v/>
      </c>
      <c r="L37" s="227"/>
      <c r="M37" s="539" t="str">
        <f>IF(DATA!B267=definitions!$B$11,definitions!$B$16,IF(DATA!B267=definitions!$B$13,definitions!$B$18,IF(definitions!$B$30=TRUE,definitions!$B$22,definitions!$B$20)))</f>
        <v>No Professional Practices have been selected.</v>
      </c>
      <c r="N37" s="540"/>
      <c r="O37" s="540"/>
      <c r="P37" s="540"/>
      <c r="Q37" s="540"/>
      <c r="R37" s="540"/>
      <c r="S37" s="540"/>
      <c r="T37" s="540"/>
      <c r="U37" s="540"/>
      <c r="V37" s="540"/>
      <c r="W37" s="540"/>
      <c r="X37" s="30"/>
      <c r="Y37" s="30"/>
    </row>
    <row r="38" spans="1:25" ht="12.75" customHeight="1" thickBot="1" x14ac:dyDescent="0.3">
      <c r="A38" s="534"/>
      <c r="B38" s="536" t="s">
        <v>3053</v>
      </c>
      <c r="C38" s="537"/>
      <c r="D38" s="537"/>
      <c r="E38" s="537"/>
      <c r="F38" s="538"/>
      <c r="G38" s="7" t="str">
        <f>IF(DATA!B288=definitions!B6,"*","")</f>
        <v/>
      </c>
      <c r="H38" s="7" t="str">
        <f>IF(DATA!B288=definitions!B7,"*","")</f>
        <v/>
      </c>
      <c r="I38" s="7" t="str">
        <f>IF(DATA!B288=definitions!B8,"*","")</f>
        <v/>
      </c>
      <c r="J38" s="7" t="str">
        <f>IF(DATA!B288=definitions!B9,"*","")</f>
        <v/>
      </c>
      <c r="K38" s="7" t="str">
        <f>IF(DATA!B288=definitions!B10,"*","")</f>
        <v/>
      </c>
      <c r="L38" s="227"/>
      <c r="M38" s="539" t="str">
        <f>IF(DATA!B288=definitions!$B$11,definitions!$B$16,IF(DATA!B288=definitions!$B$13,definitions!$B$18,IF(definitions!$B$30=TRUE,definitions!$B$22,definitions!$B$20)))</f>
        <v>No Professional Practices have been selected.</v>
      </c>
      <c r="N38" s="540"/>
      <c r="O38" s="540"/>
      <c r="P38" s="540"/>
      <c r="Q38" s="540"/>
      <c r="R38" s="540"/>
      <c r="S38" s="540"/>
      <c r="T38" s="540"/>
      <c r="U38" s="540"/>
      <c r="V38" s="540"/>
      <c r="W38" s="540"/>
      <c r="X38" s="30"/>
      <c r="Y38" s="30"/>
    </row>
    <row r="39" spans="1:25" ht="12.75" customHeight="1" thickBot="1" x14ac:dyDescent="0.3">
      <c r="A39" s="535"/>
      <c r="B39" s="552" t="s">
        <v>473</v>
      </c>
      <c r="C39" s="553"/>
      <c r="D39" s="553"/>
      <c r="E39" s="553"/>
      <c r="F39" s="554"/>
      <c r="G39" s="547" t="str">
        <f>DATA!B291</f>
        <v>Blank Form</v>
      </c>
      <c r="H39" s="548"/>
      <c r="I39" s="548"/>
      <c r="J39" s="548"/>
      <c r="K39" s="549"/>
      <c r="L39" s="228"/>
      <c r="M39" s="30"/>
      <c r="N39" s="30"/>
      <c r="O39" s="30"/>
      <c r="P39" s="30"/>
      <c r="Q39" s="30"/>
      <c r="R39" s="30"/>
      <c r="S39" s="30"/>
      <c r="T39" s="30"/>
      <c r="U39" s="30"/>
      <c r="V39" s="30"/>
      <c r="W39" s="30"/>
      <c r="X39" s="30"/>
      <c r="Y39" s="30"/>
    </row>
    <row r="40" spans="1:25" ht="12.75" customHeight="1" thickBot="1" x14ac:dyDescent="0.3">
      <c r="A40" s="533" t="s">
        <v>474</v>
      </c>
      <c r="B40" s="555" t="s">
        <v>3055</v>
      </c>
      <c r="C40" s="556"/>
      <c r="D40" s="556"/>
      <c r="E40" s="556"/>
      <c r="F40" s="557"/>
      <c r="G40" s="7" t="str">
        <f>IF(DATA!B316=definitions!B6,"*","")</f>
        <v/>
      </c>
      <c r="H40" s="7" t="str">
        <f>IF(DATA!B316=definitions!B7,"*","")</f>
        <v/>
      </c>
      <c r="I40" s="7" t="str">
        <f>IF(DATA!B316=definitions!B8,"*","")</f>
        <v/>
      </c>
      <c r="J40" s="7" t="str">
        <f>IF(DATA!B316=definitions!B9,"*","")</f>
        <v/>
      </c>
      <c r="K40" s="7" t="str">
        <f>IF(DATA!B316=definitions!B10,"*","")</f>
        <v/>
      </c>
      <c r="L40" s="227"/>
      <c r="M40" s="539" t="str">
        <f>IF(DATA!B316=definitions!$B$11,definitions!$B$16,IF(DATA!B316=definitions!$B$13,definitions!$B$18,IF(definitions!$B$30=TRUE,definitions!$B$22,definitions!$B$20)))</f>
        <v>No Professional Practices have been selected.</v>
      </c>
      <c r="N40" s="540"/>
      <c r="O40" s="540"/>
      <c r="P40" s="540"/>
      <c r="Q40" s="540"/>
      <c r="R40" s="540"/>
      <c r="S40" s="540"/>
      <c r="T40" s="540"/>
      <c r="U40" s="540"/>
      <c r="V40" s="540"/>
      <c r="W40" s="540"/>
      <c r="X40" s="30"/>
      <c r="Y40" s="30"/>
    </row>
    <row r="41" spans="1:25" ht="12.75" customHeight="1" thickBot="1" x14ac:dyDescent="0.3">
      <c r="A41" s="534"/>
      <c r="B41" s="536" t="s">
        <v>3056</v>
      </c>
      <c r="C41" s="537"/>
      <c r="D41" s="537"/>
      <c r="E41" s="537"/>
      <c r="F41" s="538"/>
      <c r="G41" s="7" t="str">
        <f>IF(DATA!B334=definitions!B6,"*","")</f>
        <v/>
      </c>
      <c r="H41" s="7" t="str">
        <f>IF(DATA!B334=definitions!B7,"*","")</f>
        <v/>
      </c>
      <c r="I41" s="7" t="str">
        <f>IF(DATA!B334=definitions!B8,"*","")</f>
        <v/>
      </c>
      <c r="J41" s="7" t="str">
        <f>IF(DATA!B334=definitions!B9,"*","")</f>
        <v/>
      </c>
      <c r="K41" s="7" t="str">
        <f>IF(DATA!B334=definitions!B10,"*","")</f>
        <v/>
      </c>
      <c r="L41" s="227"/>
      <c r="M41" s="539" t="str">
        <f>IF(DATA!B334=definitions!$B$11,definitions!$B$16,IF(DATA!B334=definitions!$B$13,definitions!$B$18,IF(definitions!$B$30=TRUE,definitions!$B$22,definitions!$B$20)))</f>
        <v>No Professional Practices have been selected.</v>
      </c>
      <c r="N41" s="540"/>
      <c r="O41" s="540"/>
      <c r="P41" s="540"/>
      <c r="Q41" s="540"/>
      <c r="R41" s="540"/>
      <c r="S41" s="540"/>
      <c r="T41" s="540"/>
      <c r="U41" s="540"/>
      <c r="V41" s="540"/>
      <c r="W41" s="540"/>
      <c r="X41" s="30"/>
      <c r="Y41" s="30"/>
    </row>
    <row r="42" spans="1:25" ht="12.75" customHeight="1" thickBot="1" x14ac:dyDescent="0.3">
      <c r="A42" s="534"/>
      <c r="B42" s="555" t="s">
        <v>3057</v>
      </c>
      <c r="C42" s="556"/>
      <c r="D42" s="556"/>
      <c r="E42" s="556"/>
      <c r="F42" s="557"/>
      <c r="G42" s="7" t="str">
        <f>IF(DATA!B360=definitions!B6,"*","")</f>
        <v/>
      </c>
      <c r="H42" s="7" t="str">
        <f>IF(DATA!B360=definitions!B7,"*","")</f>
        <v/>
      </c>
      <c r="I42" s="7" t="str">
        <f>IF(DATA!B360=definitions!B8,"*","")</f>
        <v/>
      </c>
      <c r="J42" s="7" t="str">
        <f>IF(DATA!B360=definitions!B9,"*","")</f>
        <v/>
      </c>
      <c r="K42" s="7" t="str">
        <f>IF(DATA!B360=definitions!B10,"*","")</f>
        <v/>
      </c>
      <c r="L42" s="227"/>
      <c r="M42" s="539" t="str">
        <f>IF(DATA!B360=definitions!$B$11,definitions!$B$16,IF(DATA!B360=definitions!$B$13,definitions!$B$18,IF(definitions!$B$30=TRUE,definitions!$B$22,definitions!$B$20)))</f>
        <v>No Professional Practices have been selected.</v>
      </c>
      <c r="N42" s="540"/>
      <c r="O42" s="540"/>
      <c r="P42" s="540"/>
      <c r="Q42" s="540"/>
      <c r="R42" s="540"/>
      <c r="S42" s="540"/>
      <c r="T42" s="540"/>
      <c r="U42" s="540"/>
      <c r="V42" s="540"/>
      <c r="W42" s="540"/>
      <c r="X42" s="30"/>
      <c r="Y42" s="30"/>
    </row>
    <row r="43" spans="1:25" ht="12.75" customHeight="1" thickBot="1" x14ac:dyDescent="0.3">
      <c r="A43" s="534"/>
      <c r="B43" s="555" t="s">
        <v>3058</v>
      </c>
      <c r="C43" s="556"/>
      <c r="D43" s="556"/>
      <c r="E43" s="556"/>
      <c r="F43" s="557"/>
      <c r="G43" s="7" t="str">
        <f>IF(DATA!B381=definitions!B6,"*","")</f>
        <v/>
      </c>
      <c r="H43" s="7" t="str">
        <f>IF(DATA!B381=definitions!B7,"*","")</f>
        <v/>
      </c>
      <c r="I43" s="7" t="str">
        <f>IF(DATA!B381=definitions!B8,"*","")</f>
        <v/>
      </c>
      <c r="J43" s="7" t="str">
        <f>IF(DATA!B381=definitions!B9,"*","")</f>
        <v/>
      </c>
      <c r="K43" s="7" t="str">
        <f>IF(DATA!B381=definitions!B10,"*","")</f>
        <v/>
      </c>
      <c r="L43" s="227"/>
      <c r="M43" s="539" t="str">
        <f>IF(DATA!B381=definitions!$B$11,definitions!$B$16,IF(DATA!B381=definitions!$B$13,definitions!$B$18,IF(definitions!$B$30=TRUE,definitions!$B$22,definitions!$B$20)))</f>
        <v>No Professional Practices have been selected.</v>
      </c>
      <c r="N43" s="540"/>
      <c r="O43" s="540"/>
      <c r="P43" s="540"/>
      <c r="Q43" s="540"/>
      <c r="R43" s="540"/>
      <c r="S43" s="540"/>
      <c r="T43" s="540"/>
      <c r="U43" s="540"/>
      <c r="V43" s="540"/>
      <c r="W43" s="540"/>
      <c r="X43" s="30"/>
      <c r="Y43" s="30"/>
    </row>
    <row r="44" spans="1:25" ht="12.75" customHeight="1" thickBot="1" x14ac:dyDescent="0.3">
      <c r="A44" s="535"/>
      <c r="B44" s="552" t="s">
        <v>475</v>
      </c>
      <c r="C44" s="553"/>
      <c r="D44" s="553"/>
      <c r="E44" s="553"/>
      <c r="F44" s="554"/>
      <c r="G44" s="547" t="str">
        <f>DATA!B384</f>
        <v>Blank Form</v>
      </c>
      <c r="H44" s="548"/>
      <c r="I44" s="548"/>
      <c r="J44" s="548"/>
      <c r="K44" s="549"/>
      <c r="L44" s="228"/>
      <c r="M44" s="30"/>
      <c r="N44" s="30"/>
      <c r="O44" s="30"/>
      <c r="P44" s="30"/>
      <c r="Q44" s="30"/>
      <c r="R44" s="30"/>
      <c r="S44" s="30"/>
      <c r="T44" s="30"/>
      <c r="U44" s="30"/>
      <c r="V44" s="30"/>
      <c r="W44" s="30"/>
      <c r="X44" s="30"/>
      <c r="Y44" s="30"/>
    </row>
    <row r="45" spans="1:25" ht="12.75" customHeight="1" thickBot="1" x14ac:dyDescent="0.3">
      <c r="A45" s="533" t="s">
        <v>476</v>
      </c>
      <c r="B45" s="536" t="s">
        <v>3059</v>
      </c>
      <c r="C45" s="537"/>
      <c r="D45" s="537"/>
      <c r="E45" s="537"/>
      <c r="F45" s="538"/>
      <c r="G45" s="7" t="str">
        <f>IF(DATA!B407=definitions!B6,"*","")</f>
        <v/>
      </c>
      <c r="H45" s="7" t="str">
        <f>IF(DATA!B407=definitions!B7,"*","")</f>
        <v/>
      </c>
      <c r="I45" s="7" t="str">
        <f>IF(DATA!B407=definitions!B8,"*","")</f>
        <v/>
      </c>
      <c r="J45" s="7" t="str">
        <f>IF(DATA!B407=definitions!B9,"*","")</f>
        <v/>
      </c>
      <c r="K45" s="7" t="str">
        <f>IF(DATA!B407=definitions!B10,"*","")</f>
        <v/>
      </c>
      <c r="L45" s="227"/>
      <c r="M45" s="539" t="str">
        <f>IF(DATA!B407=definitions!$B$11,definitions!$B$16,IF(DATA!B407=definitions!$B$13,definitions!$B$18,IF(definitions!$B$30=TRUE,definitions!$B$22,definitions!$B$20)))</f>
        <v>No Professional Practices have been selected.</v>
      </c>
      <c r="N45" s="540"/>
      <c r="O45" s="540"/>
      <c r="P45" s="540"/>
      <c r="Q45" s="540"/>
      <c r="R45" s="540"/>
      <c r="S45" s="540"/>
      <c r="T45" s="540"/>
      <c r="U45" s="540"/>
      <c r="V45" s="540"/>
      <c r="W45" s="540"/>
      <c r="X45" s="30"/>
      <c r="Y45" s="30"/>
    </row>
    <row r="46" spans="1:25" ht="12.75" customHeight="1" thickBot="1" x14ac:dyDescent="0.3">
      <c r="A46" s="534"/>
      <c r="B46" s="536" t="s">
        <v>3060</v>
      </c>
      <c r="C46" s="537"/>
      <c r="D46" s="537"/>
      <c r="E46" s="537"/>
      <c r="F46" s="538"/>
      <c r="G46" s="7" t="str">
        <f>IF(DATA!B432=definitions!B6,"*","")</f>
        <v/>
      </c>
      <c r="H46" s="7" t="str">
        <f>IF(DATA!B432=definitions!B7,"*","")</f>
        <v/>
      </c>
      <c r="I46" s="7" t="str">
        <f>IF(DATA!B432=definitions!B8,"*","")</f>
        <v/>
      </c>
      <c r="J46" s="7" t="str">
        <f>IF(DATA!B432=definitions!B9,"*","")</f>
        <v/>
      </c>
      <c r="K46" s="7" t="str">
        <f>IF(DATA!B432=definitions!B10,"*","")</f>
        <v/>
      </c>
      <c r="L46" s="227"/>
      <c r="M46" s="539" t="str">
        <f>IF(DATA!B432=definitions!$B$11,definitions!$B$16,IF(DATA!B432=definitions!$B$13,definitions!$B$18,IF(definitions!$B$30=TRUE,definitions!$B$22,definitions!$B$20)))</f>
        <v>No Professional Practices have been selected.</v>
      </c>
      <c r="N46" s="540"/>
      <c r="O46" s="540"/>
      <c r="P46" s="540"/>
      <c r="Q46" s="540"/>
      <c r="R46" s="540"/>
      <c r="S46" s="540"/>
      <c r="T46" s="540"/>
      <c r="U46" s="540"/>
      <c r="V46" s="540"/>
      <c r="W46" s="540"/>
      <c r="X46" s="30"/>
      <c r="Y46" s="30"/>
    </row>
    <row r="47" spans="1:25" ht="12.75" customHeight="1" thickBot="1" x14ac:dyDescent="0.3">
      <c r="A47" s="534"/>
      <c r="B47" s="536" t="s">
        <v>3061</v>
      </c>
      <c r="C47" s="537"/>
      <c r="D47" s="537"/>
      <c r="E47" s="537"/>
      <c r="F47" s="538"/>
      <c r="G47" s="7" t="str">
        <f>IF(DATA!B455=definitions!B6,"*","")</f>
        <v/>
      </c>
      <c r="H47" s="7" t="str">
        <f>IF(DATA!B455=definitions!B7,"*","")</f>
        <v/>
      </c>
      <c r="I47" s="7" t="str">
        <f>IF(DATA!B455=definitions!B8,"*","")</f>
        <v/>
      </c>
      <c r="J47" s="7" t="str">
        <f>IF(DATA!B455=definitions!B9,"*","")</f>
        <v/>
      </c>
      <c r="K47" s="7" t="str">
        <f>IF(DATA!B455=definitions!B10,"*","")</f>
        <v/>
      </c>
      <c r="L47" s="227"/>
      <c r="M47" s="539" t="str">
        <f>IF(DATA!B455=definitions!$B$11,definitions!$B$16,IF(DATA!B455=definitions!$B$13,definitions!$B$18,IF(definitions!$B$30=TRUE,definitions!$B$22,definitions!$B$20)))</f>
        <v>No Professional Practices have been selected.</v>
      </c>
      <c r="N47" s="540"/>
      <c r="O47" s="540"/>
      <c r="P47" s="540"/>
      <c r="Q47" s="540"/>
      <c r="R47" s="540"/>
      <c r="S47" s="540"/>
      <c r="T47" s="540"/>
      <c r="U47" s="540"/>
      <c r="V47" s="540"/>
      <c r="W47" s="540"/>
      <c r="X47" s="30"/>
      <c r="Y47" s="30"/>
    </row>
    <row r="48" spans="1:25" ht="12.75" customHeight="1" thickBot="1" x14ac:dyDescent="0.3">
      <c r="A48" s="535"/>
      <c r="B48" s="552" t="s">
        <v>477</v>
      </c>
      <c r="C48" s="553"/>
      <c r="D48" s="553"/>
      <c r="E48" s="553"/>
      <c r="F48" s="554"/>
      <c r="G48" s="547" t="str">
        <f>DATA!B458</f>
        <v>Blank Form</v>
      </c>
      <c r="H48" s="548"/>
      <c r="I48" s="548"/>
      <c r="J48" s="548"/>
      <c r="K48" s="549"/>
      <c r="L48" s="228"/>
      <c r="M48" s="30"/>
      <c r="N48" s="30"/>
      <c r="O48" s="30"/>
      <c r="P48" s="30"/>
      <c r="Q48" s="30"/>
      <c r="R48" s="30"/>
      <c r="S48" s="30"/>
      <c r="T48" s="30"/>
      <c r="U48" s="30"/>
      <c r="V48" s="30"/>
      <c r="W48" s="30"/>
      <c r="X48" s="30"/>
      <c r="Y48" s="30"/>
    </row>
    <row r="49" spans="1:25" ht="12.75" customHeight="1" thickBot="1" x14ac:dyDescent="0.3">
      <c r="A49" s="533" t="s">
        <v>478</v>
      </c>
      <c r="B49" s="536" t="s">
        <v>3062</v>
      </c>
      <c r="C49" s="537"/>
      <c r="D49" s="537"/>
      <c r="E49" s="537"/>
      <c r="F49" s="538"/>
      <c r="G49" s="7" t="str">
        <f>IF(DATA!B485=definitions!B6,"*","")</f>
        <v/>
      </c>
      <c r="H49" s="7" t="str">
        <f>IF(DATA!B485=definitions!B7,"*","")</f>
        <v/>
      </c>
      <c r="I49" s="7" t="str">
        <f>IF(DATA!B485=definitions!B8,"*","")</f>
        <v/>
      </c>
      <c r="J49" s="7" t="str">
        <f>IF(DATA!B485=definitions!B9,"*","")</f>
        <v/>
      </c>
      <c r="K49" s="7" t="str">
        <f>IF(DATA!B485=definitions!B10,"*","")</f>
        <v/>
      </c>
      <c r="L49" s="227"/>
      <c r="M49" s="539" t="str">
        <f>IF(DATA!B485=definitions!$B$11,definitions!$B$16,IF(DATA!B485=definitions!$B$13,definitions!$B$18,IF(definitions!$B$30=TRUE,definitions!$B$22,definitions!$B$20)))</f>
        <v>No Professional Practices have been selected.</v>
      </c>
      <c r="N49" s="540"/>
      <c r="O49" s="540"/>
      <c r="P49" s="540"/>
      <c r="Q49" s="540"/>
      <c r="R49" s="540"/>
      <c r="S49" s="540"/>
      <c r="T49" s="540"/>
      <c r="U49" s="540"/>
      <c r="V49" s="540"/>
      <c r="W49" s="540"/>
      <c r="X49" s="30"/>
      <c r="Y49" s="30"/>
    </row>
    <row r="50" spans="1:25" ht="12.75" customHeight="1" thickBot="1" x14ac:dyDescent="0.3">
      <c r="A50" s="534"/>
      <c r="B50" s="536" t="s">
        <v>3063</v>
      </c>
      <c r="C50" s="537"/>
      <c r="D50" s="537"/>
      <c r="E50" s="537"/>
      <c r="F50" s="538"/>
      <c r="G50" s="7" t="str">
        <f>IF(DATA!B504=definitions!B6,"*","")</f>
        <v/>
      </c>
      <c r="H50" s="7" t="str">
        <f>IF(DATA!B504=definitions!B7,"*","")</f>
        <v/>
      </c>
      <c r="I50" s="7" t="str">
        <f>IF(DATA!B504=definitions!B8,"*","")</f>
        <v/>
      </c>
      <c r="J50" s="7" t="str">
        <f>IF(DATA!B504=definitions!B9,"*","")</f>
        <v/>
      </c>
      <c r="K50" s="7" t="str">
        <f>IF(DATA!B504=definitions!B10,"*","")</f>
        <v/>
      </c>
      <c r="L50" s="227"/>
      <c r="M50" s="539" t="str">
        <f>IF(DATA!B504=definitions!$B$11,definitions!$B$16,IF(DATA!B504=definitions!$B$13,definitions!$B$18,IF(definitions!$B$30=TRUE,definitions!$B$22,definitions!$B$20)))</f>
        <v>No Professional Practices have been selected.</v>
      </c>
      <c r="N50" s="540"/>
      <c r="O50" s="540"/>
      <c r="P50" s="540"/>
      <c r="Q50" s="540"/>
      <c r="R50" s="540"/>
      <c r="S50" s="540"/>
      <c r="T50" s="540"/>
      <c r="U50" s="540"/>
      <c r="V50" s="540"/>
      <c r="W50" s="540"/>
      <c r="X50" s="30"/>
      <c r="Y50" s="30"/>
    </row>
    <row r="51" spans="1:25" ht="12.75" customHeight="1" thickBot="1" x14ac:dyDescent="0.3">
      <c r="A51" s="534"/>
      <c r="B51" s="536" t="s">
        <v>3064</v>
      </c>
      <c r="C51" s="537"/>
      <c r="D51" s="537"/>
      <c r="E51" s="537"/>
      <c r="F51" s="538"/>
      <c r="G51" s="7" t="str">
        <f>IF(DATA!B523=definitions!B6,"*","")</f>
        <v/>
      </c>
      <c r="H51" s="7" t="str">
        <f>IF(DATA!B523=definitions!B7,"*","")</f>
        <v/>
      </c>
      <c r="I51" s="7" t="str">
        <f>IF(DATA!B523=definitions!B8,"*","")</f>
        <v/>
      </c>
      <c r="J51" s="7" t="str">
        <f>IF(DATA!B523=definitions!B9,"*","")</f>
        <v/>
      </c>
      <c r="K51" s="7" t="str">
        <f>IF(DATA!B523=definitions!B10,"*","")</f>
        <v/>
      </c>
      <c r="L51" s="227"/>
      <c r="M51" s="539" t="str">
        <f>IF(DATA!B523=definitions!$B$11,definitions!$B$16,IF(DATA!B523=definitions!$B$13,definitions!$B$18,IF(definitions!$B$30=TRUE,definitions!$B$22,definitions!$B$20)))</f>
        <v>No Professional Practices have been selected.</v>
      </c>
      <c r="N51" s="540"/>
      <c r="O51" s="540"/>
      <c r="P51" s="540"/>
      <c r="Q51" s="540"/>
      <c r="R51" s="540"/>
      <c r="S51" s="540"/>
      <c r="T51" s="540"/>
      <c r="U51" s="540"/>
      <c r="V51" s="540"/>
      <c r="W51" s="540"/>
      <c r="X51" s="30"/>
      <c r="Y51" s="30"/>
    </row>
    <row r="52" spans="1:25" ht="12.75" customHeight="1" thickBot="1" x14ac:dyDescent="0.3">
      <c r="A52" s="534"/>
      <c r="B52" s="536" t="s">
        <v>3065</v>
      </c>
      <c r="C52" s="537"/>
      <c r="D52" s="537"/>
      <c r="E52" s="537"/>
      <c r="F52" s="538"/>
      <c r="G52" s="7" t="str">
        <f>IF(DATA!B543=definitions!B6,"*","")</f>
        <v/>
      </c>
      <c r="H52" s="7" t="str">
        <f>IF(DATA!B543=definitions!B7,"*","")</f>
        <v/>
      </c>
      <c r="I52" s="7" t="str">
        <f>IF(DATA!B543=definitions!B8,"*","")</f>
        <v/>
      </c>
      <c r="J52" s="7" t="str">
        <f>IF(DATA!B543=definitions!B9,"*","")</f>
        <v/>
      </c>
      <c r="K52" s="7" t="str">
        <f>IF(DATA!B543=definitions!B10,"*","")</f>
        <v/>
      </c>
      <c r="L52" s="227"/>
      <c r="M52" s="539" t="str">
        <f>IF(DATA!B543=definitions!$B$11,definitions!$B$16,IF(DATA!B543=definitions!$B$13,definitions!$B$18,IF(definitions!$B$30=TRUE,definitions!$B$22,definitions!$B$20)))</f>
        <v>No Professional Practices have been selected.</v>
      </c>
      <c r="N52" s="540"/>
      <c r="O52" s="540"/>
      <c r="P52" s="540"/>
      <c r="Q52" s="540"/>
      <c r="R52" s="540"/>
      <c r="S52" s="540"/>
      <c r="T52" s="540"/>
      <c r="U52" s="540"/>
      <c r="V52" s="540"/>
      <c r="W52" s="540"/>
      <c r="X52" s="30"/>
      <c r="Y52" s="30"/>
    </row>
    <row r="53" spans="1:25" ht="12.75" customHeight="1" thickBot="1" x14ac:dyDescent="0.3">
      <c r="A53" s="534"/>
      <c r="B53" s="536" t="s">
        <v>3066</v>
      </c>
      <c r="C53" s="537"/>
      <c r="D53" s="537"/>
      <c r="E53" s="537"/>
      <c r="F53" s="538"/>
      <c r="G53" s="7" t="str">
        <f>IF(DATA!B565=definitions!B6,"*","")</f>
        <v/>
      </c>
      <c r="H53" s="7" t="str">
        <f>IF(DATA!B565=definitions!B7,"*","")</f>
        <v/>
      </c>
      <c r="I53" s="7" t="str">
        <f>IF(DATA!B565=definitions!B8,"*","")</f>
        <v/>
      </c>
      <c r="J53" s="7" t="str">
        <f>IF(DATA!B565=definitions!B9,"*","")</f>
        <v/>
      </c>
      <c r="K53" s="7" t="str">
        <f>IF(DATA!B565=definitions!B10,"*","")</f>
        <v/>
      </c>
      <c r="L53" s="227"/>
      <c r="M53" s="539" t="str">
        <f>IF(DATA!B565=definitions!$B$11,definitions!$B$16,IF(DATA!B565=definitions!$B$13,definitions!$B$18,IF(definitions!$B$30=TRUE,definitions!$B$22,definitions!$B$20)))</f>
        <v>No Professional Practices have been selected.</v>
      </c>
      <c r="N53" s="540"/>
      <c r="O53" s="540"/>
      <c r="P53" s="540"/>
      <c r="Q53" s="540"/>
      <c r="R53" s="540"/>
      <c r="S53" s="540"/>
      <c r="T53" s="540"/>
      <c r="U53" s="540"/>
      <c r="V53" s="540"/>
      <c r="W53" s="540"/>
      <c r="X53" s="30"/>
      <c r="Y53" s="30"/>
    </row>
    <row r="54" spans="1:25" ht="12.75" customHeight="1" thickBot="1" x14ac:dyDescent="0.3">
      <c r="A54" s="534"/>
      <c r="B54" s="536" t="s">
        <v>3067</v>
      </c>
      <c r="C54" s="537"/>
      <c r="D54" s="537"/>
      <c r="E54" s="537"/>
      <c r="F54" s="538"/>
      <c r="G54" s="7" t="str">
        <f>IF(DATA!B585=definitions!B6,"*","")</f>
        <v/>
      </c>
      <c r="H54" s="7" t="str">
        <f>IF(DATA!B585=definitions!B7,"*","")</f>
        <v/>
      </c>
      <c r="I54" s="7" t="str">
        <f>IF(DATA!B585=definitions!B8,"*","")</f>
        <v/>
      </c>
      <c r="J54" s="7" t="str">
        <f>IF(DATA!B585=definitions!B9,"*","")</f>
        <v/>
      </c>
      <c r="K54" s="7" t="str">
        <f>IF(DATA!B585=definitions!B10,"*","")</f>
        <v/>
      </c>
      <c r="L54" s="227"/>
      <c r="M54" s="539" t="str">
        <f>IF(DATA!B585=definitions!$B$11,definitions!$B$16,IF(DATA!B585=definitions!$B$13,definitions!$B$18,IF(definitions!$B$30=TRUE,definitions!$B$22,definitions!$B$20)))</f>
        <v>No Professional Practices have been selected.</v>
      </c>
      <c r="N54" s="540"/>
      <c r="O54" s="540"/>
      <c r="P54" s="540"/>
      <c r="Q54" s="540"/>
      <c r="R54" s="540"/>
      <c r="S54" s="540"/>
      <c r="T54" s="540"/>
      <c r="U54" s="540"/>
      <c r="V54" s="540"/>
      <c r="W54" s="540"/>
      <c r="X54" s="30"/>
      <c r="Y54" s="30"/>
    </row>
    <row r="55" spans="1:25" ht="12.75" customHeight="1" thickBot="1" x14ac:dyDescent="0.3">
      <c r="A55" s="535"/>
      <c r="B55" s="552" t="s">
        <v>479</v>
      </c>
      <c r="C55" s="553"/>
      <c r="D55" s="553"/>
      <c r="E55" s="553"/>
      <c r="F55" s="554"/>
      <c r="G55" s="692" t="str">
        <f>DATA!B588</f>
        <v>Blank Form</v>
      </c>
      <c r="H55" s="693"/>
      <c r="I55" s="693"/>
      <c r="J55" s="693"/>
      <c r="K55" s="694"/>
      <c r="L55" s="228"/>
      <c r="M55" s="30"/>
      <c r="N55" s="30"/>
      <c r="O55" s="30"/>
      <c r="P55" s="30"/>
      <c r="Q55" s="30"/>
      <c r="R55" s="30"/>
      <c r="S55" s="30"/>
      <c r="T55" s="30"/>
      <c r="U55" s="30"/>
      <c r="V55" s="30"/>
      <c r="W55" s="30"/>
      <c r="X55" s="30"/>
      <c r="Y55" s="30"/>
    </row>
    <row r="56" spans="1:25" ht="12.75" customHeight="1" thickBot="1" x14ac:dyDescent="0.3">
      <c r="A56" s="534" t="s">
        <v>2616</v>
      </c>
      <c r="B56" s="695" t="s">
        <v>3068</v>
      </c>
      <c r="C56" s="696"/>
      <c r="D56" s="696"/>
      <c r="E56" s="696"/>
      <c r="F56" s="697"/>
      <c r="G56" s="7" t="str">
        <f>IF(DATA!B608=definitions!B6,"*","")</f>
        <v/>
      </c>
      <c r="H56" s="7" t="str">
        <f>IF(DATA!B608=definitions!B7,"*","")</f>
        <v/>
      </c>
      <c r="I56" s="7" t="str">
        <f>IF(DATA!B608=definitions!B8,"*","")</f>
        <v/>
      </c>
      <c r="J56" s="7" t="str">
        <f>IF(DATA!B608=definitions!B9,"*","")</f>
        <v/>
      </c>
      <c r="K56" s="7" t="str">
        <f>IF(DATA!B608=definitions!B10,"*","")</f>
        <v/>
      </c>
      <c r="L56" s="227"/>
      <c r="M56" s="539" t="str">
        <f>IF(DATA!B608=definitions!$B$11,definitions!$B$16,IF(DATA!B608=definitions!$B$13,definitions!$B$18,IF(definitions!$B$30=TRUE,definitions!$B$22,definitions!$B$20)))</f>
        <v>No Professional Practices have been selected.</v>
      </c>
      <c r="N56" s="540"/>
      <c r="O56" s="540"/>
      <c r="P56" s="540"/>
      <c r="Q56" s="540"/>
      <c r="R56" s="540"/>
      <c r="S56" s="540"/>
      <c r="T56" s="540"/>
      <c r="U56" s="540"/>
      <c r="V56" s="540"/>
      <c r="W56" s="540"/>
      <c r="X56" s="30"/>
      <c r="Y56" s="30"/>
    </row>
    <row r="57" spans="1:25" ht="12.75" customHeight="1" thickBot="1" x14ac:dyDescent="0.3">
      <c r="A57" s="534"/>
      <c r="B57" s="536" t="s">
        <v>3069</v>
      </c>
      <c r="C57" s="537"/>
      <c r="D57" s="537"/>
      <c r="E57" s="537"/>
      <c r="F57" s="538"/>
      <c r="G57" s="7" t="str">
        <f>IF(DATA!B628=definitions!B6,"*","")</f>
        <v/>
      </c>
      <c r="H57" s="7" t="str">
        <f>IF(DATA!B628=definitions!B7,"*","")</f>
        <v/>
      </c>
      <c r="I57" s="7" t="str">
        <f>IF(DATA!B628=definitions!B8,"*","")</f>
        <v/>
      </c>
      <c r="J57" s="7" t="str">
        <f>IF(DATA!B628=definitions!B9,"*","")</f>
        <v/>
      </c>
      <c r="K57" s="7" t="str">
        <f>IF(DATA!B628=definitions!B10,"*","")</f>
        <v/>
      </c>
      <c r="L57" s="227"/>
      <c r="M57" s="539" t="str">
        <f>IF(DATA!B628=definitions!$B$11,definitions!$B$16,IF(DATA!B628=definitions!$B$13,definitions!$B$18,IF(definitions!$B$30=TRUE,definitions!$B$22,definitions!$B$20)))</f>
        <v>No Professional Practices have been selected.</v>
      </c>
      <c r="N57" s="540"/>
      <c r="O57" s="540"/>
      <c r="P57" s="540"/>
      <c r="Q57" s="540"/>
      <c r="R57" s="540"/>
      <c r="S57" s="540"/>
      <c r="T57" s="540"/>
      <c r="U57" s="540"/>
      <c r="V57" s="540"/>
      <c r="W57" s="540"/>
      <c r="X57" s="30"/>
      <c r="Y57" s="30"/>
    </row>
    <row r="58" spans="1:25" ht="12.75" customHeight="1" thickBot="1" x14ac:dyDescent="0.3">
      <c r="A58" s="534"/>
      <c r="B58" s="536" t="s">
        <v>3070</v>
      </c>
      <c r="C58" s="537"/>
      <c r="D58" s="537"/>
      <c r="E58" s="537"/>
      <c r="F58" s="538"/>
      <c r="G58" s="7" t="str">
        <f>IF(DATA!B648=definitions!B6,"*","")</f>
        <v/>
      </c>
      <c r="H58" s="7" t="str">
        <f>IF(DATA!B648=definitions!B7,"*","")</f>
        <v/>
      </c>
      <c r="I58" s="7" t="str">
        <f>IF(DATA!B648=definitions!B8,"*","")</f>
        <v/>
      </c>
      <c r="J58" s="7" t="str">
        <f>IF(DATA!B648=definitions!B9,"*","")</f>
        <v/>
      </c>
      <c r="K58" s="7" t="str">
        <f>IF(DATA!B648=definitions!B10,"*","")</f>
        <v/>
      </c>
      <c r="L58" s="227"/>
      <c r="M58" s="539" t="str">
        <f>IF(DATA!B648=definitions!$B$11,definitions!$B$16,IF(DATA!B648=definitions!$B$13,definitions!$B$18,IF(definitions!$B$30=TRUE,definitions!$B$22,definitions!$B$20)))</f>
        <v>No Professional Practices have been selected.</v>
      </c>
      <c r="N58" s="540"/>
      <c r="O58" s="540"/>
      <c r="P58" s="540"/>
      <c r="Q58" s="540"/>
      <c r="R58" s="540"/>
      <c r="S58" s="540"/>
      <c r="T58" s="540"/>
      <c r="U58" s="540"/>
      <c r="V58" s="540"/>
      <c r="W58" s="540"/>
      <c r="X58" s="30"/>
      <c r="Y58" s="30"/>
    </row>
    <row r="59" spans="1:25" ht="12.75" customHeight="1" thickBot="1" x14ac:dyDescent="0.3">
      <c r="A59" s="535"/>
      <c r="B59" s="552" t="s">
        <v>3054</v>
      </c>
      <c r="C59" s="553"/>
      <c r="D59" s="553"/>
      <c r="E59" s="553"/>
      <c r="F59" s="554"/>
      <c r="G59" s="547" t="str">
        <f>DATA!B651</f>
        <v>Blank Form</v>
      </c>
      <c r="H59" s="548"/>
      <c r="I59" s="548"/>
      <c r="J59" s="548"/>
      <c r="K59" s="549"/>
      <c r="L59" s="313"/>
      <c r="M59" s="30"/>
      <c r="N59" s="30"/>
      <c r="O59" s="30"/>
      <c r="P59" s="30"/>
      <c r="Q59" s="30"/>
      <c r="R59" s="30"/>
      <c r="S59" s="30"/>
      <c r="T59" s="30"/>
      <c r="U59" s="30"/>
      <c r="V59" s="30"/>
      <c r="W59" s="30"/>
      <c r="X59" s="30"/>
      <c r="Y59" s="30"/>
    </row>
    <row r="60" spans="1:25" ht="30" customHeight="1" thickBot="1" x14ac:dyDescent="0.3">
      <c r="A60" s="558" t="s">
        <v>2601</v>
      </c>
      <c r="B60" s="559"/>
      <c r="C60" s="559"/>
      <c r="D60" s="559"/>
      <c r="E60" s="559"/>
      <c r="F60" s="559"/>
      <c r="G60" s="559"/>
      <c r="H60" s="559"/>
      <c r="I60" s="559"/>
      <c r="J60" s="559"/>
      <c r="K60" s="559"/>
      <c r="L60" s="229"/>
      <c r="M60" s="30"/>
      <c r="N60" s="30"/>
      <c r="O60" s="30"/>
      <c r="P60" s="30"/>
      <c r="Q60" s="30"/>
      <c r="R60" s="30"/>
      <c r="S60" s="30"/>
      <c r="T60" s="30"/>
      <c r="U60" s="30"/>
      <c r="V60" s="30"/>
      <c r="W60" s="30"/>
      <c r="X60" s="30"/>
      <c r="Y60" s="30"/>
    </row>
    <row r="61" spans="1:25" ht="15.75" customHeight="1" thickBot="1" x14ac:dyDescent="0.3">
      <c r="A61" s="560" t="s">
        <v>480</v>
      </c>
      <c r="B61" s="561"/>
      <c r="C61" s="561" t="s">
        <v>1018</v>
      </c>
      <c r="D61" s="561"/>
      <c r="E61" s="561"/>
      <c r="F61" s="561"/>
      <c r="G61" s="564" t="s">
        <v>1019</v>
      </c>
      <c r="H61" s="565"/>
      <c r="I61" s="566"/>
      <c r="J61" s="567" t="s">
        <v>1020</v>
      </c>
      <c r="K61" s="569" t="s">
        <v>2602</v>
      </c>
      <c r="L61" s="206"/>
      <c r="M61" s="578" t="s">
        <v>2603</v>
      </c>
      <c r="N61" s="30" t="s">
        <v>2604</v>
      </c>
      <c r="O61" s="30"/>
      <c r="P61" s="30"/>
      <c r="Q61" s="30"/>
      <c r="R61" s="30"/>
      <c r="S61" s="30"/>
      <c r="T61" s="30"/>
      <c r="U61" s="30"/>
      <c r="V61" s="30"/>
      <c r="W61" s="30"/>
      <c r="X61" s="30"/>
      <c r="Y61" s="30"/>
    </row>
    <row r="62" spans="1:25" ht="24.75" customHeight="1" thickBot="1" x14ac:dyDescent="0.3">
      <c r="A62" s="562"/>
      <c r="B62" s="563"/>
      <c r="C62" s="563"/>
      <c r="D62" s="563"/>
      <c r="E62" s="563"/>
      <c r="F62" s="563"/>
      <c r="G62" s="317" t="s">
        <v>1010</v>
      </c>
      <c r="H62" s="564" t="s">
        <v>1011</v>
      </c>
      <c r="I62" s="566"/>
      <c r="J62" s="568"/>
      <c r="K62" s="570"/>
      <c r="L62" s="207"/>
      <c r="M62" s="579"/>
      <c r="N62" s="30">
        <f>definitions!E7</f>
        <v>1</v>
      </c>
      <c r="O62" s="30"/>
      <c r="P62" s="30"/>
      <c r="Q62" s="30"/>
      <c r="R62" s="30"/>
      <c r="S62" s="30"/>
      <c r="T62" s="30"/>
      <c r="U62" s="30"/>
      <c r="V62" s="30"/>
      <c r="W62" s="30"/>
      <c r="X62" s="30"/>
      <c r="Y62" s="30"/>
    </row>
    <row r="63" spans="1:25" ht="16.5" customHeight="1" thickBot="1" x14ac:dyDescent="0.3">
      <c r="A63" s="571" t="s">
        <v>3226</v>
      </c>
      <c r="B63" s="572"/>
      <c r="C63" s="574" t="s">
        <v>1979</v>
      </c>
      <c r="D63" s="574"/>
      <c r="E63" s="574"/>
      <c r="F63" s="574"/>
      <c r="G63" s="113" t="s">
        <v>1021</v>
      </c>
      <c r="H63" s="576" t="str">
        <f>G33</f>
        <v>Blank Form</v>
      </c>
      <c r="I63" s="577"/>
      <c r="J63" s="409" t="str">
        <f>IF(ISNUMBER(DATA!B164),ROUND((DATA!B164/16)*(24*K63)*2, 2),"No Score")</f>
        <v>No Score</v>
      </c>
      <c r="K63" s="411">
        <f>IF(definitions!E7=3,M63/SUM(M63:M68)/2,IF(definitions!E7=1,4/25*0.5,IF(definitions!E7=2,0.5/6,"select weight")))</f>
        <v>0.08</v>
      </c>
      <c r="L63" s="230"/>
      <c r="M63" s="393">
        <v>1</v>
      </c>
      <c r="N63" s="539" t="s">
        <v>3202</v>
      </c>
      <c r="O63" s="580"/>
      <c r="P63" s="30"/>
      <c r="Q63" s="30"/>
      <c r="R63" s="30"/>
      <c r="S63" s="30"/>
      <c r="T63" s="30"/>
      <c r="U63" s="30"/>
      <c r="V63" s="30"/>
      <c r="W63" s="30"/>
      <c r="X63" s="30"/>
      <c r="Y63" s="30"/>
    </row>
    <row r="64" spans="1:25" ht="16.5" customHeight="1" thickBot="1" x14ac:dyDescent="0.3">
      <c r="A64" s="571" t="s">
        <v>3227</v>
      </c>
      <c r="B64" s="572"/>
      <c r="C64" s="573" t="s">
        <v>1974</v>
      </c>
      <c r="D64" s="574"/>
      <c r="E64" s="574"/>
      <c r="F64" s="575"/>
      <c r="G64" s="114" t="s">
        <v>1022</v>
      </c>
      <c r="H64" s="576" t="str">
        <f>G39</f>
        <v>Blank Form</v>
      </c>
      <c r="I64" s="577"/>
      <c r="J64" s="409" t="str">
        <f>IF(ISNUMBER(DATA!B290),ROUND((DATA!B290/20)*(24*K64)*2, 2),"No Score")</f>
        <v>No Score</v>
      </c>
      <c r="K64" s="411">
        <f>IF(definitions!E7=3,M64/SUM(M63:M68)/2,IF(definitions!E7=1,5/25*0.5,IF(definitions!E7=2,0.5/6,"select weight")))</f>
        <v>0.1</v>
      </c>
      <c r="L64" s="230"/>
      <c r="M64" s="393">
        <v>1</v>
      </c>
      <c r="N64" s="581"/>
      <c r="O64" s="582"/>
      <c r="P64" s="30"/>
      <c r="Q64" s="30"/>
      <c r="R64" s="30"/>
      <c r="S64" s="30"/>
      <c r="T64" s="30"/>
      <c r="U64" s="30"/>
      <c r="V64" s="30"/>
      <c r="W64" s="30"/>
      <c r="X64" s="30"/>
      <c r="Y64" s="30"/>
    </row>
    <row r="65" spans="1:25" ht="16.5" customHeight="1" thickBot="1" x14ac:dyDescent="0.3">
      <c r="A65" s="571" t="s">
        <v>3228</v>
      </c>
      <c r="B65" s="572"/>
      <c r="C65" s="573" t="s">
        <v>1975</v>
      </c>
      <c r="D65" s="574"/>
      <c r="E65" s="574"/>
      <c r="F65" s="575"/>
      <c r="G65" s="114" t="s">
        <v>1023</v>
      </c>
      <c r="H65" s="576" t="str">
        <f>G44</f>
        <v>Blank Form</v>
      </c>
      <c r="I65" s="577"/>
      <c r="J65" s="409" t="str">
        <f>IF(ISNUMBER(DATA!B383),ROUND((DATA!B383/16)*(24*K65)*2, 2),"No Score")</f>
        <v>No Score</v>
      </c>
      <c r="K65" s="411">
        <f>IF(definitions!E7=3,M65/SUM(M63:M68)/2,IF(definitions!E7=1,4/25*0.5,IF(definitions!E7=2,0.5/6,"select weight")))</f>
        <v>0.08</v>
      </c>
      <c r="L65" s="230"/>
      <c r="M65" s="393">
        <v>1</v>
      </c>
      <c r="N65" s="581"/>
      <c r="O65" s="582"/>
      <c r="P65" s="30"/>
      <c r="Q65" s="30"/>
      <c r="R65" s="30"/>
      <c r="S65" s="30"/>
      <c r="T65" s="30"/>
      <c r="U65" s="30"/>
      <c r="V65" s="30"/>
      <c r="W65" s="30"/>
      <c r="X65" s="30"/>
      <c r="Y65" s="30"/>
    </row>
    <row r="66" spans="1:25" ht="16.5" customHeight="1" thickBot="1" x14ac:dyDescent="0.3">
      <c r="A66" s="571" t="s">
        <v>3229</v>
      </c>
      <c r="B66" s="572"/>
      <c r="C66" s="573" t="s">
        <v>1976</v>
      </c>
      <c r="D66" s="574"/>
      <c r="E66" s="574"/>
      <c r="F66" s="575"/>
      <c r="G66" s="114" t="s">
        <v>1024</v>
      </c>
      <c r="H66" s="576" t="str">
        <f>G48</f>
        <v>Blank Form</v>
      </c>
      <c r="I66" s="577"/>
      <c r="J66" s="409" t="str">
        <f>IF(ISNUMBER(DATA!B457),ROUND((DATA!B457/12)*(24*K66)*2, 2),"No Score")</f>
        <v>No Score</v>
      </c>
      <c r="K66" s="411">
        <f>IF(definitions!E7=3,M66/SUM(M63:M68)/2,IF(definitions!E7=1,3/25*0.5,IF(definitions!E7=2,0.5/6,"select weight")))</f>
        <v>0.06</v>
      </c>
      <c r="L66" s="230"/>
      <c r="M66" s="393">
        <v>1</v>
      </c>
      <c r="N66" s="581"/>
      <c r="O66" s="582"/>
      <c r="P66" s="30"/>
      <c r="Q66" s="30"/>
      <c r="R66" s="30"/>
      <c r="S66" s="30"/>
      <c r="T66" s="30"/>
      <c r="U66" s="30"/>
      <c r="V66" s="30"/>
      <c r="W66" s="30"/>
      <c r="X66" s="30"/>
      <c r="Y66" s="30"/>
    </row>
    <row r="67" spans="1:25" ht="16.5" customHeight="1" thickBot="1" x14ac:dyDescent="0.3">
      <c r="A67" s="571" t="s">
        <v>3230</v>
      </c>
      <c r="B67" s="572"/>
      <c r="C67" s="573" t="s">
        <v>520</v>
      </c>
      <c r="D67" s="574"/>
      <c r="E67" s="574"/>
      <c r="F67" s="575"/>
      <c r="G67" s="114" t="s">
        <v>1025</v>
      </c>
      <c r="H67" s="576" t="str">
        <f>G55</f>
        <v>Blank Form</v>
      </c>
      <c r="I67" s="577"/>
      <c r="J67" s="409" t="str">
        <f>IF(ISNUMBER(DATA!B587),ROUND((DATA!B587/24)*(24*K67)*2, 2),"No Score")</f>
        <v>No Score</v>
      </c>
      <c r="K67" s="411">
        <f>IF(definitions!E7=3,M67/SUM(M63:M68)/2,IF(definitions!E7=1,6/25*0.5,IF(definitions!E7=2,0.5/6,"select weight")))</f>
        <v>0.12</v>
      </c>
      <c r="L67" s="231"/>
      <c r="M67" s="393">
        <v>1</v>
      </c>
      <c r="N67" s="581"/>
      <c r="O67" s="582"/>
      <c r="P67" s="30"/>
      <c r="Q67" s="30"/>
      <c r="R67" s="30"/>
      <c r="S67" s="30"/>
      <c r="T67" s="30"/>
      <c r="U67" s="30"/>
      <c r="V67" s="30"/>
      <c r="W67" s="30"/>
      <c r="X67" s="30"/>
      <c r="Y67" s="30"/>
    </row>
    <row r="68" spans="1:25" ht="16.5" customHeight="1" thickBot="1" x14ac:dyDescent="0.3">
      <c r="A68" s="314"/>
      <c r="B68" s="318"/>
      <c r="C68" s="315"/>
      <c r="D68" s="315"/>
      <c r="E68" s="315"/>
      <c r="F68" s="316"/>
      <c r="G68" s="407" t="s">
        <v>3071</v>
      </c>
      <c r="H68" s="590" t="str">
        <f>G59</f>
        <v>Blank Form</v>
      </c>
      <c r="I68" s="591"/>
      <c r="J68" s="410" t="str">
        <f>IF(ISNUMBER(DATA!B650),ROUND((DATA!B650/12)*(24*K68)*2, 2),"No Score")</f>
        <v>No Score</v>
      </c>
      <c r="K68" s="413">
        <f>IF(definitions!E7=3,M68/SUM(M63:M68)/2,IF(definitions!E7=1,3/25*0.5,IF(definitions!E7=2,0.5/6,"select weight")))</f>
        <v>0.06</v>
      </c>
      <c r="L68" s="319"/>
      <c r="M68" s="393">
        <v>1</v>
      </c>
      <c r="N68" s="581"/>
      <c r="O68" s="582"/>
      <c r="P68" s="30"/>
      <c r="Q68" s="30"/>
      <c r="R68" s="30"/>
      <c r="S68" s="30"/>
      <c r="T68" s="30"/>
      <c r="U68" s="30"/>
      <c r="V68" s="30"/>
      <c r="W68" s="30"/>
      <c r="X68" s="30"/>
      <c r="Y68" s="30"/>
    </row>
    <row r="69" spans="1:25" ht="24.95" customHeight="1" thickBot="1" x14ac:dyDescent="0.3">
      <c r="A69" s="583" t="s">
        <v>2605</v>
      </c>
      <c r="B69" s="584"/>
      <c r="C69" s="584"/>
      <c r="D69" s="584"/>
      <c r="E69" s="584"/>
      <c r="F69" s="584"/>
      <c r="G69" s="592" t="s">
        <v>3267</v>
      </c>
      <c r="H69" s="593"/>
      <c r="I69" s="592" t="s">
        <v>3368</v>
      </c>
      <c r="J69" s="593"/>
      <c r="K69" s="412">
        <f>SUM(K63:K68)</f>
        <v>0.5</v>
      </c>
      <c r="L69" s="408"/>
      <c r="M69" s="232">
        <f>SUM(M63:M68)</f>
        <v>6</v>
      </c>
      <c r="N69" s="585"/>
      <c r="O69" s="586"/>
      <c r="P69" s="30"/>
      <c r="Q69" s="30"/>
      <c r="R69" s="30"/>
      <c r="S69" s="30"/>
      <c r="T69" s="30"/>
      <c r="U69" s="30"/>
      <c r="V69" s="30"/>
      <c r="W69" s="30"/>
      <c r="X69" s="30"/>
      <c r="Y69" s="30"/>
    </row>
    <row r="70" spans="1:25" ht="33" customHeight="1" thickBot="1" x14ac:dyDescent="0.3">
      <c r="A70" s="168"/>
      <c r="B70" s="587" t="s">
        <v>3231</v>
      </c>
      <c r="C70" s="587"/>
      <c r="D70" s="587"/>
      <c r="E70" s="587"/>
      <c r="F70" s="587"/>
      <c r="G70" s="594" t="str">
        <f>IF(AND(AND(H63&lt;&gt;"Blank Form",H64&lt;&gt;"Blank Form",H65&lt;&gt;"Blank Form",H66&lt;&gt;"Blank Form",H67&lt;&gt;"Blank Form",H68&lt;&gt;"Blank Form"),AND(H64&lt;&gt;"No Score",H65&lt;&gt;"No Score",H66&lt;&gt;"No Score",H67&lt;&gt;"No Score",H68&lt;&gt;"No Score")),SUM(J63:J68),"No Score")</f>
        <v>No Score</v>
      </c>
      <c r="H70" s="595"/>
      <c r="I70" s="596" t="str">
        <f>IF(ISNUMBER(Report!G70),ROUND(Report!G70 * 22.5*(1-J150)*2,0),"No Score")</f>
        <v>No Score</v>
      </c>
      <c r="J70" s="597"/>
      <c r="K70" s="414"/>
      <c r="L70" s="210"/>
      <c r="M70" s="588"/>
      <c r="N70" s="589"/>
      <c r="O70" s="589"/>
      <c r="P70" s="30"/>
      <c r="Q70" s="30"/>
      <c r="R70" s="30"/>
      <c r="S70" s="30"/>
      <c r="T70" s="30"/>
      <c r="U70" s="30"/>
      <c r="V70" s="30"/>
      <c r="W70" s="30"/>
      <c r="X70" s="30"/>
      <c r="Y70" s="30"/>
    </row>
    <row r="71" spans="1:25" ht="24.95" customHeight="1" thickBot="1" x14ac:dyDescent="0.3">
      <c r="A71" s="168"/>
      <c r="B71" s="608" t="s">
        <v>3232</v>
      </c>
      <c r="C71" s="608"/>
      <c r="D71" s="608"/>
      <c r="E71" s="608"/>
      <c r="F71" s="609"/>
      <c r="G71" s="610" t="s">
        <v>1026</v>
      </c>
      <c r="H71" s="611"/>
      <c r="I71" s="611"/>
      <c r="J71" s="611"/>
      <c r="K71" s="612"/>
      <c r="L71" s="233"/>
      <c r="M71" s="30"/>
      <c r="N71" s="30"/>
      <c r="O71" s="30"/>
      <c r="P71" s="30"/>
      <c r="Q71" s="30"/>
      <c r="R71" s="30"/>
      <c r="S71" s="30"/>
      <c r="T71" s="30"/>
      <c r="U71" s="30"/>
      <c r="V71" s="30"/>
      <c r="W71" s="30"/>
      <c r="X71" s="30"/>
      <c r="Y71" s="30"/>
    </row>
    <row r="72" spans="1:25" ht="30.75" customHeight="1" thickBot="1" x14ac:dyDescent="0.3">
      <c r="A72" s="168"/>
      <c r="B72" s="613" t="s">
        <v>3089</v>
      </c>
      <c r="C72" s="613"/>
      <c r="D72" s="613"/>
      <c r="E72" s="613"/>
      <c r="F72" s="614"/>
      <c r="G72" s="615" t="str">
        <f>IF(G70="No Score","No Score",IF(G70&lt;=2,"Basic",IF(AND(G70&lt;=8,G70&gt;2),"Partially Proficient",IF(AND(G70&lt;=14,G70&gt;8),"Proficient",IF(AND(G70&lt;=20,G70&gt;14),"Accomplished",IF(AND(G70&lt;=24,G70&gt;20),"Exemplary","ERROR"))))))</f>
        <v>No Score</v>
      </c>
      <c r="H72" s="616"/>
      <c r="I72" s="616"/>
      <c r="J72" s="616"/>
      <c r="K72" s="617"/>
      <c r="L72" s="210"/>
      <c r="M72" s="30"/>
      <c r="N72" s="30"/>
      <c r="O72" s="30"/>
      <c r="P72" s="30"/>
      <c r="Q72" s="30"/>
      <c r="R72" s="30"/>
      <c r="S72" s="30"/>
      <c r="T72" s="30"/>
      <c r="U72" s="30"/>
      <c r="V72" s="30"/>
      <c r="W72" s="30"/>
      <c r="X72" s="30"/>
      <c r="Y72" s="30"/>
    </row>
    <row r="73" spans="1:25" ht="31.5" x14ac:dyDescent="0.25">
      <c r="A73" s="618" t="s">
        <v>3078</v>
      </c>
      <c r="B73" s="619"/>
      <c r="C73" s="619"/>
      <c r="D73" s="619"/>
      <c r="E73" s="619"/>
      <c r="F73" s="619"/>
      <c r="G73" s="619"/>
      <c r="H73" s="619"/>
      <c r="I73" s="619"/>
      <c r="J73" s="619"/>
      <c r="K73" s="619"/>
      <c r="L73" s="234"/>
      <c r="M73" s="30"/>
      <c r="N73" s="30"/>
      <c r="O73" s="30"/>
      <c r="P73" s="30"/>
      <c r="Q73" s="30"/>
      <c r="R73" s="30"/>
      <c r="S73" s="30"/>
      <c r="T73" s="30"/>
      <c r="U73" s="30"/>
      <c r="V73" s="30"/>
      <c r="W73" s="30"/>
      <c r="X73" s="30"/>
      <c r="Y73" s="30"/>
    </row>
    <row r="74" spans="1:25" ht="32.25" thickBot="1" x14ac:dyDescent="0.3">
      <c r="A74" s="618"/>
      <c r="B74" s="619"/>
      <c r="C74" s="619"/>
      <c r="D74" s="619"/>
      <c r="E74" s="619"/>
      <c r="F74" s="619"/>
      <c r="G74" s="619"/>
      <c r="H74" s="619"/>
      <c r="I74" s="619"/>
      <c r="J74" s="619"/>
      <c r="K74" s="619"/>
      <c r="L74" s="234"/>
      <c r="M74" s="30"/>
      <c r="N74" s="30"/>
      <c r="O74" s="30"/>
      <c r="P74" s="30"/>
      <c r="Q74" s="30"/>
      <c r="R74" s="30"/>
      <c r="S74" s="30"/>
      <c r="T74" s="30"/>
      <c r="U74" s="30"/>
      <c r="V74" s="30"/>
      <c r="W74" s="30"/>
      <c r="X74" s="30"/>
      <c r="Y74" s="30"/>
    </row>
    <row r="75" spans="1:25" x14ac:dyDescent="0.25">
      <c r="A75" s="598" t="s">
        <v>3211</v>
      </c>
      <c r="B75" s="477"/>
      <c r="C75" s="599" t="str">
        <f>IF(AND(ISBLANK('Standard 1'!A49),OR(H63="Partially Proficient",H63="Basic")),"Comments are Necessary for Ratings of Basic or Partially Proficent",IF(ISBLANK('Standard 1'!A49),"",'Standard 1'!A49))</f>
        <v/>
      </c>
      <c r="D75" s="600"/>
      <c r="E75" s="600"/>
      <c r="F75" s="600"/>
      <c r="G75" s="600"/>
      <c r="H75" s="600"/>
      <c r="I75" s="600"/>
      <c r="J75" s="600"/>
      <c r="K75" s="601"/>
      <c r="L75" s="235"/>
      <c r="M75" s="236"/>
      <c r="N75" s="236"/>
      <c r="O75" s="236"/>
      <c r="P75" s="236"/>
      <c r="Q75" s="236"/>
      <c r="R75" s="236"/>
      <c r="S75" s="30"/>
      <c r="T75" s="30"/>
      <c r="U75" s="30"/>
      <c r="V75" s="30"/>
      <c r="W75" s="30"/>
      <c r="X75" s="30"/>
      <c r="Y75" s="30"/>
    </row>
    <row r="76" spans="1:25" x14ac:dyDescent="0.25">
      <c r="A76" s="476"/>
      <c r="B76" s="477"/>
      <c r="C76" s="602"/>
      <c r="D76" s="603"/>
      <c r="E76" s="603"/>
      <c r="F76" s="603"/>
      <c r="G76" s="603"/>
      <c r="H76" s="603"/>
      <c r="I76" s="603"/>
      <c r="J76" s="603"/>
      <c r="K76" s="604"/>
      <c r="L76" s="235"/>
      <c r="M76" s="375"/>
      <c r="N76" s="375"/>
      <c r="O76" s="375"/>
      <c r="P76" s="375"/>
      <c r="Q76" s="375"/>
      <c r="R76" s="375"/>
      <c r="S76" s="30"/>
      <c r="T76" s="30"/>
      <c r="U76" s="30"/>
      <c r="V76" s="30"/>
      <c r="W76" s="30"/>
      <c r="X76" s="30"/>
      <c r="Y76" s="30"/>
    </row>
    <row r="77" spans="1:25" x14ac:dyDescent="0.25">
      <c r="A77" s="476"/>
      <c r="B77" s="477"/>
      <c r="C77" s="602"/>
      <c r="D77" s="603"/>
      <c r="E77" s="603"/>
      <c r="F77" s="603"/>
      <c r="G77" s="603"/>
      <c r="H77" s="603"/>
      <c r="I77" s="603"/>
      <c r="J77" s="603"/>
      <c r="K77" s="604"/>
      <c r="L77" s="235"/>
      <c r="M77" s="375"/>
      <c r="N77" s="375"/>
      <c r="O77" s="375"/>
      <c r="P77" s="375"/>
      <c r="Q77" s="375"/>
      <c r="R77" s="375"/>
      <c r="S77" s="30"/>
      <c r="T77" s="30"/>
      <c r="U77" s="30"/>
      <c r="V77" s="30"/>
      <c r="W77" s="30"/>
      <c r="X77" s="30"/>
      <c r="Y77" s="30"/>
    </row>
    <row r="78" spans="1:25" ht="15" customHeight="1" thickBot="1" x14ac:dyDescent="0.3">
      <c r="A78" s="476"/>
      <c r="B78" s="477"/>
      <c r="C78" s="605"/>
      <c r="D78" s="606"/>
      <c r="E78" s="606"/>
      <c r="F78" s="606"/>
      <c r="G78" s="606"/>
      <c r="H78" s="606"/>
      <c r="I78" s="606"/>
      <c r="J78" s="606"/>
      <c r="K78" s="607"/>
      <c r="L78" s="235"/>
      <c r="M78" s="375"/>
      <c r="N78" s="375" t="s">
        <v>2606</v>
      </c>
      <c r="O78" s="375"/>
      <c r="P78" s="375"/>
      <c r="Q78" s="375"/>
      <c r="R78" s="375"/>
      <c r="S78" s="30"/>
      <c r="T78" s="30"/>
      <c r="U78" s="30"/>
      <c r="V78" s="30"/>
      <c r="W78" s="30"/>
      <c r="X78" s="30"/>
      <c r="Y78" s="30"/>
    </row>
    <row r="79" spans="1:25" x14ac:dyDescent="0.25">
      <c r="A79" s="598" t="s">
        <v>3212</v>
      </c>
      <c r="B79" s="477"/>
      <c r="C79" s="599" t="str">
        <f>IF(AND(ISBLANK('Standard 2'!A64),OR(H64="Partially Proficient",H64="Basic")),"Comments are Necessary for Ratings of Basic or Partially Proficent",IF(ISBLANK('Standard 2'!A64),"",'Standard 2'!A64))</f>
        <v/>
      </c>
      <c r="D79" s="600"/>
      <c r="E79" s="600"/>
      <c r="F79" s="600"/>
      <c r="G79" s="600"/>
      <c r="H79" s="600"/>
      <c r="I79" s="600"/>
      <c r="J79" s="600"/>
      <c r="K79" s="601"/>
      <c r="L79" s="235"/>
      <c r="M79" s="375"/>
      <c r="N79" s="375" t="s">
        <v>1010</v>
      </c>
      <c r="O79" s="375" t="s">
        <v>2607</v>
      </c>
      <c r="P79" s="375" t="s">
        <v>2608</v>
      </c>
      <c r="Q79" s="375" t="s">
        <v>2609</v>
      </c>
      <c r="R79" s="375"/>
      <c r="S79" s="30"/>
      <c r="T79" s="30"/>
      <c r="U79" s="30"/>
      <c r="V79" s="30"/>
      <c r="W79" s="30"/>
      <c r="X79" s="30"/>
      <c r="Y79" s="30"/>
    </row>
    <row r="80" spans="1:25" x14ac:dyDescent="0.25">
      <c r="A80" s="476"/>
      <c r="B80" s="477"/>
      <c r="C80" s="602"/>
      <c r="D80" s="603"/>
      <c r="E80" s="603"/>
      <c r="F80" s="603"/>
      <c r="G80" s="603"/>
      <c r="H80" s="603"/>
      <c r="I80" s="603"/>
      <c r="J80" s="603"/>
      <c r="K80" s="604"/>
      <c r="L80" s="235"/>
      <c r="M80" s="375"/>
      <c r="N80" s="375" t="s">
        <v>1028</v>
      </c>
      <c r="O80" s="375">
        <f>COUNTIF(M29:M32,"score")</f>
        <v>0</v>
      </c>
      <c r="P80" s="375">
        <v>4</v>
      </c>
      <c r="Q80" s="375">
        <f t="shared" ref="Q80:Q86" si="0">O80/P80</f>
        <v>0</v>
      </c>
      <c r="R80" s="375"/>
      <c r="S80" s="30"/>
      <c r="T80" s="30"/>
      <c r="U80" s="30"/>
      <c r="V80" s="30"/>
      <c r="W80" s="30"/>
      <c r="X80" s="30"/>
      <c r="Y80" s="30"/>
    </row>
    <row r="81" spans="1:25" x14ac:dyDescent="0.25">
      <c r="A81" s="476"/>
      <c r="B81" s="477"/>
      <c r="C81" s="602"/>
      <c r="D81" s="603"/>
      <c r="E81" s="603"/>
      <c r="F81" s="603"/>
      <c r="G81" s="603"/>
      <c r="H81" s="603"/>
      <c r="I81" s="603"/>
      <c r="J81" s="603"/>
      <c r="K81" s="604"/>
      <c r="L81" s="235"/>
      <c r="M81" s="375"/>
      <c r="N81" s="375" t="s">
        <v>1029</v>
      </c>
      <c r="O81" s="375">
        <f>COUNTIF(M34:M38,"score")</f>
        <v>0</v>
      </c>
      <c r="P81" s="375">
        <v>5</v>
      </c>
      <c r="Q81" s="375">
        <f t="shared" si="0"/>
        <v>0</v>
      </c>
      <c r="R81" s="375"/>
      <c r="S81" s="30"/>
      <c r="T81" s="30"/>
      <c r="U81" s="30"/>
      <c r="V81" s="30"/>
      <c r="W81" s="30"/>
      <c r="X81" s="30"/>
      <c r="Y81" s="30"/>
    </row>
    <row r="82" spans="1:25" ht="15" customHeight="1" thickBot="1" x14ac:dyDescent="0.3">
      <c r="A82" s="476"/>
      <c r="B82" s="477"/>
      <c r="C82" s="605"/>
      <c r="D82" s="606"/>
      <c r="E82" s="606"/>
      <c r="F82" s="606"/>
      <c r="G82" s="606"/>
      <c r="H82" s="606"/>
      <c r="I82" s="606"/>
      <c r="J82" s="606"/>
      <c r="K82" s="607"/>
      <c r="L82" s="235"/>
      <c r="M82" s="375"/>
      <c r="N82" s="375" t="s">
        <v>1034</v>
      </c>
      <c r="O82" s="375">
        <f>COUNTIF(M40:M43,"score")</f>
        <v>0</v>
      </c>
      <c r="P82" s="375">
        <v>4</v>
      </c>
      <c r="Q82" s="375">
        <f t="shared" si="0"/>
        <v>0</v>
      </c>
      <c r="R82" s="375"/>
      <c r="S82" s="30"/>
      <c r="T82" s="30"/>
      <c r="U82" s="30"/>
      <c r="V82" s="30"/>
      <c r="W82" s="30"/>
      <c r="X82" s="30"/>
      <c r="Y82" s="30"/>
    </row>
    <row r="83" spans="1:25" ht="15.75" customHeight="1" x14ac:dyDescent="0.25">
      <c r="A83" s="598" t="s">
        <v>3221</v>
      </c>
      <c r="B83" s="477"/>
      <c r="C83" s="599" t="str">
        <f>IF(AND(ISBLANK('Standard 3'!A48),OR(H65="Partially Proficient",H65="Basic")),"Comments are Necessary for Ratings of Basic or Partially Proficent",IF(ISBLANK('Standard 3'!A48),"",'Standard 3'!A48))</f>
        <v/>
      </c>
      <c r="D83" s="600"/>
      <c r="E83" s="600"/>
      <c r="F83" s="600"/>
      <c r="G83" s="600"/>
      <c r="H83" s="600"/>
      <c r="I83" s="600"/>
      <c r="J83" s="600"/>
      <c r="K83" s="601"/>
      <c r="L83" s="235"/>
      <c r="M83" s="375"/>
      <c r="N83" s="375" t="s">
        <v>1039</v>
      </c>
      <c r="O83" s="375">
        <f>COUNTIF(M45:M47,"score")</f>
        <v>0</v>
      </c>
      <c r="P83" s="375">
        <v>3</v>
      </c>
      <c r="Q83" s="375">
        <f t="shared" si="0"/>
        <v>0</v>
      </c>
      <c r="R83" s="375"/>
      <c r="S83" s="30"/>
      <c r="T83" s="30"/>
      <c r="U83" s="30"/>
      <c r="V83" s="30"/>
      <c r="W83" s="30"/>
      <c r="X83" s="30"/>
      <c r="Y83" s="30"/>
    </row>
    <row r="84" spans="1:25" x14ac:dyDescent="0.25">
      <c r="A84" s="476"/>
      <c r="B84" s="477"/>
      <c r="C84" s="602"/>
      <c r="D84" s="603"/>
      <c r="E84" s="603"/>
      <c r="F84" s="603"/>
      <c r="G84" s="603"/>
      <c r="H84" s="603"/>
      <c r="I84" s="603"/>
      <c r="J84" s="603"/>
      <c r="K84" s="604"/>
      <c r="L84" s="235"/>
      <c r="M84" s="375"/>
      <c r="N84" s="375" t="s">
        <v>1043</v>
      </c>
      <c r="O84" s="375">
        <f>COUNTIF(M49:M54,"score")</f>
        <v>0</v>
      </c>
      <c r="P84" s="375">
        <v>6</v>
      </c>
      <c r="Q84" s="375">
        <f t="shared" si="0"/>
        <v>0</v>
      </c>
      <c r="R84" s="375"/>
      <c r="S84" s="30"/>
      <c r="T84" s="30"/>
      <c r="U84" s="30"/>
      <c r="V84" s="30"/>
      <c r="W84" s="30"/>
      <c r="X84" s="30"/>
      <c r="Y84" s="30"/>
    </row>
    <row r="85" spans="1:25" x14ac:dyDescent="0.25">
      <c r="A85" s="476"/>
      <c r="B85" s="477"/>
      <c r="C85" s="602"/>
      <c r="D85" s="603"/>
      <c r="E85" s="603"/>
      <c r="F85" s="603"/>
      <c r="G85" s="603"/>
      <c r="H85" s="603"/>
      <c r="I85" s="603"/>
      <c r="J85" s="603"/>
      <c r="K85" s="604"/>
      <c r="L85" s="235"/>
      <c r="M85" s="375"/>
      <c r="N85" s="375" t="s">
        <v>3079</v>
      </c>
      <c r="O85" s="375">
        <f>COUNTIF(M56:M58,"score")</f>
        <v>0</v>
      </c>
      <c r="P85" s="375">
        <v>3</v>
      </c>
      <c r="Q85" s="375">
        <f t="shared" si="0"/>
        <v>0</v>
      </c>
      <c r="R85" s="375"/>
      <c r="S85" s="30"/>
      <c r="T85" s="30"/>
      <c r="U85" s="30"/>
      <c r="V85" s="30"/>
      <c r="W85" s="30"/>
      <c r="X85" s="30"/>
      <c r="Y85" s="30"/>
    </row>
    <row r="86" spans="1:25" ht="15" customHeight="1" thickBot="1" x14ac:dyDescent="0.3">
      <c r="A86" s="476"/>
      <c r="B86" s="477"/>
      <c r="C86" s="605"/>
      <c r="D86" s="606"/>
      <c r="E86" s="606"/>
      <c r="F86" s="606"/>
      <c r="G86" s="606"/>
      <c r="H86" s="606"/>
      <c r="I86" s="606"/>
      <c r="J86" s="606"/>
      <c r="K86" s="607"/>
      <c r="L86" s="235"/>
      <c r="M86" s="375"/>
      <c r="N86" s="375" t="s">
        <v>3200</v>
      </c>
      <c r="O86" s="375">
        <f>COUNT('Standard 7 Scoring'!C69:C75)</f>
        <v>0</v>
      </c>
      <c r="P86" s="375">
        <f>IF(COUNTA('Standard 7 Selecting'!B24:B30)=0,100,COUNTA('Standard 7 Selecting'!B24:B30))</f>
        <v>100</v>
      </c>
      <c r="Q86" s="375">
        <f t="shared" si="0"/>
        <v>0</v>
      </c>
      <c r="R86" s="375"/>
      <c r="S86" s="30"/>
      <c r="T86" s="30"/>
      <c r="U86" s="30"/>
      <c r="V86" s="30"/>
      <c r="W86" s="30"/>
      <c r="X86" s="30"/>
      <c r="Y86" s="30"/>
    </row>
    <row r="87" spans="1:25" ht="15.75" customHeight="1" x14ac:dyDescent="0.25">
      <c r="A87" s="598" t="s">
        <v>3213</v>
      </c>
      <c r="B87" s="477"/>
      <c r="C87" s="599" t="str">
        <f>IF(AND(ISBLANK('Standard 4'!A45),OR(H66="Partially Proficient",H66="Basic")),"Comments are Necessary for Ratings of Basic or Partially Proficent",IF(ISBLANK('Standard 4'!A45),"",'Standard 4'!A45))</f>
        <v/>
      </c>
      <c r="D87" s="600"/>
      <c r="E87" s="600"/>
      <c r="F87" s="600"/>
      <c r="G87" s="600"/>
      <c r="H87" s="600"/>
      <c r="I87" s="600"/>
      <c r="J87" s="600"/>
      <c r="K87" s="601"/>
      <c r="L87" s="235"/>
      <c r="M87" s="375"/>
      <c r="N87" s="375"/>
      <c r="O87" s="375"/>
      <c r="P87" s="375"/>
      <c r="Q87" s="375"/>
      <c r="R87" s="375"/>
      <c r="S87" s="30"/>
      <c r="T87" s="30"/>
      <c r="U87" s="30"/>
      <c r="V87" s="30"/>
      <c r="W87" s="30"/>
      <c r="X87" s="30"/>
      <c r="Y87" s="30"/>
    </row>
    <row r="88" spans="1:25" x14ac:dyDescent="0.25">
      <c r="A88" s="476"/>
      <c r="B88" s="477"/>
      <c r="C88" s="602"/>
      <c r="D88" s="603"/>
      <c r="E88" s="603"/>
      <c r="F88" s="603"/>
      <c r="G88" s="603"/>
      <c r="H88" s="603"/>
      <c r="I88" s="603"/>
      <c r="J88" s="603"/>
      <c r="K88" s="604"/>
      <c r="L88" s="235"/>
      <c r="M88" s="375"/>
      <c r="N88" s="375"/>
      <c r="O88" s="375"/>
      <c r="P88" s="375"/>
      <c r="Q88" s="375"/>
      <c r="R88" s="375"/>
      <c r="S88" s="30"/>
      <c r="T88" s="30"/>
      <c r="U88" s="30"/>
      <c r="V88" s="30"/>
      <c r="W88" s="30"/>
      <c r="X88" s="30"/>
      <c r="Y88" s="30"/>
    </row>
    <row r="89" spans="1:25" x14ac:dyDescent="0.25">
      <c r="A89" s="476"/>
      <c r="B89" s="477"/>
      <c r="C89" s="602"/>
      <c r="D89" s="603"/>
      <c r="E89" s="603"/>
      <c r="F89" s="603"/>
      <c r="G89" s="603"/>
      <c r="H89" s="603"/>
      <c r="I89" s="603"/>
      <c r="J89" s="603"/>
      <c r="K89" s="604"/>
      <c r="L89" s="235"/>
      <c r="M89" s="375"/>
      <c r="N89" s="375"/>
      <c r="O89" s="375"/>
      <c r="P89" s="375"/>
      <c r="Q89" s="375"/>
      <c r="R89" s="375"/>
      <c r="S89" s="30"/>
      <c r="T89" s="30"/>
      <c r="U89" s="30"/>
      <c r="V89" s="30"/>
      <c r="W89" s="30"/>
      <c r="X89" s="30"/>
      <c r="Y89" s="30"/>
    </row>
    <row r="90" spans="1:25" ht="15" customHeight="1" thickBot="1" x14ac:dyDescent="0.3">
      <c r="A90" s="476"/>
      <c r="B90" s="477"/>
      <c r="C90" s="605"/>
      <c r="D90" s="606"/>
      <c r="E90" s="606"/>
      <c r="F90" s="606"/>
      <c r="G90" s="606"/>
      <c r="H90" s="606"/>
      <c r="I90" s="606"/>
      <c r="J90" s="606"/>
      <c r="K90" s="607"/>
      <c r="L90" s="235"/>
      <c r="M90" s="236"/>
      <c r="N90" s="236"/>
      <c r="O90" s="236"/>
      <c r="P90" s="236"/>
      <c r="Q90" s="236"/>
      <c r="R90" s="236"/>
      <c r="S90" s="30"/>
      <c r="T90" s="30"/>
      <c r="U90" s="30"/>
      <c r="V90" s="30"/>
      <c r="W90" s="30"/>
      <c r="X90" s="30"/>
      <c r="Y90" s="30"/>
    </row>
    <row r="91" spans="1:25" s="320" customFormat="1" ht="15" customHeight="1" x14ac:dyDescent="0.25">
      <c r="A91" s="598" t="s">
        <v>3214</v>
      </c>
      <c r="B91" s="477"/>
      <c r="C91" s="599" t="str">
        <f>IF(AND(ISBLANK('Standard 5'!A68),OR(H67="Partially Proficient",H67="Basic")),"Comments are Necessary for Ratings of Basic or Partially Proficent",IF(ISBLANK('Standard 5'!A68),"",'Standard 5'!A68))</f>
        <v/>
      </c>
      <c r="D91" s="600"/>
      <c r="E91" s="600"/>
      <c r="F91" s="600"/>
      <c r="G91" s="600"/>
      <c r="H91" s="600"/>
      <c r="I91" s="600"/>
      <c r="J91" s="600"/>
      <c r="K91" s="601"/>
      <c r="L91" s="321"/>
      <c r="M91" s="236"/>
      <c r="N91" s="236"/>
      <c r="O91" s="236"/>
      <c r="P91" s="236"/>
      <c r="Q91" s="236"/>
      <c r="R91" s="236"/>
      <c r="S91" s="30"/>
      <c r="T91" s="30"/>
      <c r="U91" s="30"/>
      <c r="V91" s="30"/>
      <c r="W91" s="30"/>
      <c r="X91" s="30"/>
      <c r="Y91" s="30"/>
    </row>
    <row r="92" spans="1:25" s="320" customFormat="1" ht="15" customHeight="1" x14ac:dyDescent="0.25">
      <c r="A92" s="476"/>
      <c r="B92" s="477"/>
      <c r="C92" s="602"/>
      <c r="D92" s="603"/>
      <c r="E92" s="603"/>
      <c r="F92" s="603"/>
      <c r="G92" s="603"/>
      <c r="H92" s="603"/>
      <c r="I92" s="603"/>
      <c r="J92" s="603"/>
      <c r="K92" s="604"/>
      <c r="L92" s="321"/>
      <c r="M92" s="236"/>
      <c r="N92" s="236"/>
      <c r="O92" s="236"/>
      <c r="P92" s="236"/>
      <c r="Q92" s="236"/>
      <c r="R92" s="236"/>
      <c r="S92" s="30"/>
      <c r="T92" s="30"/>
      <c r="U92" s="30"/>
      <c r="V92" s="30"/>
      <c r="W92" s="30"/>
      <c r="X92" s="30"/>
      <c r="Y92" s="30"/>
    </row>
    <row r="93" spans="1:25" s="320" customFormat="1" ht="15" customHeight="1" x14ac:dyDescent="0.25">
      <c r="A93" s="476"/>
      <c r="B93" s="477"/>
      <c r="C93" s="602"/>
      <c r="D93" s="603"/>
      <c r="E93" s="603"/>
      <c r="F93" s="603"/>
      <c r="G93" s="603"/>
      <c r="H93" s="603"/>
      <c r="I93" s="603"/>
      <c r="J93" s="603"/>
      <c r="K93" s="604"/>
      <c r="L93" s="321"/>
      <c r="M93" s="236"/>
      <c r="N93" s="236"/>
      <c r="O93" s="236"/>
      <c r="P93" s="236"/>
      <c r="Q93" s="236"/>
      <c r="R93" s="236"/>
      <c r="S93" s="30"/>
      <c r="T93" s="30"/>
      <c r="U93" s="30"/>
      <c r="V93" s="30"/>
      <c r="W93" s="30"/>
      <c r="X93" s="30"/>
      <c r="Y93" s="30"/>
    </row>
    <row r="94" spans="1:25" s="320" customFormat="1" ht="15" customHeight="1" thickBot="1" x14ac:dyDescent="0.3">
      <c r="A94" s="476"/>
      <c r="B94" s="477"/>
      <c r="C94" s="605"/>
      <c r="D94" s="606"/>
      <c r="E94" s="606"/>
      <c r="F94" s="606"/>
      <c r="G94" s="606"/>
      <c r="H94" s="606"/>
      <c r="I94" s="606"/>
      <c r="J94" s="606"/>
      <c r="K94" s="607"/>
      <c r="L94" s="321"/>
      <c r="M94" s="236"/>
      <c r="N94" s="236"/>
      <c r="O94" s="236"/>
      <c r="P94" s="236"/>
      <c r="Q94" s="236"/>
      <c r="R94" s="236"/>
      <c r="S94" s="30"/>
      <c r="T94" s="30"/>
      <c r="U94" s="30"/>
      <c r="V94" s="30"/>
      <c r="W94" s="30"/>
      <c r="X94" s="30"/>
      <c r="Y94" s="30"/>
    </row>
    <row r="95" spans="1:25" ht="15.75" customHeight="1" x14ac:dyDescent="0.25">
      <c r="A95" s="476" t="s">
        <v>3215</v>
      </c>
      <c r="B95" s="477"/>
      <c r="C95" s="599" t="str">
        <f>IF(AND(ISBLANK('Standard 6'!A35),OR(H68="Partially Proficient",H68="Basic")),"Comments are Necessary for Ratings of Basic or Partially Proficent",IF(ISBLANK('Standard 6'!A35),"",'Standard 6'!A35))</f>
        <v/>
      </c>
      <c r="D95" s="600"/>
      <c r="E95" s="600"/>
      <c r="F95" s="600"/>
      <c r="G95" s="600"/>
      <c r="H95" s="600"/>
      <c r="I95" s="600"/>
      <c r="J95" s="600"/>
      <c r="K95" s="601"/>
      <c r="L95" s="235"/>
      <c r="M95" s="236"/>
      <c r="N95" s="236"/>
      <c r="O95" s="236"/>
      <c r="P95" s="236"/>
      <c r="Q95" s="236"/>
      <c r="R95" s="236"/>
      <c r="S95" s="30"/>
      <c r="T95" s="30"/>
      <c r="U95" s="30"/>
      <c r="V95" s="30"/>
      <c r="W95" s="30"/>
      <c r="X95" s="30"/>
      <c r="Y95" s="30"/>
    </row>
    <row r="96" spans="1:25" x14ac:dyDescent="0.25">
      <c r="A96" s="476"/>
      <c r="B96" s="477"/>
      <c r="C96" s="602"/>
      <c r="D96" s="603"/>
      <c r="E96" s="603"/>
      <c r="F96" s="603"/>
      <c r="G96" s="603"/>
      <c r="H96" s="603"/>
      <c r="I96" s="603"/>
      <c r="J96" s="603"/>
      <c r="K96" s="604"/>
      <c r="L96" s="235"/>
      <c r="M96" s="236"/>
      <c r="N96" s="236"/>
      <c r="O96" s="236"/>
      <c r="P96" s="236"/>
      <c r="Q96" s="236"/>
      <c r="R96" s="236"/>
      <c r="S96" s="30"/>
      <c r="T96" s="30"/>
      <c r="U96" s="30"/>
      <c r="V96" s="30"/>
      <c r="W96" s="30"/>
      <c r="X96" s="30"/>
      <c r="Y96" s="30"/>
    </row>
    <row r="97" spans="1:46" x14ac:dyDescent="0.25">
      <c r="A97" s="476"/>
      <c r="B97" s="477"/>
      <c r="C97" s="602"/>
      <c r="D97" s="603"/>
      <c r="E97" s="603"/>
      <c r="F97" s="603"/>
      <c r="G97" s="603"/>
      <c r="H97" s="603"/>
      <c r="I97" s="603"/>
      <c r="J97" s="603"/>
      <c r="K97" s="604"/>
      <c r="L97" s="235"/>
      <c r="M97" s="236"/>
      <c r="N97" s="236"/>
      <c r="O97" s="236"/>
      <c r="P97" s="236"/>
      <c r="Q97" s="236"/>
      <c r="R97" s="236"/>
      <c r="S97" s="30"/>
      <c r="T97" s="30"/>
      <c r="U97" s="30"/>
      <c r="V97" s="30"/>
      <c r="W97" s="30"/>
      <c r="X97" s="30"/>
      <c r="Y97" s="30"/>
    </row>
    <row r="98" spans="1:46" ht="15" customHeight="1" thickBot="1" x14ac:dyDescent="0.3">
      <c r="A98" s="478"/>
      <c r="B98" s="479"/>
      <c r="C98" s="605"/>
      <c r="D98" s="606"/>
      <c r="E98" s="606"/>
      <c r="F98" s="606"/>
      <c r="G98" s="606"/>
      <c r="H98" s="606"/>
      <c r="I98" s="606"/>
      <c r="J98" s="606"/>
      <c r="K98" s="607"/>
      <c r="L98" s="235"/>
      <c r="M98" s="236"/>
      <c r="N98" s="236"/>
      <c r="O98" s="236"/>
      <c r="P98" s="236"/>
      <c r="Q98" s="236"/>
      <c r="R98" s="236"/>
      <c r="S98" s="30"/>
      <c r="T98" s="30"/>
      <c r="U98" s="30"/>
      <c r="V98" s="30"/>
      <c r="W98" s="30"/>
      <c r="X98" s="30"/>
      <c r="Y98" s="30"/>
    </row>
    <row r="99" spans="1:46" ht="15" customHeight="1" x14ac:dyDescent="0.25">
      <c r="A99" s="620" t="s">
        <v>2610</v>
      </c>
      <c r="B99" s="621"/>
      <c r="C99" s="525"/>
      <c r="D99" s="525"/>
      <c r="E99" s="622"/>
      <c r="F99" s="627" t="s">
        <v>1011</v>
      </c>
      <c r="G99" s="627"/>
      <c r="H99" s="627"/>
      <c r="I99" s="627"/>
      <c r="J99" s="322"/>
      <c r="K99" s="323"/>
      <c r="L99" s="237"/>
      <c r="M99" s="30"/>
      <c r="N99" s="30"/>
      <c r="O99" s="30"/>
      <c r="P99" s="30"/>
      <c r="Q99" s="30"/>
      <c r="R99" s="30"/>
      <c r="S99" s="30"/>
      <c r="T99" s="30"/>
      <c r="U99" s="30"/>
      <c r="V99" s="30"/>
      <c r="W99" s="30"/>
      <c r="X99" s="30"/>
      <c r="Y99" s="30"/>
    </row>
    <row r="100" spans="1:46" ht="47.25" customHeight="1" thickBot="1" x14ac:dyDescent="0.3">
      <c r="A100" s="623"/>
      <c r="B100" s="525"/>
      <c r="C100" s="525"/>
      <c r="D100" s="525"/>
      <c r="E100" s="622"/>
      <c r="F100" s="111" t="s">
        <v>2611</v>
      </c>
      <c r="G100" s="111" t="s">
        <v>2612</v>
      </c>
      <c r="H100" s="111" t="s">
        <v>2613</v>
      </c>
      <c r="I100" s="111" t="s">
        <v>2614</v>
      </c>
      <c r="J100" s="207" t="s">
        <v>2602</v>
      </c>
      <c r="K100" s="207" t="s">
        <v>2615</v>
      </c>
      <c r="L100" s="238"/>
      <c r="M100" s="30"/>
      <c r="N100" s="30"/>
      <c r="O100" s="30"/>
      <c r="P100" s="30"/>
      <c r="Q100" s="30"/>
      <c r="R100" s="30"/>
      <c r="S100" s="30"/>
      <c r="T100" s="30"/>
      <c r="U100" s="30"/>
      <c r="V100" s="30"/>
      <c r="W100" s="30"/>
      <c r="X100" s="30"/>
      <c r="Y100" s="30"/>
    </row>
    <row r="101" spans="1:46" ht="15" customHeight="1" thickBot="1" x14ac:dyDescent="0.3">
      <c r="A101" s="624"/>
      <c r="B101" s="625"/>
      <c r="C101" s="625"/>
      <c r="D101" s="625"/>
      <c r="E101" s="626"/>
      <c r="F101" s="112" t="s">
        <v>1013</v>
      </c>
      <c r="G101" s="112" t="s">
        <v>1014</v>
      </c>
      <c r="H101" s="112" t="s">
        <v>1015</v>
      </c>
      <c r="I101" s="112" t="s">
        <v>1016</v>
      </c>
      <c r="J101" s="239"/>
      <c r="K101" s="239"/>
      <c r="L101" s="240"/>
      <c r="M101" s="30"/>
      <c r="N101" s="30"/>
      <c r="O101" s="30"/>
      <c r="P101" s="30"/>
      <c r="Q101" s="30"/>
      <c r="R101" s="30"/>
      <c r="S101" s="30"/>
      <c r="T101" s="30"/>
      <c r="U101" s="30"/>
      <c r="V101" s="30"/>
      <c r="W101" s="30"/>
      <c r="X101" s="30"/>
      <c r="Y101" s="30"/>
      <c r="AT101" s="201" t="s">
        <v>1975</v>
      </c>
    </row>
    <row r="102" spans="1:46" ht="12" customHeight="1" thickBot="1" x14ac:dyDescent="0.3">
      <c r="A102" s="628" t="s">
        <v>3080</v>
      </c>
      <c r="B102" s="630" t="str">
        <f>'Standard 7 Scoring'!A69</f>
        <v/>
      </c>
      <c r="C102" s="630"/>
      <c r="D102" s="630"/>
      <c r="E102" s="630"/>
      <c r="F102" s="7" t="str">
        <f>IF(DATA!B654= 0,"*","")</f>
        <v/>
      </c>
      <c r="G102" s="7" t="str">
        <f>IF(DATA!B654= 1,"*","")</f>
        <v/>
      </c>
      <c r="H102" s="7" t="str">
        <f>IF(DATA!B654= 2,"*","")</f>
        <v/>
      </c>
      <c r="I102" s="7" t="str">
        <f>IF(DATA!B654= 3,"*","")</f>
        <v/>
      </c>
      <c r="J102" s="241" t="str">
        <f>'Standard 7 Scoring'!E69</f>
        <v/>
      </c>
      <c r="K102" s="242">
        <f>'Standard 7 Scoring'!G69*2</f>
        <v>0</v>
      </c>
      <c r="L102" s="243"/>
      <c r="M102" s="374"/>
      <c r="N102" s="374"/>
      <c r="O102" s="374"/>
      <c r="P102" s="374"/>
      <c r="Q102" s="374"/>
      <c r="R102" s="374"/>
      <c r="S102" s="374"/>
      <c r="T102" s="374"/>
      <c r="U102" s="374"/>
      <c r="V102" s="374"/>
      <c r="W102" s="374"/>
      <c r="X102" s="30"/>
      <c r="Y102" s="30"/>
    </row>
    <row r="103" spans="1:46" ht="12" customHeight="1" thickBot="1" x14ac:dyDescent="0.3">
      <c r="A103" s="628"/>
      <c r="B103" s="630" t="str">
        <f>'Standard 7 Scoring'!A70</f>
        <v/>
      </c>
      <c r="C103" s="630"/>
      <c r="D103" s="630"/>
      <c r="E103" s="630"/>
      <c r="F103" s="368" t="str">
        <f>IF(DATA!B655= 0,"*","")</f>
        <v/>
      </c>
      <c r="G103" s="368" t="str">
        <f>IF(DATA!B655= 1,"*","")</f>
        <v/>
      </c>
      <c r="H103" s="368" t="str">
        <f>IF(DATA!B655= 2,"*","")</f>
        <v/>
      </c>
      <c r="I103" s="368" t="str">
        <f>IF(DATA!B655= 3,"*","")</f>
        <v/>
      </c>
      <c r="J103" s="241" t="str">
        <f>'Standard 7 Scoring'!E70</f>
        <v/>
      </c>
      <c r="K103" s="242">
        <f>'Standard 7 Scoring'!G70*2</f>
        <v>0</v>
      </c>
      <c r="L103" s="243"/>
      <c r="M103" s="374"/>
      <c r="N103" s="374"/>
      <c r="O103" s="374"/>
      <c r="P103" s="374"/>
      <c r="Q103" s="374"/>
      <c r="R103" s="374"/>
      <c r="S103" s="374"/>
      <c r="T103" s="374"/>
      <c r="U103" s="374"/>
      <c r="V103" s="374"/>
      <c r="W103" s="374"/>
      <c r="X103" s="30"/>
      <c r="Y103" s="30"/>
    </row>
    <row r="104" spans="1:46" ht="12" customHeight="1" thickBot="1" x14ac:dyDescent="0.3">
      <c r="A104" s="628"/>
      <c r="B104" s="630" t="str">
        <f>'Standard 7 Scoring'!A71</f>
        <v/>
      </c>
      <c r="C104" s="630"/>
      <c r="D104" s="630"/>
      <c r="E104" s="630"/>
      <c r="F104" s="368" t="str">
        <f>IF(DATA!B656= 0,"*","")</f>
        <v/>
      </c>
      <c r="G104" s="368" t="str">
        <f>IF(DATA!B656= 1,"*","")</f>
        <v/>
      </c>
      <c r="H104" s="368" t="str">
        <f>IF(DATA!B656= 2,"*","")</f>
        <v/>
      </c>
      <c r="I104" s="368" t="str">
        <f>IF(DATA!B656= 3,"*","")</f>
        <v/>
      </c>
      <c r="J104" s="241" t="str">
        <f>'Standard 7 Scoring'!E71</f>
        <v/>
      </c>
      <c r="K104" s="242">
        <f>'Standard 7 Scoring'!G71*2</f>
        <v>0</v>
      </c>
      <c r="L104" s="243"/>
      <c r="M104" s="374"/>
      <c r="N104" s="374"/>
      <c r="O104" s="374"/>
      <c r="P104" s="374"/>
      <c r="Q104" s="374"/>
      <c r="R104" s="374"/>
      <c r="S104" s="374"/>
      <c r="T104" s="374"/>
      <c r="U104" s="374"/>
      <c r="V104" s="374"/>
      <c r="W104" s="374"/>
      <c r="X104" s="30"/>
      <c r="Y104" s="30"/>
    </row>
    <row r="105" spans="1:46" ht="12" customHeight="1" thickBot="1" x14ac:dyDescent="0.3">
      <c r="A105" s="628"/>
      <c r="B105" s="630" t="str">
        <f>'Standard 7 Scoring'!A72</f>
        <v/>
      </c>
      <c r="C105" s="630"/>
      <c r="D105" s="630"/>
      <c r="E105" s="630"/>
      <c r="F105" s="368" t="str">
        <f>IF(DATA!B657= 0,"*","")</f>
        <v/>
      </c>
      <c r="G105" s="368" t="str">
        <f>IF(DATA!B657= 1,"*","")</f>
        <v/>
      </c>
      <c r="H105" s="368" t="str">
        <f>IF(DATA!B657= 2,"*","")</f>
        <v/>
      </c>
      <c r="I105" s="368" t="str">
        <f>IF(DATA!B657= 3,"*","")</f>
        <v/>
      </c>
      <c r="J105" s="241" t="str">
        <f>'Standard 7 Scoring'!E72</f>
        <v/>
      </c>
      <c r="K105" s="242">
        <f>'Standard 7 Scoring'!G72*2</f>
        <v>0</v>
      </c>
      <c r="L105" s="243"/>
      <c r="M105" s="374"/>
      <c r="N105" s="374"/>
      <c r="O105" s="374"/>
      <c r="P105" s="374"/>
      <c r="Q105" s="374"/>
      <c r="R105" s="374"/>
      <c r="S105" s="374"/>
      <c r="T105" s="374"/>
      <c r="U105" s="374"/>
      <c r="V105" s="374"/>
      <c r="W105" s="374"/>
      <c r="X105" s="30"/>
      <c r="Y105" s="30"/>
    </row>
    <row r="106" spans="1:46" ht="12" customHeight="1" thickBot="1" x14ac:dyDescent="0.3">
      <c r="A106" s="628"/>
      <c r="B106" s="630" t="str">
        <f>'Standard 7 Scoring'!A73</f>
        <v/>
      </c>
      <c r="C106" s="630"/>
      <c r="D106" s="630"/>
      <c r="E106" s="630"/>
      <c r="F106" s="368" t="str">
        <f>IF(DATA!B658= 0,"*","")</f>
        <v/>
      </c>
      <c r="G106" s="368" t="str">
        <f>IF(DATA!B658= 1,"*","")</f>
        <v/>
      </c>
      <c r="H106" s="368" t="str">
        <f>IF(DATA!B658= 2,"*","")</f>
        <v/>
      </c>
      <c r="I106" s="368" t="str">
        <f>IF(DATA!B658= 3,"*","")</f>
        <v/>
      </c>
      <c r="J106" s="241" t="str">
        <f>'Standard 7 Scoring'!E73</f>
        <v/>
      </c>
      <c r="K106" s="242">
        <f>'Standard 7 Scoring'!G73*2</f>
        <v>0</v>
      </c>
      <c r="L106" s="243"/>
      <c r="M106" s="374"/>
      <c r="N106" s="374"/>
      <c r="O106" s="374"/>
      <c r="P106" s="374"/>
      <c r="Q106" s="374"/>
      <c r="R106" s="374"/>
      <c r="S106" s="374"/>
      <c r="T106" s="374"/>
      <c r="U106" s="374"/>
      <c r="V106" s="374"/>
      <c r="W106" s="374"/>
      <c r="X106" s="30"/>
      <c r="Y106" s="30"/>
    </row>
    <row r="107" spans="1:46" ht="12" customHeight="1" thickBot="1" x14ac:dyDescent="0.3">
      <c r="A107" s="628"/>
      <c r="B107" s="630" t="str">
        <f>'Standard 7 Scoring'!A74</f>
        <v/>
      </c>
      <c r="C107" s="630"/>
      <c r="D107" s="630"/>
      <c r="E107" s="630"/>
      <c r="F107" s="368" t="str">
        <f>IF(DATA!B659= 0,"*","")</f>
        <v/>
      </c>
      <c r="G107" s="368" t="str">
        <f>IF(DATA!B659= 1,"*","")</f>
        <v/>
      </c>
      <c r="H107" s="368" t="str">
        <f>IF(DATA!B659= 2,"*","")</f>
        <v/>
      </c>
      <c r="I107" s="368" t="str">
        <f>IF(DATA!B659= 3,"*","")</f>
        <v/>
      </c>
      <c r="J107" s="241" t="str">
        <f>'Standard 7 Scoring'!E74</f>
        <v/>
      </c>
      <c r="K107" s="242">
        <f>'Standard 7 Scoring'!G74*2</f>
        <v>0</v>
      </c>
      <c r="L107" s="243"/>
      <c r="M107" s="374"/>
      <c r="N107" s="374"/>
      <c r="O107" s="374"/>
      <c r="P107" s="374"/>
      <c r="Q107" s="374"/>
      <c r="R107" s="374"/>
      <c r="S107" s="374"/>
      <c r="T107" s="374"/>
      <c r="U107" s="374"/>
      <c r="V107" s="374"/>
      <c r="W107" s="374"/>
      <c r="X107" s="30"/>
      <c r="Y107" s="30"/>
    </row>
    <row r="108" spans="1:46" ht="12" customHeight="1" thickBot="1" x14ac:dyDescent="0.3">
      <c r="A108" s="628"/>
      <c r="B108" s="630" t="str">
        <f>'Standard 7 Scoring'!A75</f>
        <v/>
      </c>
      <c r="C108" s="630"/>
      <c r="D108" s="630"/>
      <c r="E108" s="630"/>
      <c r="F108" s="368" t="str">
        <f>IF(DATA!B660= 0,"*","")</f>
        <v/>
      </c>
      <c r="G108" s="368" t="str">
        <f>IF(DATA!B660= 1,"*","")</f>
        <v/>
      </c>
      <c r="H108" s="368" t="str">
        <f>IF(DATA!B660= 2,"*","")</f>
        <v/>
      </c>
      <c r="I108" s="368" t="str">
        <f>IF(DATA!B660= 3,"*","")</f>
        <v/>
      </c>
      <c r="J108" s="241" t="str">
        <f>'Standard 7 Scoring'!E75</f>
        <v/>
      </c>
      <c r="K108" s="242">
        <f>'Standard 7 Scoring'!G75*2</f>
        <v>0</v>
      </c>
      <c r="L108" s="243"/>
      <c r="M108" s="374"/>
      <c r="N108" s="374"/>
      <c r="O108" s="374"/>
      <c r="P108" s="374"/>
      <c r="Q108" s="374"/>
      <c r="R108" s="374"/>
      <c r="S108" s="374"/>
      <c r="T108" s="374"/>
      <c r="U108" s="374"/>
      <c r="V108" s="374"/>
      <c r="W108" s="374"/>
      <c r="X108" s="30"/>
      <c r="Y108" s="30"/>
    </row>
    <row r="109" spans="1:46" ht="24.95" customHeight="1" thickBot="1" x14ac:dyDescent="0.3">
      <c r="A109" s="534"/>
      <c r="B109" s="244"/>
      <c r="C109" s="245"/>
      <c r="D109" s="245"/>
      <c r="E109" s="245"/>
      <c r="F109" s="246"/>
      <c r="G109" s="246"/>
      <c r="H109" s="246"/>
      <c r="I109" s="246"/>
      <c r="J109" s="247">
        <f>SUM(J102:J108)</f>
        <v>0</v>
      </c>
      <c r="K109" s="248">
        <f>SUM(K102:K108)</f>
        <v>0</v>
      </c>
      <c r="L109" s="249"/>
      <c r="M109" s="30"/>
      <c r="N109" s="585"/>
      <c r="O109" s="586"/>
      <c r="P109" s="30"/>
      <c r="Q109" s="30"/>
      <c r="R109" s="30"/>
      <c r="S109" s="30"/>
      <c r="T109" s="30"/>
      <c r="U109" s="30"/>
      <c r="V109" s="30"/>
      <c r="W109" s="30"/>
      <c r="X109" s="30"/>
      <c r="Y109" s="30"/>
    </row>
    <row r="110" spans="1:46" ht="24.95" customHeight="1" thickBot="1" x14ac:dyDescent="0.3">
      <c r="A110" s="534"/>
      <c r="B110" s="631" t="s">
        <v>3366</v>
      </c>
      <c r="C110" s="632"/>
      <c r="D110" s="632"/>
      <c r="E110" s="632"/>
      <c r="F110" s="633"/>
      <c r="G110" s="634" t="e">
        <f>'Standard 7 Scoring'!I77*J150*2</f>
        <v>#VALUE!</v>
      </c>
      <c r="H110" s="635"/>
      <c r="I110" s="635"/>
      <c r="J110" s="635"/>
      <c r="K110" s="636"/>
      <c r="L110" s="210"/>
      <c r="M110" s="588"/>
      <c r="N110" s="589"/>
      <c r="O110" s="589"/>
      <c r="P110" s="30"/>
      <c r="Q110" s="30"/>
      <c r="R110" s="30"/>
      <c r="S110" s="30"/>
      <c r="T110" s="30"/>
      <c r="U110" s="30"/>
      <c r="V110" s="30"/>
      <c r="W110" s="30"/>
      <c r="X110" s="30"/>
      <c r="Y110" s="30"/>
    </row>
    <row r="111" spans="1:46" ht="24.95" customHeight="1" thickBot="1" x14ac:dyDescent="0.3">
      <c r="A111" s="534"/>
      <c r="B111" s="631" t="s">
        <v>3367</v>
      </c>
      <c r="C111" s="637"/>
      <c r="D111" s="637"/>
      <c r="E111" s="637"/>
      <c r="F111" s="638"/>
      <c r="G111" s="640" t="str">
        <f>'Standard 7 Scoring'!H78</f>
        <v>No Selection Made</v>
      </c>
      <c r="H111" s="641"/>
      <c r="I111" s="641"/>
      <c r="J111" s="641"/>
      <c r="K111" s="642"/>
      <c r="L111" s="250"/>
      <c r="M111" s="30"/>
      <c r="N111" s="30"/>
      <c r="O111" s="30"/>
      <c r="P111" s="30"/>
      <c r="Q111" s="30"/>
      <c r="R111" s="30"/>
      <c r="S111" s="30"/>
      <c r="T111" s="30"/>
      <c r="U111" s="30"/>
      <c r="V111" s="30"/>
      <c r="W111" s="30"/>
      <c r="X111" s="30"/>
      <c r="Y111" s="30"/>
    </row>
    <row r="112" spans="1:46" ht="24.95" customHeight="1" thickBot="1" x14ac:dyDescent="0.3">
      <c r="A112" s="629"/>
      <c r="B112" s="639"/>
      <c r="C112" s="637"/>
      <c r="D112" s="637"/>
      <c r="E112" s="637"/>
      <c r="F112" s="638"/>
      <c r="G112" s="643"/>
      <c r="H112" s="644"/>
      <c r="I112" s="644"/>
      <c r="J112" s="644"/>
      <c r="K112" s="644"/>
      <c r="L112" s="250"/>
      <c r="M112" s="30"/>
      <c r="N112" s="30"/>
      <c r="O112" s="30"/>
      <c r="P112" s="30"/>
      <c r="Q112" s="30"/>
      <c r="R112" s="30"/>
      <c r="S112" s="30"/>
      <c r="T112" s="30"/>
      <c r="U112" s="30"/>
      <c r="V112" s="30"/>
      <c r="W112" s="30"/>
      <c r="X112" s="30"/>
      <c r="Y112" s="30"/>
    </row>
    <row r="113" spans="1:25" ht="31.5" hidden="1" x14ac:dyDescent="0.25">
      <c r="A113" s="618" t="s">
        <v>2617</v>
      </c>
      <c r="B113" s="619"/>
      <c r="C113" s="619"/>
      <c r="D113" s="619"/>
      <c r="E113" s="619"/>
      <c r="F113" s="619"/>
      <c r="G113" s="619"/>
      <c r="H113" s="619"/>
      <c r="I113" s="619"/>
      <c r="J113" s="619"/>
      <c r="K113" s="619"/>
      <c r="L113" s="234"/>
      <c r="M113" s="30"/>
      <c r="N113" s="30"/>
      <c r="O113" s="30"/>
      <c r="P113" s="30"/>
      <c r="Q113" s="30"/>
      <c r="R113" s="30"/>
      <c r="S113" s="30"/>
      <c r="T113" s="30"/>
      <c r="U113" s="30"/>
      <c r="V113" s="30"/>
      <c r="W113" s="30"/>
      <c r="X113" s="30"/>
      <c r="Y113" s="30"/>
    </row>
    <row r="114" spans="1:25" ht="32.25" hidden="1" thickBot="1" x14ac:dyDescent="0.3">
      <c r="A114" s="618"/>
      <c r="B114" s="619"/>
      <c r="C114" s="619"/>
      <c r="D114" s="619"/>
      <c r="E114" s="619"/>
      <c r="F114" s="619"/>
      <c r="G114" s="619"/>
      <c r="H114" s="619"/>
      <c r="I114" s="619"/>
      <c r="J114" s="619"/>
      <c r="K114" s="619"/>
      <c r="L114" s="234"/>
      <c r="M114" s="30"/>
      <c r="N114" s="30"/>
      <c r="O114" s="30"/>
      <c r="P114" s="30"/>
      <c r="Q114" s="30"/>
      <c r="R114" s="30"/>
      <c r="S114" s="30"/>
      <c r="T114" s="30"/>
      <c r="U114" s="30"/>
      <c r="V114" s="30"/>
      <c r="W114" s="30"/>
      <c r="X114" s="30"/>
      <c r="Y114" s="30"/>
    </row>
    <row r="115" spans="1:25" ht="16.5" hidden="1" thickBot="1" x14ac:dyDescent="0.3">
      <c r="A115" s="645" t="str">
        <f>B102</f>
        <v/>
      </c>
      <c r="B115" s="646"/>
      <c r="C115" s="599" t="str">
        <f>IF(AND(ISBLANK('Standard 7 Scoring'!C11),OR('Standard 7 Scoring'!C69=1,'Standard 7 Scoring'!C69=0)),"Comments are Necessary for Ratings of Much Less Than Expected or Less Than Expected",IF(ISBLANK('Standard 7 Scoring'!C11),"",'Standard 7 Scoring'!C11))</f>
        <v/>
      </c>
      <c r="D115" s="600"/>
      <c r="E115" s="600"/>
      <c r="F115" s="600"/>
      <c r="G115" s="600"/>
      <c r="H115" s="600"/>
      <c r="I115" s="600"/>
      <c r="J115" s="600"/>
      <c r="K115" s="601"/>
      <c r="L115" s="235"/>
      <c r="M115" s="30"/>
      <c r="N115" s="30"/>
      <c r="O115" s="30"/>
      <c r="P115" s="30"/>
      <c r="Q115" s="30"/>
      <c r="R115" s="30"/>
      <c r="S115" s="30"/>
      <c r="T115" s="30"/>
      <c r="U115" s="30"/>
      <c r="V115" s="30"/>
      <c r="W115" s="30"/>
      <c r="X115" s="30"/>
      <c r="Y115" s="30"/>
    </row>
    <row r="116" spans="1:25" ht="16.5" hidden="1" thickBot="1" x14ac:dyDescent="0.3">
      <c r="A116" s="647"/>
      <c r="B116" s="646"/>
      <c r="C116" s="602"/>
      <c r="D116" s="603"/>
      <c r="E116" s="603"/>
      <c r="F116" s="603"/>
      <c r="G116" s="603"/>
      <c r="H116" s="603"/>
      <c r="I116" s="603"/>
      <c r="J116" s="603"/>
      <c r="K116" s="604"/>
      <c r="L116" s="235"/>
      <c r="M116" s="30"/>
      <c r="N116" s="30"/>
      <c r="O116" s="30"/>
      <c r="P116" s="30"/>
      <c r="Q116" s="30"/>
      <c r="R116" s="30"/>
      <c r="S116" s="30"/>
      <c r="T116" s="30"/>
      <c r="U116" s="30"/>
      <c r="V116" s="30"/>
      <c r="W116" s="30"/>
      <c r="X116" s="30"/>
      <c r="Y116" s="30"/>
    </row>
    <row r="117" spans="1:25" ht="16.5" hidden="1" thickBot="1" x14ac:dyDescent="0.3">
      <c r="A117" s="647"/>
      <c r="B117" s="646"/>
      <c r="C117" s="602"/>
      <c r="D117" s="603"/>
      <c r="E117" s="603"/>
      <c r="F117" s="603"/>
      <c r="G117" s="603"/>
      <c r="H117" s="603"/>
      <c r="I117" s="603"/>
      <c r="J117" s="603"/>
      <c r="K117" s="604"/>
      <c r="L117" s="235"/>
      <c r="M117" s="30"/>
      <c r="N117" s="30"/>
      <c r="O117" s="30"/>
      <c r="P117" s="30"/>
      <c r="Q117" s="30"/>
      <c r="R117" s="30"/>
      <c r="S117" s="30"/>
      <c r="T117" s="30"/>
      <c r="U117" s="30"/>
      <c r="V117" s="30"/>
      <c r="W117" s="30"/>
      <c r="X117" s="30"/>
      <c r="Y117" s="30"/>
    </row>
    <row r="118" spans="1:25" ht="16.5" hidden="1" thickBot="1" x14ac:dyDescent="0.3">
      <c r="A118" s="647"/>
      <c r="B118" s="646"/>
      <c r="C118" s="605"/>
      <c r="D118" s="606"/>
      <c r="E118" s="606"/>
      <c r="F118" s="606"/>
      <c r="G118" s="606"/>
      <c r="H118" s="606"/>
      <c r="I118" s="606"/>
      <c r="J118" s="606"/>
      <c r="K118" s="607"/>
      <c r="L118" s="235"/>
      <c r="M118" s="30"/>
      <c r="N118" s="30"/>
      <c r="O118" s="30"/>
      <c r="P118" s="30"/>
      <c r="Q118" s="30"/>
      <c r="R118" s="30"/>
      <c r="S118" s="30"/>
      <c r="T118" s="30"/>
      <c r="U118" s="30"/>
      <c r="V118" s="30"/>
      <c r="W118" s="30"/>
      <c r="X118" s="30"/>
      <c r="Y118" s="30"/>
    </row>
    <row r="119" spans="1:25" ht="15.75" hidden="1" customHeight="1" thickBot="1" x14ac:dyDescent="0.3">
      <c r="A119" s="645" t="str">
        <f>B103</f>
        <v/>
      </c>
      <c r="B119" s="646"/>
      <c r="C119" s="599" t="str">
        <f>IF(AND(ISBLANK('Standard 7 Scoring'!C20),OR('Standard 7 Scoring'!C70=1,'Standard 7 Scoring'!C70=0)),"Comments are Necessary for Ratings of Much Less Than Expected or Less Than Expected",IF(ISBLANK('Standard 7 Scoring'!C20),"",'Standard 7 Scoring'!C20))</f>
        <v/>
      </c>
      <c r="D119" s="600"/>
      <c r="E119" s="600"/>
      <c r="F119" s="600"/>
      <c r="G119" s="600"/>
      <c r="H119" s="600"/>
      <c r="I119" s="600"/>
      <c r="J119" s="600"/>
      <c r="K119" s="601"/>
      <c r="L119" s="235"/>
      <c r="M119" s="30"/>
      <c r="N119" s="30"/>
      <c r="O119" s="30"/>
      <c r="P119" s="30"/>
      <c r="Q119" s="30"/>
      <c r="R119" s="30"/>
      <c r="S119" s="30"/>
      <c r="T119" s="30"/>
      <c r="U119" s="30"/>
      <c r="V119" s="30"/>
      <c r="W119" s="30"/>
      <c r="X119" s="30"/>
      <c r="Y119" s="30"/>
    </row>
    <row r="120" spans="1:25" ht="16.5" hidden="1" thickBot="1" x14ac:dyDescent="0.3">
      <c r="A120" s="647"/>
      <c r="B120" s="646"/>
      <c r="C120" s="602"/>
      <c r="D120" s="603"/>
      <c r="E120" s="603"/>
      <c r="F120" s="603"/>
      <c r="G120" s="603"/>
      <c r="H120" s="603"/>
      <c r="I120" s="603"/>
      <c r="J120" s="603"/>
      <c r="K120" s="604"/>
      <c r="L120" s="235"/>
      <c r="M120" s="30"/>
      <c r="N120" s="30"/>
      <c r="O120" s="30"/>
      <c r="P120" s="30"/>
      <c r="Q120" s="30"/>
      <c r="R120" s="30"/>
      <c r="S120" s="30"/>
      <c r="T120" s="30"/>
      <c r="U120" s="30"/>
      <c r="V120" s="30"/>
      <c r="W120" s="30"/>
      <c r="X120" s="30"/>
      <c r="Y120" s="30"/>
    </row>
    <row r="121" spans="1:25" ht="16.5" hidden="1" thickBot="1" x14ac:dyDescent="0.3">
      <c r="A121" s="647"/>
      <c r="B121" s="646"/>
      <c r="C121" s="602"/>
      <c r="D121" s="603"/>
      <c r="E121" s="603"/>
      <c r="F121" s="603"/>
      <c r="G121" s="603"/>
      <c r="H121" s="603"/>
      <c r="I121" s="603"/>
      <c r="J121" s="603"/>
      <c r="K121" s="604"/>
      <c r="L121" s="235"/>
      <c r="M121" s="30"/>
      <c r="N121" s="30"/>
      <c r="O121" s="30"/>
      <c r="P121" s="30"/>
      <c r="Q121" s="30"/>
      <c r="R121" s="30"/>
      <c r="S121" s="30"/>
      <c r="T121" s="30"/>
      <c r="U121" s="30"/>
      <c r="V121" s="30"/>
      <c r="W121" s="30"/>
      <c r="X121" s="30"/>
      <c r="Y121" s="30"/>
    </row>
    <row r="122" spans="1:25" ht="16.5" hidden="1" thickBot="1" x14ac:dyDescent="0.3">
      <c r="A122" s="647"/>
      <c r="B122" s="646"/>
      <c r="C122" s="605"/>
      <c r="D122" s="606"/>
      <c r="E122" s="606"/>
      <c r="F122" s="606"/>
      <c r="G122" s="606"/>
      <c r="H122" s="606"/>
      <c r="I122" s="606"/>
      <c r="J122" s="606"/>
      <c r="K122" s="607"/>
      <c r="L122" s="235"/>
      <c r="M122" s="30"/>
      <c r="N122" s="30"/>
      <c r="O122" s="30"/>
      <c r="P122" s="30"/>
      <c r="Q122" s="30"/>
      <c r="R122" s="30"/>
      <c r="S122" s="30"/>
      <c r="T122" s="30"/>
      <c r="U122" s="30"/>
      <c r="V122" s="30"/>
      <c r="W122" s="30"/>
      <c r="X122" s="30"/>
      <c r="Y122" s="30"/>
    </row>
    <row r="123" spans="1:25" ht="16.5" hidden="1" thickBot="1" x14ac:dyDescent="0.3">
      <c r="A123" s="645" t="str">
        <f>B104</f>
        <v/>
      </c>
      <c r="B123" s="646"/>
      <c r="C123" s="599" t="str">
        <f>IF(AND(ISBLANK('Standard 7 Scoring'!C29),OR('Standard 7 Scoring'!C71=1,'Standard 7 Scoring'!C71=0)),"Comments are Necessary for Ratings of Much Less Than Expected or Less Than Expected",IF(ISBLANK('Standard 7 Scoring'!C29),"",'Standard 7 Scoring'!C29))</f>
        <v/>
      </c>
      <c r="D123" s="600"/>
      <c r="E123" s="600"/>
      <c r="F123" s="600"/>
      <c r="G123" s="600"/>
      <c r="H123" s="600"/>
      <c r="I123" s="600"/>
      <c r="J123" s="600"/>
      <c r="K123" s="601"/>
      <c r="L123" s="235"/>
      <c r="M123" s="30"/>
      <c r="N123" s="30"/>
      <c r="O123" s="30"/>
      <c r="P123" s="30"/>
      <c r="Q123" s="30"/>
      <c r="R123" s="30"/>
      <c r="S123" s="30"/>
      <c r="T123" s="30"/>
      <c r="U123" s="30"/>
      <c r="V123" s="30"/>
      <c r="W123" s="30"/>
      <c r="X123" s="30"/>
      <c r="Y123" s="30"/>
    </row>
    <row r="124" spans="1:25" ht="16.5" hidden="1" thickBot="1" x14ac:dyDescent="0.3">
      <c r="A124" s="647"/>
      <c r="B124" s="646"/>
      <c r="C124" s="602"/>
      <c r="D124" s="603"/>
      <c r="E124" s="603"/>
      <c r="F124" s="603"/>
      <c r="G124" s="603"/>
      <c r="H124" s="603"/>
      <c r="I124" s="603"/>
      <c r="J124" s="603"/>
      <c r="K124" s="604"/>
      <c r="L124" s="235"/>
      <c r="M124" s="30"/>
      <c r="N124" s="30"/>
      <c r="O124" s="30"/>
      <c r="P124" s="30"/>
      <c r="Q124" s="30"/>
      <c r="R124" s="30"/>
      <c r="S124" s="30"/>
      <c r="T124" s="30"/>
      <c r="U124" s="30"/>
      <c r="V124" s="30"/>
      <c r="W124" s="30"/>
      <c r="X124" s="30"/>
      <c r="Y124" s="30"/>
    </row>
    <row r="125" spans="1:25" ht="16.5" hidden="1" thickBot="1" x14ac:dyDescent="0.3">
      <c r="A125" s="647"/>
      <c r="B125" s="646"/>
      <c r="C125" s="602"/>
      <c r="D125" s="603"/>
      <c r="E125" s="603"/>
      <c r="F125" s="603"/>
      <c r="G125" s="603"/>
      <c r="H125" s="603"/>
      <c r="I125" s="603"/>
      <c r="J125" s="603"/>
      <c r="K125" s="604"/>
      <c r="L125" s="235"/>
      <c r="M125" s="30"/>
      <c r="N125" s="30"/>
      <c r="O125" s="30"/>
      <c r="P125" s="30"/>
      <c r="Q125" s="30"/>
      <c r="R125" s="30"/>
      <c r="S125" s="30"/>
      <c r="T125" s="30"/>
      <c r="U125" s="30"/>
      <c r="V125" s="30"/>
      <c r="W125" s="30"/>
      <c r="X125" s="30"/>
      <c r="Y125" s="30"/>
    </row>
    <row r="126" spans="1:25" ht="16.5" hidden="1" thickBot="1" x14ac:dyDescent="0.3">
      <c r="A126" s="647"/>
      <c r="B126" s="646"/>
      <c r="C126" s="605"/>
      <c r="D126" s="606"/>
      <c r="E126" s="606"/>
      <c r="F126" s="606"/>
      <c r="G126" s="606"/>
      <c r="H126" s="606"/>
      <c r="I126" s="606"/>
      <c r="J126" s="606"/>
      <c r="K126" s="607"/>
      <c r="L126" s="235"/>
      <c r="M126" s="30"/>
      <c r="N126" s="30"/>
      <c r="O126" s="30"/>
      <c r="P126" s="30"/>
      <c r="Q126" s="30"/>
      <c r="R126" s="30"/>
      <c r="S126" s="30"/>
      <c r="T126" s="30"/>
      <c r="U126" s="30"/>
      <c r="V126" s="30"/>
      <c r="W126" s="30"/>
      <c r="X126" s="30"/>
      <c r="Y126" s="30"/>
    </row>
    <row r="127" spans="1:25" ht="16.5" hidden="1" thickBot="1" x14ac:dyDescent="0.3">
      <c r="A127" s="645" t="str">
        <f>B105</f>
        <v/>
      </c>
      <c r="B127" s="646"/>
      <c r="C127" s="599" t="str">
        <f>IF(AND(ISBLANK('Standard 7 Scoring'!C38),OR('Standard 7 Scoring'!C72=1,'Standard 7 Scoring'!C72=0)),"Comments are Necessary for Ratings of Much Less Than Expected or Less Than Expected",IF(ISBLANK('Standard 7 Scoring'!C38),"",'Standard 7 Scoring'!C38))</f>
        <v/>
      </c>
      <c r="D127" s="600"/>
      <c r="E127" s="600"/>
      <c r="F127" s="600"/>
      <c r="G127" s="600"/>
      <c r="H127" s="600"/>
      <c r="I127" s="600"/>
      <c r="J127" s="600"/>
      <c r="K127" s="601"/>
      <c r="L127" s="235"/>
      <c r="M127" s="30"/>
      <c r="N127" s="30"/>
      <c r="O127" s="30"/>
      <c r="P127" s="30"/>
      <c r="Q127" s="30"/>
      <c r="R127" s="30"/>
      <c r="S127" s="30"/>
      <c r="T127" s="30"/>
      <c r="U127" s="30"/>
      <c r="V127" s="30"/>
      <c r="W127" s="30"/>
      <c r="X127" s="30"/>
      <c r="Y127" s="30"/>
    </row>
    <row r="128" spans="1:25" ht="16.5" hidden="1" thickBot="1" x14ac:dyDescent="0.3">
      <c r="A128" s="647"/>
      <c r="B128" s="646"/>
      <c r="C128" s="602"/>
      <c r="D128" s="603"/>
      <c r="E128" s="603"/>
      <c r="F128" s="603"/>
      <c r="G128" s="603"/>
      <c r="H128" s="603"/>
      <c r="I128" s="603"/>
      <c r="J128" s="603"/>
      <c r="K128" s="604"/>
      <c r="L128" s="235"/>
      <c r="M128" s="30"/>
      <c r="N128" s="30"/>
      <c r="O128" s="30"/>
      <c r="P128" s="30"/>
      <c r="Q128" s="30"/>
      <c r="R128" s="30"/>
      <c r="S128" s="30"/>
      <c r="T128" s="30"/>
      <c r="U128" s="30"/>
      <c r="V128" s="30"/>
      <c r="W128" s="30"/>
      <c r="X128" s="30"/>
      <c r="Y128" s="30"/>
    </row>
    <row r="129" spans="1:25" ht="16.5" hidden="1" thickBot="1" x14ac:dyDescent="0.3">
      <c r="A129" s="647"/>
      <c r="B129" s="646"/>
      <c r="C129" s="602"/>
      <c r="D129" s="603"/>
      <c r="E129" s="603"/>
      <c r="F129" s="603"/>
      <c r="G129" s="603"/>
      <c r="H129" s="603"/>
      <c r="I129" s="603"/>
      <c r="J129" s="603"/>
      <c r="K129" s="604"/>
      <c r="L129" s="235"/>
      <c r="M129" s="30"/>
      <c r="N129" s="30"/>
      <c r="O129" s="30"/>
      <c r="P129" s="30"/>
      <c r="Q129" s="30"/>
      <c r="R129" s="30"/>
      <c r="S129" s="30"/>
      <c r="T129" s="30"/>
      <c r="U129" s="30"/>
      <c r="V129" s="30"/>
      <c r="W129" s="30"/>
      <c r="X129" s="30"/>
      <c r="Y129" s="30"/>
    </row>
    <row r="130" spans="1:25" ht="16.5" hidden="1" thickBot="1" x14ac:dyDescent="0.3">
      <c r="A130" s="647"/>
      <c r="B130" s="646"/>
      <c r="C130" s="605"/>
      <c r="D130" s="606"/>
      <c r="E130" s="606"/>
      <c r="F130" s="606"/>
      <c r="G130" s="606"/>
      <c r="H130" s="606"/>
      <c r="I130" s="606"/>
      <c r="J130" s="606"/>
      <c r="K130" s="607"/>
      <c r="L130" s="235"/>
      <c r="M130" s="30"/>
      <c r="N130" s="30"/>
      <c r="O130" s="30"/>
      <c r="P130" s="30"/>
      <c r="Q130" s="30"/>
      <c r="R130" s="30"/>
      <c r="S130" s="30"/>
      <c r="T130" s="30"/>
      <c r="U130" s="30"/>
      <c r="V130" s="30"/>
      <c r="W130" s="30"/>
      <c r="X130" s="30"/>
      <c r="Y130" s="30"/>
    </row>
    <row r="131" spans="1:25" ht="16.5" hidden="1" thickBot="1" x14ac:dyDescent="0.3">
      <c r="A131" s="645" t="str">
        <f>B106</f>
        <v/>
      </c>
      <c r="B131" s="646"/>
      <c r="C131" s="599" t="str">
        <f>IF(AND(ISBLANK('Standard 7 Scoring'!C47),OR('Standard 7 Scoring'!C73=1,'Standard 7 Scoring'!C73=0)),"Comments are Necessary for Ratings of Much Less Than Expected or Less Than Expected",IF(ISBLANK('Standard 7 Scoring'!C47),"",'Standard 7 Scoring'!C47))</f>
        <v/>
      </c>
      <c r="D131" s="600"/>
      <c r="E131" s="600"/>
      <c r="F131" s="600"/>
      <c r="G131" s="600"/>
      <c r="H131" s="600"/>
      <c r="I131" s="600"/>
      <c r="J131" s="600"/>
      <c r="K131" s="601"/>
      <c r="L131" s="235"/>
      <c r="M131" s="30"/>
      <c r="N131" s="30"/>
      <c r="O131" s="30"/>
      <c r="P131" s="30"/>
      <c r="Q131" s="30"/>
      <c r="R131" s="30"/>
      <c r="S131" s="30"/>
      <c r="T131" s="30"/>
      <c r="U131" s="30"/>
      <c r="V131" s="30"/>
      <c r="W131" s="30"/>
      <c r="X131" s="30"/>
      <c r="Y131" s="30"/>
    </row>
    <row r="132" spans="1:25" ht="16.5" hidden="1" thickBot="1" x14ac:dyDescent="0.3">
      <c r="A132" s="647"/>
      <c r="B132" s="646"/>
      <c r="C132" s="602"/>
      <c r="D132" s="603"/>
      <c r="E132" s="603"/>
      <c r="F132" s="603"/>
      <c r="G132" s="603"/>
      <c r="H132" s="603"/>
      <c r="I132" s="603"/>
      <c r="J132" s="603"/>
      <c r="K132" s="604"/>
      <c r="L132" s="235"/>
      <c r="M132" s="30"/>
      <c r="N132" s="30"/>
      <c r="O132" s="30"/>
      <c r="P132" s="30"/>
      <c r="Q132" s="30"/>
      <c r="R132" s="30"/>
      <c r="S132" s="30"/>
      <c r="T132" s="30"/>
      <c r="U132" s="30"/>
      <c r="V132" s="30"/>
      <c r="W132" s="30"/>
      <c r="X132" s="30"/>
      <c r="Y132" s="30"/>
    </row>
    <row r="133" spans="1:25" ht="16.5" hidden="1" thickBot="1" x14ac:dyDescent="0.3">
      <c r="A133" s="647"/>
      <c r="B133" s="646"/>
      <c r="C133" s="602"/>
      <c r="D133" s="603"/>
      <c r="E133" s="603"/>
      <c r="F133" s="603"/>
      <c r="G133" s="603"/>
      <c r="H133" s="603"/>
      <c r="I133" s="603"/>
      <c r="J133" s="603"/>
      <c r="K133" s="604"/>
      <c r="L133" s="235"/>
      <c r="M133" s="30"/>
      <c r="N133" s="30"/>
      <c r="O133" s="30"/>
      <c r="P133" s="30"/>
      <c r="Q133" s="30"/>
      <c r="R133" s="30"/>
      <c r="S133" s="30"/>
      <c r="T133" s="30"/>
      <c r="U133" s="30"/>
      <c r="V133" s="30"/>
      <c r="W133" s="30"/>
      <c r="X133" s="30"/>
      <c r="Y133" s="30"/>
    </row>
    <row r="134" spans="1:25" ht="16.5" hidden="1" thickBot="1" x14ac:dyDescent="0.3">
      <c r="A134" s="647"/>
      <c r="B134" s="646"/>
      <c r="C134" s="605"/>
      <c r="D134" s="606"/>
      <c r="E134" s="606"/>
      <c r="F134" s="606"/>
      <c r="G134" s="606"/>
      <c r="H134" s="606"/>
      <c r="I134" s="606"/>
      <c r="J134" s="606"/>
      <c r="K134" s="607"/>
      <c r="L134" s="235"/>
      <c r="M134" s="30"/>
      <c r="N134" s="30"/>
      <c r="O134" s="30"/>
      <c r="P134" s="30"/>
      <c r="Q134" s="30"/>
      <c r="R134" s="30"/>
      <c r="S134" s="30"/>
      <c r="T134" s="30"/>
      <c r="U134" s="30"/>
      <c r="V134" s="30"/>
      <c r="W134" s="30"/>
      <c r="X134" s="30"/>
      <c r="Y134" s="30"/>
    </row>
    <row r="135" spans="1:25" ht="16.5" hidden="1" thickBot="1" x14ac:dyDescent="0.3">
      <c r="A135" s="645" t="str">
        <f>B107</f>
        <v/>
      </c>
      <c r="B135" s="646"/>
      <c r="C135" s="599" t="str">
        <f>IF(AND(ISBLANK('Standard 7 Scoring'!C56),OR('Standard 7 Scoring'!C74=1,'Standard 7 Scoring'!C74=0)),"Comments are Necessary for Ratings of Much Less Than Expected or Less Than Expected",IF(ISBLANK('Standard 7 Scoring'!C56),"",'Standard 7 Scoring'!C56))</f>
        <v/>
      </c>
      <c r="D135" s="600"/>
      <c r="E135" s="600"/>
      <c r="F135" s="600"/>
      <c r="G135" s="600"/>
      <c r="H135" s="600"/>
      <c r="I135" s="600"/>
      <c r="J135" s="600"/>
      <c r="K135" s="601"/>
      <c r="L135" s="235"/>
      <c r="M135" s="30"/>
      <c r="N135" s="30"/>
      <c r="O135" s="30"/>
      <c r="P135" s="30"/>
      <c r="Q135" s="30"/>
      <c r="R135" s="30"/>
      <c r="S135" s="30"/>
      <c r="T135" s="30"/>
      <c r="U135" s="30"/>
      <c r="V135" s="30"/>
      <c r="W135" s="30"/>
      <c r="X135" s="30"/>
      <c r="Y135" s="30"/>
    </row>
    <row r="136" spans="1:25" ht="16.5" hidden="1" thickBot="1" x14ac:dyDescent="0.3">
      <c r="A136" s="647"/>
      <c r="B136" s="646"/>
      <c r="C136" s="602"/>
      <c r="D136" s="603"/>
      <c r="E136" s="603"/>
      <c r="F136" s="603"/>
      <c r="G136" s="603"/>
      <c r="H136" s="603"/>
      <c r="I136" s="603"/>
      <c r="J136" s="603"/>
      <c r="K136" s="604"/>
      <c r="L136" s="235"/>
      <c r="M136" s="30"/>
      <c r="N136" s="30"/>
      <c r="O136" s="30"/>
      <c r="P136" s="30"/>
      <c r="Q136" s="30"/>
      <c r="R136" s="30"/>
      <c r="S136" s="30"/>
      <c r="T136" s="30"/>
      <c r="U136" s="30"/>
      <c r="V136" s="30"/>
      <c r="W136" s="30"/>
      <c r="X136" s="30"/>
      <c r="Y136" s="30"/>
    </row>
    <row r="137" spans="1:25" ht="16.5" hidden="1" thickBot="1" x14ac:dyDescent="0.3">
      <c r="A137" s="647"/>
      <c r="B137" s="646"/>
      <c r="C137" s="602"/>
      <c r="D137" s="603"/>
      <c r="E137" s="603"/>
      <c r="F137" s="603"/>
      <c r="G137" s="603"/>
      <c r="H137" s="603"/>
      <c r="I137" s="603"/>
      <c r="J137" s="603"/>
      <c r="K137" s="604"/>
      <c r="L137" s="235"/>
      <c r="M137" s="30"/>
      <c r="N137" s="30"/>
      <c r="O137" s="30"/>
      <c r="P137" s="30"/>
      <c r="Q137" s="30"/>
      <c r="R137" s="30"/>
      <c r="S137" s="30"/>
      <c r="T137" s="30"/>
      <c r="U137" s="30"/>
      <c r="V137" s="30"/>
      <c r="W137" s="30"/>
      <c r="X137" s="30"/>
      <c r="Y137" s="30"/>
    </row>
    <row r="138" spans="1:25" ht="16.5" hidden="1" thickBot="1" x14ac:dyDescent="0.3">
      <c r="A138" s="647"/>
      <c r="B138" s="646"/>
      <c r="C138" s="605"/>
      <c r="D138" s="606"/>
      <c r="E138" s="606"/>
      <c r="F138" s="606"/>
      <c r="G138" s="606"/>
      <c r="H138" s="606"/>
      <c r="I138" s="606"/>
      <c r="J138" s="606"/>
      <c r="K138" s="607"/>
      <c r="L138" s="235"/>
      <c r="M138" s="30"/>
      <c r="N138" s="30"/>
      <c r="O138" s="30"/>
      <c r="P138" s="30"/>
      <c r="Q138" s="30"/>
      <c r="R138" s="30"/>
      <c r="S138" s="30"/>
      <c r="T138" s="30"/>
      <c r="U138" s="30"/>
      <c r="V138" s="30"/>
      <c r="W138" s="30"/>
      <c r="X138" s="30"/>
      <c r="Y138" s="30"/>
    </row>
    <row r="139" spans="1:25" ht="16.5" hidden="1" thickBot="1" x14ac:dyDescent="0.3">
      <c r="A139" s="645" t="str">
        <f>B108</f>
        <v/>
      </c>
      <c r="B139" s="646"/>
      <c r="C139" s="599" t="str">
        <f>IF(AND(ISBLANK('Standard 7 Scoring'!C65),OR('Standard 7 Scoring'!C75=1,'Standard 7 Scoring'!C75=0)),"Comments are Necessary for Ratings of Much Less Than Expected or Less Than Expected",IF(ISBLANK('Standard 7 Scoring'!C65),"",'Standard 7 Scoring'!C65))</f>
        <v/>
      </c>
      <c r="D139" s="600"/>
      <c r="E139" s="600"/>
      <c r="F139" s="600"/>
      <c r="G139" s="600"/>
      <c r="H139" s="600"/>
      <c r="I139" s="600"/>
      <c r="J139" s="600"/>
      <c r="K139" s="601"/>
      <c r="L139" s="235"/>
      <c r="M139" s="30"/>
      <c r="N139" s="30"/>
      <c r="O139" s="30"/>
      <c r="P139" s="30"/>
      <c r="Q139" s="30"/>
      <c r="R139" s="30"/>
      <c r="S139" s="30"/>
      <c r="T139" s="30"/>
      <c r="U139" s="30"/>
      <c r="V139" s="30"/>
      <c r="W139" s="30"/>
      <c r="X139" s="30"/>
      <c r="Y139" s="30"/>
    </row>
    <row r="140" spans="1:25" ht="16.5" hidden="1" thickBot="1" x14ac:dyDescent="0.3">
      <c r="A140" s="647"/>
      <c r="B140" s="646"/>
      <c r="C140" s="602"/>
      <c r="D140" s="603"/>
      <c r="E140" s="603"/>
      <c r="F140" s="603"/>
      <c r="G140" s="603"/>
      <c r="H140" s="603"/>
      <c r="I140" s="603"/>
      <c r="J140" s="603"/>
      <c r="K140" s="604"/>
      <c r="L140" s="235"/>
      <c r="M140" s="30"/>
      <c r="N140" s="30"/>
      <c r="O140" s="30"/>
      <c r="P140" s="30"/>
      <c r="Q140" s="30"/>
      <c r="R140" s="30"/>
      <c r="S140" s="30"/>
      <c r="T140" s="30"/>
      <c r="U140" s="30"/>
      <c r="V140" s="30"/>
      <c r="W140" s="30"/>
      <c r="X140" s="30"/>
      <c r="Y140" s="30"/>
    </row>
    <row r="141" spans="1:25" ht="16.5" hidden="1" thickBot="1" x14ac:dyDescent="0.3">
      <c r="A141" s="647"/>
      <c r="B141" s="646"/>
      <c r="C141" s="602"/>
      <c r="D141" s="603"/>
      <c r="E141" s="603"/>
      <c r="F141" s="603"/>
      <c r="G141" s="603"/>
      <c r="H141" s="603"/>
      <c r="I141" s="603"/>
      <c r="J141" s="603"/>
      <c r="K141" s="604"/>
      <c r="L141" s="235"/>
      <c r="M141" s="30"/>
      <c r="N141" s="30"/>
      <c r="O141" s="30"/>
      <c r="P141" s="30"/>
      <c r="Q141" s="30"/>
      <c r="R141" s="30"/>
      <c r="S141" s="30"/>
      <c r="T141" s="30"/>
      <c r="U141" s="30"/>
      <c r="V141" s="30"/>
      <c r="W141" s="30"/>
      <c r="X141" s="30"/>
      <c r="Y141" s="30"/>
    </row>
    <row r="142" spans="1:25" ht="16.5" hidden="1" thickBot="1" x14ac:dyDescent="0.3">
      <c r="A142" s="647"/>
      <c r="B142" s="646"/>
      <c r="C142" s="605"/>
      <c r="D142" s="606"/>
      <c r="E142" s="606"/>
      <c r="F142" s="606"/>
      <c r="G142" s="606"/>
      <c r="H142" s="606"/>
      <c r="I142" s="606"/>
      <c r="J142" s="606"/>
      <c r="K142" s="607"/>
      <c r="L142" s="235"/>
      <c r="M142" s="30"/>
      <c r="N142" s="30"/>
      <c r="O142" s="30"/>
      <c r="P142" s="30"/>
      <c r="Q142" s="30"/>
      <c r="R142" s="30"/>
      <c r="S142" s="30"/>
      <c r="T142" s="30"/>
      <c r="U142" s="30"/>
      <c r="V142" s="30"/>
      <c r="W142" s="30"/>
      <c r="X142" s="30"/>
      <c r="Y142" s="30"/>
    </row>
    <row r="143" spans="1:25" ht="30" hidden="1" customHeight="1" thickBot="1" x14ac:dyDescent="0.3">
      <c r="A143" s="676" t="s">
        <v>2618</v>
      </c>
      <c r="B143" s="677"/>
      <c r="C143" s="677"/>
      <c r="D143" s="677"/>
      <c r="E143" s="559"/>
      <c r="F143" s="559"/>
      <c r="G143" s="559"/>
      <c r="H143" s="677"/>
      <c r="I143" s="677"/>
      <c r="J143" s="677"/>
      <c r="K143" s="677"/>
      <c r="L143" s="229"/>
      <c r="M143" s="30"/>
      <c r="N143" s="30"/>
      <c r="O143" s="30"/>
      <c r="P143" s="30"/>
      <c r="Q143" s="30"/>
      <c r="R143" s="30"/>
      <c r="S143" s="30"/>
      <c r="T143" s="30"/>
      <c r="U143" s="30"/>
      <c r="V143" s="30"/>
      <c r="W143" s="30"/>
      <c r="X143" s="30"/>
      <c r="Y143" s="30"/>
    </row>
    <row r="144" spans="1:25" ht="23.25" hidden="1" customHeight="1" x14ac:dyDescent="0.25">
      <c r="A144" s="678" t="s">
        <v>2619</v>
      </c>
      <c r="B144" s="678"/>
      <c r="C144" s="678"/>
      <c r="D144" s="679" t="str">
        <f>DATA!B51</f>
        <v>No Score</v>
      </c>
      <c r="E144" s="251"/>
      <c r="F144" s="251"/>
      <c r="H144" s="681" t="s">
        <v>3233</v>
      </c>
      <c r="I144" s="682"/>
      <c r="J144" s="685" t="s">
        <v>2620</v>
      </c>
      <c r="K144" s="685"/>
      <c r="L144" s="252"/>
      <c r="M144" s="30"/>
      <c r="N144" s="30"/>
      <c r="O144" s="30"/>
      <c r="P144" s="30"/>
      <c r="Q144" s="30"/>
      <c r="R144" s="30"/>
      <c r="S144" s="30"/>
      <c r="T144" s="30"/>
      <c r="U144" s="30"/>
      <c r="V144" s="30"/>
      <c r="W144" s="30"/>
      <c r="X144" s="30"/>
      <c r="Y144" s="30"/>
    </row>
    <row r="145" spans="1:25" hidden="1" x14ac:dyDescent="0.25">
      <c r="A145" s="678"/>
      <c r="B145" s="678"/>
      <c r="C145" s="678"/>
      <c r="D145" s="680"/>
      <c r="E145" s="251"/>
      <c r="F145" s="251"/>
      <c r="H145" s="683"/>
      <c r="I145" s="684"/>
      <c r="J145" s="685"/>
      <c r="K145" s="685"/>
      <c r="L145" s="252"/>
      <c r="M145" s="30"/>
      <c r="N145" s="30"/>
      <c r="O145" s="30"/>
      <c r="P145" s="30"/>
      <c r="Q145" s="30"/>
      <c r="R145" s="30"/>
      <c r="S145" s="30"/>
      <c r="T145" s="30"/>
      <c r="U145" s="30"/>
      <c r="V145" s="30"/>
      <c r="W145" s="30"/>
      <c r="X145" s="30"/>
      <c r="Y145" s="30"/>
    </row>
    <row r="146" spans="1:25" hidden="1" x14ac:dyDescent="0.25">
      <c r="A146" s="678" t="s">
        <v>2610</v>
      </c>
      <c r="B146" s="678"/>
      <c r="C146" s="678"/>
      <c r="D146" s="687" t="str">
        <f>DATA!B59</f>
        <v>#NA</v>
      </c>
      <c r="E146" s="251"/>
      <c r="F146" s="251"/>
      <c r="H146" s="253">
        <v>0</v>
      </c>
      <c r="I146" s="254">
        <v>179</v>
      </c>
      <c r="J146" s="648" t="s">
        <v>2621</v>
      </c>
      <c r="K146" s="649"/>
      <c r="L146" s="255"/>
      <c r="M146" s="30"/>
      <c r="N146" s="30"/>
      <c r="O146" s="30"/>
      <c r="P146" s="30"/>
      <c r="Q146" s="30"/>
      <c r="R146" s="30"/>
      <c r="S146" s="30"/>
      <c r="T146" s="30"/>
      <c r="U146" s="30"/>
      <c r="V146" s="30"/>
      <c r="W146" s="30" t="s">
        <v>2622</v>
      </c>
      <c r="X146" s="30" t="s">
        <v>2623</v>
      </c>
      <c r="Y146" s="30"/>
    </row>
    <row r="147" spans="1:25" ht="16.5" hidden="1" thickBot="1" x14ac:dyDescent="0.3">
      <c r="A147" s="686"/>
      <c r="B147" s="686"/>
      <c r="C147" s="686"/>
      <c r="D147" s="688"/>
      <c r="E147" s="251"/>
      <c r="F147" s="251"/>
      <c r="H147" s="253">
        <v>180</v>
      </c>
      <c r="I147" s="254">
        <v>449</v>
      </c>
      <c r="J147" s="648" t="s">
        <v>2624</v>
      </c>
      <c r="K147" s="649"/>
      <c r="L147" s="255"/>
      <c r="M147" s="30"/>
      <c r="N147" s="30"/>
      <c r="O147" s="30"/>
      <c r="P147" s="30"/>
      <c r="Q147" s="30"/>
      <c r="R147" s="30"/>
      <c r="S147" s="30"/>
      <c r="T147" s="30"/>
      <c r="U147" s="30"/>
      <c r="V147" s="30"/>
      <c r="W147" s="30" t="s">
        <v>2625</v>
      </c>
      <c r="X147" s="30" t="s">
        <v>2626</v>
      </c>
      <c r="Y147" s="30"/>
    </row>
    <row r="148" spans="1:25" hidden="1" x14ac:dyDescent="0.25">
      <c r="A148" s="662" t="s">
        <v>2627</v>
      </c>
      <c r="B148" s="663"/>
      <c r="C148" s="663"/>
      <c r="D148" s="666">
        <f>SUM(D144:D147)</f>
        <v>0</v>
      </c>
      <c r="E148" s="251"/>
      <c r="F148" s="251"/>
      <c r="H148" s="253">
        <v>450</v>
      </c>
      <c r="I148" s="254">
        <v>719</v>
      </c>
      <c r="J148" s="648" t="s">
        <v>2628</v>
      </c>
      <c r="K148" s="649"/>
      <c r="L148" s="255"/>
      <c r="M148" s="30"/>
      <c r="N148" s="30"/>
      <c r="O148" s="30"/>
      <c r="P148" s="30"/>
      <c r="Q148" s="30"/>
      <c r="R148" s="30"/>
      <c r="S148" s="30"/>
      <c r="T148" s="30"/>
      <c r="U148" s="30"/>
      <c r="V148" s="30"/>
      <c r="W148" s="30" t="s">
        <v>2629</v>
      </c>
      <c r="X148" s="30"/>
      <c r="Y148" s="30"/>
    </row>
    <row r="149" spans="1:25" ht="16.5" hidden="1" thickBot="1" x14ac:dyDescent="0.3">
      <c r="A149" s="664"/>
      <c r="B149" s="665"/>
      <c r="C149" s="665"/>
      <c r="D149" s="667"/>
      <c r="E149" s="251"/>
      <c r="F149" s="251"/>
      <c r="G149" s="251"/>
      <c r="H149" s="253">
        <v>720</v>
      </c>
      <c r="I149" s="254">
        <v>1080</v>
      </c>
      <c r="J149" s="648" t="s">
        <v>2630</v>
      </c>
      <c r="K149" s="649"/>
      <c r="L149" s="255"/>
      <c r="M149" s="30"/>
      <c r="N149" s="30"/>
      <c r="O149" s="30"/>
      <c r="P149" s="30"/>
      <c r="Q149" s="30"/>
      <c r="R149" s="30"/>
      <c r="S149" s="30"/>
      <c r="T149" s="30"/>
      <c r="U149" s="30"/>
      <c r="V149" s="30"/>
      <c r="W149" s="30">
        <v>269</v>
      </c>
      <c r="X149" s="30">
        <v>0</v>
      </c>
      <c r="Y149" s="30"/>
    </row>
    <row r="150" spans="1:25" ht="15.75" hidden="1" customHeight="1" x14ac:dyDescent="0.25">
      <c r="A150" s="662" t="s">
        <v>2620</v>
      </c>
      <c r="B150" s="663"/>
      <c r="C150" s="668"/>
      <c r="D150" s="670" t="str">
        <f>IF(AND(ISNUMBER(D144),ISNUMBER(D146)),IF(D148&lt;H147,J146,IF(D148&lt;H148,J147,IF(D148&lt;H149,J148,IF(D148&gt;I148,J149,"Evaluation Not Finished")))),"Missing Ratings")</f>
        <v>Missing Ratings</v>
      </c>
      <c r="E150" s="671"/>
      <c r="F150" s="671"/>
      <c r="G150" s="671"/>
      <c r="H150" s="671"/>
      <c r="I150" s="672"/>
      <c r="J150" s="467">
        <v>0.5</v>
      </c>
      <c r="K150" s="468"/>
      <c r="L150" s="426"/>
      <c r="M150" s="471" t="s">
        <v>3365</v>
      </c>
      <c r="N150" s="471"/>
      <c r="O150" s="471"/>
      <c r="P150" s="471"/>
      <c r="Q150" s="472"/>
      <c r="R150" s="30"/>
      <c r="S150" s="30"/>
      <c r="T150" s="30"/>
      <c r="U150" s="30"/>
      <c r="V150" s="30"/>
      <c r="W150" s="30">
        <v>0</v>
      </c>
      <c r="X150" s="30">
        <v>269</v>
      </c>
      <c r="Y150" s="30"/>
    </row>
    <row r="151" spans="1:25" ht="16.5" hidden="1" customHeight="1" thickBot="1" x14ac:dyDescent="0.3">
      <c r="A151" s="664"/>
      <c r="B151" s="665"/>
      <c r="C151" s="669"/>
      <c r="D151" s="673"/>
      <c r="E151" s="674"/>
      <c r="F151" s="674"/>
      <c r="G151" s="674"/>
      <c r="H151" s="674"/>
      <c r="I151" s="675"/>
      <c r="J151" s="469"/>
      <c r="K151" s="470"/>
      <c r="L151" s="426"/>
      <c r="M151" s="471"/>
      <c r="N151" s="471"/>
      <c r="O151" s="471"/>
      <c r="P151" s="471"/>
      <c r="Q151" s="472"/>
      <c r="R151" s="30"/>
      <c r="S151" s="30"/>
      <c r="T151" s="30"/>
      <c r="U151" s="30"/>
      <c r="V151" s="30"/>
      <c r="W151" s="30">
        <v>270</v>
      </c>
      <c r="X151" s="30">
        <v>0</v>
      </c>
      <c r="Y151" s="30"/>
    </row>
    <row r="152" spans="1:25" hidden="1" x14ac:dyDescent="0.25">
      <c r="A152" s="256"/>
      <c r="B152" s="251"/>
      <c r="C152" s="251"/>
      <c r="D152" s="251"/>
      <c r="E152" s="251"/>
      <c r="F152" s="251"/>
      <c r="G152" s="251"/>
      <c r="H152" s="251"/>
      <c r="I152" s="251"/>
      <c r="J152" s="251"/>
      <c r="K152" s="251"/>
      <c r="L152" s="251"/>
      <c r="M152" s="30"/>
      <c r="N152" s="30"/>
      <c r="O152" s="30"/>
      <c r="P152" s="30"/>
      <c r="Q152" s="30"/>
      <c r="R152" s="30"/>
      <c r="S152" s="30"/>
      <c r="T152" s="30"/>
      <c r="U152" s="30"/>
      <c r="V152" s="30"/>
      <c r="W152" s="30">
        <v>0</v>
      </c>
      <c r="X152" s="30">
        <v>270</v>
      </c>
      <c r="Y152" s="30"/>
    </row>
    <row r="153" spans="1:25" ht="15.75" hidden="1" customHeight="1" x14ac:dyDescent="0.25">
      <c r="A153" s="256"/>
      <c r="B153" s="251"/>
      <c r="C153" s="251"/>
      <c r="D153" s="251"/>
      <c r="E153" s="251"/>
      <c r="F153" s="251"/>
      <c r="G153" s="251"/>
      <c r="H153" s="251"/>
      <c r="I153" s="251"/>
      <c r="J153" s="251"/>
      <c r="K153" s="251"/>
      <c r="L153" s="251"/>
      <c r="M153" s="30"/>
      <c r="N153" s="30"/>
      <c r="O153" s="30">
        <v>540</v>
      </c>
      <c r="P153" s="30">
        <v>0</v>
      </c>
      <c r="Q153" s="30"/>
      <c r="R153" s="30"/>
      <c r="S153" s="30"/>
      <c r="T153" s="30"/>
      <c r="U153" s="30"/>
      <c r="V153" s="30"/>
      <c r="W153" s="30"/>
      <c r="X153" s="30"/>
      <c r="Y153" s="30"/>
    </row>
    <row r="154" spans="1:25" ht="15.75" hidden="1" customHeight="1" x14ac:dyDescent="0.25">
      <c r="A154" s="256"/>
      <c r="B154" s="251"/>
      <c r="C154" s="251"/>
      <c r="D154" s="251"/>
      <c r="E154" s="251"/>
      <c r="F154" s="251"/>
      <c r="G154" s="251"/>
      <c r="H154" s="251"/>
      <c r="I154" s="251"/>
      <c r="J154" s="251"/>
      <c r="K154" s="251"/>
      <c r="L154" s="251"/>
      <c r="M154" s="30"/>
      <c r="N154" s="30"/>
      <c r="O154" s="30"/>
      <c r="P154" s="30"/>
      <c r="Q154" s="30"/>
      <c r="R154" s="30"/>
      <c r="S154" s="30"/>
      <c r="T154" s="30"/>
      <c r="U154" s="30"/>
      <c r="V154" s="30"/>
      <c r="W154" s="30"/>
      <c r="X154" s="30"/>
      <c r="Y154" s="30"/>
    </row>
    <row r="155" spans="1:25" ht="16.5" hidden="1" customHeight="1" x14ac:dyDescent="0.25">
      <c r="A155" s="256"/>
      <c r="B155" s="251"/>
      <c r="C155" s="251"/>
      <c r="D155" s="251"/>
      <c r="E155" s="251"/>
      <c r="F155" s="251"/>
      <c r="G155" s="251"/>
      <c r="H155" s="251"/>
      <c r="I155" s="251"/>
      <c r="J155" s="251"/>
      <c r="K155" s="251"/>
      <c r="L155" s="251"/>
      <c r="M155" s="30"/>
      <c r="N155" s="30"/>
      <c r="O155" s="30"/>
      <c r="P155" s="30"/>
      <c r="Q155" s="30"/>
      <c r="R155" s="30"/>
      <c r="S155" s="30"/>
      <c r="T155" s="30"/>
      <c r="U155" s="30"/>
      <c r="V155" s="30"/>
      <c r="W155" s="30"/>
      <c r="X155" s="30"/>
      <c r="Y155" s="30"/>
    </row>
    <row r="156" spans="1:25" ht="15.75" hidden="1" customHeight="1" x14ac:dyDescent="0.25">
      <c r="A156" s="256"/>
      <c r="B156" s="251"/>
      <c r="C156" s="251"/>
      <c r="D156" s="251"/>
      <c r="E156" s="251"/>
      <c r="F156" s="251"/>
      <c r="G156" s="251"/>
      <c r="H156" s="251"/>
      <c r="I156" s="251"/>
      <c r="J156" s="251"/>
      <c r="K156" s="251"/>
      <c r="L156" s="251"/>
      <c r="M156" s="30"/>
      <c r="N156" s="30"/>
      <c r="O156" s="30"/>
      <c r="P156" s="30"/>
      <c r="Q156" s="30"/>
      <c r="R156" s="30"/>
      <c r="S156" s="30"/>
      <c r="T156" s="30"/>
      <c r="U156" s="30"/>
      <c r="V156" s="30"/>
      <c r="W156" s="30"/>
      <c r="X156" s="30"/>
      <c r="Y156" s="30"/>
    </row>
    <row r="157" spans="1:25" ht="15.75" hidden="1" customHeight="1" x14ac:dyDescent="0.25">
      <c r="A157" s="256"/>
      <c r="B157" s="251"/>
      <c r="C157" s="251"/>
      <c r="D157" s="251"/>
      <c r="E157" s="251"/>
      <c r="F157" s="251"/>
      <c r="G157" s="251"/>
      <c r="H157" s="251"/>
      <c r="I157" s="251"/>
      <c r="J157" s="251"/>
      <c r="K157" s="251"/>
      <c r="L157" s="251"/>
      <c r="M157" s="30"/>
      <c r="N157" s="30"/>
      <c r="O157" s="30">
        <v>109</v>
      </c>
      <c r="P157" s="30">
        <v>135</v>
      </c>
      <c r="Q157" s="30"/>
      <c r="R157" s="30"/>
      <c r="S157" s="30"/>
      <c r="T157" s="30"/>
      <c r="U157" s="30"/>
      <c r="V157" s="30"/>
      <c r="W157" s="30"/>
      <c r="X157" s="30"/>
      <c r="Y157" s="30"/>
    </row>
    <row r="158" spans="1:25" ht="15.75" hidden="1" customHeight="1" x14ac:dyDescent="0.25">
      <c r="A158" s="256"/>
      <c r="B158" s="251"/>
      <c r="C158" s="251"/>
      <c r="D158" s="251"/>
      <c r="E158" s="251"/>
      <c r="F158" s="251"/>
      <c r="G158" s="251"/>
      <c r="H158" s="251"/>
      <c r="I158" s="251"/>
      <c r="J158" s="251"/>
      <c r="K158" s="251"/>
      <c r="L158" s="251"/>
      <c r="M158" s="30"/>
      <c r="N158" s="30"/>
      <c r="O158" s="30"/>
      <c r="P158" s="30"/>
      <c r="Q158" s="30"/>
      <c r="R158" s="30"/>
      <c r="S158" s="30"/>
      <c r="T158" s="30"/>
      <c r="U158" s="30"/>
      <c r="V158" s="30"/>
      <c r="W158" s="30"/>
      <c r="X158" s="30"/>
      <c r="Y158" s="30"/>
    </row>
    <row r="159" spans="1:25" ht="15.75" hidden="1" customHeight="1" x14ac:dyDescent="0.25">
      <c r="A159" s="256"/>
      <c r="B159" s="251"/>
      <c r="C159" s="251"/>
      <c r="D159" s="251"/>
      <c r="E159" s="251"/>
      <c r="F159" s="251"/>
      <c r="G159" s="251"/>
      <c r="H159" s="251"/>
      <c r="I159" s="251"/>
      <c r="J159" s="251"/>
      <c r="K159" s="251"/>
      <c r="L159" s="251"/>
      <c r="M159" s="30"/>
      <c r="N159" s="30" t="s">
        <v>3234</v>
      </c>
      <c r="O159" s="30"/>
      <c r="P159" s="30">
        <v>0</v>
      </c>
      <c r="Q159" s="30"/>
      <c r="R159" s="30"/>
      <c r="S159" s="30"/>
      <c r="T159" s="30"/>
      <c r="U159" s="30"/>
      <c r="V159" s="30"/>
      <c r="W159" s="30"/>
      <c r="X159" s="30"/>
      <c r="Y159" s="30"/>
    </row>
    <row r="160" spans="1:25" ht="15.75" hidden="1" customHeight="1" x14ac:dyDescent="0.25">
      <c r="A160" s="256"/>
      <c r="B160" s="251"/>
      <c r="C160" s="251"/>
      <c r="D160" s="251"/>
      <c r="E160" s="251"/>
      <c r="F160" s="251"/>
      <c r="G160" s="251"/>
      <c r="H160" s="251"/>
      <c r="I160" s="251"/>
      <c r="J160" s="251"/>
      <c r="K160" s="251"/>
      <c r="L160" s="251"/>
      <c r="M160" s="30"/>
      <c r="N160" s="30" t="s">
        <v>3235</v>
      </c>
      <c r="O160" s="30"/>
      <c r="P160" s="30">
        <v>180</v>
      </c>
      <c r="Q160" s="30"/>
      <c r="R160" s="30"/>
      <c r="S160" s="30"/>
      <c r="T160" s="30"/>
      <c r="U160" s="30"/>
      <c r="V160" s="30"/>
      <c r="W160" s="30"/>
      <c r="X160" s="30"/>
      <c r="Y160" s="30"/>
    </row>
    <row r="161" spans="1:25" ht="15.75" hidden="1" customHeight="1" x14ac:dyDescent="0.25">
      <c r="A161" s="256"/>
      <c r="B161" s="251"/>
      <c r="C161" s="251"/>
      <c r="D161" s="251"/>
      <c r="E161" s="251"/>
      <c r="F161" s="251"/>
      <c r="G161" s="251"/>
      <c r="H161" s="251"/>
      <c r="I161" s="251"/>
      <c r="J161" s="251"/>
      <c r="K161" s="251"/>
      <c r="L161" s="251"/>
      <c r="M161" s="30"/>
      <c r="N161" s="30" t="s">
        <v>2631</v>
      </c>
      <c r="O161" s="30"/>
      <c r="P161" s="30">
        <v>450</v>
      </c>
      <c r="Q161" s="30"/>
      <c r="R161" s="30"/>
      <c r="S161" s="30"/>
      <c r="T161" s="30"/>
      <c r="U161" s="30"/>
      <c r="V161" s="30"/>
      <c r="W161" s="30"/>
      <c r="X161" s="30"/>
      <c r="Y161" s="30"/>
    </row>
    <row r="162" spans="1:25" ht="15.75" hidden="1" customHeight="1" x14ac:dyDescent="0.25">
      <c r="A162" s="256"/>
      <c r="B162" s="251"/>
      <c r="C162" s="251"/>
      <c r="D162" s="251"/>
      <c r="E162" s="251"/>
      <c r="F162" s="251"/>
      <c r="G162" s="251"/>
      <c r="H162" s="251"/>
      <c r="I162" s="251"/>
      <c r="J162" s="251"/>
      <c r="K162" s="251"/>
      <c r="L162" s="251"/>
      <c r="M162" s="30"/>
      <c r="N162" s="30" t="s">
        <v>2632</v>
      </c>
      <c r="O162" s="30"/>
      <c r="P162" s="30">
        <v>720</v>
      </c>
      <c r="Q162" s="30"/>
      <c r="R162" s="30"/>
      <c r="S162" s="30"/>
      <c r="T162" s="30"/>
      <c r="U162" s="30"/>
      <c r="V162" s="30"/>
      <c r="W162" s="30"/>
      <c r="X162" s="30"/>
      <c r="Y162" s="30"/>
    </row>
    <row r="163" spans="1:25" ht="16.5" hidden="1" customHeight="1" x14ac:dyDescent="0.25">
      <c r="A163" s="256"/>
      <c r="B163" s="251"/>
      <c r="C163" s="251"/>
      <c r="D163" s="251"/>
      <c r="E163" s="251"/>
      <c r="F163" s="251"/>
      <c r="G163" s="251"/>
      <c r="H163" s="251"/>
      <c r="I163" s="251"/>
      <c r="J163" s="251"/>
      <c r="K163" s="251"/>
      <c r="L163" s="251"/>
      <c r="M163" s="30"/>
      <c r="N163" s="30"/>
      <c r="O163" s="30"/>
      <c r="P163" s="30"/>
      <c r="Q163" s="30"/>
      <c r="R163" s="30"/>
      <c r="S163" s="30"/>
      <c r="T163" s="30"/>
      <c r="U163" s="30"/>
      <c r="V163" s="30"/>
      <c r="W163" s="30"/>
      <c r="X163" s="30"/>
      <c r="Y163" s="30"/>
    </row>
    <row r="164" spans="1:25" hidden="1" x14ac:dyDescent="0.25">
      <c r="A164" s="256"/>
      <c r="B164" s="251"/>
      <c r="C164" s="251"/>
      <c r="D164" s="251"/>
      <c r="E164" s="251"/>
      <c r="F164" s="251"/>
      <c r="G164" s="251"/>
      <c r="H164" s="251"/>
      <c r="I164" s="251"/>
      <c r="J164" s="251"/>
      <c r="K164" s="251"/>
      <c r="L164" s="251"/>
      <c r="M164" s="30"/>
      <c r="N164" s="30" t="s">
        <v>2633</v>
      </c>
      <c r="O164" s="30"/>
      <c r="P164" s="30"/>
      <c r="Q164" s="30"/>
      <c r="R164" s="30"/>
      <c r="S164" s="30"/>
      <c r="T164" s="30"/>
      <c r="U164" s="30"/>
      <c r="V164" s="30"/>
      <c r="W164" s="30"/>
      <c r="X164" s="30"/>
      <c r="Y164" s="30"/>
    </row>
    <row r="165" spans="1:25" hidden="1" x14ac:dyDescent="0.25">
      <c r="A165" s="256"/>
      <c r="B165" s="251"/>
      <c r="C165" s="251"/>
      <c r="D165" s="251"/>
      <c r="E165" s="251"/>
      <c r="F165" s="251"/>
      <c r="G165" s="251"/>
      <c r="H165" s="251"/>
      <c r="I165" s="251"/>
      <c r="J165" s="251"/>
      <c r="K165" s="251"/>
      <c r="L165" s="251"/>
      <c r="M165" s="30"/>
      <c r="N165" s="30">
        <v>180</v>
      </c>
      <c r="O165" s="30">
        <v>0</v>
      </c>
      <c r="P165" s="30"/>
      <c r="Q165" s="30">
        <f>N165+O165</f>
        <v>180</v>
      </c>
      <c r="R165" s="30"/>
      <c r="S165" s="30"/>
      <c r="T165" s="30"/>
      <c r="U165" s="30"/>
      <c r="V165" s="30"/>
      <c r="W165" s="30"/>
      <c r="X165" s="30"/>
      <c r="Y165" s="30"/>
    </row>
    <row r="166" spans="1:25" hidden="1" x14ac:dyDescent="0.25">
      <c r="A166" s="256"/>
      <c r="B166" s="251"/>
      <c r="C166" s="251"/>
      <c r="D166" s="251"/>
      <c r="E166" s="251"/>
      <c r="F166" s="251"/>
      <c r="G166" s="251"/>
      <c r="H166" s="251"/>
      <c r="I166" s="251"/>
      <c r="J166" s="251"/>
      <c r="K166" s="251"/>
      <c r="L166" s="251"/>
      <c r="M166" s="30"/>
      <c r="N166" s="30">
        <v>0</v>
      </c>
      <c r="O166" s="30">
        <v>180</v>
      </c>
      <c r="P166" s="30"/>
      <c r="Q166" s="30">
        <f t="shared" ref="Q166:Q170" si="1">N166+O166</f>
        <v>180</v>
      </c>
      <c r="R166" s="30"/>
      <c r="S166" s="30"/>
      <c r="T166" s="30"/>
      <c r="U166" s="30"/>
      <c r="V166" s="30"/>
      <c r="W166" s="30"/>
      <c r="X166" s="30"/>
      <c r="Y166" s="30"/>
    </row>
    <row r="167" spans="1:25" hidden="1" x14ac:dyDescent="0.25">
      <c r="A167" s="256"/>
      <c r="B167" s="251"/>
      <c r="C167" s="251"/>
      <c r="D167" s="251"/>
      <c r="E167" s="251"/>
      <c r="F167" s="251"/>
      <c r="G167" s="251"/>
      <c r="H167" s="251"/>
      <c r="I167" s="251"/>
      <c r="J167" s="251"/>
      <c r="K167" s="251"/>
      <c r="L167" s="251"/>
      <c r="M167" s="30"/>
      <c r="N167" s="30">
        <v>450</v>
      </c>
      <c r="O167" s="30">
        <v>0</v>
      </c>
      <c r="P167" s="30"/>
      <c r="Q167" s="30">
        <f t="shared" si="1"/>
        <v>450</v>
      </c>
      <c r="R167" s="30"/>
      <c r="S167" s="30"/>
      <c r="T167" s="30"/>
      <c r="U167" s="30"/>
      <c r="V167" s="30"/>
      <c r="W167" s="30"/>
      <c r="X167" s="30"/>
      <c r="Y167" s="30"/>
    </row>
    <row r="168" spans="1:25" hidden="1" x14ac:dyDescent="0.25">
      <c r="A168" s="256"/>
      <c r="B168" s="251"/>
      <c r="C168" s="251"/>
      <c r="D168" s="251"/>
      <c r="E168" s="251"/>
      <c r="F168" s="251"/>
      <c r="G168" s="251"/>
      <c r="H168" s="251"/>
      <c r="I168" s="251"/>
      <c r="J168" s="251"/>
      <c r="K168" s="251"/>
      <c r="L168" s="251"/>
      <c r="M168" s="30"/>
      <c r="N168" s="30">
        <v>0</v>
      </c>
      <c r="O168" s="30">
        <v>450</v>
      </c>
      <c r="P168" s="30"/>
      <c r="Q168" s="30">
        <f t="shared" si="1"/>
        <v>450</v>
      </c>
      <c r="R168" s="30"/>
      <c r="S168" s="30"/>
      <c r="T168" s="30"/>
      <c r="U168" s="30"/>
      <c r="V168" s="30"/>
      <c r="W168" s="30"/>
      <c r="X168" s="30"/>
      <c r="Y168" s="30"/>
    </row>
    <row r="169" spans="1:25" hidden="1" x14ac:dyDescent="0.25">
      <c r="A169" s="256"/>
      <c r="B169" s="251"/>
      <c r="C169" s="251"/>
      <c r="D169" s="251"/>
      <c r="E169" s="251"/>
      <c r="F169" s="251"/>
      <c r="G169" s="251"/>
      <c r="H169" s="251"/>
      <c r="I169" s="251"/>
      <c r="J169" s="251"/>
      <c r="K169" s="251"/>
      <c r="L169" s="251"/>
      <c r="M169" s="30"/>
      <c r="N169" s="30">
        <v>540</v>
      </c>
      <c r="O169" s="30">
        <v>180</v>
      </c>
      <c r="P169" s="30"/>
      <c r="Q169" s="30">
        <f t="shared" si="1"/>
        <v>720</v>
      </c>
      <c r="R169" s="30"/>
      <c r="S169" s="30"/>
      <c r="T169" s="30"/>
      <c r="U169" s="30"/>
      <c r="V169" s="30"/>
      <c r="W169" s="30"/>
      <c r="X169" s="30"/>
      <c r="Y169" s="30"/>
    </row>
    <row r="170" spans="1:25" hidden="1" x14ac:dyDescent="0.25">
      <c r="A170" s="256"/>
      <c r="B170" s="251"/>
      <c r="C170" s="251"/>
      <c r="D170" s="251"/>
      <c r="E170" s="251"/>
      <c r="F170" s="251"/>
      <c r="G170" s="251"/>
      <c r="H170" s="251"/>
      <c r="I170" s="251"/>
      <c r="J170" s="251"/>
      <c r="K170" s="251"/>
      <c r="L170" s="251"/>
      <c r="M170" s="30"/>
      <c r="N170" s="30">
        <v>180</v>
      </c>
      <c r="O170" s="30">
        <v>540</v>
      </c>
      <c r="P170" s="30"/>
      <c r="Q170" s="30">
        <f t="shared" si="1"/>
        <v>720</v>
      </c>
      <c r="R170" s="30"/>
      <c r="S170" s="30"/>
      <c r="T170" s="30"/>
      <c r="U170" s="30"/>
      <c r="V170" s="30"/>
      <c r="W170" s="30"/>
      <c r="X170" s="30"/>
      <c r="Y170" s="30"/>
    </row>
    <row r="171" spans="1:25" hidden="1" x14ac:dyDescent="0.25">
      <c r="M171" s="30"/>
      <c r="N171" s="30"/>
      <c r="O171" s="30"/>
      <c r="P171" s="30"/>
      <c r="Q171" s="30"/>
      <c r="R171" s="30"/>
      <c r="S171" s="30"/>
      <c r="T171" s="30"/>
      <c r="U171" s="30"/>
      <c r="V171" s="30"/>
      <c r="W171" s="30"/>
      <c r="X171" s="30"/>
      <c r="Y171" s="30"/>
    </row>
    <row r="172" spans="1:25" x14ac:dyDescent="0.25">
      <c r="D172" s="209" t="s">
        <v>2634</v>
      </c>
      <c r="E172" s="44"/>
      <c r="F172" s="44"/>
      <c r="G172" s="44"/>
      <c r="I172" s="208" t="s">
        <v>1027</v>
      </c>
      <c r="J172" s="208"/>
      <c r="K172" s="208"/>
      <c r="L172" s="240"/>
      <c r="M172" s="30"/>
      <c r="N172" s="30">
        <v>45</v>
      </c>
      <c r="O172" s="30">
        <v>0</v>
      </c>
      <c r="P172" s="30"/>
      <c r="Q172" s="30"/>
      <c r="R172" s="30"/>
      <c r="S172" s="30"/>
      <c r="T172" s="30"/>
      <c r="U172" s="30"/>
      <c r="V172" s="30"/>
      <c r="W172" s="30"/>
      <c r="X172" s="30"/>
      <c r="Y172" s="30"/>
    </row>
    <row r="173" spans="1:25" x14ac:dyDescent="0.25">
      <c r="B173" s="209"/>
      <c r="C173" s="209"/>
      <c r="D173" s="209"/>
      <c r="M173" s="30"/>
      <c r="N173" s="30">
        <v>45</v>
      </c>
      <c r="O173" s="30">
        <v>540</v>
      </c>
      <c r="P173" s="30"/>
      <c r="Q173" s="30"/>
      <c r="R173" s="30"/>
      <c r="S173" s="30"/>
      <c r="T173" s="30"/>
      <c r="U173" s="30"/>
      <c r="V173" s="30"/>
      <c r="W173" s="30"/>
      <c r="X173" s="30"/>
      <c r="Y173" s="30"/>
    </row>
    <row r="174" spans="1:25" x14ac:dyDescent="0.25">
      <c r="C174" s="209"/>
      <c r="D174" s="209" t="s">
        <v>2635</v>
      </c>
      <c r="E174" s="44"/>
      <c r="F174" s="44"/>
      <c r="G174" s="44"/>
      <c r="I174" s="208" t="s">
        <v>1027</v>
      </c>
      <c r="J174" s="208"/>
      <c r="K174" s="208"/>
      <c r="L174" s="240"/>
      <c r="M174" s="30"/>
      <c r="N174" s="30">
        <v>180</v>
      </c>
      <c r="O174" s="30">
        <v>0</v>
      </c>
      <c r="P174" s="30"/>
      <c r="Q174" s="30"/>
      <c r="R174" s="30"/>
      <c r="S174" s="30"/>
      <c r="T174" s="30"/>
      <c r="U174" s="30"/>
      <c r="V174" s="30"/>
      <c r="W174" s="30"/>
      <c r="X174" s="30"/>
      <c r="Y174" s="30"/>
    </row>
    <row r="175" spans="1:25" x14ac:dyDescent="0.25">
      <c r="M175" s="30"/>
      <c r="N175" s="30">
        <v>180</v>
      </c>
      <c r="O175" s="30">
        <v>540</v>
      </c>
      <c r="P175" s="30"/>
      <c r="Q175" s="30"/>
      <c r="R175" s="30"/>
      <c r="S175" s="30"/>
      <c r="T175" s="30"/>
      <c r="U175" s="30"/>
      <c r="V175" s="30"/>
      <c r="W175" s="30"/>
      <c r="X175" s="30"/>
      <c r="Y175" s="30"/>
    </row>
    <row r="176" spans="1:25" x14ac:dyDescent="0.25">
      <c r="B176" s="650" t="s">
        <v>1065</v>
      </c>
      <c r="C176" s="650"/>
      <c r="D176" s="650"/>
      <c r="E176" s="651"/>
      <c r="F176" s="651"/>
      <c r="G176" s="651"/>
      <c r="I176" s="652" t="s">
        <v>1027</v>
      </c>
      <c r="J176" s="652"/>
      <c r="K176" s="652"/>
      <c r="L176" s="240"/>
      <c r="M176" s="30"/>
      <c r="N176" s="30">
        <v>315</v>
      </c>
      <c r="O176" s="30">
        <v>0</v>
      </c>
      <c r="P176" s="30"/>
      <c r="Q176" s="30"/>
      <c r="R176" s="30"/>
      <c r="S176" s="30"/>
      <c r="T176" s="30"/>
      <c r="U176" s="30"/>
      <c r="V176" s="30"/>
      <c r="W176" s="30"/>
      <c r="X176" s="30"/>
      <c r="Y176" s="30"/>
    </row>
    <row r="177" spans="1:96" ht="16.5" thickBot="1" x14ac:dyDescent="0.3">
      <c r="M177" s="30"/>
      <c r="N177" s="30">
        <v>315</v>
      </c>
      <c r="O177" s="30">
        <v>540</v>
      </c>
      <c r="P177" s="30"/>
      <c r="Q177" s="30"/>
      <c r="R177" s="30"/>
      <c r="S177" s="30"/>
      <c r="T177" s="30"/>
      <c r="U177" s="30"/>
      <c r="V177" s="30"/>
      <c r="W177" s="30"/>
      <c r="X177" s="30"/>
      <c r="Y177" s="30"/>
    </row>
    <row r="178" spans="1:96" ht="16.5" thickBot="1" x14ac:dyDescent="0.3">
      <c r="A178" s="653" t="s">
        <v>2636</v>
      </c>
      <c r="B178" s="654"/>
      <c r="C178" s="654"/>
      <c r="D178" s="654"/>
      <c r="E178" s="655"/>
      <c r="G178" s="653" t="s">
        <v>2637</v>
      </c>
      <c r="H178" s="654"/>
      <c r="I178" s="654"/>
      <c r="J178" s="654"/>
      <c r="K178" s="655"/>
      <c r="L178" s="55"/>
      <c r="M178" s="30"/>
      <c r="N178" s="30">
        <v>450</v>
      </c>
      <c r="O178" s="30">
        <v>0</v>
      </c>
      <c r="P178" s="30"/>
      <c r="Q178" s="30"/>
      <c r="R178" s="30"/>
      <c r="S178" s="30"/>
      <c r="T178" s="30"/>
      <c r="U178" s="30"/>
      <c r="V178" s="30"/>
      <c r="W178" s="30"/>
      <c r="X178" s="30"/>
      <c r="Y178" s="30"/>
    </row>
    <row r="179" spans="1:96" x14ac:dyDescent="0.25">
      <c r="A179" s="656"/>
      <c r="B179" s="657"/>
      <c r="C179" s="657"/>
      <c r="D179" s="657"/>
      <c r="E179" s="658"/>
      <c r="G179" s="656"/>
      <c r="H179" s="657"/>
      <c r="I179" s="657"/>
      <c r="J179" s="657"/>
      <c r="K179" s="658"/>
      <c r="L179" s="257"/>
      <c r="M179" s="30"/>
      <c r="N179" s="30">
        <v>450</v>
      </c>
      <c r="O179" s="30">
        <v>540</v>
      </c>
      <c r="P179" s="30"/>
      <c r="Q179" s="30"/>
      <c r="R179" s="30"/>
      <c r="S179" s="30"/>
      <c r="T179" s="30"/>
      <c r="U179" s="30"/>
      <c r="V179" s="30"/>
      <c r="W179" s="30"/>
      <c r="X179" s="30"/>
      <c r="Y179" s="30"/>
    </row>
    <row r="180" spans="1:96" x14ac:dyDescent="0.25">
      <c r="A180" s="656"/>
      <c r="B180" s="657"/>
      <c r="C180" s="657"/>
      <c r="D180" s="657"/>
      <c r="E180" s="658"/>
      <c r="G180" s="656"/>
      <c r="H180" s="657"/>
      <c r="I180" s="657"/>
      <c r="J180" s="657"/>
      <c r="K180" s="658"/>
      <c r="L180" s="257"/>
      <c r="M180" s="30"/>
      <c r="N180" s="30"/>
      <c r="O180" s="30"/>
      <c r="P180" s="30"/>
      <c r="Q180" s="30"/>
      <c r="R180" s="30"/>
      <c r="S180" s="30"/>
      <c r="T180" s="30"/>
      <c r="U180" s="30"/>
      <c r="V180" s="30"/>
      <c r="W180" s="30"/>
      <c r="X180" s="30"/>
      <c r="Y180" s="30"/>
    </row>
    <row r="181" spans="1:96" x14ac:dyDescent="0.25">
      <c r="A181" s="656"/>
      <c r="B181" s="657"/>
      <c r="C181" s="657"/>
      <c r="D181" s="657"/>
      <c r="E181" s="658"/>
      <c r="G181" s="656"/>
      <c r="H181" s="657"/>
      <c r="I181" s="657"/>
      <c r="J181" s="657"/>
      <c r="K181" s="658"/>
      <c r="L181" s="257"/>
      <c r="M181" s="30"/>
      <c r="N181" s="30"/>
      <c r="O181" s="30"/>
      <c r="P181" s="30"/>
      <c r="Q181" s="30"/>
      <c r="R181" s="30"/>
      <c r="S181" s="30"/>
      <c r="T181" s="30"/>
      <c r="U181" s="30"/>
      <c r="V181" s="30"/>
      <c r="W181" s="30"/>
      <c r="X181" s="30"/>
      <c r="Y181" s="30"/>
    </row>
    <row r="182" spans="1:96" x14ac:dyDescent="0.25">
      <c r="A182" s="656"/>
      <c r="B182" s="657"/>
      <c r="C182" s="657"/>
      <c r="D182" s="657"/>
      <c r="E182" s="658"/>
      <c r="G182" s="656"/>
      <c r="H182" s="657"/>
      <c r="I182" s="657"/>
      <c r="J182" s="657"/>
      <c r="K182" s="658"/>
      <c r="L182" s="257"/>
      <c r="M182" s="30"/>
      <c r="N182" s="30"/>
      <c r="O182" s="30"/>
      <c r="P182" s="30"/>
      <c r="Q182" s="30"/>
      <c r="R182" s="30"/>
      <c r="S182" s="30"/>
      <c r="T182" s="30"/>
      <c r="U182" s="30"/>
      <c r="V182" s="30"/>
      <c r="W182" s="30"/>
      <c r="X182" s="30"/>
      <c r="Y182" s="30"/>
    </row>
    <row r="183" spans="1:96" x14ac:dyDescent="0.25">
      <c r="A183" s="656"/>
      <c r="B183" s="657"/>
      <c r="C183" s="657"/>
      <c r="D183" s="657"/>
      <c r="E183" s="658"/>
      <c r="G183" s="656"/>
      <c r="H183" s="657"/>
      <c r="I183" s="657"/>
      <c r="J183" s="657"/>
      <c r="K183" s="658"/>
      <c r="L183" s="257"/>
      <c r="M183" s="30"/>
      <c r="N183" s="30"/>
      <c r="O183" s="30"/>
      <c r="P183" s="30"/>
      <c r="Q183" s="30"/>
      <c r="R183" s="30"/>
      <c r="S183" s="30"/>
      <c r="T183" s="30"/>
      <c r="U183" s="30"/>
      <c r="V183" s="30"/>
      <c r="W183" s="30"/>
      <c r="X183" s="30"/>
      <c r="Y183" s="30"/>
    </row>
    <row r="184" spans="1:96" x14ac:dyDescent="0.25">
      <c r="A184" s="656"/>
      <c r="B184" s="657"/>
      <c r="C184" s="657"/>
      <c r="D184" s="657"/>
      <c r="E184" s="658"/>
      <c r="G184" s="656"/>
      <c r="H184" s="657"/>
      <c r="I184" s="657"/>
      <c r="J184" s="657"/>
      <c r="K184" s="658"/>
      <c r="L184" s="257"/>
      <c r="M184" s="30"/>
      <c r="N184" s="30"/>
      <c r="O184" s="30"/>
      <c r="P184" s="30"/>
      <c r="Q184" s="30"/>
      <c r="R184" s="30"/>
      <c r="S184" s="30"/>
      <c r="T184" s="30"/>
      <c r="U184" s="30"/>
      <c r="V184" s="30"/>
      <c r="W184" s="30"/>
      <c r="X184" s="30"/>
      <c r="Y184" s="30"/>
    </row>
    <row r="185" spans="1:96" ht="16.5" thickBot="1" x14ac:dyDescent="0.3">
      <c r="A185" s="659"/>
      <c r="B185" s="660"/>
      <c r="C185" s="660"/>
      <c r="D185" s="660"/>
      <c r="E185" s="661"/>
      <c r="G185" s="659"/>
      <c r="H185" s="660"/>
      <c r="I185" s="660"/>
      <c r="J185" s="660"/>
      <c r="K185" s="661"/>
      <c r="L185" s="257"/>
      <c r="M185" s="30"/>
      <c r="N185" s="30"/>
      <c r="O185" s="30"/>
      <c r="P185" s="30"/>
      <c r="Q185" s="30"/>
      <c r="R185" s="30"/>
      <c r="S185" s="30"/>
      <c r="T185" s="30"/>
      <c r="U185" s="30"/>
      <c r="V185" s="30"/>
      <c r="W185" s="30"/>
      <c r="X185" s="30"/>
      <c r="Y185" s="30"/>
    </row>
    <row r="186" spans="1:96" x14ac:dyDescent="0.25">
      <c r="A186" s="30"/>
      <c r="B186" s="30"/>
      <c r="C186" s="30"/>
      <c r="D186" s="30"/>
      <c r="E186" s="30"/>
      <c r="F186" s="30"/>
      <c r="G186" s="30"/>
      <c r="H186" s="30"/>
      <c r="I186" s="30"/>
      <c r="J186" s="30"/>
      <c r="K186" s="30"/>
      <c r="L186" s="30"/>
      <c r="M186" s="30"/>
      <c r="N186" s="30"/>
      <c r="O186" s="30"/>
      <c r="P186" s="30"/>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c r="BI186" s="30"/>
      <c r="BJ186" s="30"/>
      <c r="BK186" s="30"/>
      <c r="BL186" s="30"/>
      <c r="BM186" s="30"/>
      <c r="BN186" s="30"/>
      <c r="BO186" s="30"/>
      <c r="BP186" s="30"/>
      <c r="BQ186" s="30"/>
      <c r="BR186" s="30"/>
      <c r="BS186" s="30"/>
      <c r="BT186" s="30"/>
      <c r="BU186" s="30"/>
      <c r="BV186" s="30"/>
      <c r="BW186" s="30"/>
      <c r="BX186" s="30"/>
      <c r="BY186" s="30"/>
      <c r="BZ186" s="30"/>
      <c r="CA186" s="30"/>
      <c r="CB186" s="30"/>
      <c r="CC186" s="30"/>
      <c r="CD186" s="30"/>
      <c r="CE186" s="30"/>
      <c r="CF186" s="30"/>
      <c r="CG186" s="30"/>
      <c r="CH186" s="30"/>
      <c r="CI186" s="30"/>
      <c r="CJ186" s="30"/>
      <c r="CK186" s="30"/>
      <c r="CL186" s="30"/>
      <c r="CM186" s="30"/>
      <c r="CN186" s="30"/>
      <c r="CO186" s="30"/>
      <c r="CP186" s="30"/>
      <c r="CQ186" s="30"/>
      <c r="CR186" s="30"/>
    </row>
    <row r="187" spans="1:96" x14ac:dyDescent="0.25">
      <c r="A187" s="30"/>
      <c r="B187" s="30"/>
      <c r="C187" s="30"/>
      <c r="D187" s="30"/>
      <c r="E187" s="30"/>
      <c r="F187" s="30"/>
      <c r="G187" s="30"/>
      <c r="H187" s="30"/>
      <c r="I187" s="30"/>
      <c r="J187" s="30"/>
      <c r="K187" s="30"/>
      <c r="L187" s="30"/>
      <c r="M187" s="30"/>
      <c r="N187" s="30"/>
      <c r="O187" s="30"/>
      <c r="P187" s="30"/>
      <c r="Q187" s="30"/>
      <c r="R187" s="30"/>
      <c r="S187" s="30"/>
      <c r="T187" s="30"/>
      <c r="U187" s="30"/>
      <c r="V187" s="30"/>
      <c r="W187" s="30"/>
      <c r="X187" s="30"/>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c r="AU187" s="30"/>
      <c r="AV187" s="30"/>
      <c r="AW187" s="30"/>
      <c r="AX187" s="30"/>
      <c r="AY187" s="30"/>
      <c r="AZ187" s="30"/>
      <c r="BA187" s="30"/>
      <c r="BB187" s="30"/>
      <c r="BC187" s="30"/>
      <c r="BD187" s="30"/>
      <c r="BE187" s="30"/>
      <c r="BF187" s="30"/>
      <c r="BG187" s="30"/>
      <c r="BH187" s="30"/>
      <c r="BI187" s="30"/>
      <c r="BJ187" s="30"/>
      <c r="BK187" s="30"/>
      <c r="BL187" s="30"/>
      <c r="BM187" s="30"/>
      <c r="BN187" s="30"/>
      <c r="BO187" s="30"/>
      <c r="BP187" s="30"/>
      <c r="BQ187" s="30"/>
      <c r="BR187" s="30"/>
      <c r="BS187" s="30"/>
      <c r="BT187" s="30"/>
      <c r="BU187" s="30"/>
      <c r="BV187" s="30"/>
      <c r="BW187" s="30"/>
      <c r="BX187" s="30"/>
      <c r="BY187" s="30"/>
      <c r="BZ187" s="30"/>
      <c r="CA187" s="30"/>
      <c r="CB187" s="30"/>
      <c r="CC187" s="30"/>
      <c r="CD187" s="30"/>
      <c r="CE187" s="30"/>
      <c r="CF187" s="30"/>
      <c r="CG187" s="30"/>
      <c r="CH187" s="30"/>
      <c r="CI187" s="30"/>
      <c r="CJ187" s="30"/>
      <c r="CK187" s="30"/>
      <c r="CL187" s="30"/>
      <c r="CM187" s="30"/>
      <c r="CN187" s="30"/>
      <c r="CO187" s="30"/>
      <c r="CP187" s="30"/>
      <c r="CQ187" s="30"/>
      <c r="CR187" s="30"/>
    </row>
    <row r="188" spans="1:96" x14ac:dyDescent="0.25">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c r="BJ188" s="30"/>
      <c r="BK188" s="30"/>
      <c r="BL188" s="30"/>
      <c r="BM188" s="30"/>
      <c r="BN188" s="30"/>
      <c r="BO188" s="30"/>
      <c r="BP188" s="30"/>
      <c r="BQ188" s="30"/>
      <c r="BR188" s="30"/>
      <c r="BS188" s="30"/>
      <c r="BT188" s="30"/>
      <c r="BU188" s="30"/>
      <c r="BV188" s="30"/>
      <c r="BW188" s="30"/>
      <c r="BX188" s="30"/>
      <c r="BY188" s="30"/>
      <c r="BZ188" s="30"/>
      <c r="CA188" s="30"/>
      <c r="CB188" s="30"/>
      <c r="CC188" s="30"/>
      <c r="CD188" s="30"/>
      <c r="CE188" s="30"/>
      <c r="CF188" s="30"/>
      <c r="CG188" s="30"/>
      <c r="CH188" s="30"/>
      <c r="CI188" s="30"/>
      <c r="CJ188" s="30"/>
      <c r="CK188" s="30"/>
      <c r="CL188" s="30"/>
      <c r="CM188" s="30"/>
      <c r="CN188" s="30"/>
      <c r="CO188" s="30"/>
      <c r="CP188" s="30"/>
      <c r="CQ188" s="30"/>
      <c r="CR188" s="30"/>
    </row>
    <row r="189" spans="1:96" x14ac:dyDescent="0.25">
      <c r="A189" s="30"/>
      <c r="B189" s="30"/>
      <c r="C189" s="30"/>
      <c r="D189" s="30"/>
      <c r="E189" s="30"/>
      <c r="F189" s="30"/>
      <c r="G189" s="30"/>
      <c r="H189" s="30"/>
      <c r="I189" s="30"/>
      <c r="J189" s="30"/>
      <c r="K189" s="30"/>
      <c r="L189" s="30"/>
      <c r="M189" s="30"/>
      <c r="N189" s="30"/>
      <c r="O189" s="30"/>
      <c r="P189" s="30"/>
      <c r="Q189" s="30"/>
      <c r="R189" s="30"/>
      <c r="S189" s="30"/>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30"/>
      <c r="BL189" s="30"/>
      <c r="BM189" s="30"/>
      <c r="BN189" s="30"/>
      <c r="BO189" s="30"/>
      <c r="BP189" s="30"/>
      <c r="BQ189" s="30"/>
      <c r="BR189" s="30"/>
      <c r="BS189" s="30"/>
      <c r="BT189" s="30"/>
      <c r="BU189" s="30"/>
      <c r="BV189" s="30"/>
      <c r="BW189" s="30"/>
      <c r="BX189" s="30"/>
      <c r="BY189" s="30"/>
      <c r="BZ189" s="30"/>
      <c r="CA189" s="30"/>
      <c r="CB189" s="30"/>
      <c r="CC189" s="30"/>
      <c r="CD189" s="30"/>
      <c r="CE189" s="30"/>
      <c r="CF189" s="30"/>
      <c r="CG189" s="30"/>
      <c r="CH189" s="30"/>
      <c r="CI189" s="30"/>
      <c r="CJ189" s="30"/>
      <c r="CK189" s="30"/>
      <c r="CL189" s="30"/>
      <c r="CM189" s="30"/>
      <c r="CN189" s="30"/>
      <c r="CO189" s="30"/>
      <c r="CP189" s="30"/>
      <c r="CQ189" s="30"/>
      <c r="CR189" s="30"/>
    </row>
    <row r="190" spans="1:96" x14ac:dyDescent="0.25">
      <c r="A190" s="30"/>
      <c r="B190" s="30"/>
      <c r="C190" s="30"/>
      <c r="D190" s="30"/>
      <c r="E190" s="30"/>
      <c r="F190" s="30"/>
      <c r="G190" s="30"/>
      <c r="H190" s="30"/>
      <c r="I190" s="30"/>
      <c r="J190" s="30"/>
      <c r="K190" s="30"/>
      <c r="L190" s="30"/>
      <c r="M190" s="30"/>
      <c r="N190" s="30"/>
      <c r="O190" s="30"/>
      <c r="P190" s="30"/>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30"/>
      <c r="BL190" s="30"/>
      <c r="BM190" s="30"/>
      <c r="BN190" s="30"/>
      <c r="BO190" s="30"/>
      <c r="BP190" s="30"/>
      <c r="BQ190" s="30"/>
      <c r="BR190" s="30"/>
      <c r="BS190" s="30"/>
      <c r="BT190" s="30"/>
      <c r="BU190" s="30"/>
      <c r="BV190" s="30"/>
      <c r="BW190" s="30"/>
      <c r="BX190" s="30"/>
      <c r="BY190" s="30"/>
      <c r="BZ190" s="30"/>
      <c r="CA190" s="30"/>
      <c r="CB190" s="30"/>
      <c r="CC190" s="30"/>
      <c r="CD190" s="30"/>
      <c r="CE190" s="30"/>
      <c r="CF190" s="30"/>
      <c r="CG190" s="30"/>
      <c r="CH190" s="30"/>
      <c r="CI190" s="30"/>
      <c r="CJ190" s="30"/>
      <c r="CK190" s="30"/>
      <c r="CL190" s="30"/>
      <c r="CM190" s="30"/>
      <c r="CN190" s="30"/>
      <c r="CO190" s="30"/>
      <c r="CP190" s="30"/>
      <c r="CQ190" s="30"/>
      <c r="CR190" s="30"/>
    </row>
    <row r="191" spans="1:96" x14ac:dyDescent="0.25">
      <c r="A191" s="30"/>
      <c r="B191" s="30"/>
      <c r="C191" s="30"/>
      <c r="D191" s="30"/>
      <c r="E191" s="30"/>
      <c r="F191" s="30"/>
      <c r="G191" s="30"/>
      <c r="H191" s="30"/>
      <c r="I191" s="30"/>
      <c r="J191" s="30"/>
      <c r="K191" s="30"/>
      <c r="L191" s="30"/>
      <c r="M191" s="30"/>
      <c r="N191" s="30"/>
      <c r="O191" s="30"/>
      <c r="P191" s="30"/>
      <c r="Q191" s="30"/>
      <c r="R191" s="30"/>
      <c r="S191" s="30"/>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30"/>
      <c r="BK191" s="30"/>
      <c r="BL191" s="30"/>
      <c r="BM191" s="30"/>
      <c r="BN191" s="30"/>
      <c r="BO191" s="30"/>
      <c r="BP191" s="30"/>
      <c r="BQ191" s="30"/>
      <c r="BR191" s="30"/>
      <c r="BS191" s="30"/>
      <c r="BT191" s="30"/>
      <c r="BU191" s="30"/>
      <c r="BV191" s="30"/>
      <c r="BW191" s="30"/>
      <c r="BX191" s="30"/>
      <c r="BY191" s="30"/>
      <c r="BZ191" s="30"/>
      <c r="CA191" s="30"/>
      <c r="CB191" s="30"/>
      <c r="CC191" s="30"/>
      <c r="CD191" s="30"/>
      <c r="CE191" s="30"/>
      <c r="CF191" s="30"/>
      <c r="CG191" s="30"/>
      <c r="CH191" s="30"/>
      <c r="CI191" s="30"/>
      <c r="CJ191" s="30"/>
      <c r="CK191" s="30"/>
      <c r="CL191" s="30"/>
      <c r="CM191" s="30"/>
      <c r="CN191" s="30"/>
      <c r="CO191" s="30"/>
      <c r="CP191" s="30"/>
      <c r="CQ191" s="30"/>
      <c r="CR191" s="30"/>
    </row>
    <row r="192" spans="1:96" x14ac:dyDescent="0.25">
      <c r="A192" s="30"/>
      <c r="B192" s="30"/>
      <c r="C192" s="30"/>
      <c r="D192" s="30"/>
      <c r="E192" s="30"/>
      <c r="F192" s="30"/>
      <c r="G192" s="30"/>
      <c r="H192" s="30"/>
      <c r="I192" s="30"/>
      <c r="J192" s="30"/>
      <c r="K192" s="30"/>
      <c r="L192" s="30"/>
      <c r="M192" s="30"/>
      <c r="N192" s="30"/>
      <c r="O192" s="30"/>
      <c r="P192" s="30"/>
      <c r="Q192" s="30"/>
      <c r="R192" s="30"/>
      <c r="S192" s="30"/>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30"/>
      <c r="BK192" s="30"/>
      <c r="BL192" s="30"/>
      <c r="BM192" s="30"/>
      <c r="BN192" s="30"/>
      <c r="BO192" s="30"/>
      <c r="BP192" s="30"/>
      <c r="BQ192" s="30"/>
      <c r="BR192" s="30"/>
      <c r="BS192" s="30"/>
      <c r="BT192" s="30"/>
      <c r="BU192" s="30"/>
      <c r="BV192" s="30"/>
      <c r="BW192" s="30"/>
      <c r="BX192" s="30"/>
      <c r="BY192" s="30"/>
      <c r="BZ192" s="30"/>
      <c r="CA192" s="30"/>
      <c r="CB192" s="30"/>
      <c r="CC192" s="30"/>
      <c r="CD192" s="30"/>
      <c r="CE192" s="30"/>
      <c r="CF192" s="30"/>
      <c r="CG192" s="30"/>
      <c r="CH192" s="30"/>
      <c r="CI192" s="30"/>
      <c r="CJ192" s="30"/>
      <c r="CK192" s="30"/>
      <c r="CL192" s="30"/>
      <c r="CM192" s="30"/>
      <c r="CN192" s="30"/>
      <c r="CO192" s="30"/>
      <c r="CP192" s="30"/>
      <c r="CQ192" s="30"/>
      <c r="CR192" s="30"/>
    </row>
    <row r="193" spans="1:96" x14ac:dyDescent="0.25">
      <c r="A193" s="30"/>
      <c r="B193" s="30"/>
      <c r="C193" s="30"/>
      <c r="D193" s="30"/>
      <c r="E193" s="30"/>
      <c r="F193" s="30"/>
      <c r="G193" s="30"/>
      <c r="H193" s="30"/>
      <c r="I193" s="30"/>
      <c r="J193" s="30"/>
      <c r="K193" s="30"/>
      <c r="L193" s="30"/>
      <c r="M193" s="30"/>
      <c r="N193" s="30"/>
      <c r="O193" s="30"/>
      <c r="P193" s="30"/>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30"/>
      <c r="BK193" s="30"/>
      <c r="BL193" s="30"/>
      <c r="BM193" s="30"/>
      <c r="BN193" s="30"/>
      <c r="BO193" s="30"/>
      <c r="BP193" s="30"/>
      <c r="BQ193" s="30"/>
      <c r="BR193" s="30"/>
      <c r="BS193" s="30"/>
      <c r="BT193" s="30"/>
      <c r="BU193" s="30"/>
      <c r="BV193" s="30"/>
      <c r="BW193" s="30"/>
      <c r="BX193" s="30"/>
      <c r="BY193" s="30"/>
      <c r="BZ193" s="30"/>
      <c r="CA193" s="30"/>
      <c r="CB193" s="30"/>
      <c r="CC193" s="30"/>
      <c r="CD193" s="30"/>
      <c r="CE193" s="30"/>
      <c r="CF193" s="30"/>
      <c r="CG193" s="30"/>
      <c r="CH193" s="30"/>
      <c r="CI193" s="30"/>
      <c r="CJ193" s="30"/>
      <c r="CK193" s="30"/>
      <c r="CL193" s="30"/>
      <c r="CM193" s="30"/>
      <c r="CN193" s="30"/>
      <c r="CO193" s="30"/>
      <c r="CP193" s="30"/>
      <c r="CQ193" s="30"/>
      <c r="CR193" s="30"/>
    </row>
    <row r="194" spans="1:96" x14ac:dyDescent="0.25">
      <c r="A194" s="30"/>
      <c r="B194" s="30"/>
      <c r="C194" s="30"/>
      <c r="D194" s="30"/>
      <c r="E194" s="30"/>
      <c r="F194" s="30"/>
      <c r="G194" s="30"/>
      <c r="H194" s="30"/>
      <c r="I194" s="30"/>
      <c r="J194" s="30"/>
      <c r="K194" s="30"/>
      <c r="L194" s="30"/>
      <c r="M194" s="30"/>
      <c r="N194" s="30"/>
      <c r="O194" s="30"/>
      <c r="P194" s="30"/>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c r="BJ194" s="30"/>
      <c r="BK194" s="30"/>
      <c r="BL194" s="30"/>
      <c r="BM194" s="30"/>
      <c r="BN194" s="30"/>
      <c r="BO194" s="30"/>
      <c r="BP194" s="30"/>
      <c r="BQ194" s="30"/>
      <c r="BR194" s="30"/>
      <c r="BS194" s="30"/>
      <c r="BT194" s="30"/>
      <c r="BU194" s="30"/>
      <c r="BV194" s="30"/>
      <c r="BW194" s="30"/>
      <c r="BX194" s="30"/>
      <c r="BY194" s="30"/>
      <c r="BZ194" s="30"/>
      <c r="CA194" s="30"/>
      <c r="CB194" s="30"/>
      <c r="CC194" s="30"/>
      <c r="CD194" s="30"/>
      <c r="CE194" s="30"/>
      <c r="CF194" s="30"/>
      <c r="CG194" s="30"/>
      <c r="CH194" s="30"/>
      <c r="CI194" s="30"/>
      <c r="CJ194" s="30"/>
      <c r="CK194" s="30"/>
      <c r="CL194" s="30"/>
      <c r="CM194" s="30"/>
      <c r="CN194" s="30"/>
      <c r="CO194" s="30"/>
      <c r="CP194" s="30"/>
      <c r="CQ194" s="30"/>
      <c r="CR194" s="30"/>
    </row>
    <row r="195" spans="1:96" x14ac:dyDescent="0.25">
      <c r="A195" s="30" t="s">
        <v>501</v>
      </c>
      <c r="B195" s="30" t="s">
        <v>502</v>
      </c>
      <c r="C195" s="30" t="s">
        <v>503</v>
      </c>
      <c r="D195" s="30" t="s">
        <v>504</v>
      </c>
      <c r="E195" s="30" t="s">
        <v>505</v>
      </c>
      <c r="F195" s="30" t="s">
        <v>506</v>
      </c>
      <c r="G195" s="30"/>
      <c r="H195" s="30" t="s">
        <v>2638</v>
      </c>
      <c r="I195" s="30"/>
      <c r="J195" s="30"/>
      <c r="K195" s="30"/>
      <c r="L195" s="30"/>
      <c r="M195" s="30"/>
      <c r="N195" s="30"/>
      <c r="O195" s="30"/>
      <c r="P195" s="30"/>
      <c r="Q195" s="30"/>
      <c r="R195" s="30"/>
      <c r="S195" s="30"/>
      <c r="T195" s="30"/>
      <c r="U195" s="30"/>
      <c r="V195" s="30"/>
      <c r="W195" s="30"/>
      <c r="X195" s="30"/>
      <c r="Y195" s="30"/>
      <c r="Z195" s="30"/>
      <c r="AA195" s="30"/>
      <c r="AB195" s="30"/>
      <c r="AC195" s="30"/>
      <c r="AD195" s="30"/>
      <c r="AE195" s="30"/>
      <c r="AF195" s="30"/>
      <c r="AG195" s="30"/>
      <c r="AH195" s="30"/>
      <c r="AI195" s="30"/>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c r="BI195" s="30"/>
      <c r="BJ195" s="30"/>
      <c r="BK195" s="30"/>
      <c r="BL195" s="30"/>
      <c r="BM195" s="30"/>
      <c r="BN195" s="30"/>
      <c r="BO195" s="30"/>
      <c r="BP195" s="30"/>
      <c r="BQ195" s="30"/>
      <c r="BR195" s="30"/>
      <c r="BS195" s="30"/>
      <c r="BT195" s="30"/>
      <c r="BU195" s="30"/>
      <c r="BV195" s="30"/>
      <c r="BW195" s="30"/>
      <c r="BX195" s="30"/>
      <c r="BY195" s="30"/>
      <c r="BZ195" s="30"/>
      <c r="CA195" s="30"/>
      <c r="CB195" s="30"/>
      <c r="CC195" s="30"/>
      <c r="CD195" s="30"/>
      <c r="CE195" s="30"/>
      <c r="CF195" s="30"/>
      <c r="CG195" s="30"/>
      <c r="CH195" s="30"/>
      <c r="CI195" s="30"/>
      <c r="CJ195" s="30"/>
      <c r="CK195" s="30"/>
      <c r="CL195" s="30"/>
      <c r="CM195" s="30"/>
      <c r="CN195" s="30"/>
      <c r="CO195" s="30"/>
      <c r="CP195" s="30"/>
      <c r="CQ195" s="30"/>
      <c r="CR195" s="30"/>
    </row>
    <row r="196" spans="1:96" x14ac:dyDescent="0.25">
      <c r="A196" s="30"/>
      <c r="B196" s="30"/>
      <c r="C196" s="30"/>
      <c r="D196" s="30"/>
      <c r="E196" s="30"/>
      <c r="F196" s="30"/>
      <c r="G196" s="30"/>
      <c r="H196" s="30" t="s">
        <v>2639</v>
      </c>
      <c r="I196" s="30"/>
      <c r="J196" s="30"/>
      <c r="K196" s="30"/>
      <c r="L196" s="30"/>
      <c r="M196" s="30"/>
      <c r="N196" s="30"/>
      <c r="O196" s="30"/>
      <c r="P196" s="30"/>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c r="BI196" s="30"/>
      <c r="BJ196" s="30"/>
      <c r="BK196" s="30"/>
      <c r="BL196" s="30"/>
      <c r="BM196" s="30"/>
      <c r="BN196" s="30"/>
      <c r="BO196" s="30"/>
      <c r="BP196" s="30"/>
      <c r="BQ196" s="30"/>
      <c r="BR196" s="30"/>
      <c r="BS196" s="30"/>
      <c r="BT196" s="30"/>
      <c r="BU196" s="30"/>
      <c r="BV196" s="30"/>
      <c r="BW196" s="30"/>
      <c r="BX196" s="30"/>
      <c r="BY196" s="30"/>
      <c r="BZ196" s="30"/>
      <c r="CA196" s="30"/>
      <c r="CB196" s="30"/>
      <c r="CC196" s="30"/>
      <c r="CD196" s="30"/>
      <c r="CE196" s="30"/>
      <c r="CF196" s="30"/>
      <c r="CG196" s="30"/>
      <c r="CH196" s="30"/>
      <c r="CI196" s="30"/>
      <c r="CJ196" s="30"/>
      <c r="CK196" s="30"/>
      <c r="CL196" s="30"/>
      <c r="CM196" s="30"/>
      <c r="CN196" s="30"/>
      <c r="CO196" s="30"/>
      <c r="CP196" s="30"/>
      <c r="CQ196" s="30"/>
      <c r="CR196" s="30"/>
    </row>
    <row r="197" spans="1:96" x14ac:dyDescent="0.25">
      <c r="A197" s="30" t="s">
        <v>507</v>
      </c>
      <c r="B197" s="30">
        <v>5990</v>
      </c>
      <c r="C197" s="30" t="s">
        <v>2640</v>
      </c>
      <c r="D197" s="30">
        <v>2700</v>
      </c>
      <c r="E197" s="30" t="s">
        <v>508</v>
      </c>
      <c r="F197" s="30">
        <v>9120</v>
      </c>
      <c r="G197" s="30"/>
      <c r="H197" s="30" t="s">
        <v>2641</v>
      </c>
      <c r="I197" s="30"/>
      <c r="J197" s="30"/>
      <c r="K197" s="30"/>
      <c r="L197" s="30"/>
      <c r="M197" s="30"/>
      <c r="N197" s="30"/>
      <c r="O197" s="30"/>
      <c r="P197" s="30"/>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c r="BI197" s="30"/>
      <c r="BJ197" s="30"/>
      <c r="BK197" s="30"/>
      <c r="BL197" s="30"/>
      <c r="BM197" s="30"/>
      <c r="BN197" s="30"/>
      <c r="BO197" s="30"/>
      <c r="BP197" s="30"/>
      <c r="BQ197" s="30"/>
      <c r="BR197" s="30"/>
      <c r="BS197" s="30"/>
      <c r="BT197" s="30"/>
      <c r="BU197" s="30"/>
      <c r="BV197" s="30"/>
      <c r="BW197" s="30"/>
      <c r="BX197" s="30"/>
      <c r="BY197" s="30"/>
      <c r="BZ197" s="30"/>
      <c r="CA197" s="30"/>
      <c r="CB197" s="30"/>
      <c r="CC197" s="30"/>
      <c r="CD197" s="30"/>
      <c r="CE197" s="30"/>
      <c r="CF197" s="30"/>
      <c r="CG197" s="30"/>
      <c r="CH197" s="30"/>
      <c r="CI197" s="30"/>
      <c r="CJ197" s="30"/>
      <c r="CK197" s="30"/>
      <c r="CL197" s="30"/>
      <c r="CM197" s="30"/>
      <c r="CN197" s="30"/>
      <c r="CO197" s="30"/>
      <c r="CP197" s="30"/>
      <c r="CQ197" s="30"/>
      <c r="CR197" s="30"/>
    </row>
    <row r="198" spans="1:96" x14ac:dyDescent="0.25">
      <c r="A198" s="30" t="s">
        <v>509</v>
      </c>
      <c r="B198" s="30">
        <v>10</v>
      </c>
      <c r="C198" s="30" t="s">
        <v>2642</v>
      </c>
      <c r="D198" s="30">
        <v>880</v>
      </c>
      <c r="E198" s="30" t="s">
        <v>510</v>
      </c>
      <c r="F198" s="30">
        <v>9035</v>
      </c>
      <c r="G198" s="30"/>
      <c r="H198" s="30" t="s">
        <v>2643</v>
      </c>
      <c r="I198" s="30"/>
      <c r="J198" s="30"/>
      <c r="K198" s="30"/>
      <c r="L198" s="30"/>
      <c r="M198" s="30"/>
      <c r="N198" s="30"/>
      <c r="O198" s="30"/>
      <c r="P198" s="30"/>
      <c r="Q198" s="30"/>
      <c r="R198" s="30"/>
      <c r="S198" s="30"/>
      <c r="T198" s="30"/>
      <c r="U198" s="30"/>
      <c r="V198" s="30"/>
      <c r="W198" s="30"/>
      <c r="X198" s="30"/>
      <c r="Y198" s="30"/>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c r="BI198" s="30"/>
      <c r="BJ198" s="30"/>
      <c r="BK198" s="30"/>
      <c r="BL198" s="30"/>
      <c r="BM198" s="30"/>
      <c r="BN198" s="30"/>
      <c r="BO198" s="30"/>
      <c r="BP198" s="30"/>
      <c r="BQ198" s="30"/>
      <c r="BR198" s="30"/>
      <c r="BS198" s="30"/>
      <c r="BT198" s="30"/>
      <c r="BU198" s="30"/>
      <c r="BV198" s="30"/>
      <c r="BW198" s="30"/>
      <c r="BX198" s="30"/>
      <c r="BY198" s="30"/>
      <c r="BZ198" s="30"/>
      <c r="CA198" s="30"/>
      <c r="CB198" s="30"/>
      <c r="CC198" s="30"/>
      <c r="CD198" s="30"/>
      <c r="CE198" s="30"/>
      <c r="CF198" s="30"/>
      <c r="CG198" s="30"/>
      <c r="CH198" s="30"/>
      <c r="CI198" s="30"/>
      <c r="CJ198" s="30"/>
      <c r="CK198" s="30"/>
      <c r="CL198" s="30"/>
      <c r="CM198" s="30"/>
      <c r="CN198" s="30"/>
      <c r="CO198" s="30"/>
      <c r="CP198" s="30"/>
      <c r="CQ198" s="30"/>
      <c r="CR198" s="30"/>
    </row>
    <row r="199" spans="1:96" x14ac:dyDescent="0.25">
      <c r="A199" s="30" t="s">
        <v>511</v>
      </c>
      <c r="B199" s="30">
        <v>1334</v>
      </c>
      <c r="C199" s="30" t="s">
        <v>2644</v>
      </c>
      <c r="D199" s="30">
        <v>1000</v>
      </c>
      <c r="E199" s="30" t="s">
        <v>512</v>
      </c>
      <c r="F199" s="30">
        <v>9025</v>
      </c>
      <c r="G199" s="30"/>
      <c r="H199" s="30" t="s">
        <v>2645</v>
      </c>
      <c r="I199" s="30"/>
      <c r="J199" s="30"/>
      <c r="K199" s="30"/>
      <c r="L199" s="30"/>
      <c r="M199" s="30"/>
      <c r="N199" s="30"/>
      <c r="O199" s="30"/>
      <c r="P199" s="30"/>
      <c r="Q199" s="30"/>
      <c r="R199" s="30"/>
      <c r="S199" s="30"/>
      <c r="T199" s="30"/>
      <c r="U199" s="30"/>
      <c r="V199" s="30"/>
      <c r="W199" s="30"/>
      <c r="X199" s="30"/>
      <c r="Y199" s="30"/>
      <c r="Z199" s="30"/>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30"/>
      <c r="BK199" s="30"/>
      <c r="BL199" s="30"/>
      <c r="BM199" s="30"/>
      <c r="BN199" s="30"/>
      <c r="BO199" s="30"/>
      <c r="BP199" s="30"/>
      <c r="BQ199" s="30"/>
      <c r="BR199" s="30"/>
      <c r="BS199" s="30"/>
      <c r="BT199" s="30"/>
      <c r="BU199" s="30"/>
      <c r="BV199" s="30"/>
      <c r="BW199" s="30"/>
      <c r="BX199" s="30"/>
      <c r="BY199" s="30"/>
      <c r="BZ199" s="30"/>
      <c r="CA199" s="30"/>
      <c r="CB199" s="30"/>
      <c r="CC199" s="30"/>
      <c r="CD199" s="30"/>
      <c r="CE199" s="30"/>
      <c r="CF199" s="30"/>
      <c r="CG199" s="30"/>
      <c r="CH199" s="30"/>
      <c r="CI199" s="30"/>
      <c r="CJ199" s="30"/>
      <c r="CK199" s="30"/>
      <c r="CL199" s="30"/>
      <c r="CM199" s="30"/>
      <c r="CN199" s="30"/>
      <c r="CO199" s="30"/>
      <c r="CP199" s="30"/>
      <c r="CQ199" s="30"/>
      <c r="CR199" s="30"/>
    </row>
    <row r="200" spans="1:96" x14ac:dyDescent="0.25">
      <c r="A200" s="30" t="s">
        <v>513</v>
      </c>
      <c r="B200" s="30">
        <v>6397</v>
      </c>
      <c r="C200" s="30" t="s">
        <v>2642</v>
      </c>
      <c r="D200" s="30">
        <v>880</v>
      </c>
      <c r="E200" s="30" t="s">
        <v>514</v>
      </c>
      <c r="F200" s="30">
        <v>9130</v>
      </c>
      <c r="G200" s="30"/>
      <c r="H200" s="30" t="s">
        <v>2646</v>
      </c>
      <c r="I200" s="30"/>
      <c r="J200" s="30"/>
      <c r="K200" s="30"/>
      <c r="L200" s="30"/>
      <c r="M200" s="30"/>
      <c r="N200" s="30"/>
      <c r="O200" s="30"/>
      <c r="P200" s="30"/>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30"/>
      <c r="BK200" s="30"/>
      <c r="BL200" s="30"/>
      <c r="BM200" s="30"/>
      <c r="BN200" s="30"/>
      <c r="BO200" s="30"/>
      <c r="BP200" s="30"/>
      <c r="BQ200" s="30"/>
      <c r="BR200" s="30"/>
      <c r="BS200" s="30"/>
      <c r="BT200" s="30"/>
      <c r="BU200" s="30"/>
      <c r="BV200" s="30"/>
      <c r="BW200" s="30"/>
      <c r="BX200" s="30"/>
      <c r="BY200" s="30"/>
      <c r="BZ200" s="30"/>
      <c r="CA200" s="30"/>
      <c r="CB200" s="30"/>
      <c r="CC200" s="30"/>
      <c r="CD200" s="30"/>
      <c r="CE200" s="30"/>
      <c r="CF200" s="30"/>
      <c r="CG200" s="30"/>
      <c r="CH200" s="30"/>
      <c r="CI200" s="30"/>
      <c r="CJ200" s="30"/>
      <c r="CK200" s="30"/>
      <c r="CL200" s="30"/>
      <c r="CM200" s="30"/>
      <c r="CN200" s="30"/>
      <c r="CO200" s="30"/>
      <c r="CP200" s="30"/>
      <c r="CQ200" s="30"/>
      <c r="CR200" s="30"/>
    </row>
    <row r="201" spans="1:96" x14ac:dyDescent="0.25">
      <c r="A201" s="30" t="s">
        <v>515</v>
      </c>
      <c r="B201" s="30">
        <v>11</v>
      </c>
      <c r="C201" s="30" t="s">
        <v>2647</v>
      </c>
      <c r="D201" s="30">
        <v>900</v>
      </c>
      <c r="E201" s="30" t="s">
        <v>516</v>
      </c>
      <c r="F201" s="30">
        <v>9135</v>
      </c>
      <c r="G201" s="30"/>
      <c r="H201" s="30" t="s">
        <v>2648</v>
      </c>
      <c r="I201" s="30"/>
      <c r="J201" s="30"/>
      <c r="K201" s="30"/>
      <c r="L201" s="30"/>
      <c r="M201" s="30"/>
      <c r="N201" s="30"/>
      <c r="O201" s="30"/>
      <c r="P201" s="30"/>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30"/>
      <c r="BL201" s="30"/>
      <c r="BM201" s="30"/>
      <c r="BN201" s="30"/>
      <c r="BO201" s="30"/>
      <c r="BP201" s="30"/>
      <c r="BQ201" s="30"/>
      <c r="BR201" s="30"/>
      <c r="BS201" s="30"/>
      <c r="BT201" s="30"/>
      <c r="BU201" s="30"/>
      <c r="BV201" s="30"/>
      <c r="BW201" s="30"/>
      <c r="BX201" s="30"/>
      <c r="BY201" s="30"/>
      <c r="BZ201" s="30"/>
      <c r="CA201" s="30"/>
      <c r="CB201" s="30"/>
      <c r="CC201" s="30"/>
      <c r="CD201" s="30"/>
      <c r="CE201" s="30"/>
      <c r="CF201" s="30"/>
      <c r="CG201" s="30"/>
      <c r="CH201" s="30"/>
      <c r="CI201" s="30"/>
      <c r="CJ201" s="30"/>
      <c r="CK201" s="30"/>
      <c r="CL201" s="30"/>
      <c r="CM201" s="30"/>
      <c r="CN201" s="30"/>
      <c r="CO201" s="30"/>
      <c r="CP201" s="30"/>
      <c r="CQ201" s="30"/>
      <c r="CR201" s="30"/>
    </row>
    <row r="202" spans="1:96" x14ac:dyDescent="0.25">
      <c r="A202" s="30" t="s">
        <v>517</v>
      </c>
      <c r="B202" s="30">
        <v>17</v>
      </c>
      <c r="C202" s="30" t="s">
        <v>2649</v>
      </c>
      <c r="D202" s="30">
        <v>1040</v>
      </c>
      <c r="E202" s="30" t="s">
        <v>518</v>
      </c>
      <c r="F202" s="30">
        <v>9110</v>
      </c>
      <c r="G202" s="30"/>
      <c r="H202" s="30" t="s">
        <v>2650</v>
      </c>
      <c r="I202" s="30"/>
      <c r="J202" s="30"/>
      <c r="K202" s="30"/>
      <c r="L202" s="30"/>
      <c r="M202" s="30"/>
      <c r="N202" s="30"/>
      <c r="O202" s="30"/>
      <c r="P202" s="30"/>
      <c r="Q202" s="30"/>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c r="BJ202" s="30"/>
      <c r="BK202" s="30"/>
      <c r="BL202" s="30"/>
      <c r="BM202" s="30"/>
      <c r="BN202" s="30"/>
      <c r="BO202" s="30"/>
      <c r="BP202" s="30"/>
      <c r="BQ202" s="30"/>
      <c r="BR202" s="30"/>
      <c r="BS202" s="30"/>
      <c r="BT202" s="30"/>
      <c r="BU202" s="30"/>
      <c r="BV202" s="30"/>
      <c r="BW202" s="30"/>
      <c r="BX202" s="30"/>
      <c r="BY202" s="30"/>
      <c r="BZ202" s="30"/>
      <c r="CA202" s="30"/>
      <c r="CB202" s="30"/>
      <c r="CC202" s="30"/>
      <c r="CD202" s="30"/>
      <c r="CE202" s="30"/>
      <c r="CF202" s="30"/>
      <c r="CG202" s="30"/>
      <c r="CH202" s="30"/>
      <c r="CI202" s="30"/>
      <c r="CJ202" s="30"/>
      <c r="CK202" s="30"/>
      <c r="CL202" s="30"/>
      <c r="CM202" s="30"/>
      <c r="CN202" s="30"/>
      <c r="CO202" s="30"/>
      <c r="CP202" s="30"/>
      <c r="CQ202" s="30"/>
      <c r="CR202" s="30"/>
    </row>
    <row r="203" spans="1:96" x14ac:dyDescent="0.25">
      <c r="A203" s="30" t="s">
        <v>519</v>
      </c>
      <c r="B203" s="30">
        <v>517</v>
      </c>
      <c r="C203" s="30" t="s">
        <v>2651</v>
      </c>
      <c r="D203" s="30">
        <v>1010</v>
      </c>
      <c r="E203" s="30" t="s">
        <v>1540</v>
      </c>
      <c r="F203" s="30">
        <v>9030</v>
      </c>
      <c r="G203" s="30"/>
      <c r="H203" s="30" t="s">
        <v>2652</v>
      </c>
      <c r="I203" s="30"/>
      <c r="J203" s="30"/>
      <c r="K203" s="30"/>
      <c r="L203" s="30"/>
      <c r="M203" s="30"/>
      <c r="N203" s="30"/>
      <c r="O203" s="30"/>
      <c r="P203" s="30"/>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c r="BJ203" s="30"/>
      <c r="BK203" s="30"/>
      <c r="BL203" s="30"/>
      <c r="BM203" s="30"/>
      <c r="BN203" s="30"/>
      <c r="BO203" s="30"/>
      <c r="BP203" s="30"/>
      <c r="BQ203" s="30"/>
      <c r="BR203" s="30"/>
      <c r="BS203" s="30"/>
      <c r="BT203" s="30"/>
      <c r="BU203" s="30"/>
      <c r="BV203" s="30"/>
      <c r="BW203" s="30"/>
      <c r="BX203" s="30"/>
      <c r="BY203" s="30"/>
      <c r="BZ203" s="30"/>
      <c r="CA203" s="30"/>
      <c r="CB203" s="30"/>
      <c r="CC203" s="30"/>
      <c r="CD203" s="30"/>
      <c r="CE203" s="30"/>
      <c r="CF203" s="30"/>
      <c r="CG203" s="30"/>
      <c r="CH203" s="30"/>
      <c r="CI203" s="30"/>
      <c r="CJ203" s="30"/>
      <c r="CK203" s="30"/>
      <c r="CL203" s="30"/>
      <c r="CM203" s="30"/>
      <c r="CN203" s="30"/>
      <c r="CO203" s="30"/>
      <c r="CP203" s="30"/>
      <c r="CQ203" s="30"/>
      <c r="CR203" s="30"/>
    </row>
    <row r="204" spans="1:96" x14ac:dyDescent="0.25">
      <c r="A204" s="30" t="s">
        <v>1541</v>
      </c>
      <c r="B204" s="30">
        <v>309</v>
      </c>
      <c r="C204" s="30" t="s">
        <v>2653</v>
      </c>
      <c r="D204" s="30">
        <v>10</v>
      </c>
      <c r="E204" s="30" t="s">
        <v>522</v>
      </c>
      <c r="F204" s="30">
        <v>9140</v>
      </c>
      <c r="G204" s="30"/>
      <c r="H204" s="30" t="s">
        <v>2654</v>
      </c>
      <c r="I204" s="30"/>
      <c r="J204" s="30"/>
      <c r="K204" s="30"/>
      <c r="L204" s="30"/>
      <c r="M204" s="30"/>
      <c r="N204" s="30"/>
      <c r="O204" s="30"/>
      <c r="P204" s="30"/>
      <c r="Q204" s="30"/>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c r="BJ204" s="30"/>
      <c r="BK204" s="30"/>
      <c r="BL204" s="30"/>
      <c r="BM204" s="30"/>
      <c r="BN204" s="30"/>
      <c r="BO204" s="30"/>
      <c r="BP204" s="30"/>
      <c r="BQ204" s="30"/>
      <c r="BR204" s="30"/>
      <c r="BS204" s="30"/>
      <c r="BT204" s="30"/>
      <c r="BU204" s="30"/>
      <c r="BV204" s="30"/>
      <c r="BW204" s="30"/>
      <c r="BX204" s="30"/>
      <c r="BY204" s="30"/>
      <c r="BZ204" s="30"/>
      <c r="CA204" s="30"/>
      <c r="CB204" s="30"/>
      <c r="CC204" s="30"/>
      <c r="CD204" s="30"/>
      <c r="CE204" s="30"/>
      <c r="CF204" s="30"/>
      <c r="CG204" s="30"/>
      <c r="CH204" s="30"/>
      <c r="CI204" s="30"/>
      <c r="CJ204" s="30"/>
      <c r="CK204" s="30"/>
      <c r="CL204" s="30"/>
      <c r="CM204" s="30"/>
      <c r="CN204" s="30"/>
      <c r="CO204" s="30"/>
      <c r="CP204" s="30"/>
      <c r="CQ204" s="30"/>
      <c r="CR204" s="30"/>
    </row>
    <row r="205" spans="1:96" x14ac:dyDescent="0.25">
      <c r="A205" s="30" t="s">
        <v>1542</v>
      </c>
      <c r="B205" s="30">
        <v>19</v>
      </c>
      <c r="C205" s="30" t="s">
        <v>2649</v>
      </c>
      <c r="D205" s="30">
        <v>1040</v>
      </c>
      <c r="E205" s="30" t="s">
        <v>1543</v>
      </c>
      <c r="F205" s="30">
        <v>9040</v>
      </c>
      <c r="G205" s="30"/>
      <c r="H205" s="30" t="s">
        <v>2655</v>
      </c>
      <c r="I205" s="30"/>
      <c r="J205" s="30"/>
      <c r="K205" s="30"/>
      <c r="L205" s="30"/>
      <c r="M205" s="30"/>
      <c r="N205" s="30"/>
      <c r="O205" s="30"/>
      <c r="P205" s="30"/>
      <c r="Q205" s="30"/>
      <c r="R205" s="30"/>
      <c r="S205" s="30"/>
      <c r="T205" s="30"/>
      <c r="U205" s="30"/>
      <c r="V205" s="30"/>
      <c r="W205" s="30"/>
      <c r="X205" s="30"/>
      <c r="Y205" s="30"/>
      <c r="Z205" s="30"/>
      <c r="AA205" s="30"/>
      <c r="AB205" s="30"/>
      <c r="AC205" s="30"/>
      <c r="AD205" s="30"/>
      <c r="AE205" s="30"/>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30"/>
      <c r="BK205" s="30"/>
      <c r="BL205" s="30"/>
      <c r="BM205" s="30"/>
      <c r="BN205" s="30"/>
      <c r="BO205" s="30"/>
      <c r="BP205" s="30"/>
      <c r="BQ205" s="30"/>
      <c r="BR205" s="30"/>
      <c r="BS205" s="30"/>
      <c r="BT205" s="30"/>
      <c r="BU205" s="30"/>
      <c r="BV205" s="30"/>
      <c r="BW205" s="30"/>
      <c r="BX205" s="30"/>
      <c r="BY205" s="30"/>
      <c r="BZ205" s="30"/>
      <c r="CA205" s="30"/>
      <c r="CB205" s="30"/>
      <c r="CC205" s="30"/>
      <c r="CD205" s="30"/>
      <c r="CE205" s="30"/>
      <c r="CF205" s="30"/>
      <c r="CG205" s="30"/>
      <c r="CH205" s="30"/>
      <c r="CI205" s="30"/>
      <c r="CJ205" s="30"/>
      <c r="CK205" s="30"/>
      <c r="CL205" s="30"/>
      <c r="CM205" s="30"/>
      <c r="CN205" s="30"/>
      <c r="CO205" s="30"/>
      <c r="CP205" s="30"/>
      <c r="CQ205" s="30"/>
      <c r="CR205" s="30"/>
    </row>
    <row r="206" spans="1:96" x14ac:dyDescent="0.25">
      <c r="A206" s="30" t="s">
        <v>1544</v>
      </c>
      <c r="B206" s="30">
        <v>15</v>
      </c>
      <c r="C206" s="30" t="s">
        <v>2641</v>
      </c>
      <c r="D206" s="30">
        <v>20</v>
      </c>
      <c r="E206" s="30" t="s">
        <v>1545</v>
      </c>
      <c r="F206" s="30">
        <v>9095</v>
      </c>
      <c r="G206" s="30"/>
      <c r="H206" s="30" t="s">
        <v>2656</v>
      </c>
      <c r="I206" s="30"/>
      <c r="J206" s="30"/>
      <c r="K206" s="30"/>
      <c r="L206" s="30"/>
      <c r="M206" s="30"/>
      <c r="N206" s="30"/>
      <c r="O206" s="30"/>
      <c r="P206" s="30"/>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c r="BJ206" s="30"/>
      <c r="BK206" s="30"/>
      <c r="BL206" s="30"/>
      <c r="BM206" s="30"/>
      <c r="BN206" s="30"/>
      <c r="BO206" s="30"/>
      <c r="BP206" s="30"/>
      <c r="BQ206" s="30"/>
      <c r="BR206" s="30"/>
      <c r="BS206" s="30"/>
      <c r="BT206" s="30"/>
      <c r="BU206" s="30"/>
      <c r="BV206" s="30"/>
      <c r="BW206" s="30"/>
      <c r="BX206" s="30"/>
      <c r="BY206" s="30"/>
      <c r="BZ206" s="30"/>
      <c r="CA206" s="30"/>
      <c r="CB206" s="30"/>
      <c r="CC206" s="30"/>
      <c r="CD206" s="30"/>
      <c r="CE206" s="30"/>
      <c r="CF206" s="30"/>
      <c r="CG206" s="30"/>
      <c r="CH206" s="30"/>
      <c r="CI206" s="30"/>
      <c r="CJ206" s="30"/>
      <c r="CK206" s="30"/>
      <c r="CL206" s="30"/>
      <c r="CM206" s="30"/>
      <c r="CN206" s="30"/>
      <c r="CO206" s="30"/>
      <c r="CP206" s="30"/>
      <c r="CQ206" s="30"/>
      <c r="CR206" s="30"/>
    </row>
    <row r="207" spans="1:96" x14ac:dyDescent="0.25">
      <c r="A207" s="30" t="s">
        <v>1546</v>
      </c>
      <c r="B207" s="30">
        <v>67</v>
      </c>
      <c r="C207" s="30" t="s">
        <v>2642</v>
      </c>
      <c r="D207" s="30">
        <v>880</v>
      </c>
      <c r="E207" s="30" t="s">
        <v>1547</v>
      </c>
      <c r="F207" s="30">
        <v>9045</v>
      </c>
      <c r="G207" s="30"/>
      <c r="H207" s="30" t="s">
        <v>2657</v>
      </c>
      <c r="I207" s="30"/>
      <c r="J207" s="30"/>
      <c r="K207" s="30"/>
      <c r="L207" s="30"/>
      <c r="M207" s="30"/>
      <c r="N207" s="30"/>
      <c r="O207" s="30"/>
      <c r="P207" s="30"/>
      <c r="Q207" s="30"/>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c r="BJ207" s="30"/>
      <c r="BK207" s="30"/>
      <c r="BL207" s="30"/>
      <c r="BM207" s="30"/>
      <c r="BN207" s="30"/>
      <c r="BO207" s="30"/>
      <c r="BP207" s="30"/>
      <c r="BQ207" s="30"/>
      <c r="BR207" s="30"/>
      <c r="BS207" s="30"/>
      <c r="BT207" s="30"/>
      <c r="BU207" s="30"/>
      <c r="BV207" s="30"/>
      <c r="BW207" s="30"/>
      <c r="BX207" s="30"/>
      <c r="BY207" s="30"/>
      <c r="BZ207" s="30"/>
      <c r="CA207" s="30"/>
      <c r="CB207" s="30"/>
      <c r="CC207" s="30"/>
      <c r="CD207" s="30"/>
      <c r="CE207" s="30"/>
      <c r="CF207" s="30"/>
      <c r="CG207" s="30"/>
      <c r="CH207" s="30"/>
      <c r="CI207" s="30"/>
      <c r="CJ207" s="30"/>
      <c r="CK207" s="30"/>
      <c r="CL207" s="30"/>
      <c r="CM207" s="30"/>
      <c r="CN207" s="30"/>
      <c r="CO207" s="30"/>
      <c r="CP207" s="30"/>
      <c r="CQ207" s="30"/>
      <c r="CR207" s="30"/>
    </row>
    <row r="208" spans="1:96" x14ac:dyDescent="0.25">
      <c r="A208" s="30" t="s">
        <v>1548</v>
      </c>
      <c r="B208" s="30">
        <v>110</v>
      </c>
      <c r="C208" s="30" t="s">
        <v>2649</v>
      </c>
      <c r="D208" s="30">
        <v>1040</v>
      </c>
      <c r="E208" s="30" t="s">
        <v>1549</v>
      </c>
      <c r="F208" s="30">
        <v>9125</v>
      </c>
      <c r="G208" s="30"/>
      <c r="H208" s="30" t="s">
        <v>2658</v>
      </c>
      <c r="I208" s="30"/>
      <c r="J208" s="30"/>
      <c r="K208" s="30"/>
      <c r="L208" s="30"/>
      <c r="M208" s="30"/>
      <c r="N208" s="30"/>
      <c r="O208" s="30"/>
      <c r="P208" s="30"/>
      <c r="Q208" s="30"/>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30"/>
      <c r="BL208" s="30"/>
      <c r="BM208" s="30"/>
      <c r="BN208" s="30"/>
      <c r="BO208" s="30"/>
      <c r="BP208" s="30"/>
      <c r="BQ208" s="30"/>
      <c r="BR208" s="30"/>
      <c r="BS208" s="30"/>
      <c r="BT208" s="30"/>
      <c r="BU208" s="30"/>
      <c r="BV208" s="30"/>
      <c r="BW208" s="30"/>
      <c r="BX208" s="30"/>
      <c r="BY208" s="30"/>
      <c r="BZ208" s="30"/>
      <c r="CA208" s="30"/>
      <c r="CB208" s="30"/>
      <c r="CC208" s="30"/>
      <c r="CD208" s="30"/>
      <c r="CE208" s="30"/>
      <c r="CF208" s="30"/>
      <c r="CG208" s="30"/>
      <c r="CH208" s="30"/>
      <c r="CI208" s="30"/>
      <c r="CJ208" s="30"/>
      <c r="CK208" s="30"/>
      <c r="CL208" s="30"/>
      <c r="CM208" s="30"/>
      <c r="CN208" s="30"/>
      <c r="CO208" s="30"/>
      <c r="CP208" s="30"/>
      <c r="CQ208" s="30"/>
      <c r="CR208" s="30"/>
    </row>
    <row r="209" spans="1:96" x14ac:dyDescent="0.25">
      <c r="A209" s="30" t="s">
        <v>1550</v>
      </c>
      <c r="B209" s="30">
        <v>1866</v>
      </c>
      <c r="C209" s="30" t="s">
        <v>2642</v>
      </c>
      <c r="D209" s="30">
        <v>880</v>
      </c>
      <c r="E209" s="30" t="s">
        <v>1551</v>
      </c>
      <c r="F209" s="30">
        <v>9050</v>
      </c>
      <c r="G209" s="30"/>
      <c r="H209" s="30" t="s">
        <v>2659</v>
      </c>
      <c r="I209" s="30"/>
      <c r="J209" s="30"/>
      <c r="K209" s="30"/>
      <c r="L209" s="30"/>
      <c r="M209" s="30"/>
      <c r="N209" s="30"/>
      <c r="O209" s="30"/>
      <c r="P209" s="30"/>
      <c r="Q209" s="30"/>
      <c r="R209" s="30"/>
      <c r="S209" s="30"/>
      <c r="T209" s="30"/>
      <c r="U209" s="30"/>
      <c r="V209" s="30"/>
      <c r="W209" s="30"/>
      <c r="X209" s="30"/>
      <c r="Y209" s="30"/>
      <c r="Z209" s="30"/>
      <c r="AA209" s="30"/>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c r="BJ209" s="30"/>
      <c r="BK209" s="30"/>
      <c r="BL209" s="30"/>
      <c r="BM209" s="30"/>
      <c r="BN209" s="30"/>
      <c r="BO209" s="30"/>
      <c r="BP209" s="30"/>
      <c r="BQ209" s="30"/>
      <c r="BR209" s="30"/>
      <c r="BS209" s="30"/>
      <c r="BT209" s="30"/>
      <c r="BU209" s="30"/>
      <c r="BV209" s="30"/>
      <c r="BW209" s="30"/>
      <c r="BX209" s="30"/>
      <c r="BY209" s="30"/>
      <c r="BZ209" s="30"/>
      <c r="CA209" s="30"/>
      <c r="CB209" s="30"/>
      <c r="CC209" s="30"/>
      <c r="CD209" s="30"/>
      <c r="CE209" s="30"/>
      <c r="CF209" s="30"/>
      <c r="CG209" s="30"/>
      <c r="CH209" s="30"/>
      <c r="CI209" s="30"/>
      <c r="CJ209" s="30"/>
      <c r="CK209" s="30"/>
      <c r="CL209" s="30"/>
      <c r="CM209" s="30"/>
      <c r="CN209" s="30"/>
      <c r="CO209" s="30"/>
      <c r="CP209" s="30"/>
      <c r="CQ209" s="30"/>
      <c r="CR209" s="30"/>
    </row>
    <row r="210" spans="1:96" x14ac:dyDescent="0.25">
      <c r="A210" s="30" t="s">
        <v>1552</v>
      </c>
      <c r="B210" s="30">
        <v>505</v>
      </c>
      <c r="C210" s="30" t="s">
        <v>2653</v>
      </c>
      <c r="D210" s="30">
        <v>10</v>
      </c>
      <c r="E210" s="30" t="s">
        <v>1553</v>
      </c>
      <c r="F210" s="30">
        <v>9055</v>
      </c>
      <c r="G210" s="30"/>
      <c r="H210" s="30" t="s">
        <v>2660</v>
      </c>
      <c r="I210" s="30"/>
      <c r="J210" s="30"/>
      <c r="K210" s="30"/>
      <c r="L210" s="30"/>
      <c r="M210" s="30"/>
      <c r="N210" s="30"/>
      <c r="O210" s="30"/>
      <c r="P210" s="30"/>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c r="BJ210" s="30"/>
      <c r="BK210" s="30"/>
      <c r="BL210" s="30"/>
      <c r="BM210" s="30"/>
      <c r="BN210" s="30"/>
      <c r="BO210" s="30"/>
      <c r="BP210" s="30"/>
      <c r="BQ210" s="30"/>
      <c r="BR210" s="30"/>
      <c r="BS210" s="30"/>
      <c r="BT210" s="30"/>
      <c r="BU210" s="30"/>
      <c r="BV210" s="30"/>
      <c r="BW210" s="30"/>
      <c r="BX210" s="30"/>
      <c r="BY210" s="30"/>
      <c r="BZ210" s="30"/>
      <c r="CA210" s="30"/>
      <c r="CB210" s="30"/>
      <c r="CC210" s="30"/>
      <c r="CD210" s="30"/>
      <c r="CE210" s="30"/>
      <c r="CF210" s="30"/>
      <c r="CG210" s="30"/>
      <c r="CH210" s="30"/>
      <c r="CI210" s="30"/>
      <c r="CJ210" s="30"/>
      <c r="CK210" s="30"/>
      <c r="CL210" s="30"/>
      <c r="CM210" s="30"/>
      <c r="CN210" s="30"/>
      <c r="CO210" s="30"/>
      <c r="CP210" s="30"/>
      <c r="CQ210" s="30"/>
      <c r="CR210" s="30"/>
    </row>
    <row r="211" spans="1:96" x14ac:dyDescent="0.25">
      <c r="A211" s="30" t="s">
        <v>1554</v>
      </c>
      <c r="B211" s="30">
        <v>269</v>
      </c>
      <c r="C211" s="30" t="s">
        <v>2651</v>
      </c>
      <c r="D211" s="30">
        <v>1010</v>
      </c>
      <c r="E211" s="30" t="s">
        <v>1555</v>
      </c>
      <c r="F211" s="30">
        <v>9060</v>
      </c>
      <c r="G211" s="30"/>
      <c r="H211" s="30" t="s">
        <v>2661</v>
      </c>
      <c r="I211" s="30"/>
      <c r="J211" s="30"/>
      <c r="K211" s="30"/>
      <c r="L211" s="30"/>
      <c r="M211" s="30"/>
      <c r="N211" s="30"/>
      <c r="O211" s="30"/>
      <c r="P211" s="30"/>
      <c r="Q211" s="30"/>
      <c r="R211" s="30"/>
      <c r="S211" s="30"/>
      <c r="T211" s="30"/>
      <c r="U211" s="30"/>
      <c r="V211" s="30"/>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c r="BJ211" s="30"/>
      <c r="BK211" s="30"/>
      <c r="BL211" s="30"/>
      <c r="BM211" s="30"/>
      <c r="BN211" s="30"/>
      <c r="BO211" s="30"/>
      <c r="BP211" s="30"/>
      <c r="BQ211" s="30"/>
      <c r="BR211" s="30"/>
      <c r="BS211" s="30"/>
      <c r="BT211" s="30"/>
      <c r="BU211" s="30"/>
      <c r="BV211" s="30"/>
      <c r="BW211" s="30"/>
      <c r="BX211" s="30"/>
      <c r="BY211" s="30"/>
      <c r="BZ211" s="30"/>
      <c r="CA211" s="30"/>
      <c r="CB211" s="30"/>
      <c r="CC211" s="30"/>
      <c r="CD211" s="30"/>
      <c r="CE211" s="30"/>
      <c r="CF211" s="30"/>
      <c r="CG211" s="30"/>
      <c r="CH211" s="30"/>
      <c r="CI211" s="30"/>
      <c r="CJ211" s="30"/>
      <c r="CK211" s="30"/>
      <c r="CL211" s="30"/>
      <c r="CM211" s="30"/>
      <c r="CN211" s="30"/>
      <c r="CO211" s="30"/>
      <c r="CP211" s="30"/>
      <c r="CQ211" s="30"/>
      <c r="CR211" s="30"/>
    </row>
    <row r="212" spans="1:96" x14ac:dyDescent="0.25">
      <c r="A212" s="30" t="s">
        <v>1556</v>
      </c>
      <c r="B212" s="30">
        <v>12</v>
      </c>
      <c r="C212" s="30" t="s">
        <v>2647</v>
      </c>
      <c r="D212" s="30">
        <v>900</v>
      </c>
      <c r="E212" s="30" t="s">
        <v>1557</v>
      </c>
      <c r="F212" s="30">
        <v>9065</v>
      </c>
      <c r="G212" s="30"/>
      <c r="H212" s="30" t="s">
        <v>2662</v>
      </c>
      <c r="I212" s="30"/>
      <c r="J212" s="30"/>
      <c r="K212" s="30"/>
      <c r="L212" s="30"/>
      <c r="M212" s="30"/>
      <c r="N212" s="30"/>
      <c r="O212" s="30"/>
      <c r="P212" s="30"/>
      <c r="Q212" s="30"/>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c r="BJ212" s="30"/>
      <c r="BK212" s="30"/>
      <c r="BL212" s="30"/>
      <c r="BM212" s="30"/>
      <c r="BN212" s="30"/>
      <c r="BO212" s="30"/>
      <c r="BP212" s="30"/>
      <c r="BQ212" s="30"/>
      <c r="BR212" s="30"/>
      <c r="BS212" s="30"/>
      <c r="BT212" s="30"/>
      <c r="BU212" s="30"/>
      <c r="BV212" s="30"/>
      <c r="BW212" s="30"/>
      <c r="BX212" s="30"/>
      <c r="BY212" s="30"/>
      <c r="BZ212" s="30"/>
      <c r="CA212" s="30"/>
      <c r="CB212" s="30"/>
      <c r="CC212" s="30"/>
      <c r="CD212" s="30"/>
      <c r="CE212" s="30"/>
      <c r="CF212" s="30"/>
      <c r="CG212" s="30"/>
      <c r="CH212" s="30"/>
      <c r="CI212" s="30"/>
      <c r="CJ212" s="30"/>
      <c r="CK212" s="30"/>
      <c r="CL212" s="30"/>
      <c r="CM212" s="30"/>
      <c r="CN212" s="30"/>
      <c r="CO212" s="30"/>
      <c r="CP212" s="30"/>
      <c r="CQ212" s="30"/>
      <c r="CR212" s="30"/>
    </row>
    <row r="213" spans="1:96" x14ac:dyDescent="0.25">
      <c r="A213" s="30" t="s">
        <v>500</v>
      </c>
      <c r="B213" s="30">
        <v>24</v>
      </c>
      <c r="C213" s="30" t="s">
        <v>2663</v>
      </c>
      <c r="D213" s="30">
        <v>30</v>
      </c>
      <c r="E213" s="30" t="s">
        <v>1558</v>
      </c>
      <c r="F213" s="30">
        <v>9075</v>
      </c>
      <c r="G213" s="30"/>
      <c r="H213" s="30" t="s">
        <v>2664</v>
      </c>
      <c r="I213" s="30"/>
      <c r="J213" s="30"/>
      <c r="K213" s="30"/>
      <c r="L213" s="30"/>
      <c r="M213" s="30"/>
      <c r="N213" s="30"/>
      <c r="O213" s="30"/>
      <c r="P213" s="30"/>
      <c r="Q213" s="30"/>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c r="BJ213" s="30"/>
      <c r="BK213" s="30"/>
      <c r="BL213" s="30"/>
      <c r="BM213" s="30"/>
      <c r="BN213" s="30"/>
      <c r="BO213" s="30"/>
      <c r="BP213" s="30"/>
      <c r="BQ213" s="30"/>
      <c r="BR213" s="30"/>
      <c r="BS213" s="30"/>
      <c r="BT213" s="30"/>
      <c r="BU213" s="30"/>
      <c r="BV213" s="30"/>
      <c r="BW213" s="30"/>
      <c r="BX213" s="30"/>
      <c r="BY213" s="30"/>
      <c r="BZ213" s="30"/>
      <c r="CA213" s="30"/>
      <c r="CB213" s="30"/>
      <c r="CC213" s="30"/>
      <c r="CD213" s="30"/>
      <c r="CE213" s="30"/>
      <c r="CF213" s="30"/>
      <c r="CG213" s="30"/>
      <c r="CH213" s="30"/>
      <c r="CI213" s="30"/>
      <c r="CJ213" s="30"/>
      <c r="CK213" s="30"/>
      <c r="CL213" s="30"/>
      <c r="CM213" s="30"/>
      <c r="CN213" s="30"/>
      <c r="CO213" s="30"/>
      <c r="CP213" s="30"/>
      <c r="CQ213" s="30"/>
      <c r="CR213" s="30"/>
    </row>
    <row r="214" spans="1:96" x14ac:dyDescent="0.25">
      <c r="A214" s="30" t="s">
        <v>1559</v>
      </c>
      <c r="B214" s="30">
        <v>20</v>
      </c>
      <c r="C214" s="30" t="s">
        <v>2663</v>
      </c>
      <c r="D214" s="30">
        <v>30</v>
      </c>
      <c r="E214" s="30" t="s">
        <v>1560</v>
      </c>
      <c r="F214" s="30">
        <v>9080</v>
      </c>
      <c r="G214" s="30"/>
      <c r="H214" s="30" t="s">
        <v>2665</v>
      </c>
      <c r="I214" s="30"/>
      <c r="J214" s="30"/>
      <c r="K214" s="30"/>
      <c r="L214" s="30"/>
      <c r="M214" s="30"/>
      <c r="N214" s="30"/>
      <c r="O214" s="30"/>
      <c r="P214" s="30"/>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c r="BJ214" s="30"/>
      <c r="BK214" s="30"/>
      <c r="BL214" s="30"/>
      <c r="BM214" s="30"/>
      <c r="BN214" s="30"/>
      <c r="BO214" s="30"/>
      <c r="BP214" s="30"/>
      <c r="BQ214" s="30"/>
      <c r="BR214" s="30"/>
      <c r="BS214" s="30"/>
      <c r="BT214" s="30"/>
      <c r="BU214" s="30"/>
      <c r="BV214" s="30"/>
      <c r="BW214" s="30"/>
      <c r="BX214" s="30"/>
      <c r="BY214" s="30"/>
      <c r="BZ214" s="30"/>
      <c r="CA214" s="30"/>
      <c r="CB214" s="30"/>
      <c r="CC214" s="30"/>
      <c r="CD214" s="30"/>
      <c r="CE214" s="30"/>
      <c r="CF214" s="30"/>
      <c r="CG214" s="30"/>
      <c r="CH214" s="30"/>
      <c r="CI214" s="30"/>
      <c r="CJ214" s="30"/>
      <c r="CK214" s="30"/>
      <c r="CL214" s="30"/>
      <c r="CM214" s="30"/>
      <c r="CN214" s="30"/>
      <c r="CO214" s="30"/>
      <c r="CP214" s="30"/>
      <c r="CQ214" s="30"/>
      <c r="CR214" s="30"/>
    </row>
    <row r="215" spans="1:96" x14ac:dyDescent="0.25">
      <c r="A215" s="30" t="s">
        <v>1561</v>
      </c>
      <c r="B215" s="30">
        <v>30</v>
      </c>
      <c r="C215" s="30" t="s">
        <v>2666</v>
      </c>
      <c r="D215" s="30">
        <v>1420</v>
      </c>
      <c r="E215" s="30" t="s">
        <v>1562</v>
      </c>
      <c r="F215" s="30">
        <v>9145</v>
      </c>
      <c r="G215" s="30"/>
      <c r="H215" s="30" t="s">
        <v>2667</v>
      </c>
      <c r="I215" s="30"/>
      <c r="J215" s="30"/>
      <c r="K215" s="30"/>
      <c r="L215" s="30"/>
      <c r="M215" s="30"/>
      <c r="N215" s="30"/>
      <c r="O215" s="30"/>
      <c r="P215" s="30"/>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c r="BJ215" s="30"/>
      <c r="BK215" s="30"/>
      <c r="BL215" s="30"/>
      <c r="BM215" s="30"/>
      <c r="BN215" s="30"/>
      <c r="BO215" s="30"/>
      <c r="BP215" s="30"/>
      <c r="BQ215" s="30"/>
      <c r="BR215" s="30"/>
      <c r="BS215" s="30"/>
      <c r="BT215" s="30"/>
      <c r="BU215" s="30"/>
      <c r="BV215" s="30"/>
      <c r="BW215" s="30"/>
      <c r="BX215" s="30"/>
      <c r="BY215" s="30"/>
      <c r="BZ215" s="30"/>
      <c r="CA215" s="30"/>
      <c r="CB215" s="30"/>
      <c r="CC215" s="30"/>
      <c r="CD215" s="30"/>
      <c r="CE215" s="30"/>
      <c r="CF215" s="30"/>
      <c r="CG215" s="30"/>
      <c r="CH215" s="30"/>
      <c r="CI215" s="30"/>
      <c r="CJ215" s="30"/>
      <c r="CK215" s="30"/>
      <c r="CL215" s="30"/>
      <c r="CM215" s="30"/>
      <c r="CN215" s="30"/>
      <c r="CO215" s="30"/>
      <c r="CP215" s="30"/>
      <c r="CQ215" s="30"/>
      <c r="CR215" s="30"/>
    </row>
    <row r="216" spans="1:96" x14ac:dyDescent="0.25">
      <c r="A216" s="30" t="s">
        <v>1563</v>
      </c>
      <c r="B216" s="30">
        <v>70</v>
      </c>
      <c r="C216" s="30" t="s">
        <v>2641</v>
      </c>
      <c r="D216" s="30">
        <v>20</v>
      </c>
      <c r="E216" s="30" t="s">
        <v>1564</v>
      </c>
      <c r="F216" s="30">
        <v>9090</v>
      </c>
      <c r="G216" s="30"/>
      <c r="H216" s="30" t="s">
        <v>2668</v>
      </c>
      <c r="I216" s="30"/>
      <c r="J216" s="30"/>
      <c r="K216" s="30"/>
      <c r="L216" s="30"/>
      <c r="M216" s="30"/>
      <c r="N216" s="30"/>
      <c r="O216" s="30"/>
      <c r="P216" s="30"/>
      <c r="Q216" s="30"/>
      <c r="R216" s="30"/>
      <c r="S216" s="30"/>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c r="BJ216" s="30"/>
      <c r="BK216" s="30"/>
      <c r="BL216" s="30"/>
      <c r="BM216" s="30"/>
      <c r="BN216" s="30"/>
      <c r="BO216" s="30"/>
      <c r="BP216" s="30"/>
      <c r="BQ216" s="30"/>
      <c r="BR216" s="30"/>
      <c r="BS216" s="30"/>
      <c r="BT216" s="30"/>
      <c r="BU216" s="30"/>
      <c r="BV216" s="30"/>
      <c r="BW216" s="30"/>
      <c r="BX216" s="30"/>
      <c r="BY216" s="30"/>
      <c r="BZ216" s="30"/>
      <c r="CA216" s="30"/>
      <c r="CB216" s="30"/>
      <c r="CC216" s="30"/>
      <c r="CD216" s="30"/>
      <c r="CE216" s="30"/>
      <c r="CF216" s="30"/>
      <c r="CG216" s="30"/>
      <c r="CH216" s="30"/>
      <c r="CI216" s="30"/>
      <c r="CJ216" s="30"/>
      <c r="CK216" s="30"/>
      <c r="CL216" s="30"/>
      <c r="CM216" s="30"/>
      <c r="CN216" s="30"/>
      <c r="CO216" s="30"/>
      <c r="CP216" s="30"/>
      <c r="CQ216" s="30"/>
      <c r="CR216" s="30"/>
    </row>
    <row r="217" spans="1:96" x14ac:dyDescent="0.25">
      <c r="A217" s="30" t="s">
        <v>1565</v>
      </c>
      <c r="B217" s="30">
        <v>29</v>
      </c>
      <c r="C217" s="30" t="s">
        <v>2669</v>
      </c>
      <c r="D217" s="30">
        <v>980</v>
      </c>
      <c r="E217" s="30"/>
      <c r="F217" s="30"/>
      <c r="G217" s="30"/>
      <c r="H217" s="30" t="s">
        <v>2670</v>
      </c>
      <c r="I217" s="30"/>
      <c r="J217" s="30"/>
      <c r="K217" s="30"/>
      <c r="L217" s="30"/>
      <c r="M217" s="30"/>
      <c r="N217" s="30"/>
      <c r="O217" s="30"/>
      <c r="P217" s="30"/>
      <c r="Q217" s="30"/>
      <c r="R217" s="30"/>
      <c r="S217" s="30"/>
      <c r="T217" s="30"/>
      <c r="U217" s="30"/>
      <c r="V217" s="30"/>
      <c r="W217" s="30"/>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c r="BJ217" s="30"/>
      <c r="BK217" s="30"/>
      <c r="BL217" s="30"/>
      <c r="BM217" s="30"/>
      <c r="BN217" s="30"/>
      <c r="BO217" s="30"/>
      <c r="BP217" s="30"/>
      <c r="BQ217" s="30"/>
      <c r="BR217" s="30"/>
      <c r="BS217" s="30"/>
      <c r="BT217" s="30"/>
      <c r="BU217" s="30"/>
      <c r="BV217" s="30"/>
      <c r="BW217" s="30"/>
      <c r="BX217" s="30"/>
      <c r="BY217" s="30"/>
      <c r="BZ217" s="30"/>
      <c r="CA217" s="30"/>
      <c r="CB217" s="30"/>
      <c r="CC217" s="30"/>
      <c r="CD217" s="30"/>
      <c r="CE217" s="30"/>
      <c r="CF217" s="30"/>
      <c r="CG217" s="30"/>
      <c r="CH217" s="30"/>
      <c r="CI217" s="30"/>
      <c r="CJ217" s="30"/>
      <c r="CK217" s="30"/>
      <c r="CL217" s="30"/>
      <c r="CM217" s="30"/>
      <c r="CN217" s="30"/>
      <c r="CO217" s="30"/>
      <c r="CP217" s="30"/>
      <c r="CQ217" s="30"/>
      <c r="CR217" s="30"/>
    </row>
    <row r="218" spans="1:96" x14ac:dyDescent="0.25">
      <c r="A218" s="30" t="s">
        <v>1566</v>
      </c>
      <c r="B218" s="30">
        <v>6499</v>
      </c>
      <c r="C218" s="30" t="s">
        <v>2671</v>
      </c>
      <c r="D218" s="30">
        <v>470</v>
      </c>
      <c r="E218" s="30"/>
      <c r="F218" s="30"/>
      <c r="G218" s="30"/>
      <c r="H218" s="30" t="s">
        <v>2672</v>
      </c>
      <c r="I218" s="30"/>
      <c r="J218" s="30"/>
      <c r="K218" s="30"/>
      <c r="L218" s="30"/>
      <c r="M218" s="30"/>
      <c r="N218" s="30"/>
      <c r="O218" s="30"/>
      <c r="P218" s="30"/>
      <c r="Q218" s="30"/>
      <c r="R218" s="30"/>
      <c r="S218" s="30"/>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c r="BJ218" s="30"/>
      <c r="BK218" s="30"/>
      <c r="BL218" s="30"/>
      <c r="BM218" s="30"/>
      <c r="BN218" s="30"/>
      <c r="BO218" s="30"/>
      <c r="BP218" s="30"/>
      <c r="BQ218" s="30"/>
      <c r="BR218" s="30"/>
      <c r="BS218" s="30"/>
      <c r="BT218" s="30"/>
      <c r="BU218" s="30"/>
      <c r="BV218" s="30"/>
      <c r="BW218" s="30"/>
      <c r="BX218" s="30"/>
      <c r="BY218" s="30"/>
      <c r="BZ218" s="30"/>
      <c r="CA218" s="30"/>
      <c r="CB218" s="30"/>
      <c r="CC218" s="30"/>
      <c r="CD218" s="30"/>
      <c r="CE218" s="30"/>
      <c r="CF218" s="30"/>
      <c r="CG218" s="30"/>
      <c r="CH218" s="30"/>
      <c r="CI218" s="30"/>
      <c r="CJ218" s="30"/>
      <c r="CK218" s="30"/>
      <c r="CL218" s="30"/>
      <c r="CM218" s="30"/>
      <c r="CN218" s="30"/>
      <c r="CO218" s="30"/>
      <c r="CP218" s="30"/>
      <c r="CQ218" s="30"/>
      <c r="CR218" s="30"/>
    </row>
    <row r="219" spans="1:96" x14ac:dyDescent="0.25">
      <c r="A219" s="30" t="s">
        <v>1567</v>
      </c>
      <c r="B219" s="30">
        <v>507</v>
      </c>
      <c r="C219" s="30" t="s">
        <v>2653</v>
      </c>
      <c r="D219" s="30">
        <v>10</v>
      </c>
      <c r="E219" s="30"/>
      <c r="F219" s="30"/>
      <c r="G219" s="30"/>
      <c r="H219" s="30" t="s">
        <v>2673</v>
      </c>
      <c r="I219" s="30"/>
      <c r="J219" s="30"/>
      <c r="K219" s="30"/>
      <c r="L219" s="30"/>
      <c r="M219" s="30"/>
      <c r="N219" s="30"/>
      <c r="O219" s="30"/>
      <c r="P219" s="30"/>
      <c r="Q219" s="30"/>
      <c r="R219" s="30"/>
      <c r="S219" s="30"/>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c r="BJ219" s="30"/>
      <c r="BK219" s="30"/>
      <c r="BL219" s="30"/>
      <c r="BM219" s="30"/>
      <c r="BN219" s="30"/>
      <c r="BO219" s="30"/>
      <c r="BP219" s="30"/>
      <c r="BQ219" s="30"/>
      <c r="BR219" s="30"/>
      <c r="BS219" s="30"/>
      <c r="BT219" s="30"/>
      <c r="BU219" s="30"/>
      <c r="BV219" s="30"/>
      <c r="BW219" s="30"/>
      <c r="BX219" s="30"/>
      <c r="BY219" s="30"/>
      <c r="BZ219" s="30"/>
      <c r="CA219" s="30"/>
      <c r="CB219" s="30"/>
      <c r="CC219" s="30"/>
      <c r="CD219" s="30"/>
      <c r="CE219" s="30"/>
      <c r="CF219" s="30"/>
      <c r="CG219" s="30"/>
      <c r="CH219" s="30"/>
      <c r="CI219" s="30"/>
      <c r="CJ219" s="30"/>
      <c r="CK219" s="30"/>
      <c r="CL219" s="30"/>
      <c r="CM219" s="30"/>
      <c r="CN219" s="30"/>
      <c r="CO219" s="30"/>
      <c r="CP219" s="30"/>
      <c r="CQ219" s="30"/>
      <c r="CR219" s="30"/>
    </row>
    <row r="220" spans="1:96" x14ac:dyDescent="0.25">
      <c r="A220" s="30" t="s">
        <v>1568</v>
      </c>
      <c r="B220" s="30">
        <v>44</v>
      </c>
      <c r="C220" s="30" t="s">
        <v>2674</v>
      </c>
      <c r="D220" s="30">
        <v>960</v>
      </c>
      <c r="E220" s="30"/>
      <c r="F220" s="30"/>
      <c r="G220" s="30"/>
      <c r="H220" s="30" t="s">
        <v>2675</v>
      </c>
      <c r="I220" s="30"/>
      <c r="J220" s="30"/>
      <c r="K220" s="30"/>
      <c r="L220" s="30"/>
      <c r="M220" s="30"/>
      <c r="N220" s="30"/>
      <c r="O220" s="30"/>
      <c r="P220" s="30"/>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30"/>
      <c r="BL220" s="30"/>
      <c r="BM220" s="30"/>
      <c r="BN220" s="30"/>
      <c r="BO220" s="30"/>
      <c r="BP220" s="30"/>
      <c r="BQ220" s="30"/>
      <c r="BR220" s="30"/>
      <c r="BS220" s="30"/>
      <c r="BT220" s="30"/>
      <c r="BU220" s="30"/>
      <c r="BV220" s="30"/>
      <c r="BW220" s="30"/>
      <c r="BX220" s="30"/>
      <c r="BY220" s="30"/>
      <c r="BZ220" s="30"/>
      <c r="CA220" s="30"/>
      <c r="CB220" s="30"/>
      <c r="CC220" s="30"/>
      <c r="CD220" s="30"/>
      <c r="CE220" s="30"/>
      <c r="CF220" s="30"/>
      <c r="CG220" s="30"/>
      <c r="CH220" s="30"/>
      <c r="CI220" s="30"/>
      <c r="CJ220" s="30"/>
      <c r="CK220" s="30"/>
      <c r="CL220" s="30"/>
      <c r="CM220" s="30"/>
      <c r="CN220" s="30"/>
      <c r="CO220" s="30"/>
      <c r="CP220" s="30"/>
      <c r="CQ220" s="30"/>
      <c r="CR220" s="30"/>
    </row>
    <row r="221" spans="1:96" x14ac:dyDescent="0.25">
      <c r="A221" s="30" t="s">
        <v>1569</v>
      </c>
      <c r="B221" s="30">
        <v>48</v>
      </c>
      <c r="C221" s="30" t="s">
        <v>2674</v>
      </c>
      <c r="D221" s="30">
        <v>960</v>
      </c>
      <c r="E221" s="30"/>
      <c r="F221" s="30"/>
      <c r="G221" s="30"/>
      <c r="H221" s="30" t="s">
        <v>2676</v>
      </c>
      <c r="I221" s="30"/>
      <c r="J221" s="30"/>
      <c r="K221" s="30"/>
      <c r="L221" s="30"/>
      <c r="M221" s="30"/>
      <c r="N221" s="30"/>
      <c r="O221" s="30"/>
      <c r="P221" s="30"/>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30"/>
      <c r="BL221" s="30"/>
      <c r="BM221" s="30"/>
      <c r="BN221" s="30"/>
      <c r="BO221" s="30"/>
      <c r="BP221" s="30"/>
      <c r="BQ221" s="30"/>
      <c r="BR221" s="30"/>
      <c r="BS221" s="30"/>
      <c r="BT221" s="30"/>
      <c r="BU221" s="30"/>
      <c r="BV221" s="30"/>
      <c r="BW221" s="30"/>
      <c r="BX221" s="30"/>
      <c r="BY221" s="30"/>
      <c r="BZ221" s="30"/>
      <c r="CA221" s="30"/>
      <c r="CB221" s="30"/>
      <c r="CC221" s="30"/>
      <c r="CD221" s="30"/>
      <c r="CE221" s="30"/>
      <c r="CF221" s="30"/>
      <c r="CG221" s="30"/>
      <c r="CH221" s="30"/>
      <c r="CI221" s="30"/>
      <c r="CJ221" s="30"/>
      <c r="CK221" s="30"/>
      <c r="CL221" s="30"/>
      <c r="CM221" s="30"/>
      <c r="CN221" s="30"/>
      <c r="CO221" s="30"/>
      <c r="CP221" s="30"/>
      <c r="CQ221" s="30"/>
      <c r="CR221" s="30"/>
    </row>
    <row r="222" spans="1:96" x14ac:dyDescent="0.25">
      <c r="A222" s="30" t="s">
        <v>1570</v>
      </c>
      <c r="B222" s="30">
        <v>58</v>
      </c>
      <c r="C222" s="30" t="s">
        <v>2677</v>
      </c>
      <c r="D222" s="30">
        <v>1620</v>
      </c>
      <c r="E222" s="30"/>
      <c r="F222" s="30"/>
      <c r="G222" s="30"/>
      <c r="H222" s="30" t="s">
        <v>2678</v>
      </c>
      <c r="I222" s="30"/>
      <c r="J222" s="30"/>
      <c r="K222" s="30"/>
      <c r="L222" s="30"/>
      <c r="M222" s="30"/>
      <c r="N222" s="30"/>
      <c r="O222" s="30"/>
      <c r="P222" s="30"/>
      <c r="Q222" s="30"/>
      <c r="R222" s="30"/>
      <c r="S222" s="30"/>
      <c r="T222" s="30"/>
      <c r="U222" s="30"/>
      <c r="V222" s="30"/>
      <c r="W222" s="30"/>
      <c r="X222" s="30"/>
      <c r="Y222" s="30"/>
      <c r="Z222" s="30"/>
      <c r="AA222" s="30"/>
      <c r="AB222" s="30"/>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c r="BJ222" s="30"/>
      <c r="BK222" s="30"/>
      <c r="BL222" s="30"/>
      <c r="BM222" s="30"/>
      <c r="BN222" s="30"/>
      <c r="BO222" s="30"/>
      <c r="BP222" s="30"/>
      <c r="BQ222" s="30"/>
      <c r="BR222" s="30"/>
      <c r="BS222" s="30"/>
      <c r="BT222" s="30"/>
      <c r="BU222" s="30"/>
      <c r="BV222" s="30"/>
      <c r="BW222" s="30"/>
      <c r="BX222" s="30"/>
      <c r="BY222" s="30"/>
      <c r="BZ222" s="30"/>
      <c r="CA222" s="30"/>
      <c r="CB222" s="30"/>
      <c r="CC222" s="30"/>
      <c r="CD222" s="30"/>
      <c r="CE222" s="30"/>
      <c r="CF222" s="30"/>
      <c r="CG222" s="30"/>
      <c r="CH222" s="30"/>
      <c r="CI222" s="30"/>
      <c r="CJ222" s="30"/>
      <c r="CK222" s="30"/>
      <c r="CL222" s="30"/>
      <c r="CM222" s="30"/>
      <c r="CN222" s="30"/>
      <c r="CO222" s="30"/>
      <c r="CP222" s="30"/>
      <c r="CQ222" s="30"/>
      <c r="CR222" s="30"/>
    </row>
    <row r="223" spans="1:96" x14ac:dyDescent="0.25">
      <c r="A223" s="30" t="s">
        <v>1571</v>
      </c>
      <c r="B223" s="30">
        <v>66</v>
      </c>
      <c r="C223" s="30" t="s">
        <v>2677</v>
      </c>
      <c r="D223" s="30">
        <v>1620</v>
      </c>
      <c r="E223" s="30"/>
      <c r="F223" s="30"/>
      <c r="G223" s="30"/>
      <c r="H223" s="30" t="s">
        <v>2679</v>
      </c>
      <c r="I223" s="30"/>
      <c r="J223" s="30"/>
      <c r="K223" s="30"/>
      <c r="L223" s="30"/>
      <c r="M223" s="30"/>
      <c r="N223" s="30"/>
      <c r="O223" s="30"/>
      <c r="P223" s="30"/>
      <c r="Q223" s="30"/>
      <c r="R223" s="30"/>
      <c r="S223" s="30"/>
      <c r="T223" s="30"/>
      <c r="U223" s="30"/>
      <c r="V223" s="30"/>
      <c r="W223" s="30"/>
      <c r="X223" s="30"/>
      <c r="Y223" s="30"/>
      <c r="Z223" s="30"/>
      <c r="AA223" s="30"/>
      <c r="AB223" s="30"/>
      <c r="AC223" s="30"/>
      <c r="AD223" s="30"/>
      <c r="AE223" s="30"/>
      <c r="AF223" s="30"/>
      <c r="AG223" s="30"/>
      <c r="AH223" s="30"/>
      <c r="AI223" s="30"/>
      <c r="AJ223" s="30"/>
      <c r="AK223" s="30"/>
      <c r="AL223" s="30"/>
      <c r="AM223" s="30"/>
      <c r="AN223" s="30"/>
      <c r="AO223" s="30"/>
      <c r="AP223" s="30"/>
      <c r="AQ223" s="30"/>
      <c r="AR223" s="30"/>
      <c r="AS223" s="30"/>
      <c r="AT223" s="30"/>
      <c r="AU223" s="30"/>
      <c r="AV223" s="30"/>
      <c r="AW223" s="30"/>
      <c r="AX223" s="30"/>
      <c r="AY223" s="30"/>
      <c r="AZ223" s="30"/>
      <c r="BA223" s="30"/>
      <c r="BB223" s="30"/>
      <c r="BC223" s="30"/>
      <c r="BD223" s="30"/>
      <c r="BE223" s="30"/>
      <c r="BF223" s="30"/>
      <c r="BG223" s="30"/>
      <c r="BH223" s="30"/>
      <c r="BI223" s="30"/>
      <c r="BJ223" s="30"/>
      <c r="BK223" s="30"/>
      <c r="BL223" s="30"/>
      <c r="BM223" s="30"/>
      <c r="BN223" s="30"/>
      <c r="BO223" s="30"/>
      <c r="BP223" s="30"/>
      <c r="BQ223" s="30"/>
      <c r="BR223" s="30"/>
      <c r="BS223" s="30"/>
      <c r="BT223" s="30"/>
      <c r="BU223" s="30"/>
      <c r="BV223" s="30"/>
      <c r="BW223" s="30"/>
      <c r="BX223" s="30"/>
      <c r="BY223" s="30"/>
      <c r="BZ223" s="30"/>
      <c r="CA223" s="30"/>
      <c r="CB223" s="30"/>
      <c r="CC223" s="30"/>
      <c r="CD223" s="30"/>
      <c r="CE223" s="30"/>
      <c r="CF223" s="30"/>
      <c r="CG223" s="30"/>
      <c r="CH223" s="30"/>
      <c r="CI223" s="30"/>
      <c r="CJ223" s="30"/>
      <c r="CK223" s="30"/>
      <c r="CL223" s="30"/>
      <c r="CM223" s="30"/>
      <c r="CN223" s="30"/>
      <c r="CO223" s="30"/>
      <c r="CP223" s="30"/>
      <c r="CQ223" s="30"/>
      <c r="CR223" s="30"/>
    </row>
    <row r="224" spans="1:96" x14ac:dyDescent="0.25">
      <c r="A224" s="30" t="s">
        <v>1572</v>
      </c>
      <c r="B224" s="30">
        <v>76</v>
      </c>
      <c r="C224" s="30" t="s">
        <v>2649</v>
      </c>
      <c r="D224" s="30">
        <v>1040</v>
      </c>
      <c r="E224" s="30"/>
      <c r="F224" s="30"/>
      <c r="G224" s="30"/>
      <c r="H224" s="30" t="s">
        <v>2680</v>
      </c>
      <c r="I224" s="30"/>
      <c r="J224" s="30"/>
      <c r="K224" s="30"/>
      <c r="L224" s="30"/>
      <c r="M224" s="30"/>
      <c r="N224" s="30"/>
      <c r="O224" s="30"/>
      <c r="P224" s="30"/>
      <c r="Q224" s="30"/>
      <c r="R224" s="30"/>
      <c r="S224" s="30"/>
      <c r="T224" s="30"/>
      <c r="U224" s="30"/>
      <c r="V224" s="30"/>
      <c r="W224" s="30"/>
      <c r="X224" s="30"/>
      <c r="Y224" s="30"/>
      <c r="Z224" s="30"/>
      <c r="AA224" s="30"/>
      <c r="AB224" s="30"/>
      <c r="AC224" s="30"/>
      <c r="AD224" s="30"/>
      <c r="AE224" s="30"/>
      <c r="AF224" s="30"/>
      <c r="AG224" s="30"/>
      <c r="AH224" s="30"/>
      <c r="AI224" s="30"/>
      <c r="AJ224" s="30"/>
      <c r="AK224" s="30"/>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c r="BJ224" s="30"/>
      <c r="BK224" s="30"/>
      <c r="BL224" s="30"/>
      <c r="BM224" s="30"/>
      <c r="BN224" s="30"/>
      <c r="BO224" s="30"/>
      <c r="BP224" s="30"/>
      <c r="BQ224" s="30"/>
      <c r="BR224" s="30"/>
      <c r="BS224" s="30"/>
      <c r="BT224" s="30"/>
      <c r="BU224" s="30"/>
      <c r="BV224" s="30"/>
      <c r="BW224" s="30"/>
      <c r="BX224" s="30"/>
      <c r="BY224" s="30"/>
      <c r="BZ224" s="30"/>
      <c r="CA224" s="30"/>
      <c r="CB224" s="30"/>
      <c r="CC224" s="30"/>
      <c r="CD224" s="30"/>
      <c r="CE224" s="30"/>
      <c r="CF224" s="30"/>
      <c r="CG224" s="30"/>
      <c r="CH224" s="30"/>
      <c r="CI224" s="30"/>
      <c r="CJ224" s="30"/>
      <c r="CK224" s="30"/>
      <c r="CL224" s="30"/>
      <c r="CM224" s="30"/>
      <c r="CN224" s="30"/>
      <c r="CO224" s="30"/>
      <c r="CP224" s="30"/>
      <c r="CQ224" s="30"/>
      <c r="CR224" s="30"/>
    </row>
    <row r="225" spans="1:96" x14ac:dyDescent="0.25">
      <c r="A225" s="30" t="s">
        <v>1573</v>
      </c>
      <c r="B225" s="30">
        <v>86</v>
      </c>
      <c r="C225" s="30" t="s">
        <v>2681</v>
      </c>
      <c r="D225" s="30">
        <v>3030</v>
      </c>
      <c r="E225" s="30"/>
      <c r="F225" s="30"/>
      <c r="G225" s="30"/>
      <c r="H225" s="30" t="s">
        <v>2682</v>
      </c>
      <c r="I225" s="30"/>
      <c r="J225" s="30"/>
      <c r="K225" s="30"/>
      <c r="L225" s="30"/>
      <c r="M225" s="30"/>
      <c r="N225" s="30"/>
      <c r="O225" s="30"/>
      <c r="P225" s="30"/>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c r="BJ225" s="30"/>
      <c r="BK225" s="30"/>
      <c r="BL225" s="30"/>
      <c r="BM225" s="30"/>
      <c r="BN225" s="30"/>
      <c r="BO225" s="30"/>
      <c r="BP225" s="30"/>
      <c r="BQ225" s="30"/>
      <c r="BR225" s="30"/>
      <c r="BS225" s="30"/>
      <c r="BT225" s="30"/>
      <c r="BU225" s="30"/>
      <c r="BV225" s="30"/>
      <c r="BW225" s="30"/>
      <c r="BX225" s="30"/>
      <c r="BY225" s="30"/>
      <c r="BZ225" s="30"/>
      <c r="CA225" s="30"/>
      <c r="CB225" s="30"/>
      <c r="CC225" s="30"/>
      <c r="CD225" s="30"/>
      <c r="CE225" s="30"/>
      <c r="CF225" s="30"/>
      <c r="CG225" s="30"/>
      <c r="CH225" s="30"/>
      <c r="CI225" s="30"/>
      <c r="CJ225" s="30"/>
      <c r="CK225" s="30"/>
      <c r="CL225" s="30"/>
      <c r="CM225" s="30"/>
      <c r="CN225" s="30"/>
      <c r="CO225" s="30"/>
      <c r="CP225" s="30"/>
      <c r="CQ225" s="30"/>
      <c r="CR225" s="30"/>
    </row>
    <row r="226" spans="1:96" x14ac:dyDescent="0.25">
      <c r="A226" s="30" t="s">
        <v>1574</v>
      </c>
      <c r="B226" s="30">
        <v>90</v>
      </c>
      <c r="C226" s="30" t="s">
        <v>2681</v>
      </c>
      <c r="D226" s="30">
        <v>3030</v>
      </c>
      <c r="E226" s="30"/>
      <c r="F226" s="30"/>
      <c r="G226" s="30"/>
      <c r="H226" s="30" t="s">
        <v>2683</v>
      </c>
      <c r="I226" s="30"/>
      <c r="J226" s="30"/>
      <c r="K226" s="30"/>
      <c r="L226" s="30"/>
      <c r="M226" s="30"/>
      <c r="N226" s="30"/>
      <c r="O226" s="30"/>
      <c r="P226" s="30"/>
      <c r="Q226" s="30"/>
      <c r="R226" s="30"/>
      <c r="S226" s="30"/>
      <c r="T226" s="30"/>
      <c r="U226" s="30"/>
      <c r="V226" s="30"/>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c r="BJ226" s="30"/>
      <c r="BK226" s="30"/>
      <c r="BL226" s="30"/>
      <c r="BM226" s="30"/>
      <c r="BN226" s="30"/>
      <c r="BO226" s="30"/>
      <c r="BP226" s="30"/>
      <c r="BQ226" s="30"/>
      <c r="BR226" s="30"/>
      <c r="BS226" s="30"/>
      <c r="BT226" s="30"/>
      <c r="BU226" s="30"/>
      <c r="BV226" s="30"/>
      <c r="BW226" s="30"/>
      <c r="BX226" s="30"/>
      <c r="BY226" s="30"/>
      <c r="BZ226" s="30"/>
      <c r="CA226" s="30"/>
      <c r="CB226" s="30"/>
      <c r="CC226" s="30"/>
      <c r="CD226" s="30"/>
      <c r="CE226" s="30"/>
      <c r="CF226" s="30"/>
      <c r="CG226" s="30"/>
      <c r="CH226" s="30"/>
      <c r="CI226" s="30"/>
      <c r="CJ226" s="30"/>
      <c r="CK226" s="30"/>
      <c r="CL226" s="30"/>
      <c r="CM226" s="30"/>
      <c r="CN226" s="30"/>
      <c r="CO226" s="30"/>
      <c r="CP226" s="30"/>
      <c r="CQ226" s="30"/>
      <c r="CR226" s="30"/>
    </row>
    <row r="227" spans="1:96" x14ac:dyDescent="0.25">
      <c r="A227" s="30" t="s">
        <v>1575</v>
      </c>
      <c r="B227" s="30">
        <v>108</v>
      </c>
      <c r="C227" s="30" t="s">
        <v>2666</v>
      </c>
      <c r="D227" s="30">
        <v>1420</v>
      </c>
      <c r="E227" s="30"/>
      <c r="F227" s="30"/>
      <c r="G227" s="30"/>
      <c r="H227" s="30" t="s">
        <v>2684</v>
      </c>
      <c r="I227" s="30"/>
      <c r="J227" s="30"/>
      <c r="K227" s="30"/>
      <c r="L227" s="30"/>
      <c r="M227" s="30"/>
      <c r="N227" s="30"/>
      <c r="O227" s="30"/>
      <c r="P227" s="30"/>
      <c r="Q227" s="30"/>
      <c r="R227" s="30"/>
      <c r="S227" s="30"/>
      <c r="T227" s="30"/>
      <c r="U227" s="30"/>
      <c r="V227" s="30"/>
      <c r="W227" s="30"/>
      <c r="X227" s="30"/>
      <c r="Y227" s="30"/>
      <c r="Z227" s="30"/>
      <c r="AA227" s="30"/>
      <c r="AB227" s="30"/>
      <c r="AC227" s="30"/>
      <c r="AD227" s="30"/>
      <c r="AE227" s="30"/>
      <c r="AF227" s="30"/>
      <c r="AG227" s="30"/>
      <c r="AH227" s="30"/>
      <c r="AI227" s="30"/>
      <c r="AJ227" s="30"/>
      <c r="AK227" s="30"/>
      <c r="AL227" s="30"/>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c r="BJ227" s="30"/>
      <c r="BK227" s="30"/>
      <c r="BL227" s="30"/>
      <c r="BM227" s="30"/>
      <c r="BN227" s="30"/>
      <c r="BO227" s="30"/>
      <c r="BP227" s="30"/>
      <c r="BQ227" s="30"/>
      <c r="BR227" s="30"/>
      <c r="BS227" s="30"/>
      <c r="BT227" s="30"/>
      <c r="BU227" s="30"/>
      <c r="BV227" s="30"/>
      <c r="BW227" s="30"/>
      <c r="BX227" s="30"/>
      <c r="BY227" s="30"/>
      <c r="BZ227" s="30"/>
      <c r="CA227" s="30"/>
      <c r="CB227" s="30"/>
      <c r="CC227" s="30"/>
      <c r="CD227" s="30"/>
      <c r="CE227" s="30"/>
      <c r="CF227" s="30"/>
      <c r="CG227" s="30"/>
      <c r="CH227" s="30"/>
      <c r="CI227" s="30"/>
      <c r="CJ227" s="30"/>
      <c r="CK227" s="30"/>
      <c r="CL227" s="30"/>
      <c r="CM227" s="30"/>
      <c r="CN227" s="30"/>
      <c r="CO227" s="30"/>
      <c r="CP227" s="30"/>
      <c r="CQ227" s="30"/>
      <c r="CR227" s="30"/>
    </row>
    <row r="228" spans="1:96" x14ac:dyDescent="0.25">
      <c r="A228" s="30" t="s">
        <v>1576</v>
      </c>
      <c r="B228" s="30">
        <v>115</v>
      </c>
      <c r="C228" s="30" t="s">
        <v>2685</v>
      </c>
      <c r="D228" s="30">
        <v>100</v>
      </c>
      <c r="E228" s="30"/>
      <c r="F228" s="30"/>
      <c r="G228" s="30"/>
      <c r="H228" s="30" t="s">
        <v>2686</v>
      </c>
      <c r="I228" s="30"/>
      <c r="J228" s="30"/>
      <c r="K228" s="30"/>
      <c r="L228" s="30"/>
      <c r="M228" s="30"/>
      <c r="N228" s="30"/>
      <c r="O228" s="30"/>
      <c r="P228" s="30"/>
      <c r="Q228" s="30"/>
      <c r="R228" s="30"/>
      <c r="S228" s="30"/>
      <c r="T228" s="30"/>
      <c r="U228" s="30"/>
      <c r="V228" s="30"/>
      <c r="W228" s="30"/>
      <c r="X228" s="30"/>
      <c r="Y228" s="30"/>
      <c r="Z228" s="30"/>
      <c r="AA228" s="30"/>
      <c r="AB228" s="30"/>
      <c r="AC228" s="30"/>
      <c r="AD228" s="30"/>
      <c r="AE228" s="30"/>
      <c r="AF228" s="30"/>
      <c r="AG228" s="30"/>
      <c r="AH228" s="30"/>
      <c r="AI228" s="30"/>
      <c r="AJ228" s="30"/>
      <c r="AK228" s="30"/>
      <c r="AL228" s="30"/>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c r="BJ228" s="30"/>
      <c r="BK228" s="30"/>
      <c r="BL228" s="30"/>
      <c r="BM228" s="30"/>
      <c r="BN228" s="30"/>
      <c r="BO228" s="30"/>
      <c r="BP228" s="30"/>
      <c r="BQ228" s="30"/>
      <c r="BR228" s="30"/>
      <c r="BS228" s="30"/>
      <c r="BT228" s="30"/>
      <c r="BU228" s="30"/>
      <c r="BV228" s="30"/>
      <c r="BW228" s="30"/>
      <c r="BX228" s="30"/>
      <c r="BY228" s="30"/>
      <c r="BZ228" s="30"/>
      <c r="CA228" s="30"/>
      <c r="CB228" s="30"/>
      <c r="CC228" s="30"/>
      <c r="CD228" s="30"/>
      <c r="CE228" s="30"/>
      <c r="CF228" s="30"/>
      <c r="CG228" s="30"/>
      <c r="CH228" s="30"/>
      <c r="CI228" s="30"/>
      <c r="CJ228" s="30"/>
      <c r="CK228" s="30"/>
      <c r="CL228" s="30"/>
      <c r="CM228" s="30"/>
      <c r="CN228" s="30"/>
      <c r="CO228" s="30"/>
      <c r="CP228" s="30"/>
      <c r="CQ228" s="30"/>
      <c r="CR228" s="30"/>
    </row>
    <row r="229" spans="1:96" x14ac:dyDescent="0.25">
      <c r="A229" s="30" t="s">
        <v>1577</v>
      </c>
      <c r="B229" s="30">
        <v>118</v>
      </c>
      <c r="C229" s="30" t="s">
        <v>2685</v>
      </c>
      <c r="D229" s="30">
        <v>100</v>
      </c>
      <c r="E229" s="30"/>
      <c r="F229" s="30"/>
      <c r="G229" s="30"/>
      <c r="H229" s="30" t="s">
        <v>2687</v>
      </c>
      <c r="I229" s="30"/>
      <c r="J229" s="30"/>
      <c r="K229" s="30"/>
      <c r="L229" s="30"/>
      <c r="M229" s="30"/>
      <c r="N229" s="30"/>
      <c r="O229" s="30"/>
      <c r="P229" s="30"/>
      <c r="Q229" s="30"/>
      <c r="R229" s="30"/>
      <c r="S229" s="30"/>
      <c r="T229" s="30"/>
      <c r="U229" s="30"/>
      <c r="V229" s="30"/>
      <c r="W229" s="30"/>
      <c r="X229" s="30"/>
      <c r="Y229" s="30"/>
      <c r="Z229" s="30"/>
      <c r="AA229" s="30"/>
      <c r="AB229" s="30"/>
      <c r="AC229" s="30"/>
      <c r="AD229" s="30"/>
      <c r="AE229" s="30"/>
      <c r="AF229" s="30"/>
      <c r="AG229" s="30"/>
      <c r="AH229" s="30"/>
      <c r="AI229" s="30"/>
      <c r="AJ229" s="30"/>
      <c r="AK229" s="30"/>
      <c r="AL229" s="30"/>
      <c r="AM229" s="30"/>
      <c r="AN229" s="30"/>
      <c r="AO229" s="30"/>
      <c r="AP229" s="30"/>
      <c r="AQ229" s="30"/>
      <c r="AR229" s="30"/>
      <c r="AS229" s="30"/>
      <c r="AT229" s="30"/>
      <c r="AU229" s="30"/>
      <c r="AV229" s="30"/>
      <c r="AW229" s="30"/>
      <c r="AX229" s="30"/>
      <c r="AY229" s="30"/>
      <c r="AZ229" s="30"/>
      <c r="BA229" s="30"/>
      <c r="BB229" s="30"/>
      <c r="BC229" s="30"/>
      <c r="BD229" s="30"/>
      <c r="BE229" s="30"/>
      <c r="BF229" s="30"/>
      <c r="BG229" s="30"/>
      <c r="BH229" s="30"/>
      <c r="BI229" s="30"/>
      <c r="BJ229" s="30"/>
      <c r="BK229" s="30"/>
      <c r="BL229" s="30"/>
      <c r="BM229" s="30"/>
      <c r="BN229" s="30"/>
      <c r="BO229" s="30"/>
      <c r="BP229" s="30"/>
      <c r="BQ229" s="30"/>
      <c r="BR229" s="30"/>
      <c r="BS229" s="30"/>
      <c r="BT229" s="30"/>
      <c r="BU229" s="30"/>
      <c r="BV229" s="30"/>
      <c r="BW229" s="30"/>
      <c r="BX229" s="30"/>
      <c r="BY229" s="30"/>
      <c r="BZ229" s="30"/>
      <c r="CA229" s="30"/>
      <c r="CB229" s="30"/>
      <c r="CC229" s="30"/>
      <c r="CD229" s="30"/>
      <c r="CE229" s="30"/>
      <c r="CF229" s="30"/>
      <c r="CG229" s="30"/>
      <c r="CH229" s="30"/>
      <c r="CI229" s="30"/>
      <c r="CJ229" s="30"/>
      <c r="CK229" s="30"/>
      <c r="CL229" s="30"/>
      <c r="CM229" s="30"/>
      <c r="CN229" s="30"/>
      <c r="CO229" s="30"/>
      <c r="CP229" s="30"/>
      <c r="CQ229" s="30"/>
      <c r="CR229" s="30"/>
    </row>
    <row r="230" spans="1:96" x14ac:dyDescent="0.25">
      <c r="A230" s="30" t="s">
        <v>1578</v>
      </c>
      <c r="B230" s="30">
        <v>368</v>
      </c>
      <c r="C230" s="30" t="s">
        <v>2685</v>
      </c>
      <c r="D230" s="30">
        <v>100</v>
      </c>
      <c r="E230" s="30"/>
      <c r="F230" s="30"/>
      <c r="G230" s="30"/>
      <c r="H230" s="30" t="s">
        <v>2688</v>
      </c>
      <c r="I230" s="30"/>
      <c r="J230" s="30"/>
      <c r="K230" s="30"/>
      <c r="L230" s="30"/>
      <c r="M230" s="30"/>
      <c r="N230" s="30"/>
      <c r="O230" s="30"/>
      <c r="P230" s="30"/>
      <c r="Q230" s="30"/>
      <c r="R230" s="30"/>
      <c r="S230" s="30"/>
      <c r="T230" s="30"/>
      <c r="U230" s="30"/>
      <c r="V230" s="30"/>
      <c r="W230" s="30"/>
      <c r="X230" s="30"/>
      <c r="Y230" s="30"/>
      <c r="Z230" s="30"/>
      <c r="AA230" s="30"/>
      <c r="AB230" s="30"/>
      <c r="AC230" s="30"/>
      <c r="AD230" s="30"/>
      <c r="AE230" s="30"/>
      <c r="AF230" s="30"/>
      <c r="AG230" s="30"/>
      <c r="AH230" s="30"/>
      <c r="AI230" s="30"/>
      <c r="AJ230" s="30"/>
      <c r="AK230" s="30"/>
      <c r="AL230" s="30"/>
      <c r="AM230" s="30"/>
      <c r="AN230" s="30"/>
      <c r="AO230" s="30"/>
      <c r="AP230" s="30"/>
      <c r="AQ230" s="30"/>
      <c r="AR230" s="30"/>
      <c r="AS230" s="30"/>
      <c r="AT230" s="30"/>
      <c r="AU230" s="30"/>
      <c r="AV230" s="30"/>
      <c r="AW230" s="30"/>
      <c r="AX230" s="30"/>
      <c r="AY230" s="30"/>
      <c r="AZ230" s="30"/>
      <c r="BA230" s="30"/>
      <c r="BB230" s="30"/>
      <c r="BC230" s="30"/>
      <c r="BD230" s="30"/>
      <c r="BE230" s="30"/>
      <c r="BF230" s="30"/>
      <c r="BG230" s="30"/>
      <c r="BH230" s="30"/>
      <c r="BI230" s="30"/>
      <c r="BJ230" s="30"/>
      <c r="BK230" s="30"/>
      <c r="BL230" s="30"/>
      <c r="BM230" s="30"/>
      <c r="BN230" s="30"/>
      <c r="BO230" s="30"/>
      <c r="BP230" s="30"/>
      <c r="BQ230" s="30"/>
      <c r="BR230" s="30"/>
      <c r="BS230" s="30"/>
      <c r="BT230" s="30"/>
      <c r="BU230" s="30"/>
      <c r="BV230" s="30"/>
      <c r="BW230" s="30"/>
      <c r="BX230" s="30"/>
      <c r="BY230" s="30"/>
      <c r="BZ230" s="30"/>
      <c r="CA230" s="30"/>
      <c r="CB230" s="30"/>
      <c r="CC230" s="30"/>
      <c r="CD230" s="30"/>
      <c r="CE230" s="30"/>
      <c r="CF230" s="30"/>
      <c r="CG230" s="30"/>
      <c r="CH230" s="30"/>
      <c r="CI230" s="30"/>
      <c r="CJ230" s="30"/>
      <c r="CK230" s="30"/>
      <c r="CL230" s="30"/>
      <c r="CM230" s="30"/>
      <c r="CN230" s="30"/>
      <c r="CO230" s="30"/>
      <c r="CP230" s="30"/>
      <c r="CQ230" s="30"/>
      <c r="CR230" s="30"/>
    </row>
    <row r="231" spans="1:96" x14ac:dyDescent="0.25">
      <c r="A231" s="30" t="s">
        <v>1579</v>
      </c>
      <c r="B231" s="30">
        <v>119</v>
      </c>
      <c r="C231" s="30" t="s">
        <v>2685</v>
      </c>
      <c r="D231" s="30">
        <v>100</v>
      </c>
      <c r="E231" s="30"/>
      <c r="F231" s="30"/>
      <c r="G231" s="30"/>
      <c r="H231" s="30" t="s">
        <v>2689</v>
      </c>
      <c r="I231" s="30"/>
      <c r="J231" s="30"/>
      <c r="K231" s="30"/>
      <c r="L231" s="30"/>
      <c r="M231" s="30"/>
      <c r="N231" s="30"/>
      <c r="O231" s="30"/>
      <c r="P231" s="30"/>
      <c r="Q231" s="30"/>
      <c r="R231" s="30"/>
      <c r="S231" s="30"/>
      <c r="T231" s="30"/>
      <c r="U231" s="30"/>
      <c r="V231" s="30"/>
      <c r="W231" s="30"/>
      <c r="X231" s="30"/>
      <c r="Y231" s="30"/>
      <c r="Z231" s="30"/>
      <c r="AA231" s="30"/>
      <c r="AB231" s="30"/>
      <c r="AC231" s="30"/>
      <c r="AD231" s="30"/>
      <c r="AE231" s="30"/>
      <c r="AF231" s="30"/>
      <c r="AG231" s="30"/>
      <c r="AH231" s="30"/>
      <c r="AI231" s="30"/>
      <c r="AJ231" s="30"/>
      <c r="AK231" s="30"/>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c r="BI231" s="30"/>
      <c r="BJ231" s="30"/>
      <c r="BK231" s="30"/>
      <c r="BL231" s="30"/>
      <c r="BM231" s="30"/>
      <c r="BN231" s="30"/>
      <c r="BO231" s="30"/>
      <c r="BP231" s="30"/>
      <c r="BQ231" s="30"/>
      <c r="BR231" s="30"/>
      <c r="BS231" s="30"/>
      <c r="BT231" s="30"/>
      <c r="BU231" s="30"/>
      <c r="BV231" s="30"/>
      <c r="BW231" s="30"/>
      <c r="BX231" s="30"/>
      <c r="BY231" s="30"/>
      <c r="BZ231" s="30"/>
      <c r="CA231" s="30"/>
      <c r="CB231" s="30"/>
      <c r="CC231" s="30"/>
      <c r="CD231" s="30"/>
      <c r="CE231" s="30"/>
      <c r="CF231" s="30"/>
      <c r="CG231" s="30"/>
      <c r="CH231" s="30"/>
      <c r="CI231" s="30"/>
      <c r="CJ231" s="30"/>
      <c r="CK231" s="30"/>
      <c r="CL231" s="30"/>
      <c r="CM231" s="30"/>
      <c r="CN231" s="30"/>
      <c r="CO231" s="30"/>
      <c r="CP231" s="30"/>
      <c r="CQ231" s="30"/>
      <c r="CR231" s="30"/>
    </row>
    <row r="232" spans="1:96" x14ac:dyDescent="0.25">
      <c r="A232" s="30" t="s">
        <v>1580</v>
      </c>
      <c r="B232" s="30">
        <v>148</v>
      </c>
      <c r="C232" s="30" t="s">
        <v>2666</v>
      </c>
      <c r="D232" s="30">
        <v>1420</v>
      </c>
      <c r="E232" s="30"/>
      <c r="F232" s="30"/>
      <c r="G232" s="30"/>
      <c r="H232" s="30" t="s">
        <v>2690</v>
      </c>
      <c r="I232" s="30"/>
      <c r="J232" s="30"/>
      <c r="K232" s="30"/>
      <c r="L232" s="30"/>
      <c r="M232" s="30"/>
      <c r="N232" s="30"/>
      <c r="O232" s="30"/>
      <c r="P232" s="30"/>
      <c r="Q232" s="30"/>
      <c r="R232" s="30"/>
      <c r="S232" s="30"/>
      <c r="T232" s="30"/>
      <c r="U232" s="30"/>
      <c r="V232" s="30"/>
      <c r="W232" s="30"/>
      <c r="X232" s="30"/>
      <c r="Y232" s="30"/>
      <c r="Z232" s="30"/>
      <c r="AA232" s="30"/>
      <c r="AB232" s="30"/>
      <c r="AC232" s="30"/>
      <c r="AD232" s="30"/>
      <c r="AE232" s="30"/>
      <c r="AF232" s="30"/>
      <c r="AG232" s="30"/>
      <c r="AH232" s="30"/>
      <c r="AI232" s="30"/>
      <c r="AJ232" s="30"/>
      <c r="AK232" s="30"/>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30"/>
      <c r="BK232" s="30"/>
      <c r="BL232" s="30"/>
      <c r="BM232" s="30"/>
      <c r="BN232" s="30"/>
      <c r="BO232" s="30"/>
      <c r="BP232" s="30"/>
      <c r="BQ232" s="30"/>
      <c r="BR232" s="30"/>
      <c r="BS232" s="30"/>
      <c r="BT232" s="30"/>
      <c r="BU232" s="30"/>
      <c r="BV232" s="30"/>
      <c r="BW232" s="30"/>
      <c r="BX232" s="30"/>
      <c r="BY232" s="30"/>
      <c r="BZ232" s="30"/>
      <c r="CA232" s="30"/>
      <c r="CB232" s="30"/>
      <c r="CC232" s="30"/>
      <c r="CD232" s="30"/>
      <c r="CE232" s="30"/>
      <c r="CF232" s="30"/>
      <c r="CG232" s="30"/>
      <c r="CH232" s="30"/>
      <c r="CI232" s="30"/>
      <c r="CJ232" s="30"/>
      <c r="CK232" s="30"/>
      <c r="CL232" s="30"/>
      <c r="CM232" s="30"/>
      <c r="CN232" s="30"/>
      <c r="CO232" s="30"/>
      <c r="CP232" s="30"/>
      <c r="CQ232" s="30"/>
      <c r="CR232" s="30"/>
    </row>
    <row r="233" spans="1:96" x14ac:dyDescent="0.25">
      <c r="A233" s="30" t="s">
        <v>1581</v>
      </c>
      <c r="B233" s="30">
        <v>61</v>
      </c>
      <c r="C233" s="30" t="s">
        <v>2671</v>
      </c>
      <c r="D233" s="30">
        <v>470</v>
      </c>
      <c r="E233" s="30"/>
      <c r="F233" s="30"/>
      <c r="G233" s="30"/>
      <c r="H233" s="30" t="s">
        <v>2691</v>
      </c>
      <c r="I233" s="30"/>
      <c r="J233" s="30"/>
      <c r="K233" s="30"/>
      <c r="L233" s="30"/>
      <c r="M233" s="30"/>
      <c r="N233" s="30"/>
      <c r="O233" s="30"/>
      <c r="P233" s="30"/>
      <c r="Q233" s="30"/>
      <c r="R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c r="BJ233" s="30"/>
      <c r="BK233" s="30"/>
      <c r="BL233" s="30"/>
      <c r="BM233" s="30"/>
      <c r="BN233" s="30"/>
      <c r="BO233" s="30"/>
      <c r="BP233" s="30"/>
      <c r="BQ233" s="30"/>
      <c r="BR233" s="30"/>
      <c r="BS233" s="30"/>
      <c r="BT233" s="30"/>
      <c r="BU233" s="30"/>
      <c r="BV233" s="30"/>
      <c r="BW233" s="30"/>
      <c r="BX233" s="30"/>
      <c r="BY233" s="30"/>
      <c r="BZ233" s="30"/>
      <c r="CA233" s="30"/>
      <c r="CB233" s="30"/>
      <c r="CC233" s="30"/>
      <c r="CD233" s="30"/>
      <c r="CE233" s="30"/>
      <c r="CF233" s="30"/>
      <c r="CG233" s="30"/>
      <c r="CH233" s="30"/>
      <c r="CI233" s="30"/>
      <c r="CJ233" s="30"/>
      <c r="CK233" s="30"/>
      <c r="CL233" s="30"/>
      <c r="CM233" s="30"/>
      <c r="CN233" s="30"/>
      <c r="CO233" s="30"/>
      <c r="CP233" s="30"/>
      <c r="CQ233" s="30"/>
      <c r="CR233" s="30"/>
    </row>
    <row r="234" spans="1:96" x14ac:dyDescent="0.25">
      <c r="A234" s="30" t="s">
        <v>1582</v>
      </c>
      <c r="B234" s="30">
        <v>186</v>
      </c>
      <c r="C234" s="30" t="s">
        <v>2663</v>
      </c>
      <c r="D234" s="30">
        <v>30</v>
      </c>
      <c r="E234" s="30"/>
      <c r="F234" s="30"/>
      <c r="G234" s="30"/>
      <c r="H234" s="30" t="s">
        <v>2692</v>
      </c>
      <c r="I234" s="30"/>
      <c r="J234" s="30"/>
      <c r="K234" s="30"/>
      <c r="L234" s="30"/>
      <c r="M234" s="30"/>
      <c r="N234" s="30"/>
      <c r="O234" s="30"/>
      <c r="P234" s="30"/>
      <c r="Q234" s="30"/>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c r="BJ234" s="30"/>
      <c r="BK234" s="30"/>
      <c r="BL234" s="30"/>
      <c r="BM234" s="30"/>
      <c r="BN234" s="30"/>
      <c r="BO234" s="30"/>
      <c r="BP234" s="30"/>
      <c r="BQ234" s="30"/>
      <c r="BR234" s="30"/>
      <c r="BS234" s="30"/>
      <c r="BT234" s="30"/>
      <c r="BU234" s="30"/>
      <c r="BV234" s="30"/>
      <c r="BW234" s="30"/>
      <c r="BX234" s="30"/>
      <c r="BY234" s="30"/>
      <c r="BZ234" s="30"/>
      <c r="CA234" s="30"/>
      <c r="CB234" s="30"/>
      <c r="CC234" s="30"/>
      <c r="CD234" s="30"/>
      <c r="CE234" s="30"/>
      <c r="CF234" s="30"/>
      <c r="CG234" s="30"/>
      <c r="CH234" s="30"/>
      <c r="CI234" s="30"/>
      <c r="CJ234" s="30"/>
      <c r="CK234" s="30"/>
      <c r="CL234" s="30"/>
      <c r="CM234" s="30"/>
      <c r="CN234" s="30"/>
      <c r="CO234" s="30"/>
      <c r="CP234" s="30"/>
      <c r="CQ234" s="30"/>
      <c r="CR234" s="30"/>
    </row>
    <row r="235" spans="1:96" x14ac:dyDescent="0.25">
      <c r="A235" s="30" t="s">
        <v>1583</v>
      </c>
      <c r="B235" s="30">
        <v>200</v>
      </c>
      <c r="C235" s="30" t="s">
        <v>2693</v>
      </c>
      <c r="D235" s="30">
        <v>2660</v>
      </c>
      <c r="E235" s="30"/>
      <c r="F235" s="30"/>
      <c r="G235" s="30"/>
      <c r="H235" s="30" t="s">
        <v>2694</v>
      </c>
      <c r="I235" s="30"/>
      <c r="J235" s="30"/>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30"/>
      <c r="BL235" s="30"/>
      <c r="BM235" s="30"/>
      <c r="BN235" s="30"/>
      <c r="BO235" s="30"/>
      <c r="BP235" s="30"/>
      <c r="BQ235" s="30"/>
      <c r="BR235" s="30"/>
      <c r="BS235" s="30"/>
      <c r="BT235" s="30"/>
      <c r="BU235" s="30"/>
      <c r="BV235" s="30"/>
      <c r="BW235" s="30"/>
      <c r="BX235" s="30"/>
      <c r="BY235" s="30"/>
      <c r="BZ235" s="30"/>
      <c r="CA235" s="30"/>
      <c r="CB235" s="30"/>
      <c r="CC235" s="30"/>
      <c r="CD235" s="30"/>
      <c r="CE235" s="30"/>
      <c r="CF235" s="30"/>
      <c r="CG235" s="30"/>
      <c r="CH235" s="30"/>
      <c r="CI235" s="30"/>
      <c r="CJ235" s="30"/>
      <c r="CK235" s="30"/>
      <c r="CL235" s="30"/>
      <c r="CM235" s="30"/>
      <c r="CN235" s="30"/>
      <c r="CO235" s="30"/>
      <c r="CP235" s="30"/>
      <c r="CQ235" s="30"/>
      <c r="CR235" s="30"/>
    </row>
    <row r="236" spans="1:96" x14ac:dyDescent="0.25">
      <c r="A236" s="30" t="s">
        <v>1584</v>
      </c>
      <c r="B236" s="30">
        <v>226</v>
      </c>
      <c r="C236" s="30" t="s">
        <v>2671</v>
      </c>
      <c r="D236" s="30">
        <v>470</v>
      </c>
      <c r="E236" s="30"/>
      <c r="F236" s="30"/>
      <c r="G236" s="30"/>
      <c r="H236" s="30" t="s">
        <v>2695</v>
      </c>
      <c r="I236" s="30"/>
      <c r="J236" s="30"/>
      <c r="K236" s="30"/>
      <c r="L236" s="30"/>
      <c r="M236" s="30"/>
      <c r="N236" s="30"/>
      <c r="O236" s="30"/>
      <c r="P236" s="30"/>
      <c r="Q236" s="30"/>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c r="BJ236" s="30"/>
      <c r="BK236" s="30"/>
      <c r="BL236" s="30"/>
      <c r="BM236" s="30"/>
      <c r="BN236" s="30"/>
      <c r="BO236" s="30"/>
      <c r="BP236" s="30"/>
      <c r="BQ236" s="30"/>
      <c r="BR236" s="30"/>
      <c r="BS236" s="30"/>
      <c r="BT236" s="30"/>
      <c r="BU236" s="30"/>
      <c r="BV236" s="30"/>
      <c r="BW236" s="30"/>
      <c r="BX236" s="30"/>
      <c r="BY236" s="30"/>
      <c r="BZ236" s="30"/>
      <c r="CA236" s="30"/>
      <c r="CB236" s="30"/>
      <c r="CC236" s="30"/>
      <c r="CD236" s="30"/>
      <c r="CE236" s="30"/>
      <c r="CF236" s="30"/>
      <c r="CG236" s="30"/>
      <c r="CH236" s="30"/>
      <c r="CI236" s="30"/>
      <c r="CJ236" s="30"/>
      <c r="CK236" s="30"/>
      <c r="CL236" s="30"/>
      <c r="CM236" s="30"/>
      <c r="CN236" s="30"/>
      <c r="CO236" s="30"/>
      <c r="CP236" s="30"/>
      <c r="CQ236" s="30"/>
      <c r="CR236" s="30"/>
    </row>
    <row r="237" spans="1:96" x14ac:dyDescent="0.25">
      <c r="A237" s="30" t="s">
        <v>1585</v>
      </c>
      <c r="B237" s="30">
        <v>214</v>
      </c>
      <c r="C237" s="30" t="s">
        <v>2696</v>
      </c>
      <c r="D237" s="30">
        <v>180</v>
      </c>
      <c r="E237" s="30"/>
      <c r="F237" s="30"/>
      <c r="G237" s="30"/>
      <c r="H237" s="30" t="s">
        <v>2697</v>
      </c>
      <c r="I237" s="30"/>
      <c r="J237" s="30"/>
      <c r="K237" s="30"/>
      <c r="L237" s="30"/>
      <c r="M237" s="30"/>
      <c r="N237" s="30"/>
      <c r="O237" s="30"/>
      <c r="P237" s="30"/>
      <c r="Q237" s="30"/>
      <c r="R237" s="30"/>
      <c r="S237" s="30"/>
      <c r="T237" s="30"/>
      <c r="U237" s="30"/>
      <c r="V237" s="30"/>
      <c r="W237" s="30"/>
      <c r="X237" s="30"/>
      <c r="Y237" s="30"/>
      <c r="Z237" s="30"/>
      <c r="AA237" s="30"/>
      <c r="AB237" s="30"/>
      <c r="AC237" s="30"/>
      <c r="AD237" s="30"/>
      <c r="AE237" s="30"/>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c r="BJ237" s="30"/>
      <c r="BK237" s="30"/>
      <c r="BL237" s="30"/>
      <c r="BM237" s="30"/>
      <c r="BN237" s="30"/>
      <c r="BO237" s="30"/>
      <c r="BP237" s="30"/>
      <c r="BQ237" s="30"/>
      <c r="BR237" s="30"/>
      <c r="BS237" s="30"/>
      <c r="BT237" s="30"/>
      <c r="BU237" s="30"/>
      <c r="BV237" s="30"/>
      <c r="BW237" s="30"/>
      <c r="BX237" s="30"/>
      <c r="BY237" s="30"/>
      <c r="BZ237" s="30"/>
      <c r="CA237" s="30"/>
      <c r="CB237" s="30"/>
      <c r="CC237" s="30"/>
      <c r="CD237" s="30"/>
      <c r="CE237" s="30"/>
      <c r="CF237" s="30"/>
      <c r="CG237" s="30"/>
      <c r="CH237" s="30"/>
      <c r="CI237" s="30"/>
      <c r="CJ237" s="30"/>
      <c r="CK237" s="30"/>
      <c r="CL237" s="30"/>
      <c r="CM237" s="30"/>
      <c r="CN237" s="30"/>
      <c r="CO237" s="30"/>
      <c r="CP237" s="30"/>
      <c r="CQ237" s="30"/>
      <c r="CR237" s="30"/>
    </row>
    <row r="238" spans="1:96" x14ac:dyDescent="0.25">
      <c r="A238" s="30" t="s">
        <v>1586</v>
      </c>
      <c r="B238" s="30">
        <v>215</v>
      </c>
      <c r="C238" s="30" t="s">
        <v>2647</v>
      </c>
      <c r="D238" s="30">
        <v>900</v>
      </c>
      <c r="E238" s="30"/>
      <c r="F238" s="30"/>
      <c r="G238" s="30"/>
      <c r="H238" s="30" t="s">
        <v>2698</v>
      </c>
      <c r="I238" s="30"/>
      <c r="J238" s="30"/>
      <c r="K238" s="30"/>
      <c r="L238" s="30"/>
      <c r="M238" s="30"/>
      <c r="N238" s="30"/>
      <c r="O238" s="30"/>
      <c r="P238" s="30"/>
      <c r="Q238" s="30"/>
      <c r="R238" s="30"/>
      <c r="S238" s="30"/>
      <c r="T238" s="30"/>
      <c r="U238" s="30"/>
      <c r="V238" s="30"/>
      <c r="W238" s="30"/>
      <c r="X238" s="30"/>
      <c r="Y238" s="30"/>
      <c r="Z238" s="30"/>
      <c r="AA238" s="30"/>
      <c r="AB238" s="30"/>
      <c r="AC238" s="30"/>
      <c r="AD238" s="30"/>
      <c r="AE238" s="30"/>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c r="BJ238" s="30"/>
      <c r="BK238" s="30"/>
      <c r="BL238" s="30"/>
      <c r="BM238" s="30"/>
      <c r="BN238" s="30"/>
      <c r="BO238" s="30"/>
      <c r="BP238" s="30"/>
      <c r="BQ238" s="30"/>
      <c r="BR238" s="30"/>
      <c r="BS238" s="30"/>
      <c r="BT238" s="30"/>
      <c r="BU238" s="30"/>
      <c r="BV238" s="30"/>
      <c r="BW238" s="30"/>
      <c r="BX238" s="30"/>
      <c r="BY238" s="30"/>
      <c r="BZ238" s="30"/>
      <c r="CA238" s="30"/>
      <c r="CB238" s="30"/>
      <c r="CC238" s="30"/>
      <c r="CD238" s="30"/>
      <c r="CE238" s="30"/>
      <c r="CF238" s="30"/>
      <c r="CG238" s="30"/>
      <c r="CH238" s="30"/>
      <c r="CI238" s="30"/>
      <c r="CJ238" s="30"/>
      <c r="CK238" s="30"/>
      <c r="CL238" s="30"/>
      <c r="CM238" s="30"/>
      <c r="CN238" s="30"/>
      <c r="CO238" s="30"/>
      <c r="CP238" s="30"/>
      <c r="CQ238" s="30"/>
      <c r="CR238" s="30"/>
    </row>
    <row r="239" spans="1:96" x14ac:dyDescent="0.25">
      <c r="A239" s="30" t="s">
        <v>1587</v>
      </c>
      <c r="B239" s="30">
        <v>220</v>
      </c>
      <c r="C239" s="30" t="s">
        <v>2642</v>
      </c>
      <c r="D239" s="30">
        <v>880</v>
      </c>
      <c r="E239" s="30"/>
      <c r="F239" s="30"/>
      <c r="G239" s="30"/>
      <c r="H239" s="30" t="s">
        <v>2699</v>
      </c>
      <c r="I239" s="30"/>
      <c r="J239" s="30"/>
      <c r="K239" s="30"/>
      <c r="L239" s="30"/>
      <c r="M239" s="30"/>
      <c r="N239" s="30"/>
      <c r="O239" s="30"/>
      <c r="P239" s="30"/>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c r="BJ239" s="30"/>
      <c r="BK239" s="30"/>
      <c r="BL239" s="30"/>
      <c r="BM239" s="30"/>
      <c r="BN239" s="30"/>
      <c r="BO239" s="30"/>
      <c r="BP239" s="30"/>
      <c r="BQ239" s="30"/>
      <c r="BR239" s="30"/>
      <c r="BS239" s="30"/>
      <c r="BT239" s="30"/>
      <c r="BU239" s="30"/>
      <c r="BV239" s="30"/>
      <c r="BW239" s="30"/>
      <c r="BX239" s="30"/>
      <c r="BY239" s="30"/>
      <c r="BZ239" s="30"/>
      <c r="CA239" s="30"/>
      <c r="CB239" s="30"/>
      <c r="CC239" s="30"/>
      <c r="CD239" s="30"/>
      <c r="CE239" s="30"/>
      <c r="CF239" s="30"/>
      <c r="CG239" s="30"/>
      <c r="CH239" s="30"/>
      <c r="CI239" s="30"/>
      <c r="CJ239" s="30"/>
      <c r="CK239" s="30"/>
      <c r="CL239" s="30"/>
      <c r="CM239" s="30"/>
      <c r="CN239" s="30"/>
      <c r="CO239" s="30"/>
      <c r="CP239" s="30"/>
      <c r="CQ239" s="30"/>
      <c r="CR239" s="30"/>
    </row>
    <row r="240" spans="1:96" x14ac:dyDescent="0.25">
      <c r="A240" s="30" t="s">
        <v>1588</v>
      </c>
      <c r="B240" s="30">
        <v>4878</v>
      </c>
      <c r="C240" s="30" t="s">
        <v>2700</v>
      </c>
      <c r="D240" s="30">
        <v>480</v>
      </c>
      <c r="E240" s="30"/>
      <c r="F240" s="30"/>
      <c r="G240" s="30"/>
      <c r="H240" s="30" t="s">
        <v>2701</v>
      </c>
      <c r="I240" s="30"/>
      <c r="J240" s="30"/>
      <c r="K240" s="30"/>
      <c r="L240" s="30"/>
      <c r="M240" s="30"/>
      <c r="N240" s="30"/>
      <c r="O240" s="30"/>
      <c r="P240" s="30"/>
      <c r="Q240" s="30"/>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c r="BJ240" s="30"/>
      <c r="BK240" s="30"/>
      <c r="BL240" s="30"/>
      <c r="BM240" s="30"/>
      <c r="BN240" s="30"/>
      <c r="BO240" s="30"/>
      <c r="BP240" s="30"/>
      <c r="BQ240" s="30"/>
      <c r="BR240" s="30"/>
      <c r="BS240" s="30"/>
      <c r="BT240" s="30"/>
      <c r="BU240" s="30"/>
      <c r="BV240" s="30"/>
      <c r="BW240" s="30"/>
      <c r="BX240" s="30"/>
      <c r="BY240" s="30"/>
      <c r="BZ240" s="30"/>
      <c r="CA240" s="30"/>
      <c r="CB240" s="30"/>
      <c r="CC240" s="30"/>
      <c r="CD240" s="30"/>
      <c r="CE240" s="30"/>
      <c r="CF240" s="30"/>
      <c r="CG240" s="30"/>
      <c r="CH240" s="30"/>
      <c r="CI240" s="30"/>
      <c r="CJ240" s="30"/>
      <c r="CK240" s="30"/>
      <c r="CL240" s="30"/>
      <c r="CM240" s="30"/>
      <c r="CN240" s="30"/>
      <c r="CO240" s="30"/>
      <c r="CP240" s="30"/>
      <c r="CQ240" s="30"/>
      <c r="CR240" s="30"/>
    </row>
    <row r="241" spans="1:96" x14ac:dyDescent="0.25">
      <c r="A241" s="30" t="s">
        <v>1589</v>
      </c>
      <c r="B241" s="30">
        <v>75</v>
      </c>
      <c r="C241" s="30" t="s">
        <v>2702</v>
      </c>
      <c r="D241" s="30">
        <v>8001</v>
      </c>
      <c r="E241" s="30"/>
      <c r="F241" s="30"/>
      <c r="G241" s="30"/>
      <c r="H241" s="30" t="s">
        <v>2703</v>
      </c>
      <c r="I241" s="30"/>
      <c r="J241" s="30"/>
      <c r="K241" s="30"/>
      <c r="L241" s="30"/>
      <c r="M241" s="30"/>
      <c r="N241" s="30"/>
      <c r="O241" s="30"/>
      <c r="P241" s="30"/>
      <c r="Q241" s="30"/>
      <c r="R241" s="30"/>
      <c r="S241" s="30"/>
      <c r="T241" s="30"/>
      <c r="U241" s="30"/>
      <c r="V241" s="30"/>
      <c r="W241" s="30"/>
      <c r="X241" s="30"/>
      <c r="Y241" s="30"/>
      <c r="Z241" s="30"/>
      <c r="AA241" s="30"/>
      <c r="AB241" s="30"/>
      <c r="AC241" s="30"/>
      <c r="AD241" s="30"/>
      <c r="AE241" s="30"/>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c r="BI241" s="30"/>
      <c r="BJ241" s="30"/>
      <c r="BK241" s="30"/>
      <c r="BL241" s="30"/>
      <c r="BM241" s="30"/>
      <c r="BN241" s="30"/>
      <c r="BO241" s="30"/>
      <c r="BP241" s="30"/>
      <c r="BQ241" s="30"/>
      <c r="BR241" s="30"/>
      <c r="BS241" s="30"/>
      <c r="BT241" s="30"/>
      <c r="BU241" s="30"/>
      <c r="BV241" s="30"/>
      <c r="BW241" s="30"/>
      <c r="BX241" s="30"/>
      <c r="BY241" s="30"/>
      <c r="BZ241" s="30"/>
      <c r="CA241" s="30"/>
      <c r="CB241" s="30"/>
      <c r="CC241" s="30"/>
      <c r="CD241" s="30"/>
      <c r="CE241" s="30"/>
      <c r="CF241" s="30"/>
      <c r="CG241" s="30"/>
      <c r="CH241" s="30"/>
      <c r="CI241" s="30"/>
      <c r="CJ241" s="30"/>
      <c r="CK241" s="30"/>
      <c r="CL241" s="30"/>
      <c r="CM241" s="30"/>
      <c r="CN241" s="30"/>
      <c r="CO241" s="30"/>
      <c r="CP241" s="30"/>
      <c r="CQ241" s="30"/>
      <c r="CR241" s="30"/>
    </row>
    <row r="242" spans="1:96" x14ac:dyDescent="0.25">
      <c r="A242" s="30" t="s">
        <v>1590</v>
      </c>
      <c r="B242" s="30">
        <v>225</v>
      </c>
      <c r="C242" s="30" t="s">
        <v>2704</v>
      </c>
      <c r="D242" s="30">
        <v>1520</v>
      </c>
      <c r="E242" s="30"/>
      <c r="F242" s="30"/>
      <c r="G242" s="30"/>
      <c r="H242" s="30" t="s">
        <v>2705</v>
      </c>
      <c r="I242" s="30"/>
      <c r="J242" s="30"/>
      <c r="K242" s="30"/>
      <c r="L242" s="30"/>
      <c r="M242" s="30"/>
      <c r="N242" s="30"/>
      <c r="O242" s="30"/>
      <c r="P242" s="30"/>
      <c r="Q242" s="30"/>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c r="BI242" s="30"/>
      <c r="BJ242" s="30"/>
      <c r="BK242" s="30"/>
      <c r="BL242" s="30"/>
      <c r="BM242" s="30"/>
      <c r="BN242" s="30"/>
      <c r="BO242" s="30"/>
      <c r="BP242" s="30"/>
      <c r="BQ242" s="30"/>
      <c r="BR242" s="30"/>
      <c r="BS242" s="30"/>
      <c r="BT242" s="30"/>
      <c r="BU242" s="30"/>
      <c r="BV242" s="30"/>
      <c r="BW242" s="30"/>
      <c r="BX242" s="30"/>
      <c r="BY242" s="30"/>
      <c r="BZ242" s="30"/>
      <c r="CA242" s="30"/>
      <c r="CB242" s="30"/>
      <c r="CC242" s="30"/>
      <c r="CD242" s="30"/>
      <c r="CE242" s="30"/>
      <c r="CF242" s="30"/>
      <c r="CG242" s="30"/>
      <c r="CH242" s="30"/>
      <c r="CI242" s="30"/>
      <c r="CJ242" s="30"/>
      <c r="CK242" s="30"/>
      <c r="CL242" s="30"/>
      <c r="CM242" s="30"/>
      <c r="CN242" s="30"/>
      <c r="CO242" s="30"/>
      <c r="CP242" s="30"/>
      <c r="CQ242" s="30"/>
      <c r="CR242" s="30"/>
    </row>
    <row r="243" spans="1:96" x14ac:dyDescent="0.25">
      <c r="A243" s="30" t="s">
        <v>1591</v>
      </c>
      <c r="B243" s="30">
        <v>242</v>
      </c>
      <c r="C243" s="30" t="s">
        <v>2706</v>
      </c>
      <c r="D243" s="30">
        <v>130</v>
      </c>
      <c r="E243" s="30"/>
      <c r="F243" s="30"/>
      <c r="G243" s="30"/>
      <c r="H243" s="30" t="s">
        <v>2707</v>
      </c>
      <c r="I243" s="30"/>
      <c r="J243" s="30"/>
      <c r="K243" s="30"/>
      <c r="L243" s="30"/>
      <c r="M243" s="30"/>
      <c r="N243" s="30"/>
      <c r="O243" s="30"/>
      <c r="P243" s="30"/>
      <c r="Q243" s="30"/>
      <c r="R243" s="30"/>
      <c r="S243" s="30"/>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30"/>
      <c r="BK243" s="30"/>
      <c r="BL243" s="30"/>
      <c r="BM243" s="30"/>
      <c r="BN243" s="30"/>
      <c r="BO243" s="30"/>
      <c r="BP243" s="30"/>
      <c r="BQ243" s="30"/>
      <c r="BR243" s="30"/>
      <c r="BS243" s="30"/>
      <c r="BT243" s="30"/>
      <c r="BU243" s="30"/>
      <c r="BV243" s="30"/>
      <c r="BW243" s="30"/>
      <c r="BX243" s="30"/>
      <c r="BY243" s="30"/>
      <c r="BZ243" s="30"/>
      <c r="CA243" s="30"/>
      <c r="CB243" s="30"/>
      <c r="CC243" s="30"/>
      <c r="CD243" s="30"/>
      <c r="CE243" s="30"/>
      <c r="CF243" s="30"/>
      <c r="CG243" s="30"/>
      <c r="CH243" s="30"/>
      <c r="CI243" s="30"/>
      <c r="CJ243" s="30"/>
      <c r="CK243" s="30"/>
      <c r="CL243" s="30"/>
      <c r="CM243" s="30"/>
      <c r="CN243" s="30"/>
      <c r="CO243" s="30"/>
      <c r="CP243" s="30"/>
      <c r="CQ243" s="30"/>
      <c r="CR243" s="30"/>
    </row>
    <row r="244" spans="1:96" x14ac:dyDescent="0.25">
      <c r="A244" s="30" t="s">
        <v>1592</v>
      </c>
      <c r="B244" s="30">
        <v>249</v>
      </c>
      <c r="C244" s="30" t="s">
        <v>2649</v>
      </c>
      <c r="D244" s="30">
        <v>1040</v>
      </c>
      <c r="E244" s="30"/>
      <c r="F244" s="30"/>
      <c r="G244" s="30"/>
      <c r="H244" s="30" t="s">
        <v>2708</v>
      </c>
      <c r="I244" s="30"/>
      <c r="J244" s="30"/>
      <c r="K244" s="30"/>
      <c r="L244" s="30"/>
      <c r="M244" s="30"/>
      <c r="N244" s="30"/>
      <c r="O244" s="30"/>
      <c r="P244" s="30"/>
      <c r="Q244" s="30"/>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30"/>
      <c r="BL244" s="30"/>
      <c r="BM244" s="30"/>
      <c r="BN244" s="30"/>
      <c r="BO244" s="30"/>
      <c r="BP244" s="30"/>
      <c r="BQ244" s="30"/>
      <c r="BR244" s="30"/>
      <c r="BS244" s="30"/>
      <c r="BT244" s="30"/>
      <c r="BU244" s="30"/>
      <c r="BV244" s="30"/>
      <c r="BW244" s="30"/>
      <c r="BX244" s="30"/>
      <c r="BY244" s="30"/>
      <c r="BZ244" s="30"/>
      <c r="CA244" s="30"/>
      <c r="CB244" s="30"/>
      <c r="CC244" s="30"/>
      <c r="CD244" s="30"/>
      <c r="CE244" s="30"/>
      <c r="CF244" s="30"/>
      <c r="CG244" s="30"/>
      <c r="CH244" s="30"/>
      <c r="CI244" s="30"/>
      <c r="CJ244" s="30"/>
      <c r="CK244" s="30"/>
      <c r="CL244" s="30"/>
      <c r="CM244" s="30"/>
      <c r="CN244" s="30"/>
      <c r="CO244" s="30"/>
      <c r="CP244" s="30"/>
      <c r="CQ244" s="30"/>
      <c r="CR244" s="30"/>
    </row>
    <row r="245" spans="1:96" x14ac:dyDescent="0.25">
      <c r="A245" s="30" t="s">
        <v>1593</v>
      </c>
      <c r="B245" s="30">
        <v>252</v>
      </c>
      <c r="C245" s="30" t="s">
        <v>2709</v>
      </c>
      <c r="D245" s="30">
        <v>580</v>
      </c>
      <c r="E245" s="30"/>
      <c r="F245" s="30"/>
      <c r="G245" s="30"/>
      <c r="H245" s="30" t="s">
        <v>2710</v>
      </c>
      <c r="I245" s="30"/>
      <c r="J245" s="30"/>
      <c r="K245" s="30"/>
      <c r="L245" s="30"/>
      <c r="M245" s="30"/>
      <c r="N245" s="30"/>
      <c r="O245" s="30"/>
      <c r="P245" s="30"/>
      <c r="Q245" s="30"/>
      <c r="R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30"/>
      <c r="BK245" s="30"/>
      <c r="BL245" s="30"/>
      <c r="BM245" s="30"/>
      <c r="BN245" s="30"/>
      <c r="BO245" s="30"/>
      <c r="BP245" s="30"/>
      <c r="BQ245" s="30"/>
      <c r="BR245" s="30"/>
      <c r="BS245" s="30"/>
      <c r="BT245" s="30"/>
      <c r="BU245" s="30"/>
      <c r="BV245" s="30"/>
      <c r="BW245" s="30"/>
      <c r="BX245" s="30"/>
      <c r="BY245" s="30"/>
      <c r="BZ245" s="30"/>
      <c r="CA245" s="30"/>
      <c r="CB245" s="30"/>
      <c r="CC245" s="30"/>
      <c r="CD245" s="30"/>
      <c r="CE245" s="30"/>
      <c r="CF245" s="30"/>
      <c r="CG245" s="30"/>
      <c r="CH245" s="30"/>
      <c r="CI245" s="30"/>
      <c r="CJ245" s="30"/>
      <c r="CK245" s="30"/>
      <c r="CL245" s="30"/>
      <c r="CM245" s="30"/>
      <c r="CN245" s="30"/>
      <c r="CO245" s="30"/>
      <c r="CP245" s="30"/>
      <c r="CQ245" s="30"/>
      <c r="CR245" s="30"/>
    </row>
    <row r="246" spans="1:96" x14ac:dyDescent="0.25">
      <c r="A246" s="30" t="s">
        <v>1594</v>
      </c>
      <c r="B246" s="30">
        <v>250</v>
      </c>
      <c r="C246" s="30" t="s">
        <v>2709</v>
      </c>
      <c r="D246" s="30">
        <v>580</v>
      </c>
      <c r="E246" s="30"/>
      <c r="F246" s="30"/>
      <c r="G246" s="30"/>
      <c r="H246" s="30" t="s">
        <v>2711</v>
      </c>
      <c r="I246" s="30"/>
      <c r="J246" s="30"/>
      <c r="K246" s="30"/>
      <c r="L246" s="30"/>
      <c r="M246" s="30"/>
      <c r="N246" s="30"/>
      <c r="O246" s="30"/>
      <c r="P246" s="30"/>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30"/>
      <c r="BL246" s="30"/>
      <c r="BM246" s="30"/>
      <c r="BN246" s="30"/>
      <c r="BO246" s="30"/>
      <c r="BP246" s="30"/>
      <c r="BQ246" s="30"/>
      <c r="BR246" s="30"/>
      <c r="BS246" s="30"/>
      <c r="BT246" s="30"/>
      <c r="BU246" s="30"/>
      <c r="BV246" s="30"/>
      <c r="BW246" s="30"/>
      <c r="BX246" s="30"/>
      <c r="BY246" s="30"/>
      <c r="BZ246" s="30"/>
      <c r="CA246" s="30"/>
      <c r="CB246" s="30"/>
      <c r="CC246" s="30"/>
      <c r="CD246" s="30"/>
      <c r="CE246" s="30"/>
      <c r="CF246" s="30"/>
      <c r="CG246" s="30"/>
      <c r="CH246" s="30"/>
      <c r="CI246" s="30"/>
      <c r="CJ246" s="30"/>
      <c r="CK246" s="30"/>
      <c r="CL246" s="30"/>
      <c r="CM246" s="30"/>
      <c r="CN246" s="30"/>
      <c r="CO246" s="30"/>
      <c r="CP246" s="30"/>
      <c r="CQ246" s="30"/>
      <c r="CR246" s="30"/>
    </row>
    <row r="247" spans="1:96" x14ac:dyDescent="0.25">
      <c r="A247" s="30" t="s">
        <v>1595</v>
      </c>
      <c r="B247" s="30">
        <v>262</v>
      </c>
      <c r="C247" s="30" t="s">
        <v>2712</v>
      </c>
      <c r="D247" s="30">
        <v>2000</v>
      </c>
      <c r="E247" s="30"/>
      <c r="F247" s="30"/>
      <c r="G247" s="30"/>
      <c r="H247" s="30" t="s">
        <v>2713</v>
      </c>
      <c r="I247" s="30"/>
      <c r="J247" s="30"/>
      <c r="K247" s="30"/>
      <c r="L247" s="30"/>
      <c r="M247" s="30"/>
      <c r="N247" s="30"/>
      <c r="O247" s="30"/>
      <c r="P247" s="30"/>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30"/>
      <c r="BK247" s="30"/>
      <c r="BL247" s="30"/>
      <c r="BM247" s="30"/>
      <c r="BN247" s="30"/>
      <c r="BO247" s="30"/>
      <c r="BP247" s="30"/>
      <c r="BQ247" s="30"/>
      <c r="BR247" s="30"/>
      <c r="BS247" s="30"/>
      <c r="BT247" s="30"/>
      <c r="BU247" s="30"/>
      <c r="BV247" s="30"/>
      <c r="BW247" s="30"/>
      <c r="BX247" s="30"/>
      <c r="BY247" s="30"/>
      <c r="BZ247" s="30"/>
      <c r="CA247" s="30"/>
      <c r="CB247" s="30"/>
      <c r="CC247" s="30"/>
      <c r="CD247" s="30"/>
      <c r="CE247" s="30"/>
      <c r="CF247" s="30"/>
      <c r="CG247" s="30"/>
      <c r="CH247" s="30"/>
      <c r="CI247" s="30"/>
      <c r="CJ247" s="30"/>
      <c r="CK247" s="30"/>
      <c r="CL247" s="30"/>
      <c r="CM247" s="30"/>
      <c r="CN247" s="30"/>
      <c r="CO247" s="30"/>
      <c r="CP247" s="30"/>
      <c r="CQ247" s="30"/>
      <c r="CR247" s="30"/>
    </row>
    <row r="248" spans="1:96" x14ac:dyDescent="0.25">
      <c r="A248" s="30" t="s">
        <v>1596</v>
      </c>
      <c r="B248" s="30">
        <v>219</v>
      </c>
      <c r="C248" s="30" t="s">
        <v>2696</v>
      </c>
      <c r="D248" s="30">
        <v>180</v>
      </c>
      <c r="E248" s="30"/>
      <c r="F248" s="30"/>
      <c r="G248" s="30"/>
      <c r="H248" s="30" t="s">
        <v>2714</v>
      </c>
      <c r="I248" s="30"/>
      <c r="J248" s="30"/>
      <c r="K248" s="30"/>
      <c r="L248" s="30"/>
      <c r="M248" s="30"/>
      <c r="N248" s="30"/>
      <c r="O248" s="30"/>
      <c r="P248" s="30"/>
      <c r="Q248" s="30"/>
      <c r="R248" s="30"/>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c r="BI248" s="30"/>
      <c r="BJ248" s="30"/>
      <c r="BK248" s="30"/>
      <c r="BL248" s="30"/>
      <c r="BM248" s="30"/>
      <c r="BN248" s="30"/>
      <c r="BO248" s="30"/>
      <c r="BP248" s="30"/>
      <c r="BQ248" s="30"/>
      <c r="BR248" s="30"/>
      <c r="BS248" s="30"/>
      <c r="BT248" s="30"/>
      <c r="BU248" s="30"/>
      <c r="BV248" s="30"/>
      <c r="BW248" s="30"/>
      <c r="BX248" s="30"/>
      <c r="BY248" s="30"/>
      <c r="BZ248" s="30"/>
      <c r="CA248" s="30"/>
      <c r="CB248" s="30"/>
      <c r="CC248" s="30"/>
      <c r="CD248" s="30"/>
      <c r="CE248" s="30"/>
      <c r="CF248" s="30"/>
      <c r="CG248" s="30"/>
      <c r="CH248" s="30"/>
      <c r="CI248" s="30"/>
      <c r="CJ248" s="30"/>
      <c r="CK248" s="30"/>
      <c r="CL248" s="30"/>
      <c r="CM248" s="30"/>
      <c r="CN248" s="30"/>
      <c r="CO248" s="30"/>
      <c r="CP248" s="30"/>
      <c r="CQ248" s="30"/>
      <c r="CR248" s="30"/>
    </row>
    <row r="249" spans="1:96" x14ac:dyDescent="0.25">
      <c r="A249" s="30" t="s">
        <v>1597</v>
      </c>
      <c r="B249" s="30">
        <v>3102</v>
      </c>
      <c r="C249" s="30" t="s">
        <v>2644</v>
      </c>
      <c r="D249" s="30">
        <v>1000</v>
      </c>
      <c r="E249" s="30"/>
      <c r="F249" s="30"/>
      <c r="G249" s="30"/>
      <c r="H249" s="30" t="s">
        <v>2715</v>
      </c>
      <c r="I249" s="30"/>
      <c r="J249" s="30"/>
      <c r="K249" s="30"/>
      <c r="L249" s="30"/>
      <c r="M249" s="30"/>
      <c r="N249" s="30"/>
      <c r="O249" s="30"/>
      <c r="P249" s="30"/>
      <c r="Q249" s="30"/>
      <c r="R249" s="30"/>
      <c r="S249" s="30"/>
      <c r="T249" s="30"/>
      <c r="U249" s="30"/>
      <c r="V249" s="30"/>
      <c r="W249" s="30"/>
      <c r="X249" s="30"/>
      <c r="Y249" s="30"/>
      <c r="Z249" s="30"/>
      <c r="AA249" s="30"/>
      <c r="AB249" s="30"/>
      <c r="AC249" s="30"/>
      <c r="AD249" s="30"/>
      <c r="AE249" s="30"/>
      <c r="AF249" s="30"/>
      <c r="AG249" s="30"/>
      <c r="AH249" s="30"/>
      <c r="AI249" s="30"/>
      <c r="AJ249" s="30"/>
      <c r="AK249" s="30"/>
      <c r="AL249" s="30"/>
      <c r="AM249" s="30"/>
      <c r="AN249" s="30"/>
      <c r="AO249" s="30"/>
      <c r="AP249" s="30"/>
      <c r="AQ249" s="30"/>
      <c r="AR249" s="30"/>
      <c r="AS249" s="30"/>
      <c r="AT249" s="30"/>
      <c r="AU249" s="30"/>
      <c r="AV249" s="30"/>
      <c r="AW249" s="30"/>
      <c r="AX249" s="30"/>
      <c r="AY249" s="30"/>
      <c r="AZ249" s="30"/>
      <c r="BA249" s="30"/>
      <c r="BB249" s="30"/>
      <c r="BC249" s="30"/>
      <c r="BD249" s="30"/>
      <c r="BE249" s="30"/>
      <c r="BF249" s="30"/>
      <c r="BG249" s="30"/>
      <c r="BH249" s="30"/>
      <c r="BI249" s="30"/>
      <c r="BJ249" s="30"/>
      <c r="BK249" s="30"/>
      <c r="BL249" s="30"/>
      <c r="BM249" s="30"/>
      <c r="BN249" s="30"/>
      <c r="BO249" s="30"/>
      <c r="BP249" s="30"/>
      <c r="BQ249" s="30"/>
      <c r="BR249" s="30"/>
      <c r="BS249" s="30"/>
      <c r="BT249" s="30"/>
      <c r="BU249" s="30"/>
      <c r="BV249" s="30"/>
      <c r="BW249" s="30"/>
      <c r="BX249" s="30"/>
      <c r="BY249" s="30"/>
      <c r="BZ249" s="30"/>
      <c r="CA249" s="30"/>
      <c r="CB249" s="30"/>
      <c r="CC249" s="30"/>
      <c r="CD249" s="30"/>
      <c r="CE249" s="30"/>
      <c r="CF249" s="30"/>
      <c r="CG249" s="30"/>
      <c r="CH249" s="30"/>
      <c r="CI249" s="30"/>
      <c r="CJ249" s="30"/>
      <c r="CK249" s="30"/>
      <c r="CL249" s="30"/>
      <c r="CM249" s="30"/>
      <c r="CN249" s="30"/>
      <c r="CO249" s="30"/>
      <c r="CP249" s="30"/>
      <c r="CQ249" s="30"/>
      <c r="CR249" s="30"/>
    </row>
    <row r="250" spans="1:96" x14ac:dyDescent="0.25">
      <c r="A250" s="30" t="s">
        <v>1598</v>
      </c>
      <c r="B250" s="30">
        <v>298</v>
      </c>
      <c r="C250" s="30" t="s">
        <v>2716</v>
      </c>
      <c r="D250" s="30">
        <v>140</v>
      </c>
      <c r="E250" s="30"/>
      <c r="F250" s="30"/>
      <c r="G250" s="30"/>
      <c r="H250" s="30" t="s">
        <v>2717</v>
      </c>
      <c r="I250" s="30"/>
      <c r="J250" s="30"/>
      <c r="K250" s="30"/>
      <c r="L250" s="30"/>
      <c r="M250" s="30"/>
      <c r="N250" s="30"/>
      <c r="O250" s="30"/>
      <c r="P250" s="30"/>
      <c r="Q250" s="30"/>
      <c r="R250" s="30"/>
      <c r="S250" s="30"/>
      <c r="T250" s="30"/>
      <c r="U250" s="30"/>
      <c r="V250" s="30"/>
      <c r="W250" s="30"/>
      <c r="X250" s="30"/>
      <c r="Y250" s="30"/>
      <c r="Z250" s="30"/>
      <c r="AA250" s="30"/>
      <c r="AB250" s="30"/>
      <c r="AC250" s="30"/>
      <c r="AD250" s="30"/>
      <c r="AE250" s="30"/>
      <c r="AF250" s="30"/>
      <c r="AG250" s="30"/>
      <c r="AH250" s="30"/>
      <c r="AI250" s="30"/>
      <c r="AJ250" s="30"/>
      <c r="AK250" s="30"/>
      <c r="AL250" s="30"/>
      <c r="AM250" s="30"/>
      <c r="AN250" s="30"/>
      <c r="AO250" s="30"/>
      <c r="AP250" s="30"/>
      <c r="AQ250" s="30"/>
      <c r="AR250" s="30"/>
      <c r="AS250" s="30"/>
      <c r="AT250" s="30"/>
      <c r="AU250" s="30"/>
      <c r="AV250" s="30"/>
      <c r="AW250" s="30"/>
      <c r="AX250" s="30"/>
      <c r="AY250" s="30"/>
      <c r="AZ250" s="30"/>
      <c r="BA250" s="30"/>
      <c r="BB250" s="30"/>
      <c r="BC250" s="30"/>
      <c r="BD250" s="30"/>
      <c r="BE250" s="30"/>
      <c r="BF250" s="30"/>
      <c r="BG250" s="30"/>
      <c r="BH250" s="30"/>
      <c r="BI250" s="30"/>
      <c r="BJ250" s="30"/>
      <c r="BK250" s="30"/>
      <c r="BL250" s="30"/>
      <c r="BM250" s="30"/>
      <c r="BN250" s="30"/>
      <c r="BO250" s="30"/>
      <c r="BP250" s="30"/>
      <c r="BQ250" s="30"/>
      <c r="BR250" s="30"/>
      <c r="BS250" s="30"/>
      <c r="BT250" s="30"/>
      <c r="BU250" s="30"/>
      <c r="BV250" s="30"/>
      <c r="BW250" s="30"/>
      <c r="BX250" s="30"/>
      <c r="BY250" s="30"/>
      <c r="BZ250" s="30"/>
      <c r="CA250" s="30"/>
      <c r="CB250" s="30"/>
      <c r="CC250" s="30"/>
      <c r="CD250" s="30"/>
      <c r="CE250" s="30"/>
      <c r="CF250" s="30"/>
      <c r="CG250" s="30"/>
      <c r="CH250" s="30"/>
      <c r="CI250" s="30"/>
      <c r="CJ250" s="30"/>
      <c r="CK250" s="30"/>
      <c r="CL250" s="30"/>
      <c r="CM250" s="30"/>
      <c r="CN250" s="30"/>
      <c r="CO250" s="30"/>
      <c r="CP250" s="30"/>
      <c r="CQ250" s="30"/>
      <c r="CR250" s="30"/>
    </row>
    <row r="251" spans="1:96" x14ac:dyDescent="0.25">
      <c r="A251" s="30" t="s">
        <v>1599</v>
      </c>
      <c r="B251" s="30">
        <v>301</v>
      </c>
      <c r="C251" s="30" t="s">
        <v>2641</v>
      </c>
      <c r="D251" s="30">
        <v>20</v>
      </c>
      <c r="E251" s="30"/>
      <c r="F251" s="30"/>
      <c r="G251" s="30"/>
      <c r="H251" s="30" t="s">
        <v>2718</v>
      </c>
      <c r="I251" s="30"/>
      <c r="J251" s="30"/>
      <c r="K251" s="30"/>
      <c r="L251" s="30"/>
      <c r="M251" s="30"/>
      <c r="N251" s="30"/>
      <c r="O251" s="30"/>
      <c r="P251" s="30"/>
      <c r="Q251" s="30"/>
      <c r="R251" s="30"/>
      <c r="S251" s="30"/>
      <c r="T251" s="30"/>
      <c r="U251" s="30"/>
      <c r="V251" s="30"/>
      <c r="W251" s="30"/>
      <c r="X251" s="30"/>
      <c r="Y251" s="30"/>
      <c r="Z251" s="30"/>
      <c r="AA251" s="30"/>
      <c r="AB251" s="30"/>
      <c r="AC251" s="30"/>
      <c r="AD251" s="30"/>
      <c r="AE251" s="30"/>
      <c r="AF251" s="30"/>
      <c r="AG251" s="30"/>
      <c r="AH251" s="30"/>
      <c r="AI251" s="30"/>
      <c r="AJ251" s="30"/>
      <c r="AK251" s="30"/>
      <c r="AL251" s="30"/>
      <c r="AM251" s="30"/>
      <c r="AN251" s="30"/>
      <c r="AO251" s="30"/>
      <c r="AP251" s="30"/>
      <c r="AQ251" s="30"/>
      <c r="AR251" s="30"/>
      <c r="AS251" s="30"/>
      <c r="AT251" s="30"/>
      <c r="AU251" s="30"/>
      <c r="AV251" s="30"/>
      <c r="AW251" s="30"/>
      <c r="AX251" s="30"/>
      <c r="AY251" s="30"/>
      <c r="AZ251" s="30"/>
      <c r="BA251" s="30"/>
      <c r="BB251" s="30"/>
      <c r="BC251" s="30"/>
      <c r="BD251" s="30"/>
      <c r="BE251" s="30"/>
      <c r="BF251" s="30"/>
      <c r="BG251" s="30"/>
      <c r="BH251" s="30"/>
      <c r="BI251" s="30"/>
      <c r="BJ251" s="30"/>
      <c r="BK251" s="30"/>
      <c r="BL251" s="30"/>
      <c r="BM251" s="30"/>
      <c r="BN251" s="30"/>
      <c r="BO251" s="30"/>
      <c r="BP251" s="30"/>
      <c r="BQ251" s="30"/>
      <c r="BR251" s="30"/>
      <c r="BS251" s="30"/>
      <c r="BT251" s="30"/>
      <c r="BU251" s="30"/>
      <c r="BV251" s="30"/>
      <c r="BW251" s="30"/>
      <c r="BX251" s="30"/>
      <c r="BY251" s="30"/>
      <c r="BZ251" s="30"/>
      <c r="CA251" s="30"/>
      <c r="CB251" s="30"/>
      <c r="CC251" s="30"/>
      <c r="CD251" s="30"/>
      <c r="CE251" s="30"/>
      <c r="CF251" s="30"/>
      <c r="CG251" s="30"/>
      <c r="CH251" s="30"/>
      <c r="CI251" s="30"/>
      <c r="CJ251" s="30"/>
      <c r="CK251" s="30"/>
      <c r="CL251" s="30"/>
      <c r="CM251" s="30"/>
      <c r="CN251" s="30"/>
      <c r="CO251" s="30"/>
      <c r="CP251" s="30"/>
      <c r="CQ251" s="30"/>
      <c r="CR251" s="30"/>
    </row>
    <row r="252" spans="1:96" x14ac:dyDescent="0.25">
      <c r="A252" s="30" t="s">
        <v>1600</v>
      </c>
      <c r="B252" s="30">
        <v>125</v>
      </c>
      <c r="C252" s="30" t="s">
        <v>2700</v>
      </c>
      <c r="D252" s="30">
        <v>480</v>
      </c>
      <c r="E252" s="30"/>
      <c r="F252" s="30"/>
      <c r="G252" s="30"/>
      <c r="H252" s="30" t="s">
        <v>2719</v>
      </c>
      <c r="I252" s="30"/>
      <c r="J252" s="30"/>
      <c r="K252" s="30"/>
      <c r="L252" s="30"/>
      <c r="M252" s="30"/>
      <c r="N252" s="30"/>
      <c r="O252" s="30"/>
      <c r="P252" s="30"/>
      <c r="Q252" s="30"/>
      <c r="R252" s="30"/>
      <c r="S252" s="30"/>
      <c r="T252" s="30"/>
      <c r="U252" s="30"/>
      <c r="V252" s="30"/>
      <c r="W252" s="30"/>
      <c r="X252" s="30"/>
      <c r="Y252" s="30"/>
      <c r="Z252" s="30"/>
      <c r="AA252" s="30"/>
      <c r="AB252" s="30"/>
      <c r="AC252" s="30"/>
      <c r="AD252" s="30"/>
      <c r="AE252" s="30"/>
      <c r="AF252" s="30"/>
      <c r="AG252" s="30"/>
      <c r="AH252" s="30"/>
      <c r="AI252" s="30"/>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c r="BI252" s="30"/>
      <c r="BJ252" s="30"/>
      <c r="BK252" s="30"/>
      <c r="BL252" s="30"/>
      <c r="BM252" s="30"/>
      <c r="BN252" s="30"/>
      <c r="BO252" s="30"/>
      <c r="BP252" s="30"/>
      <c r="BQ252" s="30"/>
      <c r="BR252" s="30"/>
      <c r="BS252" s="30"/>
      <c r="BT252" s="30"/>
      <c r="BU252" s="30"/>
      <c r="BV252" s="30"/>
      <c r="BW252" s="30"/>
      <c r="BX252" s="30"/>
      <c r="BY252" s="30"/>
      <c r="BZ252" s="30"/>
      <c r="CA252" s="30"/>
      <c r="CB252" s="30"/>
      <c r="CC252" s="30"/>
      <c r="CD252" s="30"/>
      <c r="CE252" s="30"/>
      <c r="CF252" s="30"/>
      <c r="CG252" s="30"/>
      <c r="CH252" s="30"/>
      <c r="CI252" s="30"/>
      <c r="CJ252" s="30"/>
      <c r="CK252" s="30"/>
      <c r="CL252" s="30"/>
      <c r="CM252" s="30"/>
      <c r="CN252" s="30"/>
      <c r="CO252" s="30"/>
      <c r="CP252" s="30"/>
      <c r="CQ252" s="30"/>
      <c r="CR252" s="30"/>
    </row>
    <row r="253" spans="1:96" x14ac:dyDescent="0.25">
      <c r="A253" s="30" t="s">
        <v>1601</v>
      </c>
      <c r="B253" s="30">
        <v>64</v>
      </c>
      <c r="C253" s="30" t="s">
        <v>2720</v>
      </c>
      <c r="D253" s="30">
        <v>220</v>
      </c>
      <c r="E253" s="30"/>
      <c r="F253" s="30"/>
      <c r="G253" s="30"/>
      <c r="H253" s="30" t="s">
        <v>2721</v>
      </c>
      <c r="I253" s="30"/>
      <c r="J253" s="30"/>
      <c r="K253" s="30"/>
      <c r="L253" s="30"/>
      <c r="M253" s="30"/>
      <c r="N253" s="30"/>
      <c r="O253" s="30"/>
      <c r="P253" s="30"/>
      <c r="Q253" s="30"/>
      <c r="R253" s="30"/>
      <c r="S253" s="30"/>
      <c r="T253" s="30"/>
      <c r="U253" s="30"/>
      <c r="V253" s="30"/>
      <c r="W253" s="30"/>
      <c r="X253" s="30"/>
      <c r="Y253" s="30"/>
      <c r="Z253" s="30"/>
      <c r="AA253" s="30"/>
      <c r="AB253" s="30"/>
      <c r="AC253" s="30"/>
      <c r="AD253" s="30"/>
      <c r="AE253" s="30"/>
      <c r="AF253" s="30"/>
      <c r="AG253" s="30"/>
      <c r="AH253" s="30"/>
      <c r="AI253" s="30"/>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30"/>
      <c r="BL253" s="30"/>
      <c r="BM253" s="30"/>
      <c r="BN253" s="30"/>
      <c r="BO253" s="30"/>
      <c r="BP253" s="30"/>
      <c r="BQ253" s="30"/>
      <c r="BR253" s="30"/>
      <c r="BS253" s="30"/>
      <c r="BT253" s="30"/>
      <c r="BU253" s="30"/>
      <c r="BV253" s="30"/>
      <c r="BW253" s="30"/>
      <c r="BX253" s="30"/>
      <c r="BY253" s="30"/>
      <c r="BZ253" s="30"/>
      <c r="CA253" s="30"/>
      <c r="CB253" s="30"/>
      <c r="CC253" s="30"/>
      <c r="CD253" s="30"/>
      <c r="CE253" s="30"/>
      <c r="CF253" s="30"/>
      <c r="CG253" s="30"/>
      <c r="CH253" s="30"/>
      <c r="CI253" s="30"/>
      <c r="CJ253" s="30"/>
      <c r="CK253" s="30"/>
      <c r="CL253" s="30"/>
      <c r="CM253" s="30"/>
      <c r="CN253" s="30"/>
      <c r="CO253" s="30"/>
      <c r="CP253" s="30"/>
      <c r="CQ253" s="30"/>
      <c r="CR253" s="30"/>
    </row>
    <row r="254" spans="1:96" x14ac:dyDescent="0.25">
      <c r="A254" s="30" t="s">
        <v>1602</v>
      </c>
      <c r="B254" s="30">
        <v>3340</v>
      </c>
      <c r="C254" s="30" t="s">
        <v>2642</v>
      </c>
      <c r="D254" s="30">
        <v>880</v>
      </c>
      <c r="E254" s="30"/>
      <c r="F254" s="30"/>
      <c r="G254" s="30"/>
      <c r="H254" s="30" t="s">
        <v>2722</v>
      </c>
      <c r="I254" s="30"/>
      <c r="J254" s="30"/>
      <c r="K254" s="30"/>
      <c r="L254" s="30"/>
      <c r="M254" s="30"/>
      <c r="N254" s="30"/>
      <c r="O254" s="30"/>
      <c r="P254" s="30"/>
      <c r="Q254" s="30"/>
      <c r="R254" s="30"/>
      <c r="S254" s="30"/>
      <c r="T254" s="30"/>
      <c r="U254" s="30"/>
      <c r="V254" s="30"/>
      <c r="W254" s="30"/>
      <c r="X254" s="30"/>
      <c r="Y254" s="30"/>
      <c r="Z254" s="30"/>
      <c r="AA254" s="30"/>
      <c r="AB254" s="30"/>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30"/>
      <c r="BL254" s="30"/>
      <c r="BM254" s="30"/>
      <c r="BN254" s="30"/>
      <c r="BO254" s="30"/>
      <c r="BP254" s="30"/>
      <c r="BQ254" s="30"/>
      <c r="BR254" s="30"/>
      <c r="BS254" s="30"/>
      <c r="BT254" s="30"/>
      <c r="BU254" s="30"/>
      <c r="BV254" s="30"/>
      <c r="BW254" s="30"/>
      <c r="BX254" s="30"/>
      <c r="BY254" s="30"/>
      <c r="BZ254" s="30"/>
      <c r="CA254" s="30"/>
      <c r="CB254" s="30"/>
      <c r="CC254" s="30"/>
      <c r="CD254" s="30"/>
      <c r="CE254" s="30"/>
      <c r="CF254" s="30"/>
      <c r="CG254" s="30"/>
      <c r="CH254" s="30"/>
      <c r="CI254" s="30"/>
      <c r="CJ254" s="30"/>
      <c r="CK254" s="30"/>
      <c r="CL254" s="30"/>
      <c r="CM254" s="30"/>
      <c r="CN254" s="30"/>
      <c r="CO254" s="30"/>
      <c r="CP254" s="30"/>
      <c r="CQ254" s="30"/>
      <c r="CR254" s="30"/>
    </row>
    <row r="255" spans="1:96" x14ac:dyDescent="0.25">
      <c r="A255" s="30" t="s">
        <v>1603</v>
      </c>
      <c r="B255" s="30">
        <v>304</v>
      </c>
      <c r="C255" s="30" t="s">
        <v>2723</v>
      </c>
      <c r="D255" s="30">
        <v>3040</v>
      </c>
      <c r="E255" s="30"/>
      <c r="F255" s="30"/>
      <c r="G255" s="30"/>
      <c r="H255" s="30" t="s">
        <v>2724</v>
      </c>
      <c r="I255" s="30"/>
      <c r="J255" s="30"/>
      <c r="K255" s="30"/>
      <c r="L255" s="30"/>
      <c r="M255" s="30"/>
      <c r="N255" s="30"/>
      <c r="O255" s="30"/>
      <c r="P255" s="30"/>
      <c r="Q255" s="30"/>
      <c r="R255" s="30"/>
      <c r="S255" s="30"/>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c r="BS255" s="30"/>
      <c r="BT255" s="30"/>
      <c r="BU255" s="30"/>
      <c r="BV255" s="30"/>
      <c r="BW255" s="30"/>
      <c r="BX255" s="30"/>
      <c r="BY255" s="30"/>
      <c r="BZ255" s="30"/>
      <c r="CA255" s="30"/>
      <c r="CB255" s="30"/>
      <c r="CC255" s="30"/>
      <c r="CD255" s="30"/>
      <c r="CE255" s="30"/>
      <c r="CF255" s="30"/>
      <c r="CG255" s="30"/>
      <c r="CH255" s="30"/>
      <c r="CI255" s="30"/>
      <c r="CJ255" s="30"/>
      <c r="CK255" s="30"/>
      <c r="CL255" s="30"/>
      <c r="CM255" s="30"/>
      <c r="CN255" s="30"/>
      <c r="CO255" s="30"/>
      <c r="CP255" s="30"/>
      <c r="CQ255" s="30"/>
      <c r="CR255" s="30"/>
    </row>
    <row r="256" spans="1:96" x14ac:dyDescent="0.25">
      <c r="A256" s="30" t="s">
        <v>1604</v>
      </c>
      <c r="B256" s="30">
        <v>308</v>
      </c>
      <c r="C256" s="30" t="s">
        <v>2723</v>
      </c>
      <c r="D256" s="30">
        <v>3040</v>
      </c>
      <c r="E256" s="30"/>
      <c r="F256" s="30"/>
      <c r="G256" s="30"/>
      <c r="H256" s="30" t="s">
        <v>2725</v>
      </c>
      <c r="I256" s="30"/>
      <c r="J256" s="30"/>
      <c r="K256" s="30"/>
      <c r="L256" s="30"/>
      <c r="M256" s="30"/>
      <c r="N256" s="30"/>
      <c r="O256" s="30"/>
      <c r="P256" s="30"/>
      <c r="Q256" s="30"/>
      <c r="R256" s="30"/>
      <c r="S256" s="30"/>
      <c r="T256" s="30"/>
      <c r="U256" s="30"/>
      <c r="V256" s="30"/>
      <c r="W256" s="30"/>
      <c r="X256" s="30"/>
      <c r="Y256" s="30"/>
      <c r="Z256" s="30"/>
      <c r="AA256" s="30"/>
      <c r="AB256" s="30"/>
      <c r="AC256" s="30"/>
      <c r="AD256" s="30"/>
      <c r="AE256" s="30"/>
      <c r="AF256" s="30"/>
      <c r="AG256" s="30"/>
      <c r="AH256" s="30"/>
      <c r="AI256" s="30"/>
      <c r="AJ256" s="30"/>
      <c r="AK256" s="30"/>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c r="BI256" s="30"/>
      <c r="BJ256" s="30"/>
      <c r="BK256" s="30"/>
      <c r="BL256" s="30"/>
      <c r="BM256" s="30"/>
      <c r="BN256" s="30"/>
      <c r="BO256" s="30"/>
      <c r="BP256" s="30"/>
      <c r="BQ256" s="30"/>
      <c r="BR256" s="30"/>
      <c r="BS256" s="30"/>
      <c r="BT256" s="30"/>
      <c r="BU256" s="30"/>
      <c r="BV256" s="30"/>
      <c r="BW256" s="30"/>
      <c r="BX256" s="30"/>
      <c r="BY256" s="30"/>
      <c r="BZ256" s="30"/>
      <c r="CA256" s="30"/>
      <c r="CB256" s="30"/>
      <c r="CC256" s="30"/>
      <c r="CD256" s="30"/>
      <c r="CE256" s="30"/>
      <c r="CF256" s="30"/>
      <c r="CG256" s="30"/>
      <c r="CH256" s="30"/>
      <c r="CI256" s="30"/>
      <c r="CJ256" s="30"/>
      <c r="CK256" s="30"/>
      <c r="CL256" s="30"/>
      <c r="CM256" s="30"/>
      <c r="CN256" s="30"/>
      <c r="CO256" s="30"/>
      <c r="CP256" s="30"/>
      <c r="CQ256" s="30"/>
      <c r="CR256" s="30"/>
    </row>
    <row r="257" spans="1:96" x14ac:dyDescent="0.25">
      <c r="A257" s="30" t="s">
        <v>1605</v>
      </c>
      <c r="B257" s="30">
        <v>310</v>
      </c>
      <c r="C257" s="30" t="s">
        <v>2696</v>
      </c>
      <c r="D257" s="30">
        <v>180</v>
      </c>
      <c r="E257" s="30"/>
      <c r="F257" s="30"/>
      <c r="G257" s="30"/>
      <c r="H257" s="30" t="s">
        <v>2726</v>
      </c>
      <c r="I257" s="30"/>
      <c r="J257" s="30"/>
      <c r="K257" s="30"/>
      <c r="L257" s="30"/>
      <c r="M257" s="30"/>
      <c r="N257" s="30"/>
      <c r="O257" s="30"/>
      <c r="P257" s="30"/>
      <c r="Q257" s="30"/>
      <c r="R257" s="30"/>
      <c r="S257" s="30"/>
      <c r="T257" s="30"/>
      <c r="U257" s="30"/>
      <c r="V257" s="30"/>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c r="BJ257" s="30"/>
      <c r="BK257" s="30"/>
      <c r="BL257" s="30"/>
      <c r="BM257" s="30"/>
      <c r="BN257" s="30"/>
      <c r="BO257" s="30"/>
      <c r="BP257" s="30"/>
      <c r="BQ257" s="30"/>
      <c r="BR257" s="30"/>
      <c r="BS257" s="30"/>
      <c r="BT257" s="30"/>
      <c r="BU257" s="30"/>
      <c r="BV257" s="30"/>
      <c r="BW257" s="30"/>
      <c r="BX257" s="30"/>
      <c r="BY257" s="30"/>
      <c r="BZ257" s="30"/>
      <c r="CA257" s="30"/>
      <c r="CB257" s="30"/>
      <c r="CC257" s="30"/>
      <c r="CD257" s="30"/>
      <c r="CE257" s="30"/>
      <c r="CF257" s="30"/>
      <c r="CG257" s="30"/>
      <c r="CH257" s="30"/>
      <c r="CI257" s="30"/>
      <c r="CJ257" s="30"/>
      <c r="CK257" s="30"/>
      <c r="CL257" s="30"/>
      <c r="CM257" s="30"/>
      <c r="CN257" s="30"/>
      <c r="CO257" s="30"/>
      <c r="CP257" s="30"/>
      <c r="CQ257" s="30"/>
      <c r="CR257" s="30"/>
    </row>
    <row r="258" spans="1:96" x14ac:dyDescent="0.25">
      <c r="A258" s="30" t="s">
        <v>1606</v>
      </c>
      <c r="B258" s="30">
        <v>348</v>
      </c>
      <c r="C258" s="30" t="s">
        <v>2706</v>
      </c>
      <c r="D258" s="30">
        <v>130</v>
      </c>
      <c r="E258" s="30"/>
      <c r="F258" s="30"/>
      <c r="G258" s="30"/>
      <c r="H258" s="30" t="s">
        <v>2727</v>
      </c>
      <c r="I258" s="30"/>
      <c r="J258" s="30"/>
      <c r="K258" s="30"/>
      <c r="L258" s="30"/>
      <c r="M258" s="30"/>
      <c r="N258" s="30"/>
      <c r="O258" s="30"/>
      <c r="P258" s="30"/>
      <c r="Q258" s="30"/>
      <c r="R258" s="30"/>
      <c r="S258" s="30"/>
      <c r="T258" s="30"/>
      <c r="U258" s="30"/>
      <c r="V258" s="30"/>
      <c r="W258" s="30"/>
      <c r="X258" s="30"/>
      <c r="Y258" s="30"/>
      <c r="Z258" s="30"/>
      <c r="AA258" s="30"/>
      <c r="AB258" s="30"/>
      <c r="AC258" s="30"/>
      <c r="AD258" s="30"/>
      <c r="AE258" s="30"/>
      <c r="AF258" s="30"/>
      <c r="AG258" s="30"/>
      <c r="AH258" s="30"/>
      <c r="AI258" s="30"/>
      <c r="AJ258" s="30"/>
      <c r="AK258" s="30"/>
      <c r="AL258" s="30"/>
      <c r="AM258" s="30"/>
      <c r="AN258" s="30"/>
      <c r="AO258" s="30"/>
      <c r="AP258" s="30"/>
      <c r="AQ258" s="30"/>
      <c r="AR258" s="30"/>
      <c r="AS258" s="30"/>
      <c r="AT258" s="30"/>
      <c r="AU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30"/>
      <c r="BU258" s="30"/>
      <c r="BV258" s="30"/>
      <c r="BW258" s="30"/>
      <c r="BX258" s="30"/>
      <c r="BY258" s="30"/>
      <c r="BZ258" s="30"/>
      <c r="CA258" s="30"/>
      <c r="CB258" s="30"/>
      <c r="CC258" s="30"/>
      <c r="CD258" s="30"/>
      <c r="CE258" s="30"/>
      <c r="CF258" s="30"/>
      <c r="CG258" s="30"/>
      <c r="CH258" s="30"/>
      <c r="CI258" s="30"/>
      <c r="CJ258" s="30"/>
      <c r="CK258" s="30"/>
      <c r="CL258" s="30"/>
      <c r="CM258" s="30"/>
      <c r="CN258" s="30"/>
      <c r="CO258" s="30"/>
      <c r="CP258" s="30"/>
      <c r="CQ258" s="30"/>
      <c r="CR258" s="30"/>
    </row>
    <row r="259" spans="1:96" x14ac:dyDescent="0.25">
      <c r="A259" s="30" t="s">
        <v>1607</v>
      </c>
      <c r="B259" s="30">
        <v>354</v>
      </c>
      <c r="C259" s="30" t="s">
        <v>2647</v>
      </c>
      <c r="D259" s="30">
        <v>900</v>
      </c>
      <c r="E259" s="30"/>
      <c r="F259" s="30"/>
      <c r="G259" s="30"/>
      <c r="H259" s="30" t="s">
        <v>2728</v>
      </c>
      <c r="I259" s="30"/>
      <c r="J259" s="30"/>
      <c r="K259" s="30"/>
      <c r="L259" s="30"/>
      <c r="M259" s="30"/>
      <c r="N259" s="30"/>
      <c r="O259" s="30"/>
      <c r="P259" s="30"/>
      <c r="Q259" s="30"/>
      <c r="R259" s="30"/>
      <c r="S259" s="30"/>
      <c r="T259" s="30"/>
      <c r="U259" s="30"/>
      <c r="V259" s="30"/>
      <c r="W259" s="30"/>
      <c r="X259" s="30"/>
      <c r="Y259" s="30"/>
      <c r="Z259" s="30"/>
      <c r="AA259" s="30"/>
      <c r="AB259" s="30"/>
      <c r="AC259" s="30"/>
      <c r="AD259" s="30"/>
      <c r="AE259" s="30"/>
      <c r="AF259" s="30"/>
      <c r="AG259" s="30"/>
      <c r="AH259" s="30"/>
      <c r="AI259" s="30"/>
      <c r="AJ259" s="30"/>
      <c r="AK259" s="30"/>
      <c r="AL259" s="30"/>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c r="BJ259" s="30"/>
      <c r="BK259" s="30"/>
      <c r="BL259" s="30"/>
      <c r="BM259" s="30"/>
      <c r="BN259" s="30"/>
      <c r="BO259" s="30"/>
      <c r="BP259" s="30"/>
      <c r="BQ259" s="30"/>
      <c r="BR259" s="30"/>
      <c r="BS259" s="30"/>
      <c r="BT259" s="30"/>
      <c r="BU259" s="30"/>
      <c r="BV259" s="30"/>
      <c r="BW259" s="30"/>
      <c r="BX259" s="30"/>
      <c r="BY259" s="30"/>
      <c r="BZ259" s="30"/>
      <c r="CA259" s="30"/>
      <c r="CB259" s="30"/>
      <c r="CC259" s="30"/>
      <c r="CD259" s="30"/>
      <c r="CE259" s="30"/>
      <c r="CF259" s="30"/>
      <c r="CG259" s="30"/>
      <c r="CH259" s="30"/>
      <c r="CI259" s="30"/>
      <c r="CJ259" s="30"/>
      <c r="CK259" s="30"/>
      <c r="CL259" s="30"/>
      <c r="CM259" s="30"/>
      <c r="CN259" s="30"/>
      <c r="CO259" s="30"/>
      <c r="CP259" s="30"/>
      <c r="CQ259" s="30"/>
      <c r="CR259" s="30"/>
    </row>
    <row r="260" spans="1:96" x14ac:dyDescent="0.25">
      <c r="A260" s="30" t="s">
        <v>1608</v>
      </c>
      <c r="B260" s="30">
        <v>370</v>
      </c>
      <c r="C260" s="30" t="s">
        <v>2666</v>
      </c>
      <c r="D260" s="30">
        <v>1420</v>
      </c>
      <c r="E260" s="30"/>
      <c r="F260" s="30"/>
      <c r="G260" s="30"/>
      <c r="H260" s="30" t="s">
        <v>2729</v>
      </c>
      <c r="I260" s="30"/>
      <c r="J260" s="30"/>
      <c r="K260" s="30"/>
      <c r="L260" s="30"/>
      <c r="M260" s="30"/>
      <c r="N260" s="30"/>
      <c r="O260" s="30"/>
      <c r="P260" s="30"/>
      <c r="Q260" s="30"/>
      <c r="R260" s="30"/>
      <c r="S260" s="30"/>
      <c r="T260" s="30"/>
      <c r="U260" s="30"/>
      <c r="V260" s="30"/>
      <c r="W260" s="30"/>
      <c r="X260" s="30"/>
      <c r="Y260" s="30"/>
      <c r="Z260" s="30"/>
      <c r="AA260" s="30"/>
      <c r="AB260" s="30"/>
      <c r="AC260" s="30"/>
      <c r="AD260" s="30"/>
      <c r="AE260" s="30"/>
      <c r="AF260" s="30"/>
      <c r="AG260" s="30"/>
      <c r="AH260" s="30"/>
      <c r="AI260" s="30"/>
      <c r="AJ260" s="30"/>
      <c r="AK260" s="30"/>
      <c r="AL260" s="30"/>
      <c r="AM260" s="30"/>
      <c r="AN260" s="30"/>
      <c r="AO260" s="30"/>
      <c r="AP260" s="30"/>
      <c r="AQ260" s="30"/>
      <c r="AR260" s="30"/>
      <c r="AS260" s="30"/>
      <c r="AT260" s="30"/>
      <c r="AU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30"/>
      <c r="BU260" s="30"/>
      <c r="BV260" s="30"/>
      <c r="BW260" s="30"/>
      <c r="BX260" s="30"/>
      <c r="BY260" s="30"/>
      <c r="BZ260" s="30"/>
      <c r="CA260" s="30"/>
      <c r="CB260" s="30"/>
      <c r="CC260" s="30"/>
      <c r="CD260" s="30"/>
      <c r="CE260" s="30"/>
      <c r="CF260" s="30"/>
      <c r="CG260" s="30"/>
      <c r="CH260" s="30"/>
      <c r="CI260" s="30"/>
      <c r="CJ260" s="30"/>
      <c r="CK260" s="30"/>
      <c r="CL260" s="30"/>
      <c r="CM260" s="30"/>
      <c r="CN260" s="30"/>
      <c r="CO260" s="30"/>
      <c r="CP260" s="30"/>
      <c r="CQ260" s="30"/>
      <c r="CR260" s="30"/>
    </row>
    <row r="261" spans="1:96" x14ac:dyDescent="0.25">
      <c r="A261" s="30" t="s">
        <v>1609</v>
      </c>
      <c r="B261" s="30">
        <v>109</v>
      </c>
      <c r="C261" s="30" t="s">
        <v>2666</v>
      </c>
      <c r="D261" s="30">
        <v>1420</v>
      </c>
      <c r="E261" s="30"/>
      <c r="F261" s="30"/>
      <c r="G261" s="30"/>
      <c r="H261" s="30" t="s">
        <v>2730</v>
      </c>
      <c r="I261" s="30"/>
      <c r="J261" s="30"/>
      <c r="K261" s="30"/>
      <c r="L261" s="30"/>
      <c r="M261" s="30"/>
      <c r="N261" s="30"/>
      <c r="O261" s="30"/>
      <c r="P261" s="30"/>
      <c r="Q261" s="30"/>
      <c r="R261" s="30"/>
      <c r="S261" s="30"/>
      <c r="T261" s="30"/>
      <c r="U261" s="30"/>
      <c r="V261" s="30"/>
      <c r="W261" s="30"/>
      <c r="X261" s="30"/>
      <c r="Y261" s="30"/>
      <c r="Z261" s="30"/>
      <c r="AA261" s="30"/>
      <c r="AB261" s="30"/>
      <c r="AC261" s="30"/>
      <c r="AD261" s="30"/>
      <c r="AE261" s="30"/>
      <c r="AF261" s="30"/>
      <c r="AG261" s="30"/>
      <c r="AH261" s="30"/>
      <c r="AI261" s="30"/>
      <c r="AJ261" s="30"/>
      <c r="AK261" s="30"/>
      <c r="AL261" s="30"/>
      <c r="AM261" s="30"/>
      <c r="AN261" s="30"/>
      <c r="AO261" s="30"/>
      <c r="AP261" s="30"/>
      <c r="AQ261" s="30"/>
      <c r="AR261" s="30"/>
      <c r="AS261" s="30"/>
      <c r="AT261" s="30"/>
      <c r="AU261" s="30"/>
      <c r="AV261" s="30"/>
      <c r="AW261" s="30"/>
      <c r="AX261" s="30"/>
      <c r="AY261" s="30"/>
      <c r="AZ261" s="30"/>
      <c r="BA261" s="30"/>
      <c r="BB261" s="30"/>
      <c r="BC261" s="30"/>
      <c r="BD261" s="30"/>
      <c r="BE261" s="30"/>
      <c r="BF261" s="30"/>
      <c r="BG261" s="30"/>
      <c r="BH261" s="30"/>
      <c r="BI261" s="30"/>
      <c r="BJ261" s="30"/>
      <c r="BK261" s="30"/>
      <c r="BL261" s="30"/>
      <c r="BM261" s="30"/>
      <c r="BN261" s="30"/>
      <c r="BO261" s="30"/>
      <c r="BP261" s="30"/>
      <c r="BQ261" s="30"/>
      <c r="BR261" s="30"/>
      <c r="BS261" s="30"/>
      <c r="BT261" s="30"/>
      <c r="BU261" s="30"/>
      <c r="BV261" s="30"/>
      <c r="BW261" s="30"/>
      <c r="BX261" s="30"/>
      <c r="BY261" s="30"/>
      <c r="BZ261" s="30"/>
      <c r="CA261" s="30"/>
      <c r="CB261" s="30"/>
      <c r="CC261" s="30"/>
      <c r="CD261" s="30"/>
      <c r="CE261" s="30"/>
      <c r="CF261" s="30"/>
      <c r="CG261" s="30"/>
      <c r="CH261" s="30"/>
      <c r="CI261" s="30"/>
      <c r="CJ261" s="30"/>
      <c r="CK261" s="30"/>
      <c r="CL261" s="30"/>
      <c r="CM261" s="30"/>
      <c r="CN261" s="30"/>
      <c r="CO261" s="30"/>
      <c r="CP261" s="30"/>
      <c r="CQ261" s="30"/>
      <c r="CR261" s="30"/>
    </row>
    <row r="262" spans="1:96" x14ac:dyDescent="0.25">
      <c r="A262" s="30" t="s">
        <v>1610</v>
      </c>
      <c r="B262" s="30">
        <v>378</v>
      </c>
      <c r="C262" s="30" t="s">
        <v>2666</v>
      </c>
      <c r="D262" s="30">
        <v>1420</v>
      </c>
      <c r="E262" s="30"/>
      <c r="F262" s="30"/>
      <c r="G262" s="30"/>
      <c r="H262" s="30" t="s">
        <v>2731</v>
      </c>
      <c r="I262" s="30"/>
      <c r="J262" s="30"/>
      <c r="K262" s="30"/>
      <c r="L262" s="30"/>
      <c r="M262" s="30"/>
      <c r="N262" s="30"/>
      <c r="O262" s="30"/>
      <c r="P262" s="30"/>
      <c r="Q262" s="30"/>
      <c r="R262" s="30"/>
      <c r="S262" s="30"/>
      <c r="T262" s="30"/>
      <c r="U262" s="30"/>
      <c r="V262" s="30"/>
      <c r="W262" s="30"/>
      <c r="X262" s="30"/>
      <c r="Y262" s="30"/>
      <c r="Z262" s="30"/>
      <c r="AA262" s="30"/>
      <c r="AB262" s="30"/>
      <c r="AC262" s="30"/>
      <c r="AD262" s="30"/>
      <c r="AE262" s="30"/>
      <c r="AF262" s="30"/>
      <c r="AG262" s="30"/>
      <c r="AH262" s="30"/>
      <c r="AI262" s="30"/>
      <c r="AJ262" s="30"/>
      <c r="AK262" s="30"/>
      <c r="AL262" s="30"/>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c r="BI262" s="30"/>
      <c r="BJ262" s="30"/>
      <c r="BK262" s="30"/>
      <c r="BL262" s="30"/>
      <c r="BM262" s="30"/>
      <c r="BN262" s="30"/>
      <c r="BO262" s="30"/>
      <c r="BP262" s="30"/>
      <c r="BQ262" s="30"/>
      <c r="BR262" s="30"/>
      <c r="BS262" s="30"/>
      <c r="BT262" s="30"/>
      <c r="BU262" s="30"/>
      <c r="BV262" s="30"/>
      <c r="BW262" s="30"/>
      <c r="BX262" s="30"/>
      <c r="BY262" s="30"/>
      <c r="BZ262" s="30"/>
      <c r="CA262" s="30"/>
      <c r="CB262" s="30"/>
      <c r="CC262" s="30"/>
      <c r="CD262" s="30"/>
      <c r="CE262" s="30"/>
      <c r="CF262" s="30"/>
      <c r="CG262" s="30"/>
      <c r="CH262" s="30"/>
      <c r="CI262" s="30"/>
      <c r="CJ262" s="30"/>
      <c r="CK262" s="30"/>
      <c r="CL262" s="30"/>
      <c r="CM262" s="30"/>
      <c r="CN262" s="30"/>
      <c r="CO262" s="30"/>
      <c r="CP262" s="30"/>
      <c r="CQ262" s="30"/>
      <c r="CR262" s="30"/>
    </row>
    <row r="263" spans="1:96" x14ac:dyDescent="0.25">
      <c r="A263" s="30" t="s">
        <v>1611</v>
      </c>
      <c r="B263" s="30">
        <v>388</v>
      </c>
      <c r="C263" s="30" t="s">
        <v>2642</v>
      </c>
      <c r="D263" s="30">
        <v>880</v>
      </c>
      <c r="E263" s="30"/>
      <c r="F263" s="30"/>
      <c r="G263" s="30"/>
      <c r="H263" s="30" t="s">
        <v>2732</v>
      </c>
      <c r="I263" s="30"/>
      <c r="J263" s="30"/>
      <c r="K263" s="30"/>
      <c r="L263" s="30"/>
      <c r="M263" s="30"/>
      <c r="N263" s="30"/>
      <c r="O263" s="30"/>
      <c r="P263" s="30"/>
      <c r="Q263" s="30"/>
      <c r="R263" s="30"/>
      <c r="S263" s="30"/>
      <c r="T263" s="30"/>
      <c r="U263" s="30"/>
      <c r="V263" s="30"/>
      <c r="W263" s="30"/>
      <c r="X263" s="30"/>
      <c r="Y263" s="30"/>
      <c r="Z263" s="30"/>
      <c r="AA263" s="30"/>
      <c r="AB263" s="30"/>
      <c r="AC263" s="30"/>
      <c r="AD263" s="30"/>
      <c r="AE263" s="30"/>
      <c r="AF263" s="30"/>
      <c r="AG263" s="30"/>
      <c r="AH263" s="30"/>
      <c r="AI263" s="30"/>
      <c r="AJ263" s="30"/>
      <c r="AK263" s="30"/>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c r="BJ263" s="30"/>
      <c r="BK263" s="30"/>
      <c r="BL263" s="30"/>
      <c r="BM263" s="30"/>
      <c r="BN263" s="30"/>
      <c r="BO263" s="30"/>
      <c r="BP263" s="30"/>
      <c r="BQ263" s="30"/>
      <c r="BR263" s="30"/>
      <c r="BS263" s="30"/>
      <c r="BT263" s="30"/>
      <c r="BU263" s="30"/>
      <c r="BV263" s="30"/>
      <c r="BW263" s="30"/>
      <c r="BX263" s="30"/>
      <c r="BY263" s="30"/>
      <c r="BZ263" s="30"/>
      <c r="CA263" s="30"/>
      <c r="CB263" s="30"/>
      <c r="CC263" s="30"/>
      <c r="CD263" s="30"/>
      <c r="CE263" s="30"/>
      <c r="CF263" s="30"/>
      <c r="CG263" s="30"/>
      <c r="CH263" s="30"/>
      <c r="CI263" s="30"/>
      <c r="CJ263" s="30"/>
      <c r="CK263" s="30"/>
      <c r="CL263" s="30"/>
      <c r="CM263" s="30"/>
      <c r="CN263" s="30"/>
      <c r="CO263" s="30"/>
      <c r="CP263" s="30"/>
      <c r="CQ263" s="30"/>
      <c r="CR263" s="30"/>
    </row>
    <row r="264" spans="1:96" x14ac:dyDescent="0.25">
      <c r="A264" s="30" t="s">
        <v>1612</v>
      </c>
      <c r="B264" s="30">
        <v>418</v>
      </c>
      <c r="C264" s="30" t="s">
        <v>2642</v>
      </c>
      <c r="D264" s="30">
        <v>880</v>
      </c>
      <c r="E264" s="30"/>
      <c r="F264" s="30"/>
      <c r="G264" s="30"/>
      <c r="H264" s="30" t="s">
        <v>2733</v>
      </c>
      <c r="I264" s="30"/>
      <c r="J264" s="30"/>
      <c r="K264" s="30"/>
      <c r="L264" s="30"/>
      <c r="M264" s="30"/>
      <c r="N264" s="30"/>
      <c r="O264" s="30"/>
      <c r="P264" s="30"/>
      <c r="Q264" s="30"/>
      <c r="R264" s="30"/>
      <c r="S264" s="30"/>
      <c r="T264" s="30"/>
      <c r="U264" s="30"/>
      <c r="V264" s="30"/>
      <c r="W264" s="30"/>
      <c r="X264" s="30"/>
      <c r="Y264" s="30"/>
      <c r="Z264" s="30"/>
      <c r="AA264" s="30"/>
      <c r="AB264" s="30"/>
      <c r="AC264" s="30"/>
      <c r="AD264" s="30"/>
      <c r="AE264" s="30"/>
      <c r="AF264" s="30"/>
      <c r="AG264" s="30"/>
      <c r="AH264" s="30"/>
      <c r="AI264" s="30"/>
      <c r="AJ264" s="30"/>
      <c r="AK264" s="30"/>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c r="BI264" s="30"/>
      <c r="BJ264" s="30"/>
      <c r="BK264" s="30"/>
      <c r="BL264" s="30"/>
      <c r="BM264" s="30"/>
      <c r="BN264" s="30"/>
      <c r="BO264" s="30"/>
      <c r="BP264" s="30"/>
      <c r="BQ264" s="30"/>
      <c r="BR264" s="30"/>
      <c r="BS264" s="30"/>
      <c r="BT264" s="30"/>
      <c r="BU264" s="30"/>
      <c r="BV264" s="30"/>
      <c r="BW264" s="30"/>
      <c r="BX264" s="30"/>
      <c r="BY264" s="30"/>
      <c r="BZ264" s="30"/>
      <c r="CA264" s="30"/>
      <c r="CB264" s="30"/>
      <c r="CC264" s="30"/>
      <c r="CD264" s="30"/>
      <c r="CE264" s="30"/>
      <c r="CF264" s="30"/>
      <c r="CG264" s="30"/>
      <c r="CH264" s="30"/>
      <c r="CI264" s="30"/>
      <c r="CJ264" s="30"/>
      <c r="CK264" s="30"/>
      <c r="CL264" s="30"/>
      <c r="CM264" s="30"/>
      <c r="CN264" s="30"/>
      <c r="CO264" s="30"/>
      <c r="CP264" s="30"/>
      <c r="CQ264" s="30"/>
      <c r="CR264" s="30"/>
    </row>
    <row r="265" spans="1:96" x14ac:dyDescent="0.25">
      <c r="A265" s="30" t="s">
        <v>1613</v>
      </c>
      <c r="B265" s="30">
        <v>42</v>
      </c>
      <c r="C265" s="30" t="s">
        <v>2734</v>
      </c>
      <c r="D265" s="30">
        <v>2640</v>
      </c>
      <c r="E265" s="30"/>
      <c r="F265" s="30"/>
      <c r="G265" s="30"/>
      <c r="H265" s="30" t="s">
        <v>2735</v>
      </c>
      <c r="I265" s="30"/>
      <c r="J265" s="30"/>
      <c r="K265" s="30"/>
      <c r="L265" s="30"/>
      <c r="M265" s="30"/>
      <c r="N265" s="30"/>
      <c r="O265" s="30"/>
      <c r="P265" s="30"/>
      <c r="Q265" s="30"/>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c r="BJ265" s="30"/>
      <c r="BK265" s="30"/>
      <c r="BL265" s="30"/>
      <c r="BM265" s="30"/>
      <c r="BN265" s="30"/>
      <c r="BO265" s="30"/>
      <c r="BP265" s="30"/>
      <c r="BQ265" s="30"/>
      <c r="BR265" s="30"/>
      <c r="BS265" s="30"/>
      <c r="BT265" s="30"/>
      <c r="BU265" s="30"/>
      <c r="BV265" s="30"/>
      <c r="BW265" s="30"/>
      <c r="BX265" s="30"/>
      <c r="BY265" s="30"/>
      <c r="BZ265" s="30"/>
      <c r="CA265" s="30"/>
      <c r="CB265" s="30"/>
      <c r="CC265" s="30"/>
      <c r="CD265" s="30"/>
      <c r="CE265" s="30"/>
      <c r="CF265" s="30"/>
      <c r="CG265" s="30"/>
      <c r="CH265" s="30"/>
      <c r="CI265" s="30"/>
      <c r="CJ265" s="30"/>
      <c r="CK265" s="30"/>
      <c r="CL265" s="30"/>
      <c r="CM265" s="30"/>
      <c r="CN265" s="30"/>
      <c r="CO265" s="30"/>
      <c r="CP265" s="30"/>
      <c r="CQ265" s="30"/>
      <c r="CR265" s="30"/>
    </row>
    <row r="266" spans="1:96" x14ac:dyDescent="0.25">
      <c r="A266" s="30" t="s">
        <v>1614</v>
      </c>
      <c r="B266" s="30">
        <v>441</v>
      </c>
      <c r="C266" s="30" t="s">
        <v>2700</v>
      </c>
      <c r="D266" s="30">
        <v>480</v>
      </c>
      <c r="E266" s="30"/>
      <c r="F266" s="30"/>
      <c r="G266" s="30"/>
      <c r="H266" s="30" t="s">
        <v>2736</v>
      </c>
      <c r="I266" s="30"/>
      <c r="J266" s="30"/>
      <c r="K266" s="30"/>
      <c r="L266" s="30"/>
      <c r="M266" s="30"/>
      <c r="N266" s="30"/>
      <c r="O266" s="30"/>
      <c r="P266" s="30"/>
      <c r="Q266" s="30"/>
      <c r="R266" s="30"/>
      <c r="S266" s="30"/>
      <c r="T266" s="30"/>
      <c r="U266" s="30"/>
      <c r="V266" s="30"/>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c r="BJ266" s="30"/>
      <c r="BK266" s="30"/>
      <c r="BL266" s="30"/>
      <c r="BM266" s="30"/>
      <c r="BN266" s="30"/>
      <c r="BO266" s="30"/>
      <c r="BP266" s="30"/>
      <c r="BQ266" s="30"/>
      <c r="BR266" s="30"/>
      <c r="BS266" s="30"/>
      <c r="BT266" s="30"/>
      <c r="BU266" s="30"/>
      <c r="BV266" s="30"/>
      <c r="BW266" s="30"/>
      <c r="BX266" s="30"/>
      <c r="BY266" s="30"/>
      <c r="BZ266" s="30"/>
      <c r="CA266" s="30"/>
      <c r="CB266" s="30"/>
      <c r="CC266" s="30"/>
      <c r="CD266" s="30"/>
      <c r="CE266" s="30"/>
      <c r="CF266" s="30"/>
      <c r="CG266" s="30"/>
      <c r="CH266" s="30"/>
      <c r="CI266" s="30"/>
      <c r="CJ266" s="30"/>
      <c r="CK266" s="30"/>
      <c r="CL266" s="30"/>
      <c r="CM266" s="30"/>
      <c r="CN266" s="30"/>
      <c r="CO266" s="30"/>
      <c r="CP266" s="30"/>
      <c r="CQ266" s="30"/>
      <c r="CR266" s="30"/>
    </row>
    <row r="267" spans="1:96" x14ac:dyDescent="0.25">
      <c r="A267" s="30" t="s">
        <v>1615</v>
      </c>
      <c r="B267" s="30">
        <v>442</v>
      </c>
      <c r="C267" s="30" t="s">
        <v>2706</v>
      </c>
      <c r="D267" s="30">
        <v>130</v>
      </c>
      <c r="E267" s="30"/>
      <c r="F267" s="30"/>
      <c r="G267" s="30"/>
      <c r="H267" s="30" t="s">
        <v>2737</v>
      </c>
      <c r="I267" s="30"/>
      <c r="J267" s="30"/>
      <c r="K267" s="30"/>
      <c r="L267" s="30"/>
      <c r="M267" s="30"/>
      <c r="N267" s="30"/>
      <c r="O267" s="30"/>
      <c r="P267" s="30"/>
      <c r="Q267" s="30"/>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c r="BJ267" s="30"/>
      <c r="BK267" s="30"/>
      <c r="BL267" s="30"/>
      <c r="BM267" s="30"/>
      <c r="BN267" s="30"/>
      <c r="BO267" s="30"/>
      <c r="BP267" s="30"/>
      <c r="BQ267" s="30"/>
      <c r="BR267" s="30"/>
      <c r="BS267" s="30"/>
      <c r="BT267" s="30"/>
      <c r="BU267" s="30"/>
      <c r="BV267" s="30"/>
      <c r="BW267" s="30"/>
      <c r="BX267" s="30"/>
      <c r="BY267" s="30"/>
      <c r="BZ267" s="30"/>
      <c r="CA267" s="30"/>
      <c r="CB267" s="30"/>
      <c r="CC267" s="30"/>
      <c r="CD267" s="30"/>
      <c r="CE267" s="30"/>
      <c r="CF267" s="30"/>
      <c r="CG267" s="30"/>
      <c r="CH267" s="30"/>
      <c r="CI267" s="30"/>
      <c r="CJ267" s="30"/>
      <c r="CK267" s="30"/>
      <c r="CL267" s="30"/>
      <c r="CM267" s="30"/>
      <c r="CN267" s="30"/>
      <c r="CO267" s="30"/>
      <c r="CP267" s="30"/>
      <c r="CQ267" s="30"/>
      <c r="CR267" s="30"/>
    </row>
    <row r="268" spans="1:96" x14ac:dyDescent="0.25">
      <c r="A268" s="30" t="s">
        <v>1616</v>
      </c>
      <c r="B268" s="30">
        <v>428</v>
      </c>
      <c r="C268" s="30" t="s">
        <v>2734</v>
      </c>
      <c r="D268" s="30">
        <v>2640</v>
      </c>
      <c r="E268" s="30"/>
      <c r="F268" s="30"/>
      <c r="G268" s="30"/>
      <c r="H268" s="30" t="s">
        <v>2738</v>
      </c>
      <c r="I268" s="30"/>
      <c r="J268" s="30"/>
      <c r="K268" s="30"/>
      <c r="L268" s="30"/>
      <c r="M268" s="30"/>
      <c r="N268" s="30"/>
      <c r="O268" s="30"/>
      <c r="P268" s="30"/>
      <c r="Q268" s="30"/>
      <c r="R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c r="BI268" s="30"/>
      <c r="BJ268" s="30"/>
      <c r="BK268" s="30"/>
      <c r="BL268" s="30"/>
      <c r="BM268" s="30"/>
      <c r="BN268" s="30"/>
      <c r="BO268" s="30"/>
      <c r="BP268" s="30"/>
      <c r="BQ268" s="30"/>
      <c r="BR268" s="30"/>
      <c r="BS268" s="30"/>
      <c r="BT268" s="30"/>
      <c r="BU268" s="30"/>
      <c r="BV268" s="30"/>
      <c r="BW268" s="30"/>
      <c r="BX268" s="30"/>
      <c r="BY268" s="30"/>
      <c r="BZ268" s="30"/>
      <c r="CA268" s="30"/>
      <c r="CB268" s="30"/>
      <c r="CC268" s="30"/>
      <c r="CD268" s="30"/>
      <c r="CE268" s="30"/>
      <c r="CF268" s="30"/>
      <c r="CG268" s="30"/>
      <c r="CH268" s="30"/>
      <c r="CI268" s="30"/>
      <c r="CJ268" s="30"/>
      <c r="CK268" s="30"/>
      <c r="CL268" s="30"/>
      <c r="CM268" s="30"/>
      <c r="CN268" s="30"/>
      <c r="CO268" s="30"/>
      <c r="CP268" s="30"/>
      <c r="CQ268" s="30"/>
      <c r="CR268" s="30"/>
    </row>
    <row r="269" spans="1:96" x14ac:dyDescent="0.25">
      <c r="A269" s="30" t="s">
        <v>1617</v>
      </c>
      <c r="B269" s="30">
        <v>432</v>
      </c>
      <c r="C269" s="30" t="s">
        <v>2734</v>
      </c>
      <c r="D269" s="30">
        <v>2640</v>
      </c>
      <c r="E269" s="30"/>
      <c r="F269" s="30"/>
      <c r="G269" s="30"/>
      <c r="H269" s="30" t="s">
        <v>2739</v>
      </c>
      <c r="I269" s="30"/>
      <c r="J269" s="30"/>
      <c r="K269" s="30"/>
      <c r="L269" s="30"/>
      <c r="M269" s="30"/>
      <c r="N269" s="30"/>
      <c r="O269" s="30"/>
      <c r="P269" s="30"/>
      <c r="Q269" s="30"/>
      <c r="R269" s="30"/>
      <c r="S269" s="30"/>
      <c r="T269" s="30"/>
      <c r="U269" s="30"/>
      <c r="V269" s="30"/>
      <c r="W269" s="30"/>
      <c r="X269" s="30"/>
      <c r="Y269" s="30"/>
      <c r="Z269" s="30"/>
      <c r="AA269" s="30"/>
      <c r="AB269" s="30"/>
      <c r="AC269" s="30"/>
      <c r="AD269" s="30"/>
      <c r="AE269" s="30"/>
      <c r="AF269" s="30"/>
      <c r="AG269" s="30"/>
      <c r="AH269" s="30"/>
      <c r="AI269" s="30"/>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c r="BI269" s="30"/>
      <c r="BJ269" s="30"/>
      <c r="BK269" s="30"/>
      <c r="BL269" s="30"/>
      <c r="BM269" s="30"/>
      <c r="BN269" s="30"/>
      <c r="BO269" s="30"/>
      <c r="BP269" s="30"/>
      <c r="BQ269" s="30"/>
      <c r="BR269" s="30"/>
      <c r="BS269" s="30"/>
      <c r="BT269" s="30"/>
      <c r="BU269" s="30"/>
      <c r="BV269" s="30"/>
      <c r="BW269" s="30"/>
      <c r="BX269" s="30"/>
      <c r="BY269" s="30"/>
      <c r="BZ269" s="30"/>
      <c r="CA269" s="30"/>
      <c r="CB269" s="30"/>
      <c r="CC269" s="30"/>
      <c r="CD269" s="30"/>
      <c r="CE269" s="30"/>
      <c r="CF269" s="30"/>
      <c r="CG269" s="30"/>
      <c r="CH269" s="30"/>
      <c r="CI269" s="30"/>
      <c r="CJ269" s="30"/>
      <c r="CK269" s="30"/>
      <c r="CL269" s="30"/>
      <c r="CM269" s="30"/>
      <c r="CN269" s="30"/>
      <c r="CO269" s="30"/>
      <c r="CP269" s="30"/>
      <c r="CQ269" s="30"/>
      <c r="CR269" s="30"/>
    </row>
    <row r="270" spans="1:96" x14ac:dyDescent="0.25">
      <c r="A270" s="30" t="s">
        <v>1618</v>
      </c>
      <c r="B270" s="30">
        <v>430</v>
      </c>
      <c r="C270" s="30" t="s">
        <v>2734</v>
      </c>
      <c r="D270" s="30">
        <v>2640</v>
      </c>
      <c r="E270" s="30"/>
      <c r="F270" s="30"/>
      <c r="G270" s="30"/>
      <c r="H270" s="30" t="s">
        <v>2740</v>
      </c>
      <c r="I270" s="30"/>
      <c r="J270" s="30"/>
      <c r="K270" s="30"/>
      <c r="L270" s="30"/>
      <c r="M270" s="30"/>
      <c r="N270" s="30"/>
      <c r="O270" s="30"/>
      <c r="P270" s="30"/>
      <c r="Q270" s="30"/>
      <c r="R270" s="30"/>
      <c r="S270" s="30"/>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30"/>
      <c r="BK270" s="30"/>
      <c r="BL270" s="30"/>
      <c r="BM270" s="30"/>
      <c r="BN270" s="30"/>
      <c r="BO270" s="30"/>
      <c r="BP270" s="30"/>
      <c r="BQ270" s="30"/>
      <c r="BR270" s="30"/>
      <c r="BS270" s="30"/>
      <c r="BT270" s="30"/>
      <c r="BU270" s="30"/>
      <c r="BV270" s="30"/>
      <c r="BW270" s="30"/>
      <c r="BX270" s="30"/>
      <c r="BY270" s="30"/>
      <c r="BZ270" s="30"/>
      <c r="CA270" s="30"/>
      <c r="CB270" s="30"/>
      <c r="CC270" s="30"/>
      <c r="CD270" s="30"/>
      <c r="CE270" s="30"/>
      <c r="CF270" s="30"/>
      <c r="CG270" s="30"/>
      <c r="CH270" s="30"/>
      <c r="CI270" s="30"/>
      <c r="CJ270" s="30"/>
      <c r="CK270" s="30"/>
      <c r="CL270" s="30"/>
      <c r="CM270" s="30"/>
      <c r="CN270" s="30"/>
      <c r="CO270" s="30"/>
      <c r="CP270" s="30"/>
      <c r="CQ270" s="30"/>
      <c r="CR270" s="30"/>
    </row>
    <row r="271" spans="1:96" x14ac:dyDescent="0.25">
      <c r="A271" s="30" t="s">
        <v>1619</v>
      </c>
      <c r="B271" s="30">
        <v>447</v>
      </c>
      <c r="C271" s="30" t="s">
        <v>2734</v>
      </c>
      <c r="D271" s="30">
        <v>2640</v>
      </c>
      <c r="E271" s="30"/>
      <c r="F271" s="30"/>
      <c r="G271" s="30"/>
      <c r="H271" s="30" t="s">
        <v>2741</v>
      </c>
      <c r="I271" s="30"/>
      <c r="J271" s="30"/>
      <c r="K271" s="30"/>
      <c r="L271" s="30"/>
      <c r="M271" s="30"/>
      <c r="N271" s="30"/>
      <c r="O271" s="30"/>
      <c r="P271" s="30"/>
      <c r="Q271" s="30"/>
      <c r="R271" s="30"/>
      <c r="S271" s="30"/>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30"/>
      <c r="BL271" s="30"/>
      <c r="BM271" s="30"/>
      <c r="BN271" s="30"/>
      <c r="BO271" s="30"/>
      <c r="BP271" s="30"/>
      <c r="BQ271" s="30"/>
      <c r="BR271" s="30"/>
      <c r="BS271" s="30"/>
      <c r="BT271" s="30"/>
      <c r="BU271" s="30"/>
      <c r="BV271" s="30"/>
      <c r="BW271" s="30"/>
      <c r="BX271" s="30"/>
      <c r="BY271" s="30"/>
      <c r="BZ271" s="30"/>
      <c r="CA271" s="30"/>
      <c r="CB271" s="30"/>
      <c r="CC271" s="30"/>
      <c r="CD271" s="30"/>
      <c r="CE271" s="30"/>
      <c r="CF271" s="30"/>
      <c r="CG271" s="30"/>
      <c r="CH271" s="30"/>
      <c r="CI271" s="30"/>
      <c r="CJ271" s="30"/>
      <c r="CK271" s="30"/>
      <c r="CL271" s="30"/>
      <c r="CM271" s="30"/>
      <c r="CN271" s="30"/>
      <c r="CO271" s="30"/>
      <c r="CP271" s="30"/>
      <c r="CQ271" s="30"/>
      <c r="CR271" s="30"/>
    </row>
    <row r="272" spans="1:96" x14ac:dyDescent="0.25">
      <c r="A272" s="30" t="s">
        <v>1620</v>
      </c>
      <c r="B272" s="30">
        <v>71</v>
      </c>
      <c r="C272" s="30" t="s">
        <v>2671</v>
      </c>
      <c r="D272" s="30">
        <v>470</v>
      </c>
      <c r="E272" s="30"/>
      <c r="F272" s="30"/>
      <c r="G272" s="30"/>
      <c r="H272" s="30" t="s">
        <v>2742</v>
      </c>
      <c r="I272" s="30"/>
      <c r="J272" s="30"/>
      <c r="K272" s="30"/>
      <c r="L272" s="30"/>
      <c r="M272" s="30"/>
      <c r="N272" s="30"/>
      <c r="O272" s="30"/>
      <c r="P272" s="30"/>
      <c r="Q272" s="30"/>
      <c r="R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30"/>
      <c r="BU272" s="30"/>
      <c r="BV272" s="30"/>
      <c r="BW272" s="30"/>
      <c r="BX272" s="30"/>
      <c r="BY272" s="30"/>
      <c r="BZ272" s="30"/>
      <c r="CA272" s="30"/>
      <c r="CB272" s="30"/>
      <c r="CC272" s="30"/>
      <c r="CD272" s="30"/>
      <c r="CE272" s="30"/>
      <c r="CF272" s="30"/>
      <c r="CG272" s="30"/>
      <c r="CH272" s="30"/>
      <c r="CI272" s="30"/>
      <c r="CJ272" s="30"/>
      <c r="CK272" s="30"/>
      <c r="CL272" s="30"/>
      <c r="CM272" s="30"/>
      <c r="CN272" s="30"/>
      <c r="CO272" s="30"/>
      <c r="CP272" s="30"/>
      <c r="CQ272" s="30"/>
      <c r="CR272" s="30"/>
    </row>
    <row r="273" spans="1:96" x14ac:dyDescent="0.25">
      <c r="A273" s="30" t="s">
        <v>1621</v>
      </c>
      <c r="B273" s="30">
        <v>209</v>
      </c>
      <c r="C273" s="30" t="s">
        <v>2649</v>
      </c>
      <c r="D273" s="30">
        <v>1040</v>
      </c>
      <c r="E273" s="30"/>
      <c r="F273" s="30"/>
      <c r="G273" s="30"/>
      <c r="H273" s="30" t="s">
        <v>2743</v>
      </c>
      <c r="I273" s="30"/>
      <c r="J273" s="30"/>
      <c r="K273" s="30"/>
      <c r="L273" s="30"/>
      <c r="M273" s="30"/>
      <c r="N273" s="30"/>
      <c r="O273" s="30"/>
      <c r="P273" s="30"/>
      <c r="Q273" s="30"/>
      <c r="R273" s="30"/>
      <c r="S273" s="30"/>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30"/>
      <c r="BL273" s="30"/>
      <c r="BM273" s="30"/>
      <c r="BN273" s="30"/>
      <c r="BO273" s="30"/>
      <c r="BP273" s="30"/>
      <c r="BQ273" s="30"/>
      <c r="BR273" s="30"/>
      <c r="BS273" s="30"/>
      <c r="BT273" s="30"/>
      <c r="BU273" s="30"/>
      <c r="BV273" s="30"/>
      <c r="BW273" s="30"/>
      <c r="BX273" s="30"/>
      <c r="BY273" s="30"/>
      <c r="BZ273" s="30"/>
      <c r="CA273" s="30"/>
      <c r="CB273" s="30"/>
      <c r="CC273" s="30"/>
      <c r="CD273" s="30"/>
      <c r="CE273" s="30"/>
      <c r="CF273" s="30"/>
      <c r="CG273" s="30"/>
      <c r="CH273" s="30"/>
      <c r="CI273" s="30"/>
      <c r="CJ273" s="30"/>
      <c r="CK273" s="30"/>
      <c r="CL273" s="30"/>
      <c r="CM273" s="30"/>
      <c r="CN273" s="30"/>
      <c r="CO273" s="30"/>
      <c r="CP273" s="30"/>
      <c r="CQ273" s="30"/>
      <c r="CR273" s="30"/>
    </row>
    <row r="274" spans="1:96" x14ac:dyDescent="0.25">
      <c r="A274" s="30" t="s">
        <v>1622</v>
      </c>
      <c r="B274" s="30">
        <v>469</v>
      </c>
      <c r="C274" s="30" t="s">
        <v>2669</v>
      </c>
      <c r="D274" s="30">
        <v>980</v>
      </c>
      <c r="E274" s="30"/>
      <c r="F274" s="30"/>
      <c r="G274" s="30"/>
      <c r="H274" s="30" t="s">
        <v>2744</v>
      </c>
      <c r="I274" s="30"/>
      <c r="J274" s="30"/>
      <c r="K274" s="30"/>
      <c r="L274" s="30"/>
      <c r="M274" s="30"/>
      <c r="N274" s="30"/>
      <c r="O274" s="30"/>
      <c r="P274" s="30"/>
      <c r="Q274" s="30"/>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30"/>
      <c r="BU274" s="30"/>
      <c r="BV274" s="30"/>
      <c r="BW274" s="30"/>
      <c r="BX274" s="30"/>
      <c r="BY274" s="30"/>
      <c r="BZ274" s="30"/>
      <c r="CA274" s="30"/>
      <c r="CB274" s="30"/>
      <c r="CC274" s="30"/>
      <c r="CD274" s="30"/>
      <c r="CE274" s="30"/>
      <c r="CF274" s="30"/>
      <c r="CG274" s="30"/>
      <c r="CH274" s="30"/>
      <c r="CI274" s="30"/>
      <c r="CJ274" s="30"/>
      <c r="CK274" s="30"/>
      <c r="CL274" s="30"/>
      <c r="CM274" s="30"/>
      <c r="CN274" s="30"/>
      <c r="CO274" s="30"/>
      <c r="CP274" s="30"/>
      <c r="CQ274" s="30"/>
      <c r="CR274" s="30"/>
    </row>
    <row r="275" spans="1:96" x14ac:dyDescent="0.25">
      <c r="A275" s="30" t="s">
        <v>1623</v>
      </c>
      <c r="B275" s="30">
        <v>452</v>
      </c>
      <c r="C275" s="30" t="s">
        <v>2651</v>
      </c>
      <c r="D275" s="30">
        <v>1010</v>
      </c>
      <c r="E275" s="30"/>
      <c r="F275" s="30"/>
      <c r="G275" s="30"/>
      <c r="H275" s="30" t="s">
        <v>2745</v>
      </c>
      <c r="I275" s="30"/>
      <c r="J275" s="30"/>
      <c r="K275" s="30"/>
      <c r="L275" s="30"/>
      <c r="M275" s="30"/>
      <c r="N275" s="30"/>
      <c r="O275" s="30"/>
      <c r="P275" s="30"/>
      <c r="Q275" s="30"/>
      <c r="R275" s="30"/>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30"/>
      <c r="BU275" s="30"/>
      <c r="BV275" s="30"/>
      <c r="BW275" s="30"/>
      <c r="BX275" s="30"/>
      <c r="BY275" s="30"/>
      <c r="BZ275" s="30"/>
      <c r="CA275" s="30"/>
      <c r="CB275" s="30"/>
      <c r="CC275" s="30"/>
      <c r="CD275" s="30"/>
      <c r="CE275" s="30"/>
      <c r="CF275" s="30"/>
      <c r="CG275" s="30"/>
      <c r="CH275" s="30"/>
      <c r="CI275" s="30"/>
      <c r="CJ275" s="30"/>
      <c r="CK275" s="30"/>
      <c r="CL275" s="30"/>
      <c r="CM275" s="30"/>
      <c r="CN275" s="30"/>
      <c r="CO275" s="30"/>
      <c r="CP275" s="30"/>
      <c r="CQ275" s="30"/>
      <c r="CR275" s="30"/>
    </row>
    <row r="276" spans="1:96" x14ac:dyDescent="0.25">
      <c r="A276" s="30" t="s">
        <v>1624</v>
      </c>
      <c r="B276" s="30">
        <v>458</v>
      </c>
      <c r="C276" s="30" t="s">
        <v>2696</v>
      </c>
      <c r="D276" s="30">
        <v>180</v>
      </c>
      <c r="E276" s="30"/>
      <c r="F276" s="30"/>
      <c r="G276" s="30"/>
      <c r="H276" s="30" t="s">
        <v>2746</v>
      </c>
      <c r="I276" s="30"/>
      <c r="J276" s="30"/>
      <c r="K276" s="30"/>
      <c r="L276" s="30"/>
      <c r="M276" s="30"/>
      <c r="N276" s="30"/>
      <c r="O276" s="30"/>
      <c r="P276" s="30"/>
      <c r="Q276" s="30"/>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c r="BJ276" s="30"/>
      <c r="BK276" s="30"/>
      <c r="BL276" s="30"/>
      <c r="BM276" s="30"/>
      <c r="BN276" s="30"/>
      <c r="BO276" s="30"/>
      <c r="BP276" s="30"/>
      <c r="BQ276" s="30"/>
      <c r="BR276" s="30"/>
      <c r="BS276" s="30"/>
      <c r="BT276" s="30"/>
      <c r="BU276" s="30"/>
      <c r="BV276" s="30"/>
      <c r="BW276" s="30"/>
      <c r="BX276" s="30"/>
      <c r="BY276" s="30"/>
      <c r="BZ276" s="30"/>
      <c r="CA276" s="30"/>
      <c r="CB276" s="30"/>
      <c r="CC276" s="30"/>
      <c r="CD276" s="30"/>
      <c r="CE276" s="30"/>
      <c r="CF276" s="30"/>
      <c r="CG276" s="30"/>
      <c r="CH276" s="30"/>
      <c r="CI276" s="30"/>
      <c r="CJ276" s="30"/>
      <c r="CK276" s="30"/>
      <c r="CL276" s="30"/>
      <c r="CM276" s="30"/>
      <c r="CN276" s="30"/>
      <c r="CO276" s="30"/>
      <c r="CP276" s="30"/>
      <c r="CQ276" s="30"/>
      <c r="CR276" s="30"/>
    </row>
    <row r="277" spans="1:96" x14ac:dyDescent="0.25">
      <c r="A277" s="30" t="s">
        <v>1625</v>
      </c>
      <c r="B277" s="30">
        <v>1458</v>
      </c>
      <c r="C277" s="30" t="s">
        <v>2696</v>
      </c>
      <c r="D277" s="30">
        <v>180</v>
      </c>
      <c r="E277" s="30"/>
      <c r="F277" s="30"/>
      <c r="G277" s="30"/>
      <c r="H277" s="30" t="s">
        <v>2747</v>
      </c>
      <c r="I277" s="30"/>
      <c r="J277" s="30"/>
      <c r="K277" s="30"/>
      <c r="L277" s="30"/>
      <c r="M277" s="30"/>
      <c r="N277" s="30"/>
      <c r="O277" s="30"/>
      <c r="P277" s="30"/>
      <c r="Q277" s="30"/>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c r="BI277" s="30"/>
      <c r="BJ277" s="30"/>
      <c r="BK277" s="30"/>
      <c r="BL277" s="30"/>
      <c r="BM277" s="30"/>
      <c r="BN277" s="30"/>
      <c r="BO277" s="30"/>
      <c r="BP277" s="30"/>
      <c r="BQ277" s="30"/>
      <c r="BR277" s="30"/>
      <c r="BS277" s="30"/>
      <c r="BT277" s="30"/>
      <c r="BU277" s="30"/>
      <c r="BV277" s="30"/>
      <c r="BW277" s="30"/>
      <c r="BX277" s="30"/>
      <c r="BY277" s="30"/>
      <c r="BZ277" s="30"/>
      <c r="CA277" s="30"/>
      <c r="CB277" s="30"/>
      <c r="CC277" s="30"/>
      <c r="CD277" s="30"/>
      <c r="CE277" s="30"/>
      <c r="CF277" s="30"/>
      <c r="CG277" s="30"/>
      <c r="CH277" s="30"/>
      <c r="CI277" s="30"/>
      <c r="CJ277" s="30"/>
      <c r="CK277" s="30"/>
      <c r="CL277" s="30"/>
      <c r="CM277" s="30"/>
      <c r="CN277" s="30"/>
      <c r="CO277" s="30"/>
      <c r="CP277" s="30"/>
      <c r="CQ277" s="30"/>
      <c r="CR277" s="30"/>
    </row>
    <row r="278" spans="1:96" x14ac:dyDescent="0.25">
      <c r="A278" s="30" t="s">
        <v>1626</v>
      </c>
      <c r="B278" s="30">
        <v>465</v>
      </c>
      <c r="C278" s="30" t="s">
        <v>2696</v>
      </c>
      <c r="D278" s="30">
        <v>180</v>
      </c>
      <c r="E278" s="30"/>
      <c r="F278" s="30"/>
      <c r="G278" s="30"/>
      <c r="H278" s="30" t="s">
        <v>2748</v>
      </c>
      <c r="I278" s="30"/>
      <c r="J278" s="30"/>
      <c r="K278" s="30"/>
      <c r="L278" s="30"/>
      <c r="M278" s="30"/>
      <c r="N278" s="30"/>
      <c r="O278" s="30"/>
      <c r="P278" s="30"/>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c r="BI278" s="30"/>
      <c r="BJ278" s="30"/>
      <c r="BK278" s="30"/>
      <c r="BL278" s="30"/>
      <c r="BM278" s="30"/>
      <c r="BN278" s="30"/>
      <c r="BO278" s="30"/>
      <c r="BP278" s="30"/>
      <c r="BQ278" s="30"/>
      <c r="BR278" s="30"/>
      <c r="BS278" s="30"/>
      <c r="BT278" s="30"/>
      <c r="BU278" s="30"/>
      <c r="BV278" s="30"/>
      <c r="BW278" s="30"/>
      <c r="BX278" s="30"/>
      <c r="BY278" s="30"/>
      <c r="BZ278" s="30"/>
      <c r="CA278" s="30"/>
      <c r="CB278" s="30"/>
      <c r="CC278" s="30"/>
      <c r="CD278" s="30"/>
      <c r="CE278" s="30"/>
      <c r="CF278" s="30"/>
      <c r="CG278" s="30"/>
      <c r="CH278" s="30"/>
      <c r="CI278" s="30"/>
      <c r="CJ278" s="30"/>
      <c r="CK278" s="30"/>
      <c r="CL278" s="30"/>
      <c r="CM278" s="30"/>
      <c r="CN278" s="30"/>
      <c r="CO278" s="30"/>
      <c r="CP278" s="30"/>
      <c r="CQ278" s="30"/>
      <c r="CR278" s="30"/>
    </row>
    <row r="279" spans="1:96" x14ac:dyDescent="0.25">
      <c r="A279" s="30" t="s">
        <v>1627</v>
      </c>
      <c r="B279" s="30">
        <v>464</v>
      </c>
      <c r="C279" s="30" t="s">
        <v>2696</v>
      </c>
      <c r="D279" s="30">
        <v>180</v>
      </c>
      <c r="E279" s="30"/>
      <c r="F279" s="30"/>
      <c r="G279" s="30"/>
      <c r="H279" s="30" t="s">
        <v>2749</v>
      </c>
      <c r="I279" s="30"/>
      <c r="J279" s="30"/>
      <c r="K279" s="30"/>
      <c r="L279" s="30"/>
      <c r="M279" s="30"/>
      <c r="N279" s="30"/>
      <c r="O279" s="30"/>
      <c r="P279" s="30"/>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c r="BJ279" s="30"/>
      <c r="BK279" s="30"/>
      <c r="BL279" s="30"/>
      <c r="BM279" s="30"/>
      <c r="BN279" s="30"/>
      <c r="BO279" s="30"/>
      <c r="BP279" s="30"/>
      <c r="BQ279" s="30"/>
      <c r="BR279" s="30"/>
      <c r="BS279" s="30"/>
      <c r="BT279" s="30"/>
      <c r="BU279" s="30"/>
      <c r="BV279" s="30"/>
      <c r="BW279" s="30"/>
      <c r="BX279" s="30"/>
      <c r="BY279" s="30"/>
      <c r="BZ279" s="30"/>
      <c r="CA279" s="30"/>
      <c r="CB279" s="30"/>
      <c r="CC279" s="30"/>
      <c r="CD279" s="30"/>
      <c r="CE279" s="30"/>
      <c r="CF279" s="30"/>
      <c r="CG279" s="30"/>
      <c r="CH279" s="30"/>
      <c r="CI279" s="30"/>
      <c r="CJ279" s="30"/>
      <c r="CK279" s="30"/>
      <c r="CL279" s="30"/>
      <c r="CM279" s="30"/>
      <c r="CN279" s="30"/>
      <c r="CO279" s="30"/>
      <c r="CP279" s="30"/>
      <c r="CQ279" s="30"/>
      <c r="CR279" s="30"/>
    </row>
    <row r="280" spans="1:96" x14ac:dyDescent="0.25">
      <c r="A280" s="30" t="s">
        <v>1628</v>
      </c>
      <c r="B280" s="30">
        <v>7232</v>
      </c>
      <c r="C280" s="30" t="s">
        <v>2696</v>
      </c>
      <c r="D280" s="30">
        <v>180</v>
      </c>
      <c r="E280" s="30"/>
      <c r="F280" s="30"/>
      <c r="G280" s="30"/>
      <c r="H280" s="30" t="s">
        <v>2750</v>
      </c>
      <c r="I280" s="30"/>
      <c r="J280" s="30"/>
      <c r="K280" s="30"/>
      <c r="L280" s="30"/>
      <c r="M280" s="30"/>
      <c r="N280" s="30"/>
      <c r="O280" s="30"/>
      <c r="P280" s="30"/>
      <c r="Q280" s="30"/>
      <c r="R280" s="30"/>
      <c r="S280" s="30"/>
      <c r="T280" s="30"/>
      <c r="U280" s="30"/>
      <c r="V280" s="30"/>
      <c r="W280" s="30"/>
      <c r="X280" s="30"/>
      <c r="Y280" s="30"/>
      <c r="Z280" s="30"/>
      <c r="AA280" s="30"/>
      <c r="AB280" s="30"/>
      <c r="AC280" s="30"/>
      <c r="AD280" s="30"/>
      <c r="AE280" s="30"/>
      <c r="AF280" s="30"/>
      <c r="AG280" s="30"/>
      <c r="AH280" s="30"/>
      <c r="AI280" s="30"/>
      <c r="AJ280" s="30"/>
      <c r="AK280" s="30"/>
      <c r="AL280" s="30"/>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c r="BI280" s="30"/>
      <c r="BJ280" s="30"/>
      <c r="BK280" s="30"/>
      <c r="BL280" s="30"/>
      <c r="BM280" s="30"/>
      <c r="BN280" s="30"/>
      <c r="BO280" s="30"/>
      <c r="BP280" s="30"/>
      <c r="BQ280" s="30"/>
      <c r="BR280" s="30"/>
      <c r="BS280" s="30"/>
      <c r="BT280" s="30"/>
      <c r="BU280" s="30"/>
      <c r="BV280" s="30"/>
      <c r="BW280" s="30"/>
      <c r="BX280" s="30"/>
      <c r="BY280" s="30"/>
      <c r="BZ280" s="30"/>
      <c r="CA280" s="30"/>
      <c r="CB280" s="30"/>
      <c r="CC280" s="30"/>
      <c r="CD280" s="30"/>
      <c r="CE280" s="30"/>
      <c r="CF280" s="30"/>
      <c r="CG280" s="30"/>
      <c r="CH280" s="30"/>
      <c r="CI280" s="30"/>
      <c r="CJ280" s="30"/>
      <c r="CK280" s="30"/>
      <c r="CL280" s="30"/>
      <c r="CM280" s="30"/>
      <c r="CN280" s="30"/>
      <c r="CO280" s="30"/>
      <c r="CP280" s="30"/>
      <c r="CQ280" s="30"/>
      <c r="CR280" s="30"/>
    </row>
    <row r="281" spans="1:96" x14ac:dyDescent="0.25">
      <c r="A281" s="30" t="s">
        <v>1629</v>
      </c>
      <c r="B281" s="30">
        <v>9396</v>
      </c>
      <c r="C281" s="30" t="s">
        <v>2696</v>
      </c>
      <c r="D281" s="30">
        <v>180</v>
      </c>
      <c r="E281" s="30"/>
      <c r="F281" s="30"/>
      <c r="G281" s="30"/>
      <c r="H281" s="30" t="s">
        <v>2751</v>
      </c>
      <c r="I281" s="30"/>
      <c r="J281" s="30"/>
      <c r="K281" s="30"/>
      <c r="L281" s="30"/>
      <c r="M281" s="30"/>
      <c r="N281" s="30"/>
      <c r="O281" s="30"/>
      <c r="P281" s="30"/>
      <c r="Q281" s="30"/>
      <c r="R281" s="30"/>
      <c r="S281" s="30"/>
      <c r="T281" s="30"/>
      <c r="U281" s="30"/>
      <c r="V281" s="30"/>
      <c r="W281" s="30"/>
      <c r="X281" s="30"/>
      <c r="Y281" s="30"/>
      <c r="Z281" s="30"/>
      <c r="AA281" s="30"/>
      <c r="AB281" s="30"/>
      <c r="AC281" s="30"/>
      <c r="AD281" s="30"/>
      <c r="AE281" s="30"/>
      <c r="AF281" s="30"/>
      <c r="AG281" s="30"/>
      <c r="AH281" s="30"/>
      <c r="AI281" s="30"/>
      <c r="AJ281" s="30"/>
      <c r="AK281" s="30"/>
      <c r="AL281" s="30"/>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c r="BJ281" s="30"/>
      <c r="BK281" s="30"/>
      <c r="BL281" s="30"/>
      <c r="BM281" s="30"/>
      <c r="BN281" s="30"/>
      <c r="BO281" s="30"/>
      <c r="BP281" s="30"/>
      <c r="BQ281" s="30"/>
      <c r="BR281" s="30"/>
      <c r="BS281" s="30"/>
      <c r="BT281" s="30"/>
      <c r="BU281" s="30"/>
      <c r="BV281" s="30"/>
      <c r="BW281" s="30"/>
      <c r="BX281" s="30"/>
      <c r="BY281" s="30"/>
      <c r="BZ281" s="30"/>
      <c r="CA281" s="30"/>
      <c r="CB281" s="30"/>
      <c r="CC281" s="30"/>
      <c r="CD281" s="30"/>
      <c r="CE281" s="30"/>
      <c r="CF281" s="30"/>
      <c r="CG281" s="30"/>
      <c r="CH281" s="30"/>
      <c r="CI281" s="30"/>
      <c r="CJ281" s="30"/>
      <c r="CK281" s="30"/>
      <c r="CL281" s="30"/>
      <c r="CM281" s="30"/>
      <c r="CN281" s="30"/>
      <c r="CO281" s="30"/>
      <c r="CP281" s="30"/>
      <c r="CQ281" s="30"/>
      <c r="CR281" s="30"/>
    </row>
    <row r="282" spans="1:96" x14ac:dyDescent="0.25">
      <c r="A282" s="30" t="s">
        <v>1630</v>
      </c>
      <c r="B282" s="30">
        <v>4306</v>
      </c>
      <c r="C282" s="30" t="s">
        <v>2752</v>
      </c>
      <c r="D282" s="30">
        <v>490</v>
      </c>
      <c r="E282" s="30"/>
      <c r="F282" s="30"/>
      <c r="G282" s="30"/>
      <c r="H282" s="30" t="s">
        <v>2753</v>
      </c>
      <c r="I282" s="30"/>
      <c r="J282" s="30"/>
      <c r="K282" s="30"/>
      <c r="L282" s="30"/>
      <c r="M282" s="30"/>
      <c r="N282" s="30"/>
      <c r="O282" s="30"/>
      <c r="P282" s="30"/>
      <c r="Q282" s="30"/>
      <c r="R282" s="30"/>
      <c r="S282" s="30"/>
      <c r="T282" s="30"/>
      <c r="U282" s="30"/>
      <c r="V282" s="30"/>
      <c r="W282" s="30"/>
      <c r="X282" s="30"/>
      <c r="Y282" s="30"/>
      <c r="Z282" s="30"/>
      <c r="AA282" s="30"/>
      <c r="AB282" s="30"/>
      <c r="AC282" s="30"/>
      <c r="AD282" s="30"/>
      <c r="AE282" s="30"/>
      <c r="AF282" s="30"/>
      <c r="AG282" s="30"/>
      <c r="AH282" s="30"/>
      <c r="AI282" s="30"/>
      <c r="AJ282" s="30"/>
      <c r="AK282" s="30"/>
      <c r="AL282" s="30"/>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c r="BJ282" s="30"/>
      <c r="BK282" s="30"/>
      <c r="BL282" s="30"/>
      <c r="BM282" s="30"/>
      <c r="BN282" s="30"/>
      <c r="BO282" s="30"/>
      <c r="BP282" s="30"/>
      <c r="BQ282" s="30"/>
      <c r="BR282" s="30"/>
      <c r="BS282" s="30"/>
      <c r="BT282" s="30"/>
      <c r="BU282" s="30"/>
      <c r="BV282" s="30"/>
      <c r="BW282" s="30"/>
      <c r="BX282" s="30"/>
      <c r="BY282" s="30"/>
      <c r="BZ282" s="30"/>
      <c r="CA282" s="30"/>
      <c r="CB282" s="30"/>
      <c r="CC282" s="30"/>
      <c r="CD282" s="30"/>
      <c r="CE282" s="30"/>
      <c r="CF282" s="30"/>
      <c r="CG282" s="30"/>
      <c r="CH282" s="30"/>
      <c r="CI282" s="30"/>
      <c r="CJ282" s="30"/>
      <c r="CK282" s="30"/>
      <c r="CL282" s="30"/>
      <c r="CM282" s="30"/>
      <c r="CN282" s="30"/>
      <c r="CO282" s="30"/>
      <c r="CP282" s="30"/>
      <c r="CQ282" s="30"/>
      <c r="CR282" s="30"/>
    </row>
    <row r="283" spans="1:96" x14ac:dyDescent="0.25">
      <c r="A283" s="30" t="s">
        <v>1631</v>
      </c>
      <c r="B283" s="30">
        <v>471</v>
      </c>
      <c r="C283" s="30" t="s">
        <v>2754</v>
      </c>
      <c r="D283" s="30">
        <v>910</v>
      </c>
      <c r="E283" s="30"/>
      <c r="F283" s="30"/>
      <c r="G283" s="30"/>
      <c r="H283" s="30" t="s">
        <v>2755</v>
      </c>
      <c r="I283" s="30"/>
      <c r="J283" s="30"/>
      <c r="K283" s="30"/>
      <c r="L283" s="30"/>
      <c r="M283" s="30"/>
      <c r="N283" s="30"/>
      <c r="O283" s="30"/>
      <c r="P283" s="30"/>
      <c r="Q283" s="30"/>
      <c r="R283" s="30"/>
      <c r="S283" s="30"/>
      <c r="T283" s="30"/>
      <c r="U283" s="30"/>
      <c r="V283" s="30"/>
      <c r="W283" s="30"/>
      <c r="X283" s="30"/>
      <c r="Y283" s="30"/>
      <c r="Z283" s="30"/>
      <c r="AA283" s="30"/>
      <c r="AB283" s="30"/>
      <c r="AC283" s="30"/>
      <c r="AD283" s="30"/>
      <c r="AE283" s="30"/>
      <c r="AF283" s="30"/>
      <c r="AG283" s="30"/>
      <c r="AH283" s="30"/>
      <c r="AI283" s="30"/>
      <c r="AJ283" s="30"/>
      <c r="AK283" s="30"/>
      <c r="AL283" s="30"/>
      <c r="AM283" s="30"/>
      <c r="AN283" s="30"/>
      <c r="AO283" s="30"/>
      <c r="AP283" s="30"/>
      <c r="AQ283" s="30"/>
      <c r="AR283" s="30"/>
      <c r="AS283" s="30"/>
      <c r="AT283" s="30"/>
      <c r="AU283" s="30"/>
      <c r="AV283" s="30"/>
      <c r="AW283" s="30"/>
      <c r="AX283" s="30"/>
      <c r="AY283" s="30"/>
      <c r="AZ283" s="30"/>
      <c r="BA283" s="30"/>
      <c r="BB283" s="30"/>
      <c r="BC283" s="30"/>
      <c r="BD283" s="30"/>
      <c r="BE283" s="30"/>
      <c r="BF283" s="30"/>
      <c r="BG283" s="30"/>
      <c r="BH283" s="30"/>
      <c r="BI283" s="30"/>
      <c r="BJ283" s="30"/>
      <c r="BK283" s="30"/>
      <c r="BL283" s="30"/>
      <c r="BM283" s="30"/>
      <c r="BN283" s="30"/>
      <c r="BO283" s="30"/>
      <c r="BP283" s="30"/>
      <c r="BQ283" s="30"/>
      <c r="BR283" s="30"/>
      <c r="BS283" s="30"/>
      <c r="BT283" s="30"/>
      <c r="BU283" s="30"/>
      <c r="BV283" s="30"/>
      <c r="BW283" s="30"/>
      <c r="BX283" s="30"/>
      <c r="BY283" s="30"/>
      <c r="BZ283" s="30"/>
      <c r="CA283" s="30"/>
      <c r="CB283" s="30"/>
      <c r="CC283" s="30"/>
      <c r="CD283" s="30"/>
      <c r="CE283" s="30"/>
      <c r="CF283" s="30"/>
      <c r="CG283" s="30"/>
      <c r="CH283" s="30"/>
      <c r="CI283" s="30"/>
      <c r="CJ283" s="30"/>
      <c r="CK283" s="30"/>
      <c r="CL283" s="30"/>
      <c r="CM283" s="30"/>
      <c r="CN283" s="30"/>
      <c r="CO283" s="30"/>
      <c r="CP283" s="30"/>
      <c r="CQ283" s="30"/>
      <c r="CR283" s="30"/>
    </row>
    <row r="284" spans="1:96" x14ac:dyDescent="0.25">
      <c r="A284" s="30" t="s">
        <v>1632</v>
      </c>
      <c r="B284" s="30">
        <v>472</v>
      </c>
      <c r="C284" s="30" t="s">
        <v>2640</v>
      </c>
      <c r="D284" s="30">
        <v>2700</v>
      </c>
      <c r="E284" s="30"/>
      <c r="F284" s="30"/>
      <c r="G284" s="30"/>
      <c r="H284" s="30" t="s">
        <v>2756</v>
      </c>
      <c r="I284" s="30"/>
      <c r="J284" s="30"/>
      <c r="K284" s="30"/>
      <c r="L284" s="30"/>
      <c r="M284" s="30"/>
      <c r="N284" s="30"/>
      <c r="O284" s="30"/>
      <c r="P284" s="30"/>
      <c r="Q284" s="30"/>
      <c r="R284" s="30"/>
      <c r="S284" s="30"/>
      <c r="T284" s="30"/>
      <c r="U284" s="30"/>
      <c r="V284" s="30"/>
      <c r="W284" s="30"/>
      <c r="X284" s="30"/>
      <c r="Y284" s="30"/>
      <c r="Z284" s="30"/>
      <c r="AA284" s="30"/>
      <c r="AB284" s="30"/>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c r="BI284" s="30"/>
      <c r="BJ284" s="30"/>
      <c r="BK284" s="30"/>
      <c r="BL284" s="30"/>
      <c r="BM284" s="30"/>
      <c r="BN284" s="30"/>
      <c r="BO284" s="30"/>
      <c r="BP284" s="30"/>
      <c r="BQ284" s="30"/>
      <c r="BR284" s="30"/>
      <c r="BS284" s="30"/>
      <c r="BT284" s="30"/>
      <c r="BU284" s="30"/>
      <c r="BV284" s="30"/>
      <c r="BW284" s="30"/>
      <c r="BX284" s="30"/>
      <c r="BY284" s="30"/>
      <c r="BZ284" s="30"/>
      <c r="CA284" s="30"/>
      <c r="CB284" s="30"/>
      <c r="CC284" s="30"/>
      <c r="CD284" s="30"/>
      <c r="CE284" s="30"/>
      <c r="CF284" s="30"/>
      <c r="CG284" s="30"/>
      <c r="CH284" s="30"/>
      <c r="CI284" s="30"/>
      <c r="CJ284" s="30"/>
      <c r="CK284" s="30"/>
      <c r="CL284" s="30"/>
      <c r="CM284" s="30"/>
      <c r="CN284" s="30"/>
      <c r="CO284" s="30"/>
      <c r="CP284" s="30"/>
      <c r="CQ284" s="30"/>
      <c r="CR284" s="30"/>
    </row>
    <row r="285" spans="1:96" x14ac:dyDescent="0.25">
      <c r="A285" s="30" t="s">
        <v>1633</v>
      </c>
      <c r="B285" s="30">
        <v>213</v>
      </c>
      <c r="C285" s="30" t="s">
        <v>2696</v>
      </c>
      <c r="D285" s="30">
        <v>180</v>
      </c>
      <c r="E285" s="30"/>
      <c r="F285" s="30"/>
      <c r="G285" s="30"/>
      <c r="H285" s="30" t="s">
        <v>2757</v>
      </c>
      <c r="I285" s="30"/>
      <c r="J285" s="30"/>
      <c r="K285" s="30"/>
      <c r="L285" s="30"/>
      <c r="M285" s="30"/>
      <c r="N285" s="30"/>
      <c r="O285" s="30"/>
      <c r="P285" s="30"/>
      <c r="Q285" s="30"/>
      <c r="R285" s="30"/>
      <c r="S285" s="30"/>
      <c r="T285" s="30"/>
      <c r="U285" s="30"/>
      <c r="V285" s="30"/>
      <c r="W285" s="30"/>
      <c r="X285" s="30"/>
      <c r="Y285" s="30"/>
      <c r="Z285" s="30"/>
      <c r="AA285" s="30"/>
      <c r="AB285" s="30"/>
      <c r="AC285" s="30"/>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c r="BJ285" s="30"/>
      <c r="BK285" s="30"/>
      <c r="BL285" s="30"/>
      <c r="BM285" s="30"/>
      <c r="BN285" s="30"/>
      <c r="BO285" s="30"/>
      <c r="BP285" s="30"/>
      <c r="BQ285" s="30"/>
      <c r="BR285" s="30"/>
      <c r="BS285" s="30"/>
      <c r="BT285" s="30"/>
      <c r="BU285" s="30"/>
      <c r="BV285" s="30"/>
      <c r="BW285" s="30"/>
      <c r="BX285" s="30"/>
      <c r="BY285" s="30"/>
      <c r="BZ285" s="30"/>
      <c r="CA285" s="30"/>
      <c r="CB285" s="30"/>
      <c r="CC285" s="30"/>
      <c r="CD285" s="30"/>
      <c r="CE285" s="30"/>
      <c r="CF285" s="30"/>
      <c r="CG285" s="30"/>
      <c r="CH285" s="30"/>
      <c r="CI285" s="30"/>
      <c r="CJ285" s="30"/>
      <c r="CK285" s="30"/>
      <c r="CL285" s="30"/>
      <c r="CM285" s="30"/>
      <c r="CN285" s="30"/>
      <c r="CO285" s="30"/>
      <c r="CP285" s="30"/>
      <c r="CQ285" s="30"/>
      <c r="CR285" s="30"/>
    </row>
    <row r="286" spans="1:96" x14ac:dyDescent="0.25">
      <c r="A286" s="30" t="s">
        <v>1634</v>
      </c>
      <c r="B286" s="30">
        <v>515</v>
      </c>
      <c r="C286" s="30" t="s">
        <v>2758</v>
      </c>
      <c r="D286" s="30">
        <v>1828</v>
      </c>
      <c r="E286" s="30"/>
      <c r="F286" s="30"/>
      <c r="G286" s="30"/>
      <c r="H286" s="30" t="s">
        <v>2759</v>
      </c>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c r="BS286" s="30"/>
      <c r="BT286" s="30"/>
      <c r="BU286" s="30"/>
      <c r="BV286" s="30"/>
      <c r="BW286" s="30"/>
      <c r="BX286" s="30"/>
      <c r="BY286" s="30"/>
      <c r="BZ286" s="30"/>
      <c r="CA286" s="30"/>
      <c r="CB286" s="30"/>
      <c r="CC286" s="30"/>
      <c r="CD286" s="30"/>
      <c r="CE286" s="30"/>
      <c r="CF286" s="30"/>
      <c r="CG286" s="30"/>
      <c r="CH286" s="30"/>
      <c r="CI286" s="30"/>
      <c r="CJ286" s="30"/>
      <c r="CK286" s="30"/>
      <c r="CL286" s="30"/>
      <c r="CM286" s="30"/>
      <c r="CN286" s="30"/>
      <c r="CO286" s="30"/>
      <c r="CP286" s="30"/>
      <c r="CQ286" s="30"/>
      <c r="CR286" s="30"/>
    </row>
    <row r="287" spans="1:96" x14ac:dyDescent="0.25">
      <c r="A287" s="30" t="s">
        <v>1635</v>
      </c>
      <c r="B287" s="30">
        <v>865</v>
      </c>
      <c r="C287" s="30" t="s">
        <v>2760</v>
      </c>
      <c r="D287" s="30">
        <v>1560</v>
      </c>
      <c r="E287" s="30"/>
      <c r="F287" s="30"/>
      <c r="G287" s="30"/>
      <c r="H287" s="30" t="s">
        <v>2761</v>
      </c>
      <c r="I287" s="30"/>
      <c r="J287" s="30"/>
      <c r="K287" s="30"/>
      <c r="L287" s="30"/>
      <c r="M287" s="30"/>
      <c r="N287" s="30"/>
      <c r="O287" s="30"/>
      <c r="P287" s="30"/>
      <c r="Q287" s="30"/>
      <c r="R287" s="30"/>
      <c r="S287" s="30"/>
      <c r="T287" s="30"/>
      <c r="U287" s="30"/>
      <c r="V287" s="30"/>
      <c r="W287" s="30"/>
      <c r="X287" s="30"/>
      <c r="Y287" s="30"/>
      <c r="Z287" s="30"/>
      <c r="AA287" s="30"/>
      <c r="AB287" s="30"/>
      <c r="AC287" s="30"/>
      <c r="AD287" s="30"/>
      <c r="AE287" s="30"/>
      <c r="AF287" s="30"/>
      <c r="AG287" s="30"/>
      <c r="AH287" s="30"/>
      <c r="AI287" s="30"/>
      <c r="AJ287" s="30"/>
      <c r="AK287" s="30"/>
      <c r="AL287" s="30"/>
      <c r="AM287" s="30"/>
      <c r="AN287" s="30"/>
      <c r="AO287" s="30"/>
      <c r="AP287" s="30"/>
      <c r="AQ287" s="30"/>
      <c r="AR287" s="30"/>
      <c r="AS287" s="30"/>
      <c r="AT287" s="30"/>
      <c r="AU287" s="30"/>
      <c r="AV287" s="30"/>
      <c r="AW287" s="30"/>
      <c r="AX287" s="30"/>
      <c r="AY287" s="30"/>
      <c r="AZ287" s="30"/>
      <c r="BA287" s="30"/>
      <c r="BB287" s="30"/>
      <c r="BC287" s="30"/>
      <c r="BD287" s="30"/>
      <c r="BE287" s="30"/>
      <c r="BF287" s="30"/>
      <c r="BG287" s="30"/>
      <c r="BH287" s="30"/>
      <c r="BI287" s="30"/>
      <c r="BJ287" s="30"/>
      <c r="BK287" s="30"/>
      <c r="BL287" s="30"/>
      <c r="BM287" s="30"/>
      <c r="BN287" s="30"/>
      <c r="BO287" s="30"/>
      <c r="BP287" s="30"/>
      <c r="BQ287" s="30"/>
      <c r="BR287" s="30"/>
      <c r="BS287" s="30"/>
      <c r="BT287" s="30"/>
      <c r="BU287" s="30"/>
      <c r="BV287" s="30"/>
      <c r="BW287" s="30"/>
      <c r="BX287" s="30"/>
      <c r="BY287" s="30"/>
      <c r="BZ287" s="30"/>
      <c r="CA287" s="30"/>
      <c r="CB287" s="30"/>
      <c r="CC287" s="30"/>
      <c r="CD287" s="30"/>
      <c r="CE287" s="30"/>
      <c r="CF287" s="30"/>
      <c r="CG287" s="30"/>
      <c r="CH287" s="30"/>
      <c r="CI287" s="30"/>
      <c r="CJ287" s="30"/>
      <c r="CK287" s="30"/>
      <c r="CL287" s="30"/>
      <c r="CM287" s="30"/>
      <c r="CN287" s="30"/>
      <c r="CO287" s="30"/>
      <c r="CP287" s="30"/>
      <c r="CQ287" s="30"/>
      <c r="CR287" s="30"/>
    </row>
    <row r="288" spans="1:96" x14ac:dyDescent="0.25">
      <c r="A288" s="30" t="s">
        <v>1636</v>
      </c>
      <c r="B288" s="30">
        <v>489</v>
      </c>
      <c r="C288" s="30" t="s">
        <v>2762</v>
      </c>
      <c r="D288" s="30">
        <v>870</v>
      </c>
      <c r="E288" s="30"/>
      <c r="F288" s="30"/>
      <c r="G288" s="30"/>
      <c r="H288" s="30" t="s">
        <v>2763</v>
      </c>
      <c r="I288" s="30"/>
      <c r="J288" s="30"/>
      <c r="K288" s="30"/>
      <c r="L288" s="30"/>
      <c r="M288" s="30"/>
      <c r="N288" s="30"/>
      <c r="O288" s="30"/>
      <c r="P288" s="30"/>
      <c r="Q288" s="30"/>
      <c r="R288" s="30"/>
      <c r="S288" s="30"/>
      <c r="T288" s="30"/>
      <c r="U288" s="30"/>
      <c r="V288" s="30"/>
      <c r="W288" s="30"/>
      <c r="X288" s="30"/>
      <c r="Y288" s="30"/>
      <c r="Z288" s="30"/>
      <c r="AA288" s="30"/>
      <c r="AB288" s="30"/>
      <c r="AC288" s="30"/>
      <c r="AD288" s="30"/>
      <c r="AE288" s="30"/>
      <c r="AF288" s="30"/>
      <c r="AG288" s="30"/>
      <c r="AH288" s="30"/>
      <c r="AI288" s="30"/>
      <c r="AJ288" s="30"/>
      <c r="AK288" s="30"/>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c r="BJ288" s="30"/>
      <c r="BK288" s="30"/>
      <c r="BL288" s="30"/>
      <c r="BM288" s="30"/>
      <c r="BN288" s="30"/>
      <c r="BO288" s="30"/>
      <c r="BP288" s="30"/>
      <c r="BQ288" s="30"/>
      <c r="BR288" s="30"/>
      <c r="BS288" s="30"/>
      <c r="BT288" s="30"/>
      <c r="BU288" s="30"/>
      <c r="BV288" s="30"/>
      <c r="BW288" s="30"/>
      <c r="BX288" s="30"/>
      <c r="BY288" s="30"/>
      <c r="BZ288" s="30"/>
      <c r="CA288" s="30"/>
      <c r="CB288" s="30"/>
      <c r="CC288" s="30"/>
      <c r="CD288" s="30"/>
      <c r="CE288" s="30"/>
      <c r="CF288" s="30"/>
      <c r="CG288" s="30"/>
      <c r="CH288" s="30"/>
      <c r="CI288" s="30"/>
      <c r="CJ288" s="30"/>
      <c r="CK288" s="30"/>
      <c r="CL288" s="30"/>
      <c r="CM288" s="30"/>
      <c r="CN288" s="30"/>
      <c r="CO288" s="30"/>
      <c r="CP288" s="30"/>
      <c r="CQ288" s="30"/>
      <c r="CR288" s="30"/>
    </row>
    <row r="289" spans="1:96" x14ac:dyDescent="0.25">
      <c r="A289" s="30" t="s">
        <v>1637</v>
      </c>
      <c r="B289" s="30">
        <v>490</v>
      </c>
      <c r="C289" s="30" t="s">
        <v>2764</v>
      </c>
      <c r="D289" s="30">
        <v>1550</v>
      </c>
      <c r="E289" s="30"/>
      <c r="F289" s="30"/>
      <c r="G289" s="30"/>
      <c r="H289" s="30" t="s">
        <v>2765</v>
      </c>
      <c r="I289" s="30"/>
      <c r="J289" s="30"/>
      <c r="K289" s="30"/>
      <c r="L289" s="30"/>
      <c r="M289" s="30"/>
      <c r="N289" s="30"/>
      <c r="O289" s="30"/>
      <c r="P289" s="30"/>
      <c r="Q289" s="30"/>
      <c r="R289" s="30"/>
      <c r="S289" s="30"/>
      <c r="T289" s="30"/>
      <c r="U289" s="30"/>
      <c r="V289" s="30"/>
      <c r="W289" s="30"/>
      <c r="X289" s="30"/>
      <c r="Y289" s="30"/>
      <c r="Z289" s="30"/>
      <c r="AA289" s="30"/>
      <c r="AB289" s="30"/>
      <c r="AC289" s="30"/>
      <c r="AD289" s="30"/>
      <c r="AE289" s="30"/>
      <c r="AF289" s="30"/>
      <c r="AG289" s="30"/>
      <c r="AH289" s="30"/>
      <c r="AI289" s="30"/>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30"/>
      <c r="BK289" s="30"/>
      <c r="BL289" s="30"/>
      <c r="BM289" s="30"/>
      <c r="BN289" s="30"/>
      <c r="BO289" s="30"/>
      <c r="BP289" s="30"/>
      <c r="BQ289" s="30"/>
      <c r="BR289" s="30"/>
      <c r="BS289" s="30"/>
      <c r="BT289" s="30"/>
      <c r="BU289" s="30"/>
      <c r="BV289" s="30"/>
      <c r="BW289" s="30"/>
      <c r="BX289" s="30"/>
      <c r="BY289" s="30"/>
      <c r="BZ289" s="30"/>
      <c r="CA289" s="30"/>
      <c r="CB289" s="30"/>
      <c r="CC289" s="30"/>
      <c r="CD289" s="30"/>
      <c r="CE289" s="30"/>
      <c r="CF289" s="30"/>
      <c r="CG289" s="30"/>
      <c r="CH289" s="30"/>
      <c r="CI289" s="30"/>
      <c r="CJ289" s="30"/>
      <c r="CK289" s="30"/>
      <c r="CL289" s="30"/>
      <c r="CM289" s="30"/>
      <c r="CN289" s="30"/>
      <c r="CO289" s="30"/>
      <c r="CP289" s="30"/>
      <c r="CQ289" s="30"/>
      <c r="CR289" s="30"/>
    </row>
    <row r="290" spans="1:96" x14ac:dyDescent="0.25">
      <c r="A290" s="30" t="s">
        <v>1638</v>
      </c>
      <c r="B290" s="30">
        <v>492</v>
      </c>
      <c r="C290" s="30" t="s">
        <v>2766</v>
      </c>
      <c r="D290" s="30">
        <v>2405</v>
      </c>
      <c r="E290" s="30"/>
      <c r="F290" s="30"/>
      <c r="G290" s="30"/>
      <c r="H290" s="30" t="s">
        <v>2767</v>
      </c>
      <c r="I290" s="30"/>
      <c r="J290" s="30"/>
      <c r="K290" s="30"/>
      <c r="L290" s="30"/>
      <c r="M290" s="30"/>
      <c r="N290" s="30"/>
      <c r="O290" s="30"/>
      <c r="P290" s="30"/>
      <c r="Q290" s="30"/>
      <c r="R290" s="30"/>
      <c r="S290" s="30"/>
      <c r="T290" s="30"/>
      <c r="U290" s="30"/>
      <c r="V290" s="30"/>
      <c r="W290" s="30"/>
      <c r="X290" s="30"/>
      <c r="Y290" s="30"/>
      <c r="Z290" s="30"/>
      <c r="AA290" s="30"/>
      <c r="AB290" s="30"/>
      <c r="AC290" s="30"/>
      <c r="AD290" s="30"/>
      <c r="AE290" s="30"/>
      <c r="AF290" s="30"/>
      <c r="AG290" s="30"/>
      <c r="AH290" s="30"/>
      <c r="AI290" s="30"/>
      <c r="AJ290" s="30"/>
      <c r="AK290" s="30"/>
      <c r="AL290" s="30"/>
      <c r="AM290" s="30"/>
      <c r="AN290" s="30"/>
      <c r="AO290" s="30"/>
      <c r="AP290" s="30"/>
      <c r="AQ290" s="30"/>
      <c r="AR290" s="30"/>
      <c r="AS290" s="30"/>
      <c r="AT290" s="30"/>
      <c r="AU290" s="30"/>
      <c r="AV290" s="30"/>
      <c r="AW290" s="30"/>
      <c r="AX290" s="30"/>
      <c r="AY290" s="30"/>
      <c r="AZ290" s="30"/>
      <c r="BA290" s="30"/>
      <c r="BB290" s="30"/>
      <c r="BC290" s="30"/>
      <c r="BD290" s="30"/>
      <c r="BE290" s="30"/>
      <c r="BF290" s="30"/>
      <c r="BG290" s="30"/>
      <c r="BH290" s="30"/>
      <c r="BI290" s="30"/>
      <c r="BJ290" s="30"/>
      <c r="BK290" s="30"/>
      <c r="BL290" s="30"/>
      <c r="BM290" s="30"/>
      <c r="BN290" s="30"/>
      <c r="BO290" s="30"/>
      <c r="BP290" s="30"/>
      <c r="BQ290" s="30"/>
      <c r="BR290" s="30"/>
      <c r="BS290" s="30"/>
      <c r="BT290" s="30"/>
      <c r="BU290" s="30"/>
      <c r="BV290" s="30"/>
      <c r="BW290" s="30"/>
      <c r="BX290" s="30"/>
      <c r="BY290" s="30"/>
      <c r="BZ290" s="30"/>
      <c r="CA290" s="30"/>
      <c r="CB290" s="30"/>
      <c r="CC290" s="30"/>
      <c r="CD290" s="30"/>
      <c r="CE290" s="30"/>
      <c r="CF290" s="30"/>
      <c r="CG290" s="30"/>
      <c r="CH290" s="30"/>
      <c r="CI290" s="30"/>
      <c r="CJ290" s="30"/>
      <c r="CK290" s="30"/>
      <c r="CL290" s="30"/>
      <c r="CM290" s="30"/>
      <c r="CN290" s="30"/>
      <c r="CO290" s="30"/>
      <c r="CP290" s="30"/>
      <c r="CQ290" s="30"/>
      <c r="CR290" s="30"/>
    </row>
    <row r="291" spans="1:96" x14ac:dyDescent="0.25">
      <c r="A291" s="30" t="s">
        <v>1639</v>
      </c>
      <c r="B291" s="30">
        <v>555</v>
      </c>
      <c r="C291" s="30" t="s">
        <v>2768</v>
      </c>
      <c r="D291" s="30">
        <v>1110</v>
      </c>
      <c r="E291" s="30"/>
      <c r="F291" s="30"/>
      <c r="G291" s="30"/>
      <c r="H291" s="30" t="s">
        <v>2769</v>
      </c>
      <c r="I291" s="30"/>
      <c r="J291" s="30"/>
      <c r="K291" s="30"/>
      <c r="L291" s="30"/>
      <c r="M291" s="30"/>
      <c r="N291" s="30"/>
      <c r="O291" s="30"/>
      <c r="P291" s="30"/>
      <c r="Q291" s="30"/>
      <c r="R291" s="30"/>
      <c r="S291" s="30"/>
      <c r="T291" s="30"/>
      <c r="U291" s="30"/>
      <c r="V291" s="30"/>
      <c r="W291" s="30"/>
      <c r="X291" s="30"/>
      <c r="Y291" s="30"/>
      <c r="Z291" s="30"/>
      <c r="AA291" s="30"/>
      <c r="AB291" s="30"/>
      <c r="AC291" s="30"/>
      <c r="AD291" s="30"/>
      <c r="AE291" s="30"/>
      <c r="AF291" s="30"/>
      <c r="AG291" s="30"/>
      <c r="AH291" s="30"/>
      <c r="AI291" s="30"/>
      <c r="AJ291" s="30"/>
      <c r="AK291" s="30"/>
      <c r="AL291" s="30"/>
      <c r="AM291" s="30"/>
      <c r="AN291" s="30"/>
      <c r="AO291" s="30"/>
      <c r="AP291" s="30"/>
      <c r="AQ291" s="30"/>
      <c r="AR291" s="30"/>
      <c r="AS291" s="30"/>
      <c r="AT291" s="30"/>
      <c r="AU291" s="30"/>
      <c r="AV291" s="30"/>
      <c r="AW291" s="30"/>
      <c r="AX291" s="30"/>
      <c r="AY291" s="30"/>
      <c r="AZ291" s="30"/>
      <c r="BA291" s="30"/>
      <c r="BB291" s="30"/>
      <c r="BC291" s="30"/>
      <c r="BD291" s="30"/>
      <c r="BE291" s="30"/>
      <c r="BF291" s="30"/>
      <c r="BG291" s="30"/>
      <c r="BH291" s="30"/>
      <c r="BI291" s="30"/>
      <c r="BJ291" s="30"/>
      <c r="BK291" s="30"/>
      <c r="BL291" s="30"/>
      <c r="BM291" s="30"/>
      <c r="BN291" s="30"/>
      <c r="BO291" s="30"/>
      <c r="BP291" s="30"/>
      <c r="BQ291" s="30"/>
      <c r="BR291" s="30"/>
      <c r="BS291" s="30"/>
      <c r="BT291" s="30"/>
      <c r="BU291" s="30"/>
      <c r="BV291" s="30"/>
      <c r="BW291" s="30"/>
      <c r="BX291" s="30"/>
      <c r="BY291" s="30"/>
      <c r="BZ291" s="30"/>
      <c r="CA291" s="30"/>
      <c r="CB291" s="30"/>
      <c r="CC291" s="30"/>
      <c r="CD291" s="30"/>
      <c r="CE291" s="30"/>
      <c r="CF291" s="30"/>
      <c r="CG291" s="30"/>
      <c r="CH291" s="30"/>
      <c r="CI291" s="30"/>
      <c r="CJ291" s="30"/>
      <c r="CK291" s="30"/>
      <c r="CL291" s="30"/>
      <c r="CM291" s="30"/>
      <c r="CN291" s="30"/>
      <c r="CO291" s="30"/>
      <c r="CP291" s="30"/>
      <c r="CQ291" s="30"/>
      <c r="CR291" s="30"/>
    </row>
    <row r="292" spans="1:96" x14ac:dyDescent="0.25">
      <c r="A292" s="30" t="s">
        <v>1640</v>
      </c>
      <c r="B292" s="30">
        <v>520</v>
      </c>
      <c r="C292" s="30" t="s">
        <v>2642</v>
      </c>
      <c r="D292" s="30">
        <v>880</v>
      </c>
      <c r="E292" s="30"/>
      <c r="F292" s="30"/>
      <c r="G292" s="30"/>
      <c r="H292" s="30" t="s">
        <v>2770</v>
      </c>
      <c r="I292" s="30"/>
      <c r="J292" s="30"/>
      <c r="K292" s="30"/>
      <c r="L292" s="30"/>
      <c r="M292" s="30"/>
      <c r="N292" s="30"/>
      <c r="O292" s="30"/>
      <c r="P292" s="30"/>
      <c r="Q292" s="30"/>
      <c r="R292" s="30"/>
      <c r="S292" s="30"/>
      <c r="T292" s="30"/>
      <c r="U292" s="30"/>
      <c r="V292" s="30"/>
      <c r="W292" s="30"/>
      <c r="X292" s="30"/>
      <c r="Y292" s="30"/>
      <c r="Z292" s="30"/>
      <c r="AA292" s="30"/>
      <c r="AB292" s="30"/>
      <c r="AC292" s="30"/>
      <c r="AD292" s="30"/>
      <c r="AE292" s="30"/>
      <c r="AF292" s="30"/>
      <c r="AG292" s="30"/>
      <c r="AH292" s="30"/>
      <c r="AI292" s="30"/>
      <c r="AJ292" s="30"/>
      <c r="AK292" s="30"/>
      <c r="AL292" s="30"/>
      <c r="AM292" s="30"/>
      <c r="AN292" s="30"/>
      <c r="AO292" s="30"/>
      <c r="AP292" s="30"/>
      <c r="AQ292" s="30"/>
      <c r="AR292" s="30"/>
      <c r="AS292" s="30"/>
      <c r="AT292" s="30"/>
      <c r="AU292" s="30"/>
      <c r="AV292" s="30"/>
      <c r="AW292" s="30"/>
      <c r="AX292" s="30"/>
      <c r="AY292" s="30"/>
      <c r="AZ292" s="30"/>
      <c r="BA292" s="30"/>
      <c r="BB292" s="30"/>
      <c r="BC292" s="30"/>
      <c r="BD292" s="30"/>
      <c r="BE292" s="30"/>
      <c r="BF292" s="30"/>
      <c r="BG292" s="30"/>
      <c r="BH292" s="30"/>
      <c r="BI292" s="30"/>
      <c r="BJ292" s="30"/>
      <c r="BK292" s="30"/>
      <c r="BL292" s="30"/>
      <c r="BM292" s="30"/>
      <c r="BN292" s="30"/>
      <c r="BO292" s="30"/>
      <c r="BP292" s="30"/>
      <c r="BQ292" s="30"/>
      <c r="BR292" s="30"/>
      <c r="BS292" s="30"/>
      <c r="BT292" s="30"/>
      <c r="BU292" s="30"/>
      <c r="BV292" s="30"/>
      <c r="BW292" s="30"/>
      <c r="BX292" s="30"/>
      <c r="BY292" s="30"/>
      <c r="BZ292" s="30"/>
      <c r="CA292" s="30"/>
      <c r="CB292" s="30"/>
      <c r="CC292" s="30"/>
      <c r="CD292" s="30"/>
      <c r="CE292" s="30"/>
      <c r="CF292" s="30"/>
      <c r="CG292" s="30"/>
      <c r="CH292" s="30"/>
      <c r="CI292" s="30"/>
      <c r="CJ292" s="30"/>
      <c r="CK292" s="30"/>
      <c r="CL292" s="30"/>
      <c r="CM292" s="30"/>
      <c r="CN292" s="30"/>
      <c r="CO292" s="30"/>
      <c r="CP292" s="30"/>
      <c r="CQ292" s="30"/>
      <c r="CR292" s="30"/>
    </row>
    <row r="293" spans="1:96" x14ac:dyDescent="0.25">
      <c r="A293" s="30" t="s">
        <v>1641</v>
      </c>
      <c r="B293" s="30">
        <v>5754</v>
      </c>
      <c r="C293" s="30" t="s">
        <v>2771</v>
      </c>
      <c r="D293" s="30">
        <v>2710</v>
      </c>
      <c r="E293" s="30"/>
      <c r="F293" s="30"/>
      <c r="G293" s="30"/>
      <c r="H293" s="30" t="s">
        <v>2772</v>
      </c>
      <c r="I293" s="30"/>
      <c r="J293" s="30"/>
      <c r="K293" s="30"/>
      <c r="L293" s="30"/>
      <c r="M293" s="30"/>
      <c r="N293" s="30"/>
      <c r="O293" s="30"/>
      <c r="P293" s="30"/>
      <c r="Q293" s="30"/>
      <c r="R293" s="30"/>
      <c r="S293" s="30"/>
      <c r="T293" s="30"/>
      <c r="U293" s="30"/>
      <c r="V293" s="30"/>
      <c r="W293" s="30"/>
      <c r="X293" s="30"/>
      <c r="Y293" s="30"/>
      <c r="Z293" s="30"/>
      <c r="AA293" s="30"/>
      <c r="AB293" s="30"/>
      <c r="AC293" s="30"/>
      <c r="AD293" s="30"/>
      <c r="AE293" s="30"/>
      <c r="AF293" s="30"/>
      <c r="AG293" s="30"/>
      <c r="AH293" s="30"/>
      <c r="AI293" s="30"/>
      <c r="AJ293" s="30"/>
      <c r="AK293" s="30"/>
      <c r="AL293" s="30"/>
      <c r="AM293" s="30"/>
      <c r="AN293" s="30"/>
      <c r="AO293" s="30"/>
      <c r="AP293" s="30"/>
      <c r="AQ293" s="30"/>
      <c r="AR293" s="30"/>
      <c r="AS293" s="30"/>
      <c r="AT293" s="30"/>
      <c r="AU293" s="30"/>
      <c r="AV293" s="30"/>
      <c r="AW293" s="30"/>
      <c r="AX293" s="30"/>
      <c r="AY293" s="30"/>
      <c r="AZ293" s="30"/>
      <c r="BA293" s="30"/>
      <c r="BB293" s="30"/>
      <c r="BC293" s="30"/>
      <c r="BD293" s="30"/>
      <c r="BE293" s="30"/>
      <c r="BF293" s="30"/>
      <c r="BG293" s="30"/>
      <c r="BH293" s="30"/>
      <c r="BI293" s="30"/>
      <c r="BJ293" s="30"/>
      <c r="BK293" s="30"/>
      <c r="BL293" s="30"/>
      <c r="BM293" s="30"/>
      <c r="BN293" s="30"/>
      <c r="BO293" s="30"/>
      <c r="BP293" s="30"/>
      <c r="BQ293" s="30"/>
      <c r="BR293" s="30"/>
      <c r="BS293" s="30"/>
      <c r="BT293" s="30"/>
      <c r="BU293" s="30"/>
      <c r="BV293" s="30"/>
      <c r="BW293" s="30"/>
      <c r="BX293" s="30"/>
      <c r="BY293" s="30"/>
      <c r="BZ293" s="30"/>
      <c r="CA293" s="30"/>
      <c r="CB293" s="30"/>
      <c r="CC293" s="30"/>
      <c r="CD293" s="30"/>
      <c r="CE293" s="30"/>
      <c r="CF293" s="30"/>
      <c r="CG293" s="30"/>
      <c r="CH293" s="30"/>
      <c r="CI293" s="30"/>
      <c r="CJ293" s="30"/>
      <c r="CK293" s="30"/>
      <c r="CL293" s="30"/>
      <c r="CM293" s="30"/>
      <c r="CN293" s="30"/>
      <c r="CO293" s="30"/>
      <c r="CP293" s="30"/>
      <c r="CQ293" s="30"/>
      <c r="CR293" s="30"/>
    </row>
    <row r="294" spans="1:96" x14ac:dyDescent="0.25">
      <c r="A294" s="30" t="s">
        <v>1642</v>
      </c>
      <c r="B294" s="30">
        <v>540</v>
      </c>
      <c r="C294" s="30" t="s">
        <v>2642</v>
      </c>
      <c r="D294" s="30">
        <v>880</v>
      </c>
      <c r="E294" s="30"/>
      <c r="F294" s="30"/>
      <c r="G294" s="30"/>
      <c r="H294" s="30" t="s">
        <v>2773</v>
      </c>
      <c r="I294" s="30"/>
      <c r="J294" s="30"/>
      <c r="K294" s="30"/>
      <c r="L294" s="30"/>
      <c r="M294" s="30"/>
      <c r="N294" s="30"/>
      <c r="O294" s="30"/>
      <c r="P294" s="30"/>
      <c r="Q294" s="30"/>
      <c r="R294" s="30"/>
      <c r="S294" s="30"/>
      <c r="T294" s="30"/>
      <c r="U294" s="30"/>
      <c r="V294" s="30"/>
      <c r="W294" s="30"/>
      <c r="X294" s="30"/>
      <c r="Y294" s="30"/>
      <c r="Z294" s="30"/>
      <c r="AA294" s="30"/>
      <c r="AB294" s="30"/>
      <c r="AC294" s="30"/>
      <c r="AD294" s="30"/>
      <c r="AE294" s="30"/>
      <c r="AF294" s="30"/>
      <c r="AG294" s="30"/>
      <c r="AH294" s="30"/>
      <c r="AI294" s="30"/>
      <c r="AJ294" s="30"/>
      <c r="AK294" s="30"/>
      <c r="AL294" s="30"/>
      <c r="AM294" s="30"/>
      <c r="AN294" s="30"/>
      <c r="AO294" s="30"/>
      <c r="AP294" s="30"/>
      <c r="AQ294" s="30"/>
      <c r="AR294" s="30"/>
      <c r="AS294" s="30"/>
      <c r="AT294" s="30"/>
      <c r="AU294" s="30"/>
      <c r="AV294" s="30"/>
      <c r="AW294" s="30"/>
      <c r="AX294" s="30"/>
      <c r="AY294" s="30"/>
      <c r="AZ294" s="30"/>
      <c r="BA294" s="30"/>
      <c r="BB294" s="30"/>
      <c r="BC294" s="30"/>
      <c r="BD294" s="30"/>
      <c r="BE294" s="30"/>
      <c r="BF294" s="30"/>
      <c r="BG294" s="30"/>
      <c r="BH294" s="30"/>
      <c r="BI294" s="30"/>
      <c r="BJ294" s="30"/>
      <c r="BK294" s="30"/>
      <c r="BL294" s="30"/>
      <c r="BM294" s="30"/>
      <c r="BN294" s="30"/>
      <c r="BO294" s="30"/>
      <c r="BP294" s="30"/>
      <c r="BQ294" s="30"/>
      <c r="BR294" s="30"/>
      <c r="BS294" s="30"/>
      <c r="BT294" s="30"/>
      <c r="BU294" s="30"/>
      <c r="BV294" s="30"/>
      <c r="BW294" s="30"/>
      <c r="BX294" s="30"/>
      <c r="BY294" s="30"/>
      <c r="BZ294" s="30"/>
      <c r="CA294" s="30"/>
      <c r="CB294" s="30"/>
      <c r="CC294" s="30"/>
      <c r="CD294" s="30"/>
      <c r="CE294" s="30"/>
      <c r="CF294" s="30"/>
      <c r="CG294" s="30"/>
      <c r="CH294" s="30"/>
      <c r="CI294" s="30"/>
      <c r="CJ294" s="30"/>
      <c r="CK294" s="30"/>
      <c r="CL294" s="30"/>
      <c r="CM294" s="30"/>
      <c r="CN294" s="30"/>
      <c r="CO294" s="30"/>
      <c r="CP294" s="30"/>
      <c r="CQ294" s="30"/>
      <c r="CR294" s="30"/>
    </row>
    <row r="295" spans="1:96" x14ac:dyDescent="0.25">
      <c r="A295" s="30" t="s">
        <v>1643</v>
      </c>
      <c r="B295" s="30">
        <v>560</v>
      </c>
      <c r="C295" s="30" t="s">
        <v>2774</v>
      </c>
      <c r="D295" s="30">
        <v>1180</v>
      </c>
      <c r="E295" s="30"/>
      <c r="F295" s="30"/>
      <c r="G295" s="30"/>
      <c r="H295" s="30" t="s">
        <v>2775</v>
      </c>
      <c r="I295" s="30"/>
      <c r="J295" s="30"/>
      <c r="K295" s="30"/>
      <c r="L295" s="30"/>
      <c r="M295" s="30"/>
      <c r="N295" s="30"/>
      <c r="O295" s="30"/>
      <c r="P295" s="30"/>
      <c r="Q295" s="30"/>
      <c r="R295" s="30"/>
      <c r="S295" s="30"/>
      <c r="T295" s="30"/>
      <c r="U295" s="30"/>
      <c r="V295" s="30"/>
      <c r="W295" s="30"/>
      <c r="X295" s="30"/>
      <c r="Y295" s="30"/>
      <c r="Z295" s="30"/>
      <c r="AA295" s="30"/>
      <c r="AB295" s="30"/>
      <c r="AC295" s="30"/>
      <c r="AD295" s="30"/>
      <c r="AE295" s="30"/>
      <c r="AF295" s="30"/>
      <c r="AG295" s="30"/>
      <c r="AH295" s="30"/>
      <c r="AI295" s="30"/>
      <c r="AJ295" s="30"/>
      <c r="AK295" s="30"/>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c r="BI295" s="30"/>
      <c r="BJ295" s="30"/>
      <c r="BK295" s="30"/>
      <c r="BL295" s="30"/>
      <c r="BM295" s="30"/>
      <c r="BN295" s="30"/>
      <c r="BO295" s="30"/>
      <c r="BP295" s="30"/>
      <c r="BQ295" s="30"/>
      <c r="BR295" s="30"/>
      <c r="BS295" s="30"/>
      <c r="BT295" s="30"/>
      <c r="BU295" s="30"/>
      <c r="BV295" s="30"/>
      <c r="BW295" s="30"/>
      <c r="BX295" s="30"/>
      <c r="BY295" s="30"/>
      <c r="BZ295" s="30"/>
      <c r="CA295" s="30"/>
      <c r="CB295" s="30"/>
      <c r="CC295" s="30"/>
      <c r="CD295" s="30"/>
      <c r="CE295" s="30"/>
      <c r="CF295" s="30"/>
      <c r="CG295" s="30"/>
      <c r="CH295" s="30"/>
      <c r="CI295" s="30"/>
      <c r="CJ295" s="30"/>
      <c r="CK295" s="30"/>
      <c r="CL295" s="30"/>
      <c r="CM295" s="30"/>
      <c r="CN295" s="30"/>
      <c r="CO295" s="30"/>
      <c r="CP295" s="30"/>
      <c r="CQ295" s="30"/>
      <c r="CR295" s="30"/>
    </row>
    <row r="296" spans="1:96" x14ac:dyDescent="0.25">
      <c r="A296" s="30" t="s">
        <v>1644</v>
      </c>
      <c r="B296" s="30">
        <v>570</v>
      </c>
      <c r="C296" s="30" t="s">
        <v>2774</v>
      </c>
      <c r="D296" s="30">
        <v>1180</v>
      </c>
      <c r="E296" s="30"/>
      <c r="F296" s="30"/>
      <c r="G296" s="30"/>
      <c r="H296" s="30" t="s">
        <v>2776</v>
      </c>
      <c r="I296" s="30"/>
      <c r="J296" s="30"/>
      <c r="K296" s="30"/>
      <c r="L296" s="30"/>
      <c r="M296" s="30"/>
      <c r="N296" s="30"/>
      <c r="O296" s="30"/>
      <c r="P296" s="30"/>
      <c r="Q296" s="30"/>
      <c r="R296" s="30"/>
      <c r="S296" s="30"/>
      <c r="T296" s="30"/>
      <c r="U296" s="30"/>
      <c r="V296" s="30"/>
      <c r="W296" s="30"/>
      <c r="X296" s="30"/>
      <c r="Y296" s="30"/>
      <c r="Z296" s="30"/>
      <c r="AA296" s="30"/>
      <c r="AB296" s="30"/>
      <c r="AC296" s="30"/>
      <c r="AD296" s="30"/>
      <c r="AE296" s="30"/>
      <c r="AF296" s="30"/>
      <c r="AG296" s="30"/>
      <c r="AH296" s="30"/>
      <c r="AI296" s="30"/>
      <c r="AJ296" s="30"/>
      <c r="AK296" s="30"/>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c r="BI296" s="30"/>
      <c r="BJ296" s="30"/>
      <c r="BK296" s="30"/>
      <c r="BL296" s="30"/>
      <c r="BM296" s="30"/>
      <c r="BN296" s="30"/>
      <c r="BO296" s="30"/>
      <c r="BP296" s="30"/>
      <c r="BQ296" s="30"/>
      <c r="BR296" s="30"/>
      <c r="BS296" s="30"/>
      <c r="BT296" s="30"/>
      <c r="BU296" s="30"/>
      <c r="BV296" s="30"/>
      <c r="BW296" s="30"/>
      <c r="BX296" s="30"/>
      <c r="BY296" s="30"/>
      <c r="BZ296" s="30"/>
      <c r="CA296" s="30"/>
      <c r="CB296" s="30"/>
      <c r="CC296" s="30"/>
      <c r="CD296" s="30"/>
      <c r="CE296" s="30"/>
      <c r="CF296" s="30"/>
      <c r="CG296" s="30"/>
      <c r="CH296" s="30"/>
      <c r="CI296" s="30"/>
      <c r="CJ296" s="30"/>
      <c r="CK296" s="30"/>
      <c r="CL296" s="30"/>
      <c r="CM296" s="30"/>
      <c r="CN296" s="30"/>
      <c r="CO296" s="30"/>
      <c r="CP296" s="30"/>
      <c r="CQ296" s="30"/>
      <c r="CR296" s="30"/>
    </row>
    <row r="297" spans="1:96" x14ac:dyDescent="0.25">
      <c r="A297" s="30" t="s">
        <v>1645</v>
      </c>
      <c r="B297" s="30">
        <v>561</v>
      </c>
      <c r="C297" s="30" t="s">
        <v>2774</v>
      </c>
      <c r="D297" s="30">
        <v>1180</v>
      </c>
      <c r="E297" s="30"/>
      <c r="F297" s="30"/>
      <c r="G297" s="30"/>
      <c r="H297" s="30" t="s">
        <v>2777</v>
      </c>
      <c r="I297" s="30"/>
      <c r="J297" s="30"/>
      <c r="K297" s="30"/>
      <c r="L297" s="30"/>
      <c r="M297" s="30"/>
      <c r="N297" s="30"/>
      <c r="O297" s="30"/>
      <c r="P297" s="30"/>
      <c r="Q297" s="30"/>
      <c r="R297" s="30"/>
      <c r="S297" s="3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30"/>
      <c r="BL297" s="30"/>
      <c r="BM297" s="30"/>
      <c r="BN297" s="30"/>
      <c r="BO297" s="30"/>
      <c r="BP297" s="30"/>
      <c r="BQ297" s="30"/>
      <c r="BR297" s="30"/>
      <c r="BS297" s="30"/>
      <c r="BT297" s="30"/>
      <c r="BU297" s="30"/>
      <c r="BV297" s="30"/>
      <c r="BW297" s="30"/>
      <c r="BX297" s="30"/>
      <c r="BY297" s="30"/>
      <c r="BZ297" s="30"/>
      <c r="CA297" s="30"/>
      <c r="CB297" s="30"/>
      <c r="CC297" s="30"/>
      <c r="CD297" s="30"/>
      <c r="CE297" s="30"/>
      <c r="CF297" s="30"/>
      <c r="CG297" s="30"/>
      <c r="CH297" s="30"/>
      <c r="CI297" s="30"/>
      <c r="CJ297" s="30"/>
      <c r="CK297" s="30"/>
      <c r="CL297" s="30"/>
      <c r="CM297" s="30"/>
      <c r="CN297" s="30"/>
      <c r="CO297" s="30"/>
      <c r="CP297" s="30"/>
      <c r="CQ297" s="30"/>
      <c r="CR297" s="30"/>
    </row>
    <row r="298" spans="1:96" x14ac:dyDescent="0.25">
      <c r="A298" s="30" t="s">
        <v>1646</v>
      </c>
      <c r="B298" s="30">
        <v>594</v>
      </c>
      <c r="C298" s="30" t="s">
        <v>2651</v>
      </c>
      <c r="D298" s="30">
        <v>1010</v>
      </c>
      <c r="E298" s="30"/>
      <c r="F298" s="30"/>
      <c r="G298" s="30"/>
      <c r="H298" s="30" t="s">
        <v>2778</v>
      </c>
      <c r="I298" s="30"/>
      <c r="J298" s="30"/>
      <c r="K298" s="30"/>
      <c r="L298" s="30"/>
      <c r="M298" s="30"/>
      <c r="N298" s="30"/>
      <c r="O298" s="30"/>
      <c r="P298" s="30"/>
      <c r="Q298" s="30"/>
      <c r="R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30"/>
      <c r="BL298" s="30"/>
      <c r="BM298" s="30"/>
      <c r="BN298" s="30"/>
      <c r="BO298" s="30"/>
      <c r="BP298" s="30"/>
      <c r="BQ298" s="30"/>
      <c r="BR298" s="30"/>
      <c r="BS298" s="30"/>
      <c r="BT298" s="30"/>
      <c r="BU298" s="30"/>
      <c r="BV298" s="30"/>
      <c r="BW298" s="30"/>
      <c r="BX298" s="30"/>
      <c r="BY298" s="30"/>
      <c r="BZ298" s="30"/>
      <c r="CA298" s="30"/>
      <c r="CB298" s="30"/>
      <c r="CC298" s="30"/>
      <c r="CD298" s="30"/>
      <c r="CE298" s="30"/>
      <c r="CF298" s="30"/>
      <c r="CG298" s="30"/>
      <c r="CH298" s="30"/>
      <c r="CI298" s="30"/>
      <c r="CJ298" s="30"/>
      <c r="CK298" s="30"/>
      <c r="CL298" s="30"/>
      <c r="CM298" s="30"/>
      <c r="CN298" s="30"/>
      <c r="CO298" s="30"/>
      <c r="CP298" s="30"/>
      <c r="CQ298" s="30"/>
      <c r="CR298" s="30"/>
    </row>
    <row r="299" spans="1:96" x14ac:dyDescent="0.25">
      <c r="A299" s="30" t="s">
        <v>1647</v>
      </c>
      <c r="B299" s="30">
        <v>604</v>
      </c>
      <c r="C299" s="30" t="s">
        <v>2754</v>
      </c>
      <c r="D299" s="30">
        <v>910</v>
      </c>
      <c r="E299" s="30"/>
      <c r="F299" s="30"/>
      <c r="G299" s="30"/>
      <c r="H299" s="30" t="s">
        <v>2779</v>
      </c>
      <c r="I299" s="30"/>
      <c r="J299" s="30"/>
      <c r="K299" s="30"/>
      <c r="L299" s="30"/>
      <c r="M299" s="30"/>
      <c r="N299" s="30"/>
      <c r="O299" s="30"/>
      <c r="P299" s="30"/>
      <c r="Q299" s="30"/>
      <c r="R299" s="30"/>
      <c r="S299" s="3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30"/>
      <c r="BL299" s="30"/>
      <c r="BM299" s="30"/>
      <c r="BN299" s="30"/>
      <c r="BO299" s="30"/>
      <c r="BP299" s="30"/>
      <c r="BQ299" s="30"/>
      <c r="BR299" s="30"/>
      <c r="BS299" s="30"/>
      <c r="BT299" s="30"/>
      <c r="BU299" s="30"/>
      <c r="BV299" s="30"/>
      <c r="BW299" s="30"/>
      <c r="BX299" s="30"/>
      <c r="BY299" s="30"/>
      <c r="BZ299" s="30"/>
      <c r="CA299" s="30"/>
      <c r="CB299" s="30"/>
      <c r="CC299" s="30"/>
      <c r="CD299" s="30"/>
      <c r="CE299" s="30"/>
      <c r="CF299" s="30"/>
      <c r="CG299" s="30"/>
      <c r="CH299" s="30"/>
      <c r="CI299" s="30"/>
      <c r="CJ299" s="30"/>
      <c r="CK299" s="30"/>
      <c r="CL299" s="30"/>
      <c r="CM299" s="30"/>
      <c r="CN299" s="30"/>
      <c r="CO299" s="30"/>
      <c r="CP299" s="30"/>
      <c r="CQ299" s="30"/>
      <c r="CR299" s="30"/>
    </row>
    <row r="300" spans="1:96" x14ac:dyDescent="0.25">
      <c r="A300" s="30" t="s">
        <v>1648</v>
      </c>
      <c r="B300" s="30">
        <v>609</v>
      </c>
      <c r="C300" s="30" t="s">
        <v>2780</v>
      </c>
      <c r="D300" s="30">
        <v>2035</v>
      </c>
      <c r="E300" s="30"/>
      <c r="F300" s="30"/>
      <c r="G300" s="30"/>
      <c r="H300" s="30" t="s">
        <v>2781</v>
      </c>
      <c r="I300" s="30"/>
      <c r="J300" s="30"/>
      <c r="K300" s="30"/>
      <c r="L300" s="30"/>
      <c r="M300" s="30"/>
      <c r="N300" s="30"/>
      <c r="O300" s="30"/>
      <c r="P300" s="30"/>
      <c r="Q300" s="30"/>
      <c r="R300" s="30"/>
      <c r="S300" s="3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30"/>
      <c r="BL300" s="30"/>
      <c r="BM300" s="30"/>
      <c r="BN300" s="30"/>
      <c r="BO300" s="30"/>
      <c r="BP300" s="30"/>
      <c r="BQ300" s="30"/>
      <c r="BR300" s="30"/>
      <c r="BS300" s="30"/>
      <c r="BT300" s="30"/>
      <c r="BU300" s="30"/>
      <c r="BV300" s="30"/>
      <c r="BW300" s="30"/>
      <c r="BX300" s="30"/>
      <c r="BY300" s="30"/>
      <c r="BZ300" s="30"/>
      <c r="CA300" s="30"/>
      <c r="CB300" s="30"/>
      <c r="CC300" s="30"/>
      <c r="CD300" s="30"/>
      <c r="CE300" s="30"/>
      <c r="CF300" s="30"/>
      <c r="CG300" s="30"/>
      <c r="CH300" s="30"/>
      <c r="CI300" s="30"/>
      <c r="CJ300" s="30"/>
      <c r="CK300" s="30"/>
      <c r="CL300" s="30"/>
      <c r="CM300" s="30"/>
      <c r="CN300" s="30"/>
      <c r="CO300" s="30"/>
      <c r="CP300" s="30"/>
      <c r="CQ300" s="30"/>
      <c r="CR300" s="30"/>
    </row>
    <row r="301" spans="1:96" x14ac:dyDescent="0.25">
      <c r="A301" s="30" t="s">
        <v>1649</v>
      </c>
      <c r="B301" s="30">
        <v>612</v>
      </c>
      <c r="C301" s="30" t="s">
        <v>2764</v>
      </c>
      <c r="D301" s="30">
        <v>1550</v>
      </c>
      <c r="E301" s="30"/>
      <c r="F301" s="30"/>
      <c r="G301" s="30"/>
      <c r="H301" s="30" t="s">
        <v>2782</v>
      </c>
      <c r="I301" s="30"/>
      <c r="J301" s="30"/>
      <c r="K301" s="30"/>
      <c r="L301" s="30"/>
      <c r="M301" s="30"/>
      <c r="N301" s="30"/>
      <c r="O301" s="30"/>
      <c r="P301" s="30"/>
      <c r="Q301" s="30"/>
      <c r="R301" s="30"/>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30"/>
      <c r="BK301" s="30"/>
      <c r="BL301" s="30"/>
      <c r="BM301" s="30"/>
      <c r="BN301" s="30"/>
      <c r="BO301" s="30"/>
      <c r="BP301" s="30"/>
      <c r="BQ301" s="30"/>
      <c r="BR301" s="30"/>
      <c r="BS301" s="30"/>
      <c r="BT301" s="30"/>
      <c r="BU301" s="30"/>
      <c r="BV301" s="30"/>
      <c r="BW301" s="30"/>
      <c r="BX301" s="30"/>
      <c r="BY301" s="30"/>
      <c r="BZ301" s="30"/>
      <c r="CA301" s="30"/>
      <c r="CB301" s="30"/>
      <c r="CC301" s="30"/>
      <c r="CD301" s="30"/>
      <c r="CE301" s="30"/>
      <c r="CF301" s="30"/>
      <c r="CG301" s="30"/>
      <c r="CH301" s="30"/>
      <c r="CI301" s="30"/>
      <c r="CJ301" s="30"/>
      <c r="CK301" s="30"/>
      <c r="CL301" s="30"/>
      <c r="CM301" s="30"/>
      <c r="CN301" s="30"/>
      <c r="CO301" s="30"/>
      <c r="CP301" s="30"/>
      <c r="CQ301" s="30"/>
      <c r="CR301" s="30"/>
    </row>
    <row r="302" spans="1:96" x14ac:dyDescent="0.25">
      <c r="A302" s="30" t="s">
        <v>1650</v>
      </c>
      <c r="B302" s="30">
        <v>632</v>
      </c>
      <c r="C302" s="30" t="s">
        <v>2783</v>
      </c>
      <c r="D302" s="30">
        <v>1530</v>
      </c>
      <c r="E302" s="30"/>
      <c r="F302" s="30"/>
      <c r="G302" s="30"/>
      <c r="H302" s="30" t="s">
        <v>2784</v>
      </c>
      <c r="I302" s="30"/>
      <c r="J302" s="30"/>
      <c r="K302" s="30"/>
      <c r="L302" s="30"/>
      <c r="M302" s="30"/>
      <c r="N302" s="30"/>
      <c r="O302" s="30"/>
      <c r="P302" s="30"/>
      <c r="Q302" s="30"/>
      <c r="R302" s="30"/>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30"/>
      <c r="BK302" s="30"/>
      <c r="BL302" s="30"/>
      <c r="BM302" s="30"/>
      <c r="BN302" s="30"/>
      <c r="BO302" s="30"/>
      <c r="BP302" s="30"/>
      <c r="BQ302" s="30"/>
      <c r="BR302" s="30"/>
      <c r="BS302" s="30"/>
      <c r="BT302" s="30"/>
      <c r="BU302" s="30"/>
      <c r="BV302" s="30"/>
      <c r="BW302" s="30"/>
      <c r="BX302" s="30"/>
      <c r="BY302" s="30"/>
      <c r="BZ302" s="30"/>
      <c r="CA302" s="30"/>
      <c r="CB302" s="30"/>
      <c r="CC302" s="30"/>
      <c r="CD302" s="30"/>
      <c r="CE302" s="30"/>
      <c r="CF302" s="30"/>
      <c r="CG302" s="30"/>
      <c r="CH302" s="30"/>
      <c r="CI302" s="30"/>
      <c r="CJ302" s="30"/>
      <c r="CK302" s="30"/>
      <c r="CL302" s="30"/>
      <c r="CM302" s="30"/>
      <c r="CN302" s="30"/>
      <c r="CO302" s="30"/>
      <c r="CP302" s="30"/>
      <c r="CQ302" s="30"/>
      <c r="CR302" s="30"/>
    </row>
    <row r="303" spans="1:96" x14ac:dyDescent="0.25">
      <c r="A303" s="30" t="s">
        <v>1651</v>
      </c>
      <c r="B303" s="30">
        <v>640</v>
      </c>
      <c r="C303" s="30" t="s">
        <v>2783</v>
      </c>
      <c r="D303" s="30">
        <v>1530</v>
      </c>
      <c r="E303" s="30"/>
      <c r="F303" s="30"/>
      <c r="G303" s="30"/>
      <c r="H303" s="30" t="s">
        <v>2785</v>
      </c>
      <c r="I303" s="30"/>
      <c r="J303" s="30"/>
      <c r="K303" s="30"/>
      <c r="L303" s="30"/>
      <c r="M303" s="30"/>
      <c r="N303" s="30"/>
      <c r="O303" s="30"/>
      <c r="P303" s="30"/>
      <c r="Q303" s="30"/>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c r="BJ303" s="30"/>
      <c r="BK303" s="30"/>
      <c r="BL303" s="30"/>
      <c r="BM303" s="30"/>
      <c r="BN303" s="30"/>
      <c r="BO303" s="30"/>
      <c r="BP303" s="30"/>
      <c r="BQ303" s="30"/>
      <c r="BR303" s="30"/>
      <c r="BS303" s="30"/>
      <c r="BT303" s="30"/>
      <c r="BU303" s="30"/>
      <c r="BV303" s="30"/>
      <c r="BW303" s="30"/>
      <c r="BX303" s="30"/>
      <c r="BY303" s="30"/>
      <c r="BZ303" s="30"/>
      <c r="CA303" s="30"/>
      <c r="CB303" s="30"/>
      <c r="CC303" s="30"/>
      <c r="CD303" s="30"/>
      <c r="CE303" s="30"/>
      <c r="CF303" s="30"/>
      <c r="CG303" s="30"/>
      <c r="CH303" s="30"/>
      <c r="CI303" s="30"/>
      <c r="CJ303" s="30"/>
      <c r="CK303" s="30"/>
      <c r="CL303" s="30"/>
      <c r="CM303" s="30"/>
      <c r="CN303" s="30"/>
      <c r="CO303" s="30"/>
      <c r="CP303" s="30"/>
      <c r="CQ303" s="30"/>
      <c r="CR303" s="30"/>
    </row>
    <row r="304" spans="1:96" x14ac:dyDescent="0.25">
      <c r="A304" s="30" t="s">
        <v>1652</v>
      </c>
      <c r="B304" s="30">
        <v>636</v>
      </c>
      <c r="C304" s="30" t="s">
        <v>2783</v>
      </c>
      <c r="D304" s="30">
        <v>1530</v>
      </c>
      <c r="E304" s="30"/>
      <c r="F304" s="30"/>
      <c r="G304" s="30"/>
      <c r="H304" s="30" t="s">
        <v>2786</v>
      </c>
      <c r="I304" s="30"/>
      <c r="J304" s="30"/>
      <c r="K304" s="30"/>
      <c r="L304" s="30"/>
      <c r="M304" s="30"/>
      <c r="N304" s="30"/>
      <c r="O304" s="30"/>
      <c r="P304" s="30"/>
      <c r="Q304" s="30"/>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c r="BJ304" s="30"/>
      <c r="BK304" s="30"/>
      <c r="BL304" s="30"/>
      <c r="BM304" s="30"/>
      <c r="BN304" s="30"/>
      <c r="BO304" s="30"/>
      <c r="BP304" s="30"/>
      <c r="BQ304" s="30"/>
      <c r="BR304" s="30"/>
      <c r="BS304" s="30"/>
      <c r="BT304" s="30"/>
      <c r="BU304" s="30"/>
      <c r="BV304" s="30"/>
      <c r="BW304" s="30"/>
      <c r="BX304" s="30"/>
      <c r="BY304" s="30"/>
      <c r="BZ304" s="30"/>
      <c r="CA304" s="30"/>
      <c r="CB304" s="30"/>
      <c r="CC304" s="30"/>
      <c r="CD304" s="30"/>
      <c r="CE304" s="30"/>
      <c r="CF304" s="30"/>
      <c r="CG304" s="30"/>
      <c r="CH304" s="30"/>
      <c r="CI304" s="30"/>
      <c r="CJ304" s="30"/>
      <c r="CK304" s="30"/>
      <c r="CL304" s="30"/>
      <c r="CM304" s="30"/>
      <c r="CN304" s="30"/>
      <c r="CO304" s="30"/>
      <c r="CP304" s="30"/>
      <c r="CQ304" s="30"/>
      <c r="CR304" s="30"/>
    </row>
    <row r="305" spans="1:96" x14ac:dyDescent="0.25">
      <c r="A305" s="30" t="s">
        <v>1653</v>
      </c>
      <c r="B305" s="30">
        <v>3578</v>
      </c>
      <c r="C305" s="30" t="s">
        <v>2787</v>
      </c>
      <c r="D305" s="30">
        <v>1220</v>
      </c>
      <c r="E305" s="30"/>
      <c r="F305" s="30"/>
      <c r="G305" s="30"/>
      <c r="H305" s="30" t="s">
        <v>2788</v>
      </c>
      <c r="I305" s="30"/>
      <c r="J305" s="30"/>
      <c r="K305" s="30"/>
      <c r="L305" s="30"/>
      <c r="M305" s="30"/>
      <c r="N305" s="30"/>
      <c r="O305" s="30"/>
      <c r="P305" s="30"/>
      <c r="Q305" s="30"/>
      <c r="R305" s="30"/>
      <c r="S305" s="30"/>
      <c r="T305" s="30"/>
      <c r="U305" s="30"/>
      <c r="V305" s="30"/>
      <c r="W305" s="30"/>
      <c r="X305" s="30"/>
      <c r="Y305" s="30"/>
      <c r="Z305" s="30"/>
      <c r="AA305" s="30"/>
      <c r="AB305" s="30"/>
      <c r="AC305" s="30"/>
      <c r="AD305" s="30"/>
      <c r="AE305" s="30"/>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c r="BJ305" s="30"/>
      <c r="BK305" s="30"/>
      <c r="BL305" s="30"/>
      <c r="BM305" s="30"/>
      <c r="BN305" s="30"/>
      <c r="BO305" s="30"/>
      <c r="BP305" s="30"/>
      <c r="BQ305" s="30"/>
      <c r="BR305" s="30"/>
      <c r="BS305" s="30"/>
      <c r="BT305" s="30"/>
      <c r="BU305" s="30"/>
      <c r="BV305" s="30"/>
      <c r="BW305" s="30"/>
      <c r="BX305" s="30"/>
      <c r="BY305" s="30"/>
      <c r="BZ305" s="30"/>
      <c r="CA305" s="30"/>
      <c r="CB305" s="30"/>
      <c r="CC305" s="30"/>
      <c r="CD305" s="30"/>
      <c r="CE305" s="30"/>
      <c r="CF305" s="30"/>
      <c r="CG305" s="30"/>
      <c r="CH305" s="30"/>
      <c r="CI305" s="30"/>
      <c r="CJ305" s="30"/>
      <c r="CK305" s="30"/>
      <c r="CL305" s="30"/>
      <c r="CM305" s="30"/>
      <c r="CN305" s="30"/>
      <c r="CO305" s="30"/>
      <c r="CP305" s="30"/>
      <c r="CQ305" s="30"/>
      <c r="CR305" s="30"/>
    </row>
    <row r="306" spans="1:96" x14ac:dyDescent="0.25">
      <c r="A306" s="30" t="s">
        <v>1654</v>
      </c>
      <c r="B306" s="30">
        <v>650</v>
      </c>
      <c r="C306" s="30" t="s">
        <v>2642</v>
      </c>
      <c r="D306" s="30">
        <v>880</v>
      </c>
      <c r="E306" s="30"/>
      <c r="F306" s="30"/>
      <c r="G306" s="30"/>
      <c r="H306" s="30" t="s">
        <v>2789</v>
      </c>
      <c r="I306" s="30"/>
      <c r="J306" s="30"/>
      <c r="K306" s="30"/>
      <c r="L306" s="30"/>
      <c r="M306" s="30"/>
      <c r="N306" s="30"/>
      <c r="O306" s="30"/>
      <c r="P306" s="30"/>
      <c r="Q306" s="30"/>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c r="BI306" s="30"/>
      <c r="BJ306" s="30"/>
      <c r="BK306" s="30"/>
      <c r="BL306" s="30"/>
      <c r="BM306" s="30"/>
      <c r="BN306" s="30"/>
      <c r="BO306" s="30"/>
      <c r="BP306" s="30"/>
      <c r="BQ306" s="30"/>
      <c r="BR306" s="30"/>
      <c r="BS306" s="30"/>
      <c r="BT306" s="30"/>
      <c r="BU306" s="30"/>
      <c r="BV306" s="30"/>
      <c r="BW306" s="30"/>
      <c r="BX306" s="30"/>
      <c r="BY306" s="30"/>
      <c r="BZ306" s="30"/>
      <c r="CA306" s="30"/>
      <c r="CB306" s="30"/>
      <c r="CC306" s="30"/>
      <c r="CD306" s="30"/>
      <c r="CE306" s="30"/>
      <c r="CF306" s="30"/>
      <c r="CG306" s="30"/>
      <c r="CH306" s="30"/>
      <c r="CI306" s="30"/>
      <c r="CJ306" s="30"/>
      <c r="CK306" s="30"/>
      <c r="CL306" s="30"/>
      <c r="CM306" s="30"/>
      <c r="CN306" s="30"/>
      <c r="CO306" s="30"/>
      <c r="CP306" s="30"/>
      <c r="CQ306" s="30"/>
      <c r="CR306" s="30"/>
    </row>
    <row r="307" spans="1:96" x14ac:dyDescent="0.25">
      <c r="A307" s="30" t="s">
        <v>1655</v>
      </c>
      <c r="B307" s="30">
        <v>651</v>
      </c>
      <c r="C307" s="30" t="s">
        <v>2647</v>
      </c>
      <c r="D307" s="30">
        <v>900</v>
      </c>
      <c r="E307" s="30"/>
      <c r="F307" s="30"/>
      <c r="G307" s="30"/>
      <c r="H307" s="30" t="s">
        <v>2790</v>
      </c>
      <c r="I307" s="30"/>
      <c r="J307" s="30"/>
      <c r="K307" s="30"/>
      <c r="L307" s="30"/>
      <c r="M307" s="30"/>
      <c r="N307" s="30"/>
      <c r="O307" s="30"/>
      <c r="P307" s="30"/>
      <c r="Q307" s="30"/>
      <c r="R307" s="30"/>
      <c r="S307" s="30"/>
      <c r="T307" s="30"/>
      <c r="U307" s="30"/>
      <c r="V307" s="30"/>
      <c r="W307" s="30"/>
      <c r="X307" s="30"/>
      <c r="Y307" s="30"/>
      <c r="Z307" s="30"/>
      <c r="AA307" s="30"/>
      <c r="AB307" s="30"/>
      <c r="AC307" s="30"/>
      <c r="AD307" s="30"/>
      <c r="AE307" s="30"/>
      <c r="AF307" s="30"/>
      <c r="AG307" s="30"/>
      <c r="AH307" s="30"/>
      <c r="AI307" s="30"/>
      <c r="AJ307" s="30"/>
      <c r="AK307" s="30"/>
      <c r="AL307" s="30"/>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30"/>
      <c r="BK307" s="30"/>
      <c r="BL307" s="30"/>
      <c r="BM307" s="30"/>
      <c r="BN307" s="30"/>
      <c r="BO307" s="30"/>
      <c r="BP307" s="30"/>
      <c r="BQ307" s="30"/>
      <c r="BR307" s="30"/>
      <c r="BS307" s="30"/>
      <c r="BT307" s="30"/>
      <c r="BU307" s="30"/>
      <c r="BV307" s="30"/>
      <c r="BW307" s="30"/>
      <c r="BX307" s="30"/>
      <c r="BY307" s="30"/>
      <c r="BZ307" s="30"/>
      <c r="CA307" s="30"/>
      <c r="CB307" s="30"/>
      <c r="CC307" s="30"/>
      <c r="CD307" s="30"/>
      <c r="CE307" s="30"/>
      <c r="CF307" s="30"/>
      <c r="CG307" s="30"/>
      <c r="CH307" s="30"/>
      <c r="CI307" s="30"/>
      <c r="CJ307" s="30"/>
      <c r="CK307" s="30"/>
      <c r="CL307" s="30"/>
      <c r="CM307" s="30"/>
      <c r="CN307" s="30"/>
      <c r="CO307" s="30"/>
      <c r="CP307" s="30"/>
      <c r="CQ307" s="30"/>
      <c r="CR307" s="30"/>
    </row>
    <row r="308" spans="1:96" x14ac:dyDescent="0.25">
      <c r="A308" s="30" t="s">
        <v>1656</v>
      </c>
      <c r="B308" s="30">
        <v>652</v>
      </c>
      <c r="C308" s="30" t="s">
        <v>2700</v>
      </c>
      <c r="D308" s="30">
        <v>480</v>
      </c>
      <c r="E308" s="30"/>
      <c r="F308" s="30"/>
      <c r="G308" s="30"/>
      <c r="H308" s="30" t="s">
        <v>2791</v>
      </c>
      <c r="I308" s="30"/>
      <c r="J308" s="30"/>
      <c r="K308" s="30"/>
      <c r="L308" s="30"/>
      <c r="M308" s="30"/>
      <c r="N308" s="30"/>
      <c r="O308" s="30"/>
      <c r="P308" s="30"/>
      <c r="Q308" s="30"/>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30"/>
      <c r="BL308" s="30"/>
      <c r="BM308" s="30"/>
      <c r="BN308" s="30"/>
      <c r="BO308" s="30"/>
      <c r="BP308" s="30"/>
      <c r="BQ308" s="30"/>
      <c r="BR308" s="30"/>
      <c r="BS308" s="30"/>
      <c r="BT308" s="30"/>
      <c r="BU308" s="30"/>
      <c r="BV308" s="30"/>
      <c r="BW308" s="30"/>
      <c r="BX308" s="30"/>
      <c r="BY308" s="30"/>
      <c r="BZ308" s="30"/>
      <c r="CA308" s="30"/>
      <c r="CB308" s="30"/>
      <c r="CC308" s="30"/>
      <c r="CD308" s="30"/>
      <c r="CE308" s="30"/>
      <c r="CF308" s="30"/>
      <c r="CG308" s="30"/>
      <c r="CH308" s="30"/>
      <c r="CI308" s="30"/>
      <c r="CJ308" s="30"/>
      <c r="CK308" s="30"/>
      <c r="CL308" s="30"/>
      <c r="CM308" s="30"/>
      <c r="CN308" s="30"/>
      <c r="CO308" s="30"/>
      <c r="CP308" s="30"/>
      <c r="CQ308" s="30"/>
      <c r="CR308" s="30"/>
    </row>
    <row r="309" spans="1:96" x14ac:dyDescent="0.25">
      <c r="A309" s="30" t="s">
        <v>1656</v>
      </c>
      <c r="B309" s="30">
        <v>3539</v>
      </c>
      <c r="C309" s="30" t="s">
        <v>2792</v>
      </c>
      <c r="D309" s="30">
        <v>1080</v>
      </c>
      <c r="E309" s="30"/>
      <c r="F309" s="30"/>
      <c r="G309" s="30"/>
      <c r="H309" s="30" t="s">
        <v>2793</v>
      </c>
      <c r="I309" s="30"/>
      <c r="J309" s="30"/>
      <c r="K309" s="30"/>
      <c r="L309" s="30"/>
      <c r="M309" s="30"/>
      <c r="N309" s="30"/>
      <c r="O309" s="30"/>
      <c r="P309" s="30"/>
      <c r="Q309" s="30"/>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30"/>
      <c r="BK309" s="30"/>
      <c r="BL309" s="30"/>
      <c r="BM309" s="30"/>
      <c r="BN309" s="30"/>
      <c r="BO309" s="30"/>
      <c r="BP309" s="30"/>
      <c r="BQ309" s="30"/>
      <c r="BR309" s="30"/>
      <c r="BS309" s="30"/>
      <c r="BT309" s="30"/>
      <c r="BU309" s="30"/>
      <c r="BV309" s="30"/>
      <c r="BW309" s="30"/>
      <c r="BX309" s="30"/>
      <c r="BY309" s="30"/>
      <c r="BZ309" s="30"/>
      <c r="CA309" s="30"/>
      <c r="CB309" s="30"/>
      <c r="CC309" s="30"/>
      <c r="CD309" s="30"/>
      <c r="CE309" s="30"/>
      <c r="CF309" s="30"/>
      <c r="CG309" s="30"/>
      <c r="CH309" s="30"/>
      <c r="CI309" s="30"/>
      <c r="CJ309" s="30"/>
      <c r="CK309" s="30"/>
      <c r="CL309" s="30"/>
      <c r="CM309" s="30"/>
      <c r="CN309" s="30"/>
      <c r="CO309" s="30"/>
      <c r="CP309" s="30"/>
      <c r="CQ309" s="30"/>
      <c r="CR309" s="30"/>
    </row>
    <row r="310" spans="1:96" x14ac:dyDescent="0.25">
      <c r="A310" s="30" t="s">
        <v>1657</v>
      </c>
      <c r="B310" s="30">
        <v>664</v>
      </c>
      <c r="C310" s="30" t="s">
        <v>2666</v>
      </c>
      <c r="D310" s="30">
        <v>1420</v>
      </c>
      <c r="E310" s="30"/>
      <c r="F310" s="30"/>
      <c r="G310" s="30"/>
      <c r="H310" s="30" t="s">
        <v>2794</v>
      </c>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c r="BS310" s="30"/>
      <c r="BT310" s="30"/>
      <c r="BU310" s="30"/>
      <c r="BV310" s="30"/>
      <c r="BW310" s="30"/>
      <c r="BX310" s="30"/>
      <c r="BY310" s="30"/>
      <c r="BZ310" s="30"/>
      <c r="CA310" s="30"/>
      <c r="CB310" s="30"/>
      <c r="CC310" s="30"/>
      <c r="CD310" s="30"/>
      <c r="CE310" s="30"/>
      <c r="CF310" s="30"/>
      <c r="CG310" s="30"/>
      <c r="CH310" s="30"/>
      <c r="CI310" s="30"/>
      <c r="CJ310" s="30"/>
      <c r="CK310" s="30"/>
      <c r="CL310" s="30"/>
      <c r="CM310" s="30"/>
      <c r="CN310" s="30"/>
      <c r="CO310" s="30"/>
      <c r="CP310" s="30"/>
      <c r="CQ310" s="30"/>
      <c r="CR310" s="30"/>
    </row>
    <row r="311" spans="1:96" x14ac:dyDescent="0.25">
      <c r="A311" s="30" t="s">
        <v>1658</v>
      </c>
      <c r="B311" s="30">
        <v>660</v>
      </c>
      <c r="C311" s="30" t="s">
        <v>2666</v>
      </c>
      <c r="D311" s="30">
        <v>1420</v>
      </c>
      <c r="E311" s="30"/>
      <c r="F311" s="30"/>
      <c r="G311" s="30"/>
      <c r="H311" s="30" t="s">
        <v>2795</v>
      </c>
      <c r="I311" s="30"/>
      <c r="J311" s="30"/>
      <c r="K311" s="30"/>
      <c r="L311" s="30"/>
      <c r="M311" s="30"/>
      <c r="N311" s="30"/>
      <c r="O311" s="30"/>
      <c r="P311" s="30"/>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c r="BJ311" s="30"/>
      <c r="BK311" s="30"/>
      <c r="BL311" s="30"/>
      <c r="BM311" s="30"/>
      <c r="BN311" s="30"/>
      <c r="BO311" s="30"/>
      <c r="BP311" s="30"/>
      <c r="BQ311" s="30"/>
      <c r="BR311" s="30"/>
      <c r="BS311" s="30"/>
      <c r="BT311" s="30"/>
      <c r="BU311" s="30"/>
      <c r="BV311" s="30"/>
      <c r="BW311" s="30"/>
      <c r="BX311" s="30"/>
      <c r="BY311" s="30"/>
      <c r="BZ311" s="30"/>
      <c r="CA311" s="30"/>
      <c r="CB311" s="30"/>
      <c r="CC311" s="30"/>
      <c r="CD311" s="30"/>
      <c r="CE311" s="30"/>
      <c r="CF311" s="30"/>
      <c r="CG311" s="30"/>
      <c r="CH311" s="30"/>
      <c r="CI311" s="30"/>
      <c r="CJ311" s="30"/>
      <c r="CK311" s="30"/>
      <c r="CL311" s="30"/>
      <c r="CM311" s="30"/>
      <c r="CN311" s="30"/>
      <c r="CO311" s="30"/>
      <c r="CP311" s="30"/>
      <c r="CQ311" s="30"/>
      <c r="CR311" s="30"/>
    </row>
    <row r="312" spans="1:96" x14ac:dyDescent="0.25">
      <c r="A312" s="30" t="s">
        <v>1659</v>
      </c>
      <c r="B312" s="30">
        <v>678</v>
      </c>
      <c r="C312" s="30" t="s">
        <v>2764</v>
      </c>
      <c r="D312" s="30">
        <v>1550</v>
      </c>
      <c r="E312" s="30"/>
      <c r="F312" s="30"/>
      <c r="G312" s="30"/>
      <c r="H312" s="30" t="s">
        <v>2796</v>
      </c>
      <c r="I312" s="30"/>
      <c r="J312" s="30"/>
      <c r="K312" s="30"/>
      <c r="L312" s="30"/>
      <c r="M312" s="30"/>
      <c r="N312" s="30"/>
      <c r="O312" s="30"/>
      <c r="P312" s="30"/>
      <c r="Q312" s="30"/>
      <c r="R312" s="30"/>
      <c r="S312" s="30"/>
      <c r="T312" s="30"/>
      <c r="U312" s="30"/>
      <c r="V312" s="30"/>
      <c r="W312" s="30"/>
      <c r="X312" s="30"/>
      <c r="Y312" s="30"/>
      <c r="Z312" s="30"/>
      <c r="AA312" s="30"/>
      <c r="AB312" s="30"/>
      <c r="AC312" s="30"/>
      <c r="AD312" s="30"/>
      <c r="AE312" s="30"/>
      <c r="AF312" s="30"/>
      <c r="AG312" s="30"/>
      <c r="AH312" s="30"/>
      <c r="AI312" s="30"/>
      <c r="AJ312" s="30"/>
      <c r="AK312" s="30"/>
      <c r="AL312" s="30"/>
      <c r="AM312" s="30"/>
      <c r="AN312" s="30"/>
      <c r="AO312" s="30"/>
      <c r="AP312" s="30"/>
      <c r="AQ312" s="30"/>
      <c r="AR312" s="30"/>
      <c r="AS312" s="30"/>
      <c r="AT312" s="30"/>
      <c r="AU312" s="30"/>
      <c r="AV312" s="30"/>
      <c r="AW312" s="30"/>
      <c r="AX312" s="30"/>
      <c r="AY312" s="30"/>
      <c r="AZ312" s="30"/>
      <c r="BA312" s="30"/>
      <c r="BB312" s="30"/>
      <c r="BC312" s="30"/>
      <c r="BD312" s="30"/>
      <c r="BE312" s="30"/>
      <c r="BF312" s="30"/>
      <c r="BG312" s="30"/>
      <c r="BH312" s="30"/>
      <c r="BI312" s="30"/>
      <c r="BJ312" s="30"/>
      <c r="BK312" s="30"/>
      <c r="BL312" s="30"/>
      <c r="BM312" s="30"/>
      <c r="BN312" s="30"/>
      <c r="BO312" s="30"/>
      <c r="BP312" s="30"/>
      <c r="BQ312" s="30"/>
      <c r="BR312" s="30"/>
      <c r="BS312" s="30"/>
      <c r="BT312" s="30"/>
      <c r="BU312" s="30"/>
      <c r="BV312" s="30"/>
      <c r="BW312" s="30"/>
      <c r="BX312" s="30"/>
      <c r="BY312" s="30"/>
      <c r="BZ312" s="30"/>
      <c r="CA312" s="30"/>
      <c r="CB312" s="30"/>
      <c r="CC312" s="30"/>
      <c r="CD312" s="30"/>
      <c r="CE312" s="30"/>
      <c r="CF312" s="30"/>
      <c r="CG312" s="30"/>
      <c r="CH312" s="30"/>
      <c r="CI312" s="30"/>
      <c r="CJ312" s="30"/>
      <c r="CK312" s="30"/>
      <c r="CL312" s="30"/>
      <c r="CM312" s="30"/>
      <c r="CN312" s="30"/>
      <c r="CO312" s="30"/>
      <c r="CP312" s="30"/>
      <c r="CQ312" s="30"/>
      <c r="CR312" s="30"/>
    </row>
    <row r="313" spans="1:96" x14ac:dyDescent="0.25">
      <c r="A313" s="30" t="s">
        <v>1660</v>
      </c>
      <c r="B313" s="30">
        <v>1438</v>
      </c>
      <c r="C313" s="30" t="s">
        <v>2797</v>
      </c>
      <c r="D313" s="30">
        <v>2395</v>
      </c>
      <c r="E313" s="30"/>
      <c r="F313" s="30"/>
      <c r="G313" s="30"/>
      <c r="H313" s="30" t="s">
        <v>2798</v>
      </c>
      <c r="I313" s="30"/>
      <c r="J313" s="30"/>
      <c r="K313" s="30"/>
      <c r="L313" s="30"/>
      <c r="M313" s="30"/>
      <c r="N313" s="30"/>
      <c r="O313" s="30"/>
      <c r="P313" s="30"/>
      <c r="Q313" s="30"/>
      <c r="R313" s="30"/>
      <c r="S313" s="30"/>
      <c r="T313" s="30"/>
      <c r="U313" s="30"/>
      <c r="V313" s="30"/>
      <c r="W313" s="30"/>
      <c r="X313" s="30"/>
      <c r="Y313" s="30"/>
      <c r="Z313" s="30"/>
      <c r="AA313" s="30"/>
      <c r="AB313" s="30"/>
      <c r="AC313" s="30"/>
      <c r="AD313" s="30"/>
      <c r="AE313" s="30"/>
      <c r="AF313" s="30"/>
      <c r="AG313" s="30"/>
      <c r="AH313" s="30"/>
      <c r="AI313" s="30"/>
      <c r="AJ313" s="30"/>
      <c r="AK313" s="30"/>
      <c r="AL313" s="30"/>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c r="BJ313" s="30"/>
      <c r="BK313" s="30"/>
      <c r="BL313" s="30"/>
      <c r="BM313" s="30"/>
      <c r="BN313" s="30"/>
      <c r="BO313" s="30"/>
      <c r="BP313" s="30"/>
      <c r="BQ313" s="30"/>
      <c r="BR313" s="30"/>
      <c r="BS313" s="30"/>
      <c r="BT313" s="30"/>
      <c r="BU313" s="30"/>
      <c r="BV313" s="30"/>
      <c r="BW313" s="30"/>
      <c r="BX313" s="30"/>
      <c r="BY313" s="30"/>
      <c r="BZ313" s="30"/>
      <c r="CA313" s="30"/>
      <c r="CB313" s="30"/>
      <c r="CC313" s="30"/>
      <c r="CD313" s="30"/>
      <c r="CE313" s="30"/>
      <c r="CF313" s="30"/>
      <c r="CG313" s="30"/>
      <c r="CH313" s="30"/>
      <c r="CI313" s="30"/>
      <c r="CJ313" s="30"/>
      <c r="CK313" s="30"/>
      <c r="CL313" s="30"/>
      <c r="CM313" s="30"/>
      <c r="CN313" s="30"/>
      <c r="CO313" s="30"/>
      <c r="CP313" s="30"/>
      <c r="CQ313" s="30"/>
      <c r="CR313" s="30"/>
    </row>
    <row r="314" spans="1:96" x14ac:dyDescent="0.25">
      <c r="A314" s="30" t="s">
        <v>1661</v>
      </c>
      <c r="B314" s="30">
        <v>694</v>
      </c>
      <c r="C314" s="30" t="s">
        <v>2666</v>
      </c>
      <c r="D314" s="30">
        <v>1420</v>
      </c>
      <c r="E314" s="30"/>
      <c r="F314" s="30"/>
      <c r="G314" s="30"/>
      <c r="H314" s="30" t="s">
        <v>2799</v>
      </c>
      <c r="I314" s="30"/>
      <c r="J314" s="30"/>
      <c r="K314" s="30"/>
      <c r="L314" s="30"/>
      <c r="M314" s="30"/>
      <c r="N314" s="30"/>
      <c r="O314" s="30"/>
      <c r="P314" s="30"/>
      <c r="Q314" s="30"/>
      <c r="R314" s="30"/>
      <c r="S314" s="30"/>
      <c r="T314" s="30"/>
      <c r="U314" s="30"/>
      <c r="V314" s="30"/>
      <c r="W314" s="30"/>
      <c r="X314" s="30"/>
      <c r="Y314" s="30"/>
      <c r="Z314" s="30"/>
      <c r="AA314" s="30"/>
      <c r="AB314" s="30"/>
      <c r="AC314" s="30"/>
      <c r="AD314" s="30"/>
      <c r="AE314" s="30"/>
      <c r="AF314" s="30"/>
      <c r="AG314" s="30"/>
      <c r="AH314" s="30"/>
      <c r="AI314" s="30"/>
      <c r="AJ314" s="30"/>
      <c r="AK314" s="30"/>
      <c r="AL314" s="30"/>
      <c r="AM314" s="30"/>
      <c r="AN314" s="30"/>
      <c r="AO314" s="30"/>
      <c r="AP314" s="30"/>
      <c r="AQ314" s="30"/>
      <c r="AR314" s="30"/>
      <c r="AS314" s="30"/>
      <c r="AT314" s="30"/>
      <c r="AU314" s="30"/>
      <c r="AV314" s="30"/>
      <c r="AW314" s="30"/>
      <c r="AX314" s="30"/>
      <c r="AY314" s="30"/>
      <c r="AZ314" s="30"/>
      <c r="BA314" s="30"/>
      <c r="BB314" s="30"/>
      <c r="BC314" s="30"/>
      <c r="BD314" s="30"/>
      <c r="BE314" s="30"/>
      <c r="BF314" s="30"/>
      <c r="BG314" s="30"/>
      <c r="BH314" s="30"/>
      <c r="BI314" s="30"/>
      <c r="BJ314" s="30"/>
      <c r="BK314" s="30"/>
      <c r="BL314" s="30"/>
      <c r="BM314" s="30"/>
      <c r="BN314" s="30"/>
      <c r="BO314" s="30"/>
      <c r="BP314" s="30"/>
      <c r="BQ314" s="30"/>
      <c r="BR314" s="30"/>
      <c r="BS314" s="30"/>
      <c r="BT314" s="30"/>
      <c r="BU314" s="30"/>
      <c r="BV314" s="30"/>
      <c r="BW314" s="30"/>
      <c r="BX314" s="30"/>
      <c r="BY314" s="30"/>
      <c r="BZ314" s="30"/>
      <c r="CA314" s="30"/>
      <c r="CB314" s="30"/>
      <c r="CC314" s="30"/>
      <c r="CD314" s="30"/>
      <c r="CE314" s="30"/>
      <c r="CF314" s="30"/>
      <c r="CG314" s="30"/>
      <c r="CH314" s="30"/>
      <c r="CI314" s="30"/>
      <c r="CJ314" s="30"/>
      <c r="CK314" s="30"/>
      <c r="CL314" s="30"/>
      <c r="CM314" s="30"/>
      <c r="CN314" s="30"/>
      <c r="CO314" s="30"/>
      <c r="CP314" s="30"/>
      <c r="CQ314" s="30"/>
      <c r="CR314" s="30"/>
    </row>
    <row r="315" spans="1:96" x14ac:dyDescent="0.25">
      <c r="A315" s="30" t="s">
        <v>1662</v>
      </c>
      <c r="B315" s="30">
        <v>700</v>
      </c>
      <c r="C315" s="30" t="s">
        <v>2800</v>
      </c>
      <c r="D315" s="30">
        <v>40</v>
      </c>
      <c r="E315" s="30"/>
      <c r="F315" s="30"/>
      <c r="G315" s="30"/>
      <c r="H315" s="30" t="s">
        <v>2801</v>
      </c>
      <c r="I315" s="30"/>
      <c r="J315" s="30"/>
      <c r="K315" s="30"/>
      <c r="L315" s="30"/>
      <c r="M315" s="30"/>
      <c r="N315" s="30"/>
      <c r="O315" s="30"/>
      <c r="P315" s="30"/>
      <c r="Q315" s="30"/>
      <c r="R315" s="30"/>
      <c r="S315" s="30"/>
      <c r="T315" s="30"/>
      <c r="U315" s="30"/>
      <c r="V315" s="30"/>
      <c r="W315" s="30"/>
      <c r="X315" s="30"/>
      <c r="Y315" s="30"/>
      <c r="Z315" s="30"/>
      <c r="AA315" s="30"/>
      <c r="AB315" s="30"/>
      <c r="AC315" s="30"/>
      <c r="AD315" s="30"/>
      <c r="AE315" s="30"/>
      <c r="AF315" s="30"/>
      <c r="AG315" s="30"/>
      <c r="AH315" s="30"/>
      <c r="AI315" s="30"/>
      <c r="AJ315" s="30"/>
      <c r="AK315" s="30"/>
      <c r="AL315" s="30"/>
      <c r="AM315" s="30"/>
      <c r="AN315" s="30"/>
      <c r="AO315" s="30"/>
      <c r="AP315" s="30"/>
      <c r="AQ315" s="30"/>
      <c r="AR315" s="30"/>
      <c r="AS315" s="30"/>
      <c r="AT315" s="30"/>
      <c r="AU315" s="30"/>
      <c r="AV315" s="30"/>
      <c r="AW315" s="30"/>
      <c r="AX315" s="30"/>
      <c r="AY315" s="30"/>
      <c r="AZ315" s="30"/>
      <c r="BA315" s="30"/>
      <c r="BB315" s="30"/>
      <c r="BC315" s="30"/>
      <c r="BD315" s="30"/>
      <c r="BE315" s="30"/>
      <c r="BF315" s="30"/>
      <c r="BG315" s="30"/>
      <c r="BH315" s="30"/>
      <c r="BI315" s="30"/>
      <c r="BJ315" s="30"/>
      <c r="BK315" s="30"/>
      <c r="BL315" s="30"/>
      <c r="BM315" s="30"/>
      <c r="BN315" s="30"/>
      <c r="BO315" s="30"/>
      <c r="BP315" s="30"/>
      <c r="BQ315" s="30"/>
      <c r="BR315" s="30"/>
      <c r="BS315" s="30"/>
      <c r="BT315" s="30"/>
      <c r="BU315" s="30"/>
      <c r="BV315" s="30"/>
      <c r="BW315" s="30"/>
      <c r="BX315" s="30"/>
      <c r="BY315" s="30"/>
      <c r="BZ315" s="30"/>
      <c r="CA315" s="30"/>
      <c r="CB315" s="30"/>
      <c r="CC315" s="30"/>
      <c r="CD315" s="30"/>
      <c r="CE315" s="30"/>
      <c r="CF315" s="30"/>
      <c r="CG315" s="30"/>
      <c r="CH315" s="30"/>
      <c r="CI315" s="30"/>
      <c r="CJ315" s="30"/>
      <c r="CK315" s="30"/>
      <c r="CL315" s="30"/>
      <c r="CM315" s="30"/>
      <c r="CN315" s="30"/>
      <c r="CO315" s="30"/>
      <c r="CP315" s="30"/>
      <c r="CQ315" s="30"/>
      <c r="CR315" s="30"/>
    </row>
    <row r="316" spans="1:96" x14ac:dyDescent="0.25">
      <c r="A316" s="30" t="s">
        <v>1663</v>
      </c>
      <c r="B316" s="30">
        <v>714</v>
      </c>
      <c r="C316" s="30" t="s">
        <v>2706</v>
      </c>
      <c r="D316" s="30">
        <v>130</v>
      </c>
      <c r="E316" s="30"/>
      <c r="F316" s="30"/>
      <c r="G316" s="30"/>
      <c r="H316" s="30" t="s">
        <v>2802</v>
      </c>
      <c r="I316" s="30"/>
      <c r="J316" s="30"/>
      <c r="K316" s="30"/>
      <c r="L316" s="30"/>
      <c r="M316" s="30"/>
      <c r="N316" s="30"/>
      <c r="O316" s="30"/>
      <c r="P316" s="30"/>
      <c r="Q316" s="30"/>
      <c r="R316" s="30"/>
      <c r="S316" s="30"/>
      <c r="T316" s="30"/>
      <c r="U316" s="30"/>
      <c r="V316" s="30"/>
      <c r="W316" s="30"/>
      <c r="X316" s="30"/>
      <c r="Y316" s="30"/>
      <c r="Z316" s="30"/>
      <c r="AA316" s="30"/>
      <c r="AB316" s="30"/>
      <c r="AC316" s="30"/>
      <c r="AD316" s="30"/>
      <c r="AE316" s="30"/>
      <c r="AF316" s="30"/>
      <c r="AG316" s="30"/>
      <c r="AH316" s="30"/>
      <c r="AI316" s="30"/>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30"/>
      <c r="BL316" s="30"/>
      <c r="BM316" s="30"/>
      <c r="BN316" s="30"/>
      <c r="BO316" s="30"/>
      <c r="BP316" s="30"/>
      <c r="BQ316" s="30"/>
      <c r="BR316" s="30"/>
      <c r="BS316" s="30"/>
      <c r="BT316" s="30"/>
      <c r="BU316" s="30"/>
      <c r="BV316" s="30"/>
      <c r="BW316" s="30"/>
      <c r="BX316" s="30"/>
      <c r="BY316" s="30"/>
      <c r="BZ316" s="30"/>
      <c r="CA316" s="30"/>
      <c r="CB316" s="30"/>
      <c r="CC316" s="30"/>
      <c r="CD316" s="30"/>
      <c r="CE316" s="30"/>
      <c r="CF316" s="30"/>
      <c r="CG316" s="30"/>
      <c r="CH316" s="30"/>
      <c r="CI316" s="30"/>
      <c r="CJ316" s="30"/>
      <c r="CK316" s="30"/>
      <c r="CL316" s="30"/>
      <c r="CM316" s="30"/>
      <c r="CN316" s="30"/>
      <c r="CO316" s="30"/>
      <c r="CP316" s="30"/>
      <c r="CQ316" s="30"/>
      <c r="CR316" s="30"/>
    </row>
    <row r="317" spans="1:96" x14ac:dyDescent="0.25">
      <c r="A317" s="30" t="s">
        <v>1664</v>
      </c>
      <c r="B317" s="30">
        <v>724</v>
      </c>
      <c r="C317" s="30" t="s">
        <v>2666</v>
      </c>
      <c r="D317" s="30">
        <v>1420</v>
      </c>
      <c r="E317" s="30"/>
      <c r="F317" s="30"/>
      <c r="G317" s="30"/>
      <c r="H317" s="30" t="s">
        <v>2803</v>
      </c>
      <c r="I317" s="30"/>
      <c r="J317" s="30"/>
      <c r="K317" s="30"/>
      <c r="L317" s="30"/>
      <c r="M317" s="30"/>
      <c r="N317" s="30"/>
      <c r="O317" s="30"/>
      <c r="P317" s="30"/>
      <c r="Q317" s="30"/>
      <c r="R317" s="30"/>
      <c r="S317" s="30"/>
      <c r="T317" s="30"/>
      <c r="U317" s="30"/>
      <c r="V317" s="30"/>
      <c r="W317" s="30"/>
      <c r="X317" s="30"/>
      <c r="Y317" s="30"/>
      <c r="Z317" s="30"/>
      <c r="AA317" s="30"/>
      <c r="AB317" s="30"/>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c r="BJ317" s="30"/>
      <c r="BK317" s="30"/>
      <c r="BL317" s="30"/>
      <c r="BM317" s="30"/>
      <c r="BN317" s="30"/>
      <c r="BO317" s="30"/>
      <c r="BP317" s="30"/>
      <c r="BQ317" s="30"/>
      <c r="BR317" s="30"/>
      <c r="BS317" s="30"/>
      <c r="BT317" s="30"/>
      <c r="BU317" s="30"/>
      <c r="BV317" s="30"/>
      <c r="BW317" s="30"/>
      <c r="BX317" s="30"/>
      <c r="BY317" s="30"/>
      <c r="BZ317" s="30"/>
      <c r="CA317" s="30"/>
      <c r="CB317" s="30"/>
      <c r="CC317" s="30"/>
      <c r="CD317" s="30"/>
      <c r="CE317" s="30"/>
      <c r="CF317" s="30"/>
      <c r="CG317" s="30"/>
      <c r="CH317" s="30"/>
      <c r="CI317" s="30"/>
      <c r="CJ317" s="30"/>
      <c r="CK317" s="30"/>
      <c r="CL317" s="30"/>
      <c r="CM317" s="30"/>
      <c r="CN317" s="30"/>
      <c r="CO317" s="30"/>
      <c r="CP317" s="30"/>
      <c r="CQ317" s="30"/>
      <c r="CR317" s="30"/>
    </row>
    <row r="318" spans="1:96" x14ac:dyDescent="0.25">
      <c r="A318" s="30" t="s">
        <v>1665</v>
      </c>
      <c r="B318" s="30">
        <v>738</v>
      </c>
      <c r="C318" s="30" t="s">
        <v>2804</v>
      </c>
      <c r="D318" s="30">
        <v>2690</v>
      </c>
      <c r="E318" s="30"/>
      <c r="F318" s="30"/>
      <c r="G318" s="30"/>
      <c r="H318" s="30" t="s">
        <v>2805</v>
      </c>
      <c r="I318" s="30"/>
      <c r="J318" s="30"/>
      <c r="K318" s="30"/>
      <c r="L318" s="30"/>
      <c r="M318" s="30"/>
      <c r="N318" s="30"/>
      <c r="O318" s="30"/>
      <c r="P318" s="30"/>
      <c r="Q318" s="30"/>
      <c r="R318" s="30"/>
      <c r="S318" s="30"/>
      <c r="T318" s="30"/>
      <c r="U318" s="30"/>
      <c r="V318" s="30"/>
      <c r="W318" s="30"/>
      <c r="X318" s="30"/>
      <c r="Y318" s="30"/>
      <c r="Z318" s="30"/>
      <c r="AA318" s="30"/>
      <c r="AB318" s="30"/>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c r="BJ318" s="30"/>
      <c r="BK318" s="30"/>
      <c r="BL318" s="30"/>
      <c r="BM318" s="30"/>
      <c r="BN318" s="30"/>
      <c r="BO318" s="30"/>
      <c r="BP318" s="30"/>
      <c r="BQ318" s="30"/>
      <c r="BR318" s="30"/>
      <c r="BS318" s="30"/>
      <c r="BT318" s="30"/>
      <c r="BU318" s="30"/>
      <c r="BV318" s="30"/>
      <c r="BW318" s="30"/>
      <c r="BX318" s="30"/>
      <c r="BY318" s="30"/>
      <c r="BZ318" s="30"/>
      <c r="CA318" s="30"/>
      <c r="CB318" s="30"/>
      <c r="CC318" s="30"/>
      <c r="CD318" s="30"/>
      <c r="CE318" s="30"/>
      <c r="CF318" s="30"/>
      <c r="CG318" s="30"/>
      <c r="CH318" s="30"/>
      <c r="CI318" s="30"/>
      <c r="CJ318" s="30"/>
      <c r="CK318" s="30"/>
      <c r="CL318" s="30"/>
      <c r="CM318" s="30"/>
      <c r="CN318" s="30"/>
      <c r="CO318" s="30"/>
      <c r="CP318" s="30"/>
      <c r="CQ318" s="30"/>
      <c r="CR318" s="30"/>
    </row>
    <row r="319" spans="1:96" x14ac:dyDescent="0.25">
      <c r="A319" s="30" t="s">
        <v>1666</v>
      </c>
      <c r="B319" s="30">
        <v>135</v>
      </c>
      <c r="C319" s="30" t="s">
        <v>2647</v>
      </c>
      <c r="D319" s="30">
        <v>900</v>
      </c>
      <c r="E319" s="30"/>
      <c r="F319" s="30"/>
      <c r="G319" s="30"/>
      <c r="H319" s="30" t="s">
        <v>2806</v>
      </c>
      <c r="I319" s="30"/>
      <c r="J319" s="30"/>
      <c r="K319" s="30"/>
      <c r="L319" s="30"/>
      <c r="M319" s="30"/>
      <c r="N319" s="30"/>
      <c r="O319" s="30"/>
      <c r="P319" s="30"/>
      <c r="Q319" s="30"/>
      <c r="R319" s="30"/>
      <c r="S319" s="30"/>
      <c r="T319" s="30"/>
      <c r="U319" s="30"/>
      <c r="V319" s="30"/>
      <c r="W319" s="30"/>
      <c r="X319" s="30"/>
      <c r="Y319" s="30"/>
      <c r="Z319" s="30"/>
      <c r="AA319" s="30"/>
      <c r="AB319" s="30"/>
      <c r="AC319" s="30"/>
      <c r="AD319" s="30"/>
      <c r="AE319" s="30"/>
      <c r="AF319" s="30"/>
      <c r="AG319" s="30"/>
      <c r="AH319" s="30"/>
      <c r="AI319" s="30"/>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c r="BJ319" s="30"/>
      <c r="BK319" s="30"/>
      <c r="BL319" s="30"/>
      <c r="BM319" s="30"/>
      <c r="BN319" s="30"/>
      <c r="BO319" s="30"/>
      <c r="BP319" s="30"/>
      <c r="BQ319" s="30"/>
      <c r="BR319" s="30"/>
      <c r="BS319" s="30"/>
      <c r="BT319" s="30"/>
      <c r="BU319" s="30"/>
      <c r="BV319" s="30"/>
      <c r="BW319" s="30"/>
      <c r="BX319" s="30"/>
      <c r="BY319" s="30"/>
      <c r="BZ319" s="30"/>
      <c r="CA319" s="30"/>
      <c r="CB319" s="30"/>
      <c r="CC319" s="30"/>
      <c r="CD319" s="30"/>
      <c r="CE319" s="30"/>
      <c r="CF319" s="30"/>
      <c r="CG319" s="30"/>
      <c r="CH319" s="30"/>
      <c r="CI319" s="30"/>
      <c r="CJ319" s="30"/>
      <c r="CK319" s="30"/>
      <c r="CL319" s="30"/>
      <c r="CM319" s="30"/>
      <c r="CN319" s="30"/>
      <c r="CO319" s="30"/>
      <c r="CP319" s="30"/>
      <c r="CQ319" s="30"/>
      <c r="CR319" s="30"/>
    </row>
    <row r="320" spans="1:96" x14ac:dyDescent="0.25">
      <c r="A320" s="30" t="s">
        <v>1667</v>
      </c>
      <c r="B320" s="30">
        <v>754</v>
      </c>
      <c r="C320" s="30" t="s">
        <v>2807</v>
      </c>
      <c r="D320" s="30">
        <v>3085</v>
      </c>
      <c r="E320" s="30"/>
      <c r="F320" s="30"/>
      <c r="G320" s="30"/>
      <c r="H320" s="30" t="s">
        <v>2808</v>
      </c>
      <c r="I320" s="30"/>
      <c r="J320" s="30"/>
      <c r="K320" s="30"/>
      <c r="L320" s="30"/>
      <c r="M320" s="30"/>
      <c r="N320" s="30"/>
      <c r="O320" s="30"/>
      <c r="P320" s="30"/>
      <c r="Q320" s="30"/>
      <c r="R320" s="30"/>
      <c r="S320" s="30"/>
      <c r="T320" s="30"/>
      <c r="U320" s="30"/>
      <c r="V320" s="30"/>
      <c r="W320" s="30"/>
      <c r="X320" s="30"/>
      <c r="Y320" s="30"/>
      <c r="Z320" s="30"/>
      <c r="AA320" s="30"/>
      <c r="AB320" s="30"/>
      <c r="AC320" s="30"/>
      <c r="AD320" s="30"/>
      <c r="AE320" s="30"/>
      <c r="AF320" s="30"/>
      <c r="AG320" s="30"/>
      <c r="AH320" s="30"/>
      <c r="AI320" s="30"/>
      <c r="AJ320" s="30"/>
      <c r="AK320" s="30"/>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c r="BJ320" s="30"/>
      <c r="BK320" s="30"/>
      <c r="BL320" s="30"/>
      <c r="BM320" s="30"/>
      <c r="BN320" s="30"/>
      <c r="BO320" s="30"/>
      <c r="BP320" s="30"/>
      <c r="BQ320" s="30"/>
      <c r="BR320" s="30"/>
      <c r="BS320" s="30"/>
      <c r="BT320" s="30"/>
      <c r="BU320" s="30"/>
      <c r="BV320" s="30"/>
      <c r="BW320" s="30"/>
      <c r="BX320" s="30"/>
      <c r="BY320" s="30"/>
      <c r="BZ320" s="30"/>
      <c r="CA320" s="30"/>
      <c r="CB320" s="30"/>
      <c r="CC320" s="30"/>
      <c r="CD320" s="30"/>
      <c r="CE320" s="30"/>
      <c r="CF320" s="30"/>
      <c r="CG320" s="30"/>
      <c r="CH320" s="30"/>
      <c r="CI320" s="30"/>
      <c r="CJ320" s="30"/>
      <c r="CK320" s="30"/>
      <c r="CL320" s="30"/>
      <c r="CM320" s="30"/>
      <c r="CN320" s="30"/>
      <c r="CO320" s="30"/>
      <c r="CP320" s="30"/>
      <c r="CQ320" s="30"/>
      <c r="CR320" s="30"/>
    </row>
    <row r="321" spans="1:96" x14ac:dyDescent="0.25">
      <c r="A321" s="30" t="s">
        <v>1668</v>
      </c>
      <c r="B321" s="30">
        <v>756</v>
      </c>
      <c r="C321" s="30" t="s">
        <v>2804</v>
      </c>
      <c r="D321" s="30">
        <v>2690</v>
      </c>
      <c r="E321" s="30"/>
      <c r="F321" s="30"/>
      <c r="G321" s="30"/>
      <c r="H321" s="30" t="s">
        <v>2809</v>
      </c>
      <c r="I321" s="30"/>
      <c r="J321" s="30"/>
      <c r="K321" s="30"/>
      <c r="L321" s="30"/>
      <c r="M321" s="30"/>
      <c r="N321" s="30"/>
      <c r="O321" s="30"/>
      <c r="P321" s="30"/>
      <c r="Q321" s="30"/>
      <c r="R321" s="30"/>
      <c r="S321" s="30"/>
      <c r="T321" s="30"/>
      <c r="U321" s="30"/>
      <c r="V321" s="30"/>
      <c r="W321" s="30"/>
      <c r="X321" s="30"/>
      <c r="Y321" s="30"/>
      <c r="Z321" s="30"/>
      <c r="AA321" s="30"/>
      <c r="AB321" s="30"/>
      <c r="AC321" s="30"/>
      <c r="AD321" s="30"/>
      <c r="AE321" s="30"/>
      <c r="AF321" s="30"/>
      <c r="AG321" s="30"/>
      <c r="AH321" s="30"/>
      <c r="AI321" s="30"/>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c r="BJ321" s="30"/>
      <c r="BK321" s="30"/>
      <c r="BL321" s="30"/>
      <c r="BM321" s="30"/>
      <c r="BN321" s="30"/>
      <c r="BO321" s="30"/>
      <c r="BP321" s="30"/>
      <c r="BQ321" s="30"/>
      <c r="BR321" s="30"/>
      <c r="BS321" s="30"/>
      <c r="BT321" s="30"/>
      <c r="BU321" s="30"/>
      <c r="BV321" s="30"/>
      <c r="BW321" s="30"/>
      <c r="BX321" s="30"/>
      <c r="BY321" s="30"/>
      <c r="BZ321" s="30"/>
      <c r="CA321" s="30"/>
      <c r="CB321" s="30"/>
      <c r="CC321" s="30"/>
      <c r="CD321" s="30"/>
      <c r="CE321" s="30"/>
      <c r="CF321" s="30"/>
      <c r="CG321" s="30"/>
      <c r="CH321" s="30"/>
      <c r="CI321" s="30"/>
      <c r="CJ321" s="30"/>
      <c r="CK321" s="30"/>
      <c r="CL321" s="30"/>
      <c r="CM321" s="30"/>
      <c r="CN321" s="30"/>
      <c r="CO321" s="30"/>
      <c r="CP321" s="30"/>
      <c r="CQ321" s="30"/>
      <c r="CR321" s="30"/>
    </row>
    <row r="322" spans="1:96" x14ac:dyDescent="0.25">
      <c r="A322" s="30" t="s">
        <v>1669</v>
      </c>
      <c r="B322" s="30">
        <v>770</v>
      </c>
      <c r="C322" s="30" t="s">
        <v>2810</v>
      </c>
      <c r="D322" s="30">
        <v>50</v>
      </c>
      <c r="E322" s="30"/>
      <c r="F322" s="30"/>
      <c r="G322" s="30"/>
      <c r="H322" s="30" t="s">
        <v>2811</v>
      </c>
      <c r="I322" s="30"/>
      <c r="J322" s="30"/>
      <c r="K322" s="30"/>
      <c r="L322" s="30"/>
      <c r="M322" s="30"/>
      <c r="N322" s="30"/>
      <c r="O322" s="30"/>
      <c r="P322" s="30"/>
      <c r="Q322" s="30"/>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c r="AX322" s="30"/>
      <c r="AY322" s="30"/>
      <c r="AZ322" s="30"/>
      <c r="BA322" s="30"/>
      <c r="BB322" s="30"/>
      <c r="BC322" s="30"/>
      <c r="BD322" s="30"/>
      <c r="BE322" s="30"/>
      <c r="BF322" s="30"/>
      <c r="BG322" s="30"/>
      <c r="BH322" s="30"/>
      <c r="BI322" s="30"/>
      <c r="BJ322" s="30"/>
      <c r="BK322" s="30"/>
      <c r="BL322" s="30"/>
      <c r="BM322" s="30"/>
      <c r="BN322" s="30"/>
      <c r="BO322" s="30"/>
      <c r="BP322" s="30"/>
      <c r="BQ322" s="30"/>
      <c r="BR322" s="30"/>
      <c r="BS322" s="30"/>
      <c r="BT322" s="30"/>
      <c r="BU322" s="30"/>
      <c r="BV322" s="30"/>
      <c r="BW322" s="30"/>
      <c r="BX322" s="30"/>
      <c r="BY322" s="30"/>
      <c r="BZ322" s="30"/>
      <c r="CA322" s="30"/>
      <c r="CB322" s="30"/>
      <c r="CC322" s="30"/>
      <c r="CD322" s="30"/>
      <c r="CE322" s="30"/>
      <c r="CF322" s="30"/>
      <c r="CG322" s="30"/>
      <c r="CH322" s="30"/>
      <c r="CI322" s="30"/>
      <c r="CJ322" s="30"/>
      <c r="CK322" s="30"/>
      <c r="CL322" s="30"/>
      <c r="CM322" s="30"/>
      <c r="CN322" s="30"/>
      <c r="CO322" s="30"/>
      <c r="CP322" s="30"/>
      <c r="CQ322" s="30"/>
      <c r="CR322" s="30"/>
    </row>
    <row r="323" spans="1:96" x14ac:dyDescent="0.25">
      <c r="A323" s="30" t="s">
        <v>1670</v>
      </c>
      <c r="B323" s="30">
        <v>766</v>
      </c>
      <c r="C323" s="30" t="s">
        <v>2764</v>
      </c>
      <c r="D323" s="30">
        <v>1550</v>
      </c>
      <c r="E323" s="30"/>
      <c r="F323" s="30"/>
      <c r="G323" s="30"/>
      <c r="H323" s="30" t="s">
        <v>2812</v>
      </c>
      <c r="I323" s="30"/>
      <c r="J323" s="30"/>
      <c r="K323" s="30"/>
      <c r="L323" s="30"/>
      <c r="M323" s="30"/>
      <c r="N323" s="30"/>
      <c r="O323" s="30"/>
      <c r="P323" s="30"/>
      <c r="Q323" s="30"/>
      <c r="R323" s="30"/>
      <c r="S323" s="30"/>
      <c r="T323" s="30"/>
      <c r="U323" s="30"/>
      <c r="V323" s="30"/>
      <c r="W323" s="30"/>
      <c r="X323" s="30"/>
      <c r="Y323" s="30"/>
      <c r="Z323" s="30"/>
      <c r="AA323" s="30"/>
      <c r="AB323" s="30"/>
      <c r="AC323" s="30"/>
      <c r="AD323" s="30"/>
      <c r="AE323" s="30"/>
      <c r="AF323" s="30"/>
      <c r="AG323" s="30"/>
      <c r="AH323" s="30"/>
      <c r="AI323" s="30"/>
      <c r="AJ323" s="30"/>
      <c r="AK323" s="30"/>
      <c r="AL323" s="30"/>
      <c r="AM323" s="30"/>
      <c r="AN323" s="30"/>
      <c r="AO323" s="30"/>
      <c r="AP323" s="30"/>
      <c r="AQ323" s="30"/>
      <c r="AR323" s="30"/>
      <c r="AS323" s="30"/>
      <c r="AT323" s="30"/>
      <c r="AU323" s="30"/>
      <c r="AV323" s="30"/>
      <c r="AW323" s="30"/>
      <c r="AX323" s="30"/>
      <c r="AY323" s="30"/>
      <c r="AZ323" s="30"/>
      <c r="BA323" s="30"/>
      <c r="BB323" s="30"/>
      <c r="BC323" s="30"/>
      <c r="BD323" s="30"/>
      <c r="BE323" s="30"/>
      <c r="BF323" s="30"/>
      <c r="BG323" s="30"/>
      <c r="BH323" s="30"/>
      <c r="BI323" s="30"/>
      <c r="BJ323" s="30"/>
      <c r="BK323" s="30"/>
      <c r="BL323" s="30"/>
      <c r="BM323" s="30"/>
      <c r="BN323" s="30"/>
      <c r="BO323" s="30"/>
      <c r="BP323" s="30"/>
      <c r="BQ323" s="30"/>
      <c r="BR323" s="30"/>
      <c r="BS323" s="30"/>
      <c r="BT323" s="30"/>
      <c r="BU323" s="30"/>
      <c r="BV323" s="30"/>
      <c r="BW323" s="30"/>
      <c r="BX323" s="30"/>
      <c r="BY323" s="30"/>
      <c r="BZ323" s="30"/>
      <c r="CA323" s="30"/>
      <c r="CB323" s="30"/>
      <c r="CC323" s="30"/>
      <c r="CD323" s="30"/>
      <c r="CE323" s="30"/>
      <c r="CF323" s="30"/>
      <c r="CG323" s="30"/>
      <c r="CH323" s="30"/>
      <c r="CI323" s="30"/>
      <c r="CJ323" s="30"/>
      <c r="CK323" s="30"/>
      <c r="CL323" s="30"/>
      <c r="CM323" s="30"/>
      <c r="CN323" s="30"/>
      <c r="CO323" s="30"/>
      <c r="CP323" s="30"/>
      <c r="CQ323" s="30"/>
      <c r="CR323" s="30"/>
    </row>
    <row r="324" spans="1:96" x14ac:dyDescent="0.25">
      <c r="A324" s="30" t="s">
        <v>1671</v>
      </c>
      <c r="B324" s="30">
        <v>775</v>
      </c>
      <c r="C324" s="30" t="s">
        <v>2810</v>
      </c>
      <c r="D324" s="30">
        <v>50</v>
      </c>
      <c r="E324" s="30"/>
      <c r="F324" s="30"/>
      <c r="G324" s="30"/>
      <c r="H324" s="30" t="s">
        <v>2813</v>
      </c>
      <c r="I324" s="30"/>
      <c r="J324" s="30"/>
      <c r="K324" s="30"/>
      <c r="L324" s="30"/>
      <c r="M324" s="30"/>
      <c r="N324" s="30"/>
      <c r="O324" s="30"/>
      <c r="P324" s="30"/>
      <c r="Q324" s="30"/>
      <c r="R324" s="30"/>
      <c r="S324" s="30"/>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c r="BJ324" s="30"/>
      <c r="BK324" s="30"/>
      <c r="BL324" s="30"/>
      <c r="BM324" s="30"/>
      <c r="BN324" s="30"/>
      <c r="BO324" s="30"/>
      <c r="BP324" s="30"/>
      <c r="BQ324" s="30"/>
      <c r="BR324" s="30"/>
      <c r="BS324" s="30"/>
      <c r="BT324" s="30"/>
      <c r="BU324" s="30"/>
      <c r="BV324" s="30"/>
      <c r="BW324" s="30"/>
      <c r="BX324" s="30"/>
      <c r="BY324" s="30"/>
      <c r="BZ324" s="30"/>
      <c r="CA324" s="30"/>
      <c r="CB324" s="30"/>
      <c r="CC324" s="30"/>
      <c r="CD324" s="30"/>
      <c r="CE324" s="30"/>
      <c r="CF324" s="30"/>
      <c r="CG324" s="30"/>
      <c r="CH324" s="30"/>
      <c r="CI324" s="30"/>
      <c r="CJ324" s="30"/>
      <c r="CK324" s="30"/>
      <c r="CL324" s="30"/>
      <c r="CM324" s="30"/>
      <c r="CN324" s="30"/>
      <c r="CO324" s="30"/>
      <c r="CP324" s="30"/>
      <c r="CQ324" s="30"/>
      <c r="CR324" s="30"/>
    </row>
    <row r="325" spans="1:96" x14ac:dyDescent="0.25">
      <c r="A325" s="30" t="s">
        <v>1672</v>
      </c>
      <c r="B325" s="30">
        <v>774</v>
      </c>
      <c r="C325" s="30" t="s">
        <v>2810</v>
      </c>
      <c r="D325" s="30">
        <v>50</v>
      </c>
      <c r="E325" s="30"/>
      <c r="F325" s="30"/>
      <c r="G325" s="30"/>
      <c r="H325" s="30" t="s">
        <v>2814</v>
      </c>
      <c r="I325" s="30"/>
      <c r="J325" s="30"/>
      <c r="K325" s="30"/>
      <c r="L325" s="30"/>
      <c r="M325" s="30"/>
      <c r="N325" s="30"/>
      <c r="O325" s="30"/>
      <c r="P325" s="30"/>
      <c r="Q325" s="30"/>
      <c r="R325" s="30"/>
      <c r="S325" s="30"/>
      <c r="T325" s="30"/>
      <c r="U325" s="30"/>
      <c r="V325" s="30"/>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c r="BJ325" s="30"/>
      <c r="BK325" s="30"/>
      <c r="BL325" s="30"/>
      <c r="BM325" s="30"/>
      <c r="BN325" s="30"/>
      <c r="BO325" s="30"/>
      <c r="BP325" s="30"/>
      <c r="BQ325" s="30"/>
      <c r="BR325" s="30"/>
      <c r="BS325" s="30"/>
      <c r="BT325" s="30"/>
      <c r="BU325" s="30"/>
      <c r="BV325" s="30"/>
      <c r="BW325" s="30"/>
      <c r="BX325" s="30"/>
      <c r="BY325" s="30"/>
      <c r="BZ325" s="30"/>
      <c r="CA325" s="30"/>
      <c r="CB325" s="30"/>
      <c r="CC325" s="30"/>
      <c r="CD325" s="30"/>
      <c r="CE325" s="30"/>
      <c r="CF325" s="30"/>
      <c r="CG325" s="30"/>
      <c r="CH325" s="30"/>
      <c r="CI325" s="30"/>
      <c r="CJ325" s="30"/>
      <c r="CK325" s="30"/>
      <c r="CL325" s="30"/>
      <c r="CM325" s="30"/>
      <c r="CN325" s="30"/>
      <c r="CO325" s="30"/>
      <c r="CP325" s="30"/>
      <c r="CQ325" s="30"/>
      <c r="CR325" s="30"/>
    </row>
    <row r="326" spans="1:96" x14ac:dyDescent="0.25">
      <c r="A326" s="30" t="s">
        <v>1673</v>
      </c>
      <c r="B326" s="30">
        <v>776</v>
      </c>
      <c r="C326" s="30" t="s">
        <v>2666</v>
      </c>
      <c r="D326" s="30">
        <v>1420</v>
      </c>
      <c r="E326" s="30"/>
      <c r="F326" s="30"/>
      <c r="G326" s="30"/>
      <c r="H326" s="30" t="s">
        <v>2815</v>
      </c>
      <c r="I326" s="30"/>
      <c r="J326" s="30"/>
      <c r="K326" s="30"/>
      <c r="L326" s="30"/>
      <c r="M326" s="30"/>
      <c r="N326" s="30"/>
      <c r="O326" s="30"/>
      <c r="P326" s="30"/>
      <c r="Q326" s="30"/>
      <c r="R326" s="30"/>
      <c r="S326" s="30"/>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c r="BJ326" s="30"/>
      <c r="BK326" s="30"/>
      <c r="BL326" s="30"/>
      <c r="BM326" s="30"/>
      <c r="BN326" s="30"/>
      <c r="BO326" s="30"/>
      <c r="BP326" s="30"/>
      <c r="BQ326" s="30"/>
      <c r="BR326" s="30"/>
      <c r="BS326" s="30"/>
      <c r="BT326" s="30"/>
      <c r="BU326" s="30"/>
      <c r="BV326" s="30"/>
      <c r="BW326" s="30"/>
      <c r="BX326" s="30"/>
      <c r="BY326" s="30"/>
      <c r="BZ326" s="30"/>
      <c r="CA326" s="30"/>
      <c r="CB326" s="30"/>
      <c r="CC326" s="30"/>
      <c r="CD326" s="30"/>
      <c r="CE326" s="30"/>
      <c r="CF326" s="30"/>
      <c r="CG326" s="30"/>
      <c r="CH326" s="30"/>
      <c r="CI326" s="30"/>
      <c r="CJ326" s="30"/>
      <c r="CK326" s="30"/>
      <c r="CL326" s="30"/>
      <c r="CM326" s="30"/>
      <c r="CN326" s="30"/>
      <c r="CO326" s="30"/>
      <c r="CP326" s="30"/>
      <c r="CQ326" s="30"/>
      <c r="CR326" s="30"/>
    </row>
    <row r="327" spans="1:96" x14ac:dyDescent="0.25">
      <c r="A327" s="30" t="s">
        <v>1674</v>
      </c>
      <c r="B327" s="30">
        <v>779</v>
      </c>
      <c r="C327" s="30" t="s">
        <v>2666</v>
      </c>
      <c r="D327" s="30">
        <v>1420</v>
      </c>
      <c r="E327" s="30"/>
      <c r="F327" s="30"/>
      <c r="G327" s="30"/>
      <c r="H327" s="30" t="s">
        <v>2816</v>
      </c>
      <c r="I327" s="30"/>
      <c r="J327" s="30"/>
      <c r="K327" s="30"/>
      <c r="L327" s="30"/>
      <c r="M327" s="30"/>
      <c r="N327" s="30"/>
      <c r="O327" s="30"/>
      <c r="P327" s="30"/>
      <c r="Q327" s="30"/>
      <c r="R327" s="30"/>
      <c r="S327" s="30"/>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30"/>
      <c r="BK327" s="30"/>
      <c r="BL327" s="30"/>
      <c r="BM327" s="30"/>
      <c r="BN327" s="30"/>
      <c r="BO327" s="30"/>
      <c r="BP327" s="30"/>
      <c r="BQ327" s="30"/>
      <c r="BR327" s="30"/>
      <c r="BS327" s="30"/>
      <c r="BT327" s="30"/>
      <c r="BU327" s="30"/>
      <c r="BV327" s="30"/>
      <c r="BW327" s="30"/>
      <c r="BX327" s="30"/>
      <c r="BY327" s="30"/>
      <c r="BZ327" s="30"/>
      <c r="CA327" s="30"/>
      <c r="CB327" s="30"/>
      <c r="CC327" s="30"/>
      <c r="CD327" s="30"/>
      <c r="CE327" s="30"/>
      <c r="CF327" s="30"/>
      <c r="CG327" s="30"/>
      <c r="CH327" s="30"/>
      <c r="CI327" s="30"/>
      <c r="CJ327" s="30"/>
      <c r="CK327" s="30"/>
      <c r="CL327" s="30"/>
      <c r="CM327" s="30"/>
      <c r="CN327" s="30"/>
      <c r="CO327" s="30"/>
      <c r="CP327" s="30"/>
      <c r="CQ327" s="30"/>
      <c r="CR327" s="30"/>
    </row>
    <row r="328" spans="1:96" x14ac:dyDescent="0.25">
      <c r="A328" s="30" t="s">
        <v>1675</v>
      </c>
      <c r="B328" s="30">
        <v>793</v>
      </c>
      <c r="C328" s="30" t="s">
        <v>2754</v>
      </c>
      <c r="D328" s="30">
        <v>910</v>
      </c>
      <c r="E328" s="30"/>
      <c r="F328" s="30"/>
      <c r="G328" s="30"/>
      <c r="H328" s="30" t="s">
        <v>2817</v>
      </c>
      <c r="I328" s="30"/>
      <c r="J328" s="30"/>
      <c r="K328" s="30"/>
      <c r="L328" s="30"/>
      <c r="M328" s="30"/>
      <c r="N328" s="30"/>
      <c r="O328" s="30"/>
      <c r="P328" s="30"/>
      <c r="Q328" s="30"/>
      <c r="R328" s="30"/>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30"/>
      <c r="BK328" s="30"/>
      <c r="BL328" s="30"/>
      <c r="BM328" s="30"/>
      <c r="BN328" s="30"/>
      <c r="BO328" s="30"/>
      <c r="BP328" s="30"/>
      <c r="BQ328" s="30"/>
      <c r="BR328" s="30"/>
      <c r="BS328" s="30"/>
      <c r="BT328" s="30"/>
      <c r="BU328" s="30"/>
      <c r="BV328" s="30"/>
      <c r="BW328" s="30"/>
      <c r="BX328" s="30"/>
      <c r="BY328" s="30"/>
      <c r="BZ328" s="30"/>
      <c r="CA328" s="30"/>
      <c r="CB328" s="30"/>
      <c r="CC328" s="30"/>
      <c r="CD328" s="30"/>
      <c r="CE328" s="30"/>
      <c r="CF328" s="30"/>
      <c r="CG328" s="30"/>
      <c r="CH328" s="30"/>
      <c r="CI328" s="30"/>
      <c r="CJ328" s="30"/>
      <c r="CK328" s="30"/>
      <c r="CL328" s="30"/>
      <c r="CM328" s="30"/>
      <c r="CN328" s="30"/>
      <c r="CO328" s="30"/>
      <c r="CP328" s="30"/>
      <c r="CQ328" s="30"/>
      <c r="CR328" s="30"/>
    </row>
    <row r="329" spans="1:96" x14ac:dyDescent="0.25">
      <c r="A329" s="30" t="s">
        <v>1676</v>
      </c>
      <c r="B329" s="30">
        <v>808</v>
      </c>
      <c r="C329" s="30" t="s">
        <v>2760</v>
      </c>
      <c r="D329" s="30">
        <v>1560</v>
      </c>
      <c r="E329" s="30"/>
      <c r="F329" s="30"/>
      <c r="G329" s="30"/>
      <c r="H329" s="30" t="s">
        <v>2818</v>
      </c>
      <c r="I329" s="30"/>
      <c r="J329" s="30"/>
      <c r="K329" s="30"/>
      <c r="L329" s="30"/>
      <c r="M329" s="30"/>
      <c r="N329" s="30"/>
      <c r="O329" s="30"/>
      <c r="P329" s="30"/>
      <c r="Q329" s="30"/>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30"/>
      <c r="BL329" s="30"/>
      <c r="BM329" s="30"/>
      <c r="BN329" s="30"/>
      <c r="BO329" s="30"/>
      <c r="BP329" s="30"/>
      <c r="BQ329" s="30"/>
      <c r="BR329" s="30"/>
      <c r="BS329" s="30"/>
      <c r="BT329" s="30"/>
      <c r="BU329" s="30"/>
      <c r="BV329" s="30"/>
      <c r="BW329" s="30"/>
      <c r="BX329" s="30"/>
      <c r="BY329" s="30"/>
      <c r="BZ329" s="30"/>
      <c r="CA329" s="30"/>
      <c r="CB329" s="30"/>
      <c r="CC329" s="30"/>
      <c r="CD329" s="30"/>
      <c r="CE329" s="30"/>
      <c r="CF329" s="30"/>
      <c r="CG329" s="30"/>
      <c r="CH329" s="30"/>
      <c r="CI329" s="30"/>
      <c r="CJ329" s="30"/>
      <c r="CK329" s="30"/>
      <c r="CL329" s="30"/>
      <c r="CM329" s="30"/>
      <c r="CN329" s="30"/>
      <c r="CO329" s="30"/>
      <c r="CP329" s="30"/>
      <c r="CQ329" s="30"/>
      <c r="CR329" s="30"/>
    </row>
    <row r="330" spans="1:96" x14ac:dyDescent="0.25">
      <c r="A330" s="30" t="s">
        <v>1677</v>
      </c>
      <c r="B330" s="30">
        <v>812</v>
      </c>
      <c r="C330" s="30" t="s">
        <v>2760</v>
      </c>
      <c r="D330" s="30">
        <v>1560</v>
      </c>
      <c r="E330" s="30"/>
      <c r="F330" s="30"/>
      <c r="G330" s="30"/>
      <c r="H330" s="30" t="s">
        <v>2819</v>
      </c>
      <c r="I330" s="30"/>
      <c r="J330" s="30"/>
      <c r="K330" s="30"/>
      <c r="L330" s="30"/>
      <c r="M330" s="30"/>
      <c r="N330" s="30"/>
      <c r="O330" s="30"/>
      <c r="P330" s="30"/>
      <c r="Q330" s="30"/>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c r="BJ330" s="30"/>
      <c r="BK330" s="30"/>
      <c r="BL330" s="30"/>
      <c r="BM330" s="30"/>
      <c r="BN330" s="30"/>
      <c r="BO330" s="30"/>
      <c r="BP330" s="30"/>
      <c r="BQ330" s="30"/>
      <c r="BR330" s="30"/>
      <c r="BS330" s="30"/>
      <c r="BT330" s="30"/>
      <c r="BU330" s="30"/>
      <c r="BV330" s="30"/>
      <c r="BW330" s="30"/>
      <c r="BX330" s="30"/>
      <c r="BY330" s="30"/>
      <c r="BZ330" s="30"/>
      <c r="CA330" s="30"/>
      <c r="CB330" s="30"/>
      <c r="CC330" s="30"/>
      <c r="CD330" s="30"/>
      <c r="CE330" s="30"/>
      <c r="CF330" s="30"/>
      <c r="CG330" s="30"/>
      <c r="CH330" s="30"/>
      <c r="CI330" s="30"/>
      <c r="CJ330" s="30"/>
      <c r="CK330" s="30"/>
      <c r="CL330" s="30"/>
      <c r="CM330" s="30"/>
      <c r="CN330" s="30"/>
      <c r="CO330" s="30"/>
      <c r="CP330" s="30"/>
      <c r="CQ330" s="30"/>
      <c r="CR330" s="30"/>
    </row>
    <row r="331" spans="1:96" x14ac:dyDescent="0.25">
      <c r="A331" s="30" t="s">
        <v>1678</v>
      </c>
      <c r="B331" s="30">
        <v>822</v>
      </c>
      <c r="C331" s="30" t="s">
        <v>2804</v>
      </c>
      <c r="D331" s="30">
        <v>2690</v>
      </c>
      <c r="E331" s="30"/>
      <c r="F331" s="30"/>
      <c r="G331" s="30"/>
      <c r="H331" s="30" t="s">
        <v>2820</v>
      </c>
      <c r="I331" s="30"/>
      <c r="J331" s="30"/>
      <c r="K331" s="30"/>
      <c r="L331" s="30"/>
      <c r="M331" s="30"/>
      <c r="N331" s="30"/>
      <c r="O331" s="30"/>
      <c r="P331" s="30"/>
      <c r="Q331" s="30"/>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c r="BJ331" s="30"/>
      <c r="BK331" s="30"/>
      <c r="BL331" s="30"/>
      <c r="BM331" s="30"/>
      <c r="BN331" s="30"/>
      <c r="BO331" s="30"/>
      <c r="BP331" s="30"/>
      <c r="BQ331" s="30"/>
      <c r="BR331" s="30"/>
      <c r="BS331" s="30"/>
      <c r="BT331" s="30"/>
      <c r="BU331" s="30"/>
      <c r="BV331" s="30"/>
      <c r="BW331" s="30"/>
      <c r="BX331" s="30"/>
      <c r="BY331" s="30"/>
      <c r="BZ331" s="30"/>
      <c r="CA331" s="30"/>
      <c r="CB331" s="30"/>
      <c r="CC331" s="30"/>
      <c r="CD331" s="30"/>
      <c r="CE331" s="30"/>
      <c r="CF331" s="30"/>
      <c r="CG331" s="30"/>
      <c r="CH331" s="30"/>
      <c r="CI331" s="30"/>
      <c r="CJ331" s="30"/>
      <c r="CK331" s="30"/>
      <c r="CL331" s="30"/>
      <c r="CM331" s="30"/>
      <c r="CN331" s="30"/>
      <c r="CO331" s="30"/>
      <c r="CP331" s="30"/>
      <c r="CQ331" s="30"/>
      <c r="CR331" s="30"/>
    </row>
    <row r="332" spans="1:96" x14ac:dyDescent="0.25">
      <c r="A332" s="30" t="s">
        <v>1679</v>
      </c>
      <c r="B332" s="30">
        <v>498</v>
      </c>
      <c r="C332" s="30" t="s">
        <v>2764</v>
      </c>
      <c r="D332" s="30">
        <v>1550</v>
      </c>
      <c r="E332" s="30"/>
      <c r="F332" s="30"/>
      <c r="G332" s="30"/>
      <c r="H332" s="30" t="s">
        <v>2821</v>
      </c>
      <c r="I332" s="30"/>
      <c r="J332" s="30"/>
      <c r="K332" s="30"/>
      <c r="L332" s="30"/>
      <c r="M332" s="30"/>
      <c r="N332" s="30"/>
      <c r="O332" s="30"/>
      <c r="P332" s="30"/>
      <c r="Q332" s="30"/>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c r="BJ332" s="30"/>
      <c r="BK332" s="30"/>
      <c r="BL332" s="30"/>
      <c r="BM332" s="30"/>
      <c r="BN332" s="30"/>
      <c r="BO332" s="30"/>
      <c r="BP332" s="30"/>
      <c r="BQ332" s="30"/>
      <c r="BR332" s="30"/>
      <c r="BS332" s="30"/>
      <c r="BT332" s="30"/>
      <c r="BU332" s="30"/>
      <c r="BV332" s="30"/>
      <c r="BW332" s="30"/>
      <c r="BX332" s="30"/>
      <c r="BY332" s="30"/>
      <c r="BZ332" s="30"/>
      <c r="CA332" s="30"/>
      <c r="CB332" s="30"/>
      <c r="CC332" s="30"/>
      <c r="CD332" s="30"/>
      <c r="CE332" s="30"/>
      <c r="CF332" s="30"/>
      <c r="CG332" s="30"/>
      <c r="CH332" s="30"/>
      <c r="CI332" s="30"/>
      <c r="CJ332" s="30"/>
      <c r="CK332" s="30"/>
      <c r="CL332" s="30"/>
      <c r="CM332" s="30"/>
      <c r="CN332" s="30"/>
      <c r="CO332" s="30"/>
      <c r="CP332" s="30"/>
      <c r="CQ332" s="30"/>
      <c r="CR332" s="30"/>
    </row>
    <row r="333" spans="1:96" x14ac:dyDescent="0.25">
      <c r="A333" s="30" t="s">
        <v>1680</v>
      </c>
      <c r="B333" s="30">
        <v>832</v>
      </c>
      <c r="C333" s="30" t="s">
        <v>2822</v>
      </c>
      <c r="D333" s="30">
        <v>1490</v>
      </c>
      <c r="E333" s="30"/>
      <c r="F333" s="30"/>
      <c r="G333" s="30"/>
      <c r="H333" s="30" t="s">
        <v>2823</v>
      </c>
      <c r="I333" s="30"/>
      <c r="J333" s="30"/>
      <c r="K333" s="30"/>
      <c r="L333" s="30"/>
      <c r="M333" s="30"/>
      <c r="N333" s="30"/>
      <c r="O333" s="30"/>
      <c r="P333" s="30"/>
      <c r="Q333" s="30"/>
      <c r="R333" s="30"/>
      <c r="S333" s="30"/>
      <c r="T333" s="30"/>
      <c r="U333" s="30"/>
      <c r="V333" s="30"/>
      <c r="W333" s="30"/>
      <c r="X333" s="30"/>
      <c r="Y333" s="30"/>
      <c r="Z333" s="30"/>
      <c r="AA333" s="30"/>
      <c r="AB333" s="30"/>
      <c r="AC333" s="30"/>
      <c r="AD333" s="30"/>
      <c r="AE333" s="30"/>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c r="BJ333" s="30"/>
      <c r="BK333" s="30"/>
      <c r="BL333" s="30"/>
      <c r="BM333" s="30"/>
      <c r="BN333" s="30"/>
      <c r="BO333" s="30"/>
      <c r="BP333" s="30"/>
      <c r="BQ333" s="30"/>
      <c r="BR333" s="30"/>
      <c r="BS333" s="30"/>
      <c r="BT333" s="30"/>
      <c r="BU333" s="30"/>
      <c r="BV333" s="30"/>
      <c r="BW333" s="30"/>
      <c r="BX333" s="30"/>
      <c r="BY333" s="30"/>
      <c r="BZ333" s="30"/>
      <c r="CA333" s="30"/>
      <c r="CB333" s="30"/>
      <c r="CC333" s="30"/>
      <c r="CD333" s="30"/>
      <c r="CE333" s="30"/>
      <c r="CF333" s="30"/>
      <c r="CG333" s="30"/>
      <c r="CH333" s="30"/>
      <c r="CI333" s="30"/>
      <c r="CJ333" s="30"/>
      <c r="CK333" s="30"/>
      <c r="CL333" s="30"/>
      <c r="CM333" s="30"/>
      <c r="CN333" s="30"/>
      <c r="CO333" s="30"/>
      <c r="CP333" s="30"/>
      <c r="CQ333" s="30"/>
      <c r="CR333" s="30"/>
    </row>
    <row r="334" spans="1:96" x14ac:dyDescent="0.25">
      <c r="A334" s="30" t="s">
        <v>1681</v>
      </c>
      <c r="B334" s="30">
        <v>842</v>
      </c>
      <c r="C334" s="30" t="s">
        <v>2822</v>
      </c>
      <c r="D334" s="30">
        <v>1490</v>
      </c>
      <c r="E334" s="30"/>
      <c r="F334" s="30"/>
      <c r="G334" s="30"/>
      <c r="H334" s="30" t="s">
        <v>2824</v>
      </c>
      <c r="I334" s="30"/>
      <c r="J334" s="30"/>
      <c r="K334" s="30"/>
      <c r="L334" s="30"/>
      <c r="M334" s="30"/>
      <c r="N334" s="30"/>
      <c r="O334" s="30"/>
      <c r="P334" s="30"/>
      <c r="Q334" s="30"/>
      <c r="R334" s="30"/>
      <c r="S334" s="30"/>
      <c r="T334" s="30"/>
      <c r="U334" s="30"/>
      <c r="V334" s="30"/>
      <c r="W334" s="30"/>
      <c r="X334" s="30"/>
      <c r="Y334" s="30"/>
      <c r="Z334" s="30"/>
      <c r="AA334" s="30"/>
      <c r="AB334" s="30"/>
      <c r="AC334" s="30"/>
      <c r="AD334" s="30"/>
      <c r="AE334" s="30"/>
      <c r="AF334" s="30"/>
      <c r="AG334" s="30"/>
      <c r="AH334" s="30"/>
      <c r="AI334" s="30"/>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30"/>
      <c r="BK334" s="30"/>
      <c r="BL334" s="30"/>
      <c r="BM334" s="30"/>
      <c r="BN334" s="30"/>
      <c r="BO334" s="30"/>
      <c r="BP334" s="30"/>
      <c r="BQ334" s="30"/>
      <c r="BR334" s="30"/>
      <c r="BS334" s="30"/>
      <c r="BT334" s="30"/>
      <c r="BU334" s="30"/>
      <c r="BV334" s="30"/>
      <c r="BW334" s="30"/>
      <c r="BX334" s="30"/>
      <c r="BY334" s="30"/>
      <c r="BZ334" s="30"/>
      <c r="CA334" s="30"/>
      <c r="CB334" s="30"/>
      <c r="CC334" s="30"/>
      <c r="CD334" s="30"/>
      <c r="CE334" s="30"/>
      <c r="CF334" s="30"/>
      <c r="CG334" s="30"/>
      <c r="CH334" s="30"/>
      <c r="CI334" s="30"/>
      <c r="CJ334" s="30"/>
      <c r="CK334" s="30"/>
      <c r="CL334" s="30"/>
      <c r="CM334" s="30"/>
      <c r="CN334" s="30"/>
      <c r="CO334" s="30"/>
      <c r="CP334" s="30"/>
      <c r="CQ334" s="30"/>
      <c r="CR334" s="30"/>
    </row>
    <row r="335" spans="1:96" x14ac:dyDescent="0.25">
      <c r="A335" s="30" t="s">
        <v>1682</v>
      </c>
      <c r="B335" s="30">
        <v>852</v>
      </c>
      <c r="C335" s="30" t="s">
        <v>2640</v>
      </c>
      <c r="D335" s="30">
        <v>2700</v>
      </c>
      <c r="E335" s="30"/>
      <c r="F335" s="30"/>
      <c r="G335" s="30"/>
      <c r="H335" s="30" t="s">
        <v>2825</v>
      </c>
      <c r="I335" s="30"/>
      <c r="J335" s="30"/>
      <c r="K335" s="30"/>
      <c r="L335" s="30"/>
      <c r="M335" s="30"/>
      <c r="N335" s="30"/>
      <c r="O335" s="30"/>
      <c r="P335" s="30"/>
      <c r="Q335" s="30"/>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30"/>
      <c r="BL335" s="30"/>
      <c r="BM335" s="30"/>
      <c r="BN335" s="30"/>
      <c r="BO335" s="30"/>
      <c r="BP335" s="30"/>
      <c r="BQ335" s="30"/>
      <c r="BR335" s="30"/>
      <c r="BS335" s="30"/>
      <c r="BT335" s="30"/>
      <c r="BU335" s="30"/>
      <c r="BV335" s="30"/>
      <c r="BW335" s="30"/>
      <c r="BX335" s="30"/>
      <c r="BY335" s="30"/>
      <c r="BZ335" s="30"/>
      <c r="CA335" s="30"/>
      <c r="CB335" s="30"/>
      <c r="CC335" s="30"/>
      <c r="CD335" s="30"/>
      <c r="CE335" s="30"/>
      <c r="CF335" s="30"/>
      <c r="CG335" s="30"/>
      <c r="CH335" s="30"/>
      <c r="CI335" s="30"/>
      <c r="CJ335" s="30"/>
      <c r="CK335" s="30"/>
      <c r="CL335" s="30"/>
      <c r="CM335" s="30"/>
      <c r="CN335" s="30"/>
      <c r="CO335" s="30"/>
      <c r="CP335" s="30"/>
      <c r="CQ335" s="30"/>
      <c r="CR335" s="30"/>
    </row>
    <row r="336" spans="1:96" x14ac:dyDescent="0.25">
      <c r="A336" s="30" t="s">
        <v>1683</v>
      </c>
      <c r="B336" s="30">
        <v>860</v>
      </c>
      <c r="C336" s="30" t="s">
        <v>2804</v>
      </c>
      <c r="D336" s="30">
        <v>2690</v>
      </c>
      <c r="E336" s="30"/>
      <c r="F336" s="30"/>
      <c r="G336" s="30"/>
      <c r="H336" s="30" t="s">
        <v>2826</v>
      </c>
      <c r="I336" s="30"/>
      <c r="J336" s="30"/>
      <c r="K336" s="30"/>
      <c r="L336" s="30"/>
      <c r="M336" s="30"/>
      <c r="N336" s="30"/>
      <c r="O336" s="30"/>
      <c r="P336" s="30"/>
      <c r="Q336" s="30"/>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30"/>
      <c r="BL336" s="30"/>
      <c r="BM336" s="30"/>
      <c r="BN336" s="30"/>
      <c r="BO336" s="30"/>
      <c r="BP336" s="30"/>
      <c r="BQ336" s="30"/>
      <c r="BR336" s="30"/>
      <c r="BS336" s="30"/>
      <c r="BT336" s="30"/>
      <c r="BU336" s="30"/>
      <c r="BV336" s="30"/>
      <c r="BW336" s="30"/>
      <c r="BX336" s="30"/>
      <c r="BY336" s="30"/>
      <c r="BZ336" s="30"/>
      <c r="CA336" s="30"/>
      <c r="CB336" s="30"/>
      <c r="CC336" s="30"/>
      <c r="CD336" s="30"/>
      <c r="CE336" s="30"/>
      <c r="CF336" s="30"/>
      <c r="CG336" s="30"/>
      <c r="CH336" s="30"/>
      <c r="CI336" s="30"/>
      <c r="CJ336" s="30"/>
      <c r="CK336" s="30"/>
      <c r="CL336" s="30"/>
      <c r="CM336" s="30"/>
      <c r="CN336" s="30"/>
      <c r="CO336" s="30"/>
      <c r="CP336" s="30"/>
      <c r="CQ336" s="30"/>
      <c r="CR336" s="30"/>
    </row>
    <row r="337" spans="1:96" x14ac:dyDescent="0.25">
      <c r="A337" s="30" t="s">
        <v>1684</v>
      </c>
      <c r="B337" s="30">
        <v>856</v>
      </c>
      <c r="C337" s="30" t="s">
        <v>2640</v>
      </c>
      <c r="D337" s="30">
        <v>2700</v>
      </c>
      <c r="E337" s="30"/>
      <c r="F337" s="30"/>
      <c r="G337" s="30"/>
      <c r="H337" s="30" t="s">
        <v>2827</v>
      </c>
      <c r="I337" s="30"/>
      <c r="J337" s="30"/>
      <c r="K337" s="30"/>
      <c r="L337" s="30"/>
      <c r="M337" s="30"/>
      <c r="N337" s="30"/>
      <c r="O337" s="30"/>
      <c r="P337" s="30"/>
      <c r="Q337" s="30"/>
      <c r="R337" s="30"/>
      <c r="S337" s="30"/>
      <c r="T337" s="30"/>
      <c r="U337" s="30"/>
      <c r="V337" s="30"/>
      <c r="W337" s="30"/>
      <c r="X337" s="30"/>
      <c r="Y337" s="30"/>
      <c r="Z337" s="30"/>
      <c r="AA337" s="30"/>
      <c r="AB337" s="30"/>
      <c r="AC337" s="30"/>
      <c r="AD337" s="30"/>
      <c r="AE337" s="30"/>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c r="BJ337" s="30"/>
      <c r="BK337" s="30"/>
      <c r="BL337" s="30"/>
      <c r="BM337" s="30"/>
      <c r="BN337" s="30"/>
      <c r="BO337" s="30"/>
      <c r="BP337" s="30"/>
      <c r="BQ337" s="30"/>
      <c r="BR337" s="30"/>
      <c r="BS337" s="30"/>
      <c r="BT337" s="30"/>
      <c r="BU337" s="30"/>
      <c r="BV337" s="30"/>
      <c r="BW337" s="30"/>
      <c r="BX337" s="30"/>
      <c r="BY337" s="30"/>
      <c r="BZ337" s="30"/>
      <c r="CA337" s="30"/>
      <c r="CB337" s="30"/>
      <c r="CC337" s="30"/>
      <c r="CD337" s="30"/>
      <c r="CE337" s="30"/>
      <c r="CF337" s="30"/>
      <c r="CG337" s="30"/>
      <c r="CH337" s="30"/>
      <c r="CI337" s="30"/>
      <c r="CJ337" s="30"/>
      <c r="CK337" s="30"/>
      <c r="CL337" s="30"/>
      <c r="CM337" s="30"/>
      <c r="CN337" s="30"/>
      <c r="CO337" s="30"/>
      <c r="CP337" s="30"/>
      <c r="CQ337" s="30"/>
      <c r="CR337" s="30"/>
    </row>
    <row r="338" spans="1:96" x14ac:dyDescent="0.25">
      <c r="A338" s="30" t="s">
        <v>1685</v>
      </c>
      <c r="B338" s="30">
        <v>870</v>
      </c>
      <c r="C338" s="30" t="s">
        <v>2760</v>
      </c>
      <c r="D338" s="30">
        <v>1560</v>
      </c>
      <c r="E338" s="30"/>
      <c r="F338" s="30"/>
      <c r="G338" s="30"/>
      <c r="H338" s="30" t="s">
        <v>2828</v>
      </c>
      <c r="I338" s="30"/>
      <c r="J338" s="30"/>
      <c r="K338" s="30"/>
      <c r="L338" s="30"/>
      <c r="M338" s="30"/>
      <c r="N338" s="30"/>
      <c r="O338" s="30"/>
      <c r="P338" s="30"/>
      <c r="Q338" s="30"/>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c r="BJ338" s="30"/>
      <c r="BK338" s="30"/>
      <c r="BL338" s="30"/>
      <c r="BM338" s="30"/>
      <c r="BN338" s="30"/>
      <c r="BO338" s="30"/>
      <c r="BP338" s="30"/>
      <c r="BQ338" s="30"/>
      <c r="BR338" s="30"/>
      <c r="BS338" s="30"/>
      <c r="BT338" s="30"/>
      <c r="BU338" s="30"/>
      <c r="BV338" s="30"/>
      <c r="BW338" s="30"/>
      <c r="BX338" s="30"/>
      <c r="BY338" s="30"/>
      <c r="BZ338" s="30"/>
      <c r="CA338" s="30"/>
      <c r="CB338" s="30"/>
      <c r="CC338" s="30"/>
      <c r="CD338" s="30"/>
      <c r="CE338" s="30"/>
      <c r="CF338" s="30"/>
      <c r="CG338" s="30"/>
      <c r="CH338" s="30"/>
      <c r="CI338" s="30"/>
      <c r="CJ338" s="30"/>
      <c r="CK338" s="30"/>
      <c r="CL338" s="30"/>
      <c r="CM338" s="30"/>
      <c r="CN338" s="30"/>
      <c r="CO338" s="30"/>
      <c r="CP338" s="30"/>
      <c r="CQ338" s="30"/>
      <c r="CR338" s="30"/>
    </row>
    <row r="339" spans="1:96" x14ac:dyDescent="0.25">
      <c r="A339" s="30" t="s">
        <v>1686</v>
      </c>
      <c r="B339" s="30">
        <v>6036</v>
      </c>
      <c r="C339" s="30" t="s">
        <v>2829</v>
      </c>
      <c r="D339" s="30">
        <v>2740</v>
      </c>
      <c r="E339" s="30"/>
      <c r="F339" s="30"/>
      <c r="G339" s="30"/>
      <c r="H339" s="30" t="s">
        <v>2830</v>
      </c>
      <c r="I339" s="30"/>
      <c r="J339" s="30"/>
      <c r="K339" s="30"/>
      <c r="L339" s="30"/>
      <c r="M339" s="30"/>
      <c r="N339" s="30"/>
      <c r="O339" s="30"/>
      <c r="P339" s="30"/>
      <c r="Q339" s="30"/>
      <c r="R339" s="30"/>
      <c r="S339" s="30"/>
      <c r="T339" s="30"/>
      <c r="U339" s="30"/>
      <c r="V339" s="30"/>
      <c r="W339" s="30"/>
      <c r="X339" s="30"/>
      <c r="Y339" s="30"/>
      <c r="Z339" s="30"/>
      <c r="AA339" s="30"/>
      <c r="AB339" s="30"/>
      <c r="AC339" s="30"/>
      <c r="AD339" s="30"/>
      <c r="AE339" s="30"/>
      <c r="AF339" s="30"/>
      <c r="AG339" s="30"/>
      <c r="AH339" s="30"/>
      <c r="AI339" s="30"/>
      <c r="AJ339" s="30"/>
      <c r="AK339" s="30"/>
      <c r="AL339" s="30"/>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30"/>
      <c r="BU339" s="30"/>
      <c r="BV339" s="30"/>
      <c r="BW339" s="30"/>
      <c r="BX339" s="30"/>
      <c r="BY339" s="30"/>
      <c r="BZ339" s="30"/>
      <c r="CA339" s="30"/>
      <c r="CB339" s="30"/>
      <c r="CC339" s="30"/>
      <c r="CD339" s="30"/>
      <c r="CE339" s="30"/>
      <c r="CF339" s="30"/>
      <c r="CG339" s="30"/>
      <c r="CH339" s="30"/>
      <c r="CI339" s="30"/>
      <c r="CJ339" s="30"/>
      <c r="CK339" s="30"/>
      <c r="CL339" s="30"/>
      <c r="CM339" s="30"/>
      <c r="CN339" s="30"/>
      <c r="CO339" s="30"/>
      <c r="CP339" s="30"/>
      <c r="CQ339" s="30"/>
      <c r="CR339" s="30"/>
    </row>
    <row r="340" spans="1:96" x14ac:dyDescent="0.25">
      <c r="A340" s="30" t="s">
        <v>1687</v>
      </c>
      <c r="B340" s="30">
        <v>5312</v>
      </c>
      <c r="C340" s="30" t="s">
        <v>2760</v>
      </c>
      <c r="D340" s="30">
        <v>1560</v>
      </c>
      <c r="E340" s="30"/>
      <c r="F340" s="30"/>
      <c r="G340" s="30"/>
      <c r="H340" s="30" t="s">
        <v>2831</v>
      </c>
      <c r="I340" s="30"/>
      <c r="J340" s="30"/>
      <c r="K340" s="30"/>
      <c r="L340" s="30"/>
      <c r="M340" s="30"/>
      <c r="N340" s="30"/>
      <c r="O340" s="30"/>
      <c r="P340" s="30"/>
      <c r="Q340" s="30"/>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30"/>
      <c r="BL340" s="30"/>
      <c r="BM340" s="30"/>
      <c r="BN340" s="30"/>
      <c r="BO340" s="30"/>
      <c r="BP340" s="30"/>
      <c r="BQ340" s="30"/>
      <c r="BR340" s="30"/>
      <c r="BS340" s="30"/>
      <c r="BT340" s="30"/>
      <c r="BU340" s="30"/>
      <c r="BV340" s="30"/>
      <c r="BW340" s="30"/>
      <c r="BX340" s="30"/>
      <c r="BY340" s="30"/>
      <c r="BZ340" s="30"/>
      <c r="CA340" s="30"/>
      <c r="CB340" s="30"/>
      <c r="CC340" s="30"/>
      <c r="CD340" s="30"/>
      <c r="CE340" s="30"/>
      <c r="CF340" s="30"/>
      <c r="CG340" s="30"/>
      <c r="CH340" s="30"/>
      <c r="CI340" s="30"/>
      <c r="CJ340" s="30"/>
      <c r="CK340" s="30"/>
      <c r="CL340" s="30"/>
      <c r="CM340" s="30"/>
      <c r="CN340" s="30"/>
      <c r="CO340" s="30"/>
      <c r="CP340" s="30"/>
      <c r="CQ340" s="30"/>
      <c r="CR340" s="30"/>
    </row>
    <row r="341" spans="1:96" x14ac:dyDescent="0.25">
      <c r="A341" s="30" t="s">
        <v>1688</v>
      </c>
      <c r="B341" s="30">
        <v>872</v>
      </c>
      <c r="C341" s="30" t="s">
        <v>2700</v>
      </c>
      <c r="D341" s="30">
        <v>480</v>
      </c>
      <c r="E341" s="30"/>
      <c r="F341" s="30"/>
      <c r="G341" s="30"/>
      <c r="H341" s="30" t="s">
        <v>2832</v>
      </c>
      <c r="I341" s="30"/>
      <c r="J341" s="30"/>
      <c r="K341" s="30"/>
      <c r="L341" s="30"/>
      <c r="M341" s="30"/>
      <c r="N341" s="30"/>
      <c r="O341" s="30"/>
      <c r="P341" s="30"/>
      <c r="Q341" s="30"/>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30"/>
      <c r="BU341" s="30"/>
      <c r="BV341" s="30"/>
      <c r="BW341" s="30"/>
      <c r="BX341" s="30"/>
      <c r="BY341" s="30"/>
      <c r="BZ341" s="30"/>
      <c r="CA341" s="30"/>
      <c r="CB341" s="30"/>
      <c r="CC341" s="30"/>
      <c r="CD341" s="30"/>
      <c r="CE341" s="30"/>
      <c r="CF341" s="30"/>
      <c r="CG341" s="30"/>
      <c r="CH341" s="30"/>
      <c r="CI341" s="30"/>
      <c r="CJ341" s="30"/>
      <c r="CK341" s="30"/>
      <c r="CL341" s="30"/>
      <c r="CM341" s="30"/>
      <c r="CN341" s="30"/>
      <c r="CO341" s="30"/>
      <c r="CP341" s="30"/>
      <c r="CQ341" s="30"/>
      <c r="CR341" s="30"/>
    </row>
    <row r="342" spans="1:96" x14ac:dyDescent="0.25">
      <c r="A342" s="30" t="s">
        <v>1689</v>
      </c>
      <c r="B342" s="30">
        <v>875</v>
      </c>
      <c r="C342" s="30" t="s">
        <v>2671</v>
      </c>
      <c r="D342" s="30">
        <v>470</v>
      </c>
      <c r="E342" s="30"/>
      <c r="F342" s="30"/>
      <c r="G342" s="30"/>
      <c r="H342" s="30" t="s">
        <v>2833</v>
      </c>
      <c r="I342" s="30"/>
      <c r="J342" s="30"/>
      <c r="K342" s="30"/>
      <c r="L342" s="30"/>
      <c r="M342" s="30"/>
      <c r="N342" s="30"/>
      <c r="O342" s="30"/>
      <c r="P342" s="30"/>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c r="BI342" s="30"/>
      <c r="BJ342" s="30"/>
      <c r="BK342" s="30"/>
      <c r="BL342" s="30"/>
      <c r="BM342" s="30"/>
      <c r="BN342" s="30"/>
      <c r="BO342" s="30"/>
      <c r="BP342" s="30"/>
      <c r="BQ342" s="30"/>
      <c r="BR342" s="30"/>
      <c r="BS342" s="30"/>
      <c r="BT342" s="30"/>
      <c r="BU342" s="30"/>
      <c r="BV342" s="30"/>
      <c r="BW342" s="30"/>
      <c r="BX342" s="30"/>
      <c r="BY342" s="30"/>
      <c r="BZ342" s="30"/>
      <c r="CA342" s="30"/>
      <c r="CB342" s="30"/>
      <c r="CC342" s="30"/>
      <c r="CD342" s="30"/>
      <c r="CE342" s="30"/>
      <c r="CF342" s="30"/>
      <c r="CG342" s="30"/>
      <c r="CH342" s="30"/>
      <c r="CI342" s="30"/>
      <c r="CJ342" s="30"/>
      <c r="CK342" s="30"/>
      <c r="CL342" s="30"/>
      <c r="CM342" s="30"/>
      <c r="CN342" s="30"/>
      <c r="CO342" s="30"/>
      <c r="CP342" s="30"/>
      <c r="CQ342" s="30"/>
      <c r="CR342" s="30"/>
    </row>
    <row r="343" spans="1:96" x14ac:dyDescent="0.25">
      <c r="A343" s="30" t="s">
        <v>1690</v>
      </c>
      <c r="B343" s="30">
        <v>892</v>
      </c>
      <c r="C343" s="30" t="s">
        <v>2764</v>
      </c>
      <c r="D343" s="30">
        <v>1550</v>
      </c>
      <c r="E343" s="30"/>
      <c r="F343" s="30"/>
      <c r="G343" s="30"/>
      <c r="H343" s="30" t="s">
        <v>2834</v>
      </c>
      <c r="I343" s="30"/>
      <c r="J343" s="30"/>
      <c r="K343" s="30"/>
      <c r="L343" s="30"/>
      <c r="M343" s="30"/>
      <c r="N343" s="30"/>
      <c r="O343" s="30"/>
      <c r="P343" s="30"/>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30"/>
      <c r="BK343" s="30"/>
      <c r="BL343" s="30"/>
      <c r="BM343" s="30"/>
      <c r="BN343" s="30"/>
      <c r="BO343" s="30"/>
      <c r="BP343" s="30"/>
      <c r="BQ343" s="30"/>
      <c r="BR343" s="30"/>
      <c r="BS343" s="30"/>
      <c r="BT343" s="30"/>
      <c r="BU343" s="30"/>
      <c r="BV343" s="30"/>
      <c r="BW343" s="30"/>
      <c r="BX343" s="30"/>
      <c r="BY343" s="30"/>
      <c r="BZ343" s="30"/>
      <c r="CA343" s="30"/>
      <c r="CB343" s="30"/>
      <c r="CC343" s="30"/>
      <c r="CD343" s="30"/>
      <c r="CE343" s="30"/>
      <c r="CF343" s="30"/>
      <c r="CG343" s="30"/>
      <c r="CH343" s="30"/>
      <c r="CI343" s="30"/>
      <c r="CJ343" s="30"/>
      <c r="CK343" s="30"/>
      <c r="CL343" s="30"/>
      <c r="CM343" s="30"/>
      <c r="CN343" s="30"/>
      <c r="CO343" s="30"/>
      <c r="CP343" s="30"/>
      <c r="CQ343" s="30"/>
      <c r="CR343" s="30"/>
    </row>
    <row r="344" spans="1:96" x14ac:dyDescent="0.25">
      <c r="A344" s="30" t="s">
        <v>1691</v>
      </c>
      <c r="B344" s="30">
        <v>951</v>
      </c>
      <c r="C344" s="30" t="s">
        <v>2666</v>
      </c>
      <c r="D344" s="30">
        <v>1420</v>
      </c>
      <c r="E344" s="30"/>
      <c r="F344" s="30"/>
      <c r="G344" s="30"/>
      <c r="H344" s="30" t="s">
        <v>2835</v>
      </c>
      <c r="I344" s="30"/>
      <c r="J344" s="30"/>
      <c r="K344" s="30"/>
      <c r="L344" s="30"/>
      <c r="M344" s="30"/>
      <c r="N344" s="30"/>
      <c r="O344" s="30"/>
      <c r="P344" s="30"/>
      <c r="Q344" s="30"/>
      <c r="R344" s="30"/>
      <c r="S344" s="30"/>
      <c r="T344" s="30"/>
      <c r="U344" s="30"/>
      <c r="V344" s="30"/>
      <c r="W344" s="30"/>
      <c r="X344" s="30"/>
      <c r="Y344" s="30"/>
      <c r="Z344" s="30"/>
      <c r="AA344" s="30"/>
      <c r="AB344" s="30"/>
      <c r="AC344" s="30"/>
      <c r="AD344" s="30"/>
      <c r="AE344" s="30"/>
      <c r="AF344" s="30"/>
      <c r="AG344" s="30"/>
      <c r="AH344" s="30"/>
      <c r="AI344" s="30"/>
      <c r="AJ344" s="30"/>
      <c r="AK344" s="30"/>
      <c r="AL344" s="30"/>
      <c r="AM344" s="30"/>
      <c r="AN344" s="30"/>
      <c r="AO344" s="30"/>
      <c r="AP344" s="30"/>
      <c r="AQ344" s="30"/>
      <c r="AR344" s="30"/>
      <c r="AS344" s="30"/>
      <c r="AT344" s="30"/>
      <c r="AU344" s="30"/>
      <c r="AV344" s="30"/>
      <c r="AW344" s="30"/>
      <c r="AX344" s="30"/>
      <c r="AY344" s="30"/>
      <c r="AZ344" s="30"/>
      <c r="BA344" s="30"/>
      <c r="BB344" s="30"/>
      <c r="BC344" s="30"/>
      <c r="BD344" s="30"/>
      <c r="BE344" s="30"/>
      <c r="BF344" s="30"/>
      <c r="BG344" s="30"/>
      <c r="BH344" s="30"/>
      <c r="BI344" s="30"/>
      <c r="BJ344" s="30"/>
      <c r="BK344" s="30"/>
      <c r="BL344" s="30"/>
      <c r="BM344" s="30"/>
      <c r="BN344" s="30"/>
      <c r="BO344" s="30"/>
      <c r="BP344" s="30"/>
      <c r="BQ344" s="30"/>
      <c r="BR344" s="30"/>
      <c r="BS344" s="30"/>
      <c r="BT344" s="30"/>
      <c r="BU344" s="30"/>
      <c r="BV344" s="30"/>
      <c r="BW344" s="30"/>
      <c r="BX344" s="30"/>
      <c r="BY344" s="30"/>
      <c r="BZ344" s="30"/>
      <c r="CA344" s="30"/>
      <c r="CB344" s="30"/>
      <c r="CC344" s="30"/>
      <c r="CD344" s="30"/>
      <c r="CE344" s="30"/>
      <c r="CF344" s="30"/>
      <c r="CG344" s="30"/>
      <c r="CH344" s="30"/>
      <c r="CI344" s="30"/>
      <c r="CJ344" s="30"/>
      <c r="CK344" s="30"/>
      <c r="CL344" s="30"/>
      <c r="CM344" s="30"/>
      <c r="CN344" s="30"/>
      <c r="CO344" s="30"/>
      <c r="CP344" s="30"/>
      <c r="CQ344" s="30"/>
      <c r="CR344" s="30"/>
    </row>
    <row r="345" spans="1:96" x14ac:dyDescent="0.25">
      <c r="A345" s="30" t="s">
        <v>1692</v>
      </c>
      <c r="B345" s="30">
        <v>878</v>
      </c>
      <c r="C345" s="30" t="s">
        <v>2671</v>
      </c>
      <c r="D345" s="30">
        <v>470</v>
      </c>
      <c r="E345" s="30"/>
      <c r="F345" s="30"/>
      <c r="G345" s="30"/>
      <c r="H345" s="30" t="s">
        <v>2836</v>
      </c>
      <c r="I345" s="30"/>
      <c r="J345" s="30"/>
      <c r="K345" s="30"/>
      <c r="L345" s="30"/>
      <c r="M345" s="30"/>
      <c r="N345" s="30"/>
      <c r="O345" s="30"/>
      <c r="P345" s="30"/>
      <c r="Q345" s="30"/>
      <c r="R345" s="30"/>
      <c r="S345" s="30"/>
      <c r="T345" s="30"/>
      <c r="U345" s="30"/>
      <c r="V345" s="30"/>
      <c r="W345" s="30"/>
      <c r="X345" s="30"/>
      <c r="Y345" s="30"/>
      <c r="Z345" s="30"/>
      <c r="AA345" s="30"/>
      <c r="AB345" s="30"/>
      <c r="AC345" s="30"/>
      <c r="AD345" s="30"/>
      <c r="AE345" s="30"/>
      <c r="AF345" s="30"/>
      <c r="AG345" s="30"/>
      <c r="AH345" s="30"/>
      <c r="AI345" s="30"/>
      <c r="AJ345" s="30"/>
      <c r="AK345" s="30"/>
      <c r="AL345" s="30"/>
      <c r="AM345" s="30"/>
      <c r="AN345" s="30"/>
      <c r="AO345" s="30"/>
      <c r="AP345" s="30"/>
      <c r="AQ345" s="30"/>
      <c r="AR345" s="30"/>
      <c r="AS345" s="30"/>
      <c r="AT345" s="30"/>
      <c r="AU345" s="30"/>
      <c r="AV345" s="30"/>
      <c r="AW345" s="30"/>
      <c r="AX345" s="30"/>
      <c r="AY345" s="30"/>
      <c r="AZ345" s="30"/>
      <c r="BA345" s="30"/>
      <c r="BB345" s="30"/>
      <c r="BC345" s="30"/>
      <c r="BD345" s="30"/>
      <c r="BE345" s="30"/>
      <c r="BF345" s="30"/>
      <c r="BG345" s="30"/>
      <c r="BH345" s="30"/>
      <c r="BI345" s="30"/>
      <c r="BJ345" s="30"/>
      <c r="BK345" s="30"/>
      <c r="BL345" s="30"/>
      <c r="BM345" s="30"/>
      <c r="BN345" s="30"/>
      <c r="BO345" s="30"/>
      <c r="BP345" s="30"/>
      <c r="BQ345" s="30"/>
      <c r="BR345" s="30"/>
      <c r="BS345" s="30"/>
      <c r="BT345" s="30"/>
      <c r="BU345" s="30"/>
      <c r="BV345" s="30"/>
      <c r="BW345" s="30"/>
      <c r="BX345" s="30"/>
      <c r="BY345" s="30"/>
      <c r="BZ345" s="30"/>
      <c r="CA345" s="30"/>
      <c r="CB345" s="30"/>
      <c r="CC345" s="30"/>
      <c r="CD345" s="30"/>
      <c r="CE345" s="30"/>
      <c r="CF345" s="30"/>
      <c r="CG345" s="30"/>
      <c r="CH345" s="30"/>
      <c r="CI345" s="30"/>
      <c r="CJ345" s="30"/>
      <c r="CK345" s="30"/>
      <c r="CL345" s="30"/>
      <c r="CM345" s="30"/>
      <c r="CN345" s="30"/>
      <c r="CO345" s="30"/>
      <c r="CP345" s="30"/>
      <c r="CQ345" s="30"/>
      <c r="CR345" s="30"/>
    </row>
    <row r="346" spans="1:96" x14ac:dyDescent="0.25">
      <c r="A346" s="30" t="s">
        <v>1693</v>
      </c>
      <c r="B346" s="30">
        <v>898</v>
      </c>
      <c r="C346" s="30" t="s">
        <v>2764</v>
      </c>
      <c r="D346" s="30">
        <v>1550</v>
      </c>
      <c r="E346" s="30"/>
      <c r="F346" s="30"/>
      <c r="G346" s="30"/>
      <c r="H346" s="30" t="s">
        <v>2837</v>
      </c>
      <c r="I346" s="30"/>
      <c r="J346" s="30"/>
      <c r="K346" s="30"/>
      <c r="L346" s="30"/>
      <c r="M346" s="30"/>
      <c r="N346" s="30"/>
      <c r="O346" s="30"/>
      <c r="P346" s="30"/>
      <c r="Q346" s="30"/>
      <c r="R346" s="30"/>
      <c r="S346" s="30"/>
      <c r="T346" s="30"/>
      <c r="U346" s="30"/>
      <c r="V346" s="30"/>
      <c r="W346" s="30"/>
      <c r="X346" s="30"/>
      <c r="Y346" s="30"/>
      <c r="Z346" s="30"/>
      <c r="AA346" s="30"/>
      <c r="AB346" s="30"/>
      <c r="AC346" s="30"/>
      <c r="AD346" s="30"/>
      <c r="AE346" s="30"/>
      <c r="AF346" s="30"/>
      <c r="AG346" s="30"/>
      <c r="AH346" s="30"/>
      <c r="AI346" s="30"/>
      <c r="AJ346" s="30"/>
      <c r="AK346" s="30"/>
      <c r="AL346" s="30"/>
      <c r="AM346" s="30"/>
      <c r="AN346" s="30"/>
      <c r="AO346" s="30"/>
      <c r="AP346" s="30"/>
      <c r="AQ346" s="30"/>
      <c r="AR346" s="30"/>
      <c r="AS346" s="30"/>
      <c r="AT346" s="30"/>
      <c r="AU346" s="30"/>
      <c r="AV346" s="30"/>
      <c r="AW346" s="30"/>
      <c r="AX346" s="30"/>
      <c r="AY346" s="30"/>
      <c r="AZ346" s="30"/>
      <c r="BA346" s="30"/>
      <c r="BB346" s="30"/>
      <c r="BC346" s="30"/>
      <c r="BD346" s="30"/>
      <c r="BE346" s="30"/>
      <c r="BF346" s="30"/>
      <c r="BG346" s="30"/>
      <c r="BH346" s="30"/>
      <c r="BI346" s="30"/>
      <c r="BJ346" s="30"/>
      <c r="BK346" s="30"/>
      <c r="BL346" s="30"/>
      <c r="BM346" s="30"/>
      <c r="BN346" s="30"/>
      <c r="BO346" s="30"/>
      <c r="BP346" s="30"/>
      <c r="BQ346" s="30"/>
      <c r="BR346" s="30"/>
      <c r="BS346" s="30"/>
      <c r="BT346" s="30"/>
      <c r="BU346" s="30"/>
      <c r="BV346" s="30"/>
      <c r="BW346" s="30"/>
      <c r="BX346" s="30"/>
      <c r="BY346" s="30"/>
      <c r="BZ346" s="30"/>
      <c r="CA346" s="30"/>
      <c r="CB346" s="30"/>
      <c r="CC346" s="30"/>
      <c r="CD346" s="30"/>
      <c r="CE346" s="30"/>
      <c r="CF346" s="30"/>
      <c r="CG346" s="30"/>
      <c r="CH346" s="30"/>
      <c r="CI346" s="30"/>
      <c r="CJ346" s="30"/>
      <c r="CK346" s="30"/>
      <c r="CL346" s="30"/>
      <c r="CM346" s="30"/>
      <c r="CN346" s="30"/>
      <c r="CO346" s="30"/>
      <c r="CP346" s="30"/>
      <c r="CQ346" s="30"/>
      <c r="CR346" s="30"/>
    </row>
    <row r="347" spans="1:96" x14ac:dyDescent="0.25">
      <c r="A347" s="30" t="s">
        <v>1694</v>
      </c>
      <c r="B347" s="30">
        <v>900</v>
      </c>
      <c r="C347" s="30" t="s">
        <v>2712</v>
      </c>
      <c r="D347" s="30">
        <v>2000</v>
      </c>
      <c r="E347" s="30"/>
      <c r="F347" s="30"/>
      <c r="G347" s="30"/>
      <c r="H347" s="30" t="s">
        <v>2838</v>
      </c>
      <c r="I347" s="30"/>
      <c r="J347" s="30"/>
      <c r="K347" s="30"/>
      <c r="L347" s="30"/>
      <c r="M347" s="30"/>
      <c r="N347" s="30"/>
      <c r="O347" s="30"/>
      <c r="P347" s="30"/>
      <c r="Q347" s="30"/>
      <c r="R347" s="30"/>
      <c r="S347" s="30"/>
      <c r="T347" s="30"/>
      <c r="U347" s="30"/>
      <c r="V347" s="30"/>
      <c r="W347" s="30"/>
      <c r="X347" s="30"/>
      <c r="Y347" s="30"/>
      <c r="Z347" s="30"/>
      <c r="AA347" s="30"/>
      <c r="AB347" s="30"/>
      <c r="AC347" s="30"/>
      <c r="AD347" s="30"/>
      <c r="AE347" s="30"/>
      <c r="AF347" s="30"/>
      <c r="AG347" s="30"/>
      <c r="AH347" s="30"/>
      <c r="AI347" s="30"/>
      <c r="AJ347" s="30"/>
      <c r="AK347" s="30"/>
      <c r="AL347" s="30"/>
      <c r="AM347" s="30"/>
      <c r="AN347" s="30"/>
      <c r="AO347" s="30"/>
      <c r="AP347" s="30"/>
      <c r="AQ347" s="30"/>
      <c r="AR347" s="30"/>
      <c r="AS347" s="30"/>
      <c r="AT347" s="30"/>
      <c r="AU347" s="30"/>
      <c r="AV347" s="30"/>
      <c r="AW347" s="30"/>
      <c r="AX347" s="30"/>
      <c r="AY347" s="30"/>
      <c r="AZ347" s="30"/>
      <c r="BA347" s="30"/>
      <c r="BB347" s="30"/>
      <c r="BC347" s="30"/>
      <c r="BD347" s="30"/>
      <c r="BE347" s="30"/>
      <c r="BF347" s="30"/>
      <c r="BG347" s="30"/>
      <c r="BH347" s="30"/>
      <c r="BI347" s="30"/>
      <c r="BJ347" s="30"/>
      <c r="BK347" s="30"/>
      <c r="BL347" s="30"/>
      <c r="BM347" s="30"/>
      <c r="BN347" s="30"/>
      <c r="BO347" s="30"/>
      <c r="BP347" s="30"/>
      <c r="BQ347" s="30"/>
      <c r="BR347" s="30"/>
      <c r="BS347" s="30"/>
      <c r="BT347" s="30"/>
      <c r="BU347" s="30"/>
      <c r="BV347" s="30"/>
      <c r="BW347" s="30"/>
      <c r="BX347" s="30"/>
      <c r="BY347" s="30"/>
      <c r="BZ347" s="30"/>
      <c r="CA347" s="30"/>
      <c r="CB347" s="30"/>
      <c r="CC347" s="30"/>
      <c r="CD347" s="30"/>
      <c r="CE347" s="30"/>
      <c r="CF347" s="30"/>
      <c r="CG347" s="30"/>
      <c r="CH347" s="30"/>
      <c r="CI347" s="30"/>
      <c r="CJ347" s="30"/>
      <c r="CK347" s="30"/>
      <c r="CL347" s="30"/>
      <c r="CM347" s="30"/>
      <c r="CN347" s="30"/>
      <c r="CO347" s="30"/>
      <c r="CP347" s="30"/>
      <c r="CQ347" s="30"/>
      <c r="CR347" s="30"/>
    </row>
    <row r="348" spans="1:96" x14ac:dyDescent="0.25">
      <c r="A348" s="30" t="s">
        <v>1695</v>
      </c>
      <c r="B348" s="30">
        <v>914</v>
      </c>
      <c r="C348" s="30" t="s">
        <v>2696</v>
      </c>
      <c r="D348" s="30">
        <v>180</v>
      </c>
      <c r="E348" s="30"/>
      <c r="F348" s="30"/>
      <c r="G348" s="30"/>
      <c r="H348" s="30" t="s">
        <v>2839</v>
      </c>
      <c r="I348" s="30"/>
      <c r="J348" s="30"/>
      <c r="K348" s="30"/>
      <c r="L348" s="30"/>
      <c r="M348" s="30"/>
      <c r="N348" s="30"/>
      <c r="O348" s="30"/>
      <c r="P348" s="30"/>
      <c r="Q348" s="30"/>
      <c r="R348" s="30"/>
      <c r="S348" s="30"/>
      <c r="T348" s="30"/>
      <c r="U348" s="30"/>
      <c r="V348" s="30"/>
      <c r="W348" s="30"/>
      <c r="X348" s="30"/>
      <c r="Y348" s="30"/>
      <c r="Z348" s="30"/>
      <c r="AA348" s="30"/>
      <c r="AB348" s="30"/>
      <c r="AC348" s="30"/>
      <c r="AD348" s="30"/>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c r="BJ348" s="30"/>
      <c r="BK348" s="30"/>
      <c r="BL348" s="30"/>
      <c r="BM348" s="30"/>
      <c r="BN348" s="30"/>
      <c r="BO348" s="30"/>
      <c r="BP348" s="30"/>
      <c r="BQ348" s="30"/>
      <c r="BR348" s="30"/>
      <c r="BS348" s="30"/>
      <c r="BT348" s="30"/>
      <c r="BU348" s="30"/>
      <c r="BV348" s="30"/>
      <c r="BW348" s="30"/>
      <c r="BX348" s="30"/>
      <c r="BY348" s="30"/>
      <c r="BZ348" s="30"/>
      <c r="CA348" s="30"/>
      <c r="CB348" s="30"/>
      <c r="CC348" s="30"/>
      <c r="CD348" s="30"/>
      <c r="CE348" s="30"/>
      <c r="CF348" s="30"/>
      <c r="CG348" s="30"/>
      <c r="CH348" s="30"/>
      <c r="CI348" s="30"/>
      <c r="CJ348" s="30"/>
      <c r="CK348" s="30"/>
      <c r="CL348" s="30"/>
      <c r="CM348" s="30"/>
      <c r="CN348" s="30"/>
      <c r="CO348" s="30"/>
      <c r="CP348" s="30"/>
      <c r="CQ348" s="30"/>
      <c r="CR348" s="30"/>
    </row>
    <row r="349" spans="1:96" x14ac:dyDescent="0.25">
      <c r="A349" s="30" t="s">
        <v>1696</v>
      </c>
      <c r="B349" s="30">
        <v>919</v>
      </c>
      <c r="C349" s="30" t="s">
        <v>2700</v>
      </c>
      <c r="D349" s="30">
        <v>480</v>
      </c>
      <c r="E349" s="30"/>
      <c r="F349" s="30"/>
      <c r="G349" s="30"/>
      <c r="H349" s="30" t="s">
        <v>2840</v>
      </c>
      <c r="I349" s="30"/>
      <c r="J349" s="30"/>
      <c r="K349" s="30"/>
      <c r="L349" s="30"/>
      <c r="M349" s="30"/>
      <c r="N349" s="30"/>
      <c r="O349" s="30"/>
      <c r="P349" s="30"/>
      <c r="Q349" s="30"/>
      <c r="R349" s="30"/>
      <c r="S349" s="30"/>
      <c r="T349" s="30"/>
      <c r="U349" s="30"/>
      <c r="V349" s="30"/>
      <c r="W349" s="30"/>
      <c r="X349" s="30"/>
      <c r="Y349" s="30"/>
      <c r="Z349" s="30"/>
      <c r="AA349" s="30"/>
      <c r="AB349" s="30"/>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c r="BI349" s="30"/>
      <c r="BJ349" s="30"/>
      <c r="BK349" s="30"/>
      <c r="BL349" s="30"/>
      <c r="BM349" s="30"/>
      <c r="BN349" s="30"/>
      <c r="BO349" s="30"/>
      <c r="BP349" s="30"/>
      <c r="BQ349" s="30"/>
      <c r="BR349" s="30"/>
      <c r="BS349" s="30"/>
      <c r="BT349" s="30"/>
      <c r="BU349" s="30"/>
      <c r="BV349" s="30"/>
      <c r="BW349" s="30"/>
      <c r="BX349" s="30"/>
      <c r="BY349" s="30"/>
      <c r="BZ349" s="30"/>
      <c r="CA349" s="30"/>
      <c r="CB349" s="30"/>
      <c r="CC349" s="30"/>
      <c r="CD349" s="30"/>
      <c r="CE349" s="30"/>
      <c r="CF349" s="30"/>
      <c r="CG349" s="30"/>
      <c r="CH349" s="30"/>
      <c r="CI349" s="30"/>
      <c r="CJ349" s="30"/>
      <c r="CK349" s="30"/>
      <c r="CL349" s="30"/>
      <c r="CM349" s="30"/>
      <c r="CN349" s="30"/>
      <c r="CO349" s="30"/>
      <c r="CP349" s="30"/>
      <c r="CQ349" s="30"/>
      <c r="CR349" s="30"/>
    </row>
    <row r="350" spans="1:96" x14ac:dyDescent="0.25">
      <c r="A350" s="30" t="s">
        <v>1697</v>
      </c>
      <c r="B350" s="30">
        <v>924</v>
      </c>
      <c r="C350" s="30" t="s">
        <v>2700</v>
      </c>
      <c r="D350" s="30">
        <v>480</v>
      </c>
      <c r="E350" s="30"/>
      <c r="F350" s="30"/>
      <c r="G350" s="30"/>
      <c r="H350" s="30" t="s">
        <v>2841</v>
      </c>
      <c r="I350" s="30"/>
      <c r="J350" s="30"/>
      <c r="K350" s="30"/>
      <c r="L350" s="30"/>
      <c r="M350" s="30"/>
      <c r="N350" s="30"/>
      <c r="O350" s="30"/>
      <c r="P350" s="30"/>
      <c r="Q350" s="30"/>
      <c r="R350" s="30"/>
      <c r="S350" s="30"/>
      <c r="T350" s="30"/>
      <c r="U350" s="30"/>
      <c r="V350" s="30"/>
      <c r="W350" s="30"/>
      <c r="X350" s="30"/>
      <c r="Y350" s="30"/>
      <c r="Z350" s="30"/>
      <c r="AA350" s="30"/>
      <c r="AB350" s="30"/>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c r="BJ350" s="30"/>
      <c r="BK350" s="30"/>
      <c r="BL350" s="30"/>
      <c r="BM350" s="30"/>
      <c r="BN350" s="30"/>
      <c r="BO350" s="30"/>
      <c r="BP350" s="30"/>
      <c r="BQ350" s="30"/>
      <c r="BR350" s="30"/>
      <c r="BS350" s="30"/>
      <c r="BT350" s="30"/>
      <c r="BU350" s="30"/>
      <c r="BV350" s="30"/>
      <c r="BW350" s="30"/>
      <c r="BX350" s="30"/>
      <c r="BY350" s="30"/>
      <c r="BZ350" s="30"/>
      <c r="CA350" s="30"/>
      <c r="CB350" s="30"/>
      <c r="CC350" s="30"/>
      <c r="CD350" s="30"/>
      <c r="CE350" s="30"/>
      <c r="CF350" s="30"/>
      <c r="CG350" s="30"/>
      <c r="CH350" s="30"/>
      <c r="CI350" s="30"/>
      <c r="CJ350" s="30"/>
      <c r="CK350" s="30"/>
      <c r="CL350" s="30"/>
      <c r="CM350" s="30"/>
      <c r="CN350" s="30"/>
      <c r="CO350" s="30"/>
      <c r="CP350" s="30"/>
      <c r="CQ350" s="30"/>
      <c r="CR350" s="30"/>
    </row>
    <row r="351" spans="1:96" x14ac:dyDescent="0.25">
      <c r="A351" s="30" t="s">
        <v>1698</v>
      </c>
      <c r="B351" s="30">
        <v>934</v>
      </c>
      <c r="C351" s="30" t="s">
        <v>2700</v>
      </c>
      <c r="D351" s="30">
        <v>480</v>
      </c>
      <c r="E351" s="30"/>
      <c r="F351" s="30"/>
      <c r="G351" s="30"/>
      <c r="H351" s="30" t="s">
        <v>2842</v>
      </c>
      <c r="I351" s="30"/>
      <c r="J351" s="30"/>
      <c r="K351" s="30"/>
      <c r="L351" s="30"/>
      <c r="M351" s="30"/>
      <c r="N351" s="30"/>
      <c r="O351" s="30"/>
      <c r="P351" s="30"/>
      <c r="Q351" s="30"/>
      <c r="R351" s="30"/>
      <c r="S351" s="30"/>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30"/>
      <c r="BK351" s="30"/>
      <c r="BL351" s="30"/>
      <c r="BM351" s="30"/>
      <c r="BN351" s="30"/>
      <c r="BO351" s="30"/>
      <c r="BP351" s="30"/>
      <c r="BQ351" s="30"/>
      <c r="BR351" s="30"/>
      <c r="BS351" s="30"/>
      <c r="BT351" s="30"/>
      <c r="BU351" s="30"/>
      <c r="BV351" s="30"/>
      <c r="BW351" s="30"/>
      <c r="BX351" s="30"/>
      <c r="BY351" s="30"/>
      <c r="BZ351" s="30"/>
      <c r="CA351" s="30"/>
      <c r="CB351" s="30"/>
      <c r="CC351" s="30"/>
      <c r="CD351" s="30"/>
      <c r="CE351" s="30"/>
      <c r="CF351" s="30"/>
      <c r="CG351" s="30"/>
      <c r="CH351" s="30"/>
      <c r="CI351" s="30"/>
      <c r="CJ351" s="30"/>
      <c r="CK351" s="30"/>
      <c r="CL351" s="30"/>
      <c r="CM351" s="30"/>
      <c r="CN351" s="30"/>
      <c r="CO351" s="30"/>
      <c r="CP351" s="30"/>
      <c r="CQ351" s="30"/>
      <c r="CR351" s="30"/>
    </row>
    <row r="352" spans="1:96" x14ac:dyDescent="0.25">
      <c r="A352" s="30" t="s">
        <v>1699</v>
      </c>
      <c r="B352" s="30">
        <v>930</v>
      </c>
      <c r="C352" s="30" t="s">
        <v>2700</v>
      </c>
      <c r="D352" s="30">
        <v>480</v>
      </c>
      <c r="E352" s="30"/>
      <c r="F352" s="30"/>
      <c r="G352" s="30"/>
      <c r="H352" s="30" t="s">
        <v>2843</v>
      </c>
      <c r="I352" s="30"/>
      <c r="J352" s="30"/>
      <c r="K352" s="30"/>
      <c r="L352" s="30"/>
      <c r="M352" s="30"/>
      <c r="N352" s="30"/>
      <c r="O352" s="30"/>
      <c r="P352" s="30"/>
      <c r="Q352" s="30"/>
      <c r="R352" s="30"/>
      <c r="S352" s="30"/>
      <c r="T352" s="30"/>
      <c r="U352" s="30"/>
      <c r="V352" s="30"/>
      <c r="W352" s="30"/>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30"/>
      <c r="BK352" s="30"/>
      <c r="BL352" s="30"/>
      <c r="BM352" s="30"/>
      <c r="BN352" s="30"/>
      <c r="BO352" s="30"/>
      <c r="BP352" s="30"/>
      <c r="BQ352" s="30"/>
      <c r="BR352" s="30"/>
      <c r="BS352" s="30"/>
      <c r="BT352" s="30"/>
      <c r="BU352" s="30"/>
      <c r="BV352" s="30"/>
      <c r="BW352" s="30"/>
      <c r="BX352" s="30"/>
      <c r="BY352" s="30"/>
      <c r="BZ352" s="30"/>
      <c r="CA352" s="30"/>
      <c r="CB352" s="30"/>
      <c r="CC352" s="30"/>
      <c r="CD352" s="30"/>
      <c r="CE352" s="30"/>
      <c r="CF352" s="30"/>
      <c r="CG352" s="30"/>
      <c r="CH352" s="30"/>
      <c r="CI352" s="30"/>
      <c r="CJ352" s="30"/>
      <c r="CK352" s="30"/>
      <c r="CL352" s="30"/>
      <c r="CM352" s="30"/>
      <c r="CN352" s="30"/>
      <c r="CO352" s="30"/>
      <c r="CP352" s="30"/>
      <c r="CQ352" s="30"/>
      <c r="CR352" s="30"/>
    </row>
    <row r="353" spans="1:96" x14ac:dyDescent="0.25">
      <c r="A353" s="30" t="s">
        <v>1700</v>
      </c>
      <c r="B353" s="30">
        <v>944</v>
      </c>
      <c r="C353" s="30" t="s">
        <v>2685</v>
      </c>
      <c r="D353" s="30">
        <v>100</v>
      </c>
      <c r="E353" s="30"/>
      <c r="F353" s="30"/>
      <c r="G353" s="30"/>
      <c r="H353" s="30" t="s">
        <v>2844</v>
      </c>
      <c r="I353" s="30"/>
      <c r="J353" s="30"/>
      <c r="K353" s="30"/>
      <c r="L353" s="30"/>
      <c r="M353" s="30"/>
      <c r="N353" s="30"/>
      <c r="O353" s="30"/>
      <c r="P353" s="30"/>
      <c r="Q353" s="30"/>
      <c r="R353" s="30"/>
      <c r="S353" s="30"/>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30"/>
      <c r="BU353" s="30"/>
      <c r="BV353" s="30"/>
      <c r="BW353" s="30"/>
      <c r="BX353" s="30"/>
      <c r="BY353" s="30"/>
      <c r="BZ353" s="30"/>
      <c r="CA353" s="30"/>
      <c r="CB353" s="30"/>
      <c r="CC353" s="30"/>
      <c r="CD353" s="30"/>
      <c r="CE353" s="30"/>
      <c r="CF353" s="30"/>
      <c r="CG353" s="30"/>
      <c r="CH353" s="30"/>
      <c r="CI353" s="30"/>
      <c r="CJ353" s="30"/>
      <c r="CK353" s="30"/>
      <c r="CL353" s="30"/>
      <c r="CM353" s="30"/>
      <c r="CN353" s="30"/>
      <c r="CO353" s="30"/>
      <c r="CP353" s="30"/>
      <c r="CQ353" s="30"/>
      <c r="CR353" s="30"/>
    </row>
    <row r="354" spans="1:96" x14ac:dyDescent="0.25">
      <c r="A354" s="30" t="s">
        <v>1701</v>
      </c>
      <c r="B354" s="30">
        <v>954</v>
      </c>
      <c r="C354" s="30" t="s">
        <v>2804</v>
      </c>
      <c r="D354" s="30">
        <v>2690</v>
      </c>
      <c r="E354" s="30"/>
      <c r="F354" s="30"/>
      <c r="G354" s="30"/>
      <c r="H354" s="30" t="s">
        <v>2845</v>
      </c>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c r="BS354" s="30"/>
      <c r="BT354" s="30"/>
      <c r="BU354" s="30"/>
      <c r="BV354" s="30"/>
      <c r="BW354" s="30"/>
      <c r="BX354" s="30"/>
      <c r="BY354" s="30"/>
      <c r="BZ354" s="30"/>
      <c r="CA354" s="30"/>
      <c r="CB354" s="30"/>
      <c r="CC354" s="30"/>
      <c r="CD354" s="30"/>
      <c r="CE354" s="30"/>
      <c r="CF354" s="30"/>
      <c r="CG354" s="30"/>
      <c r="CH354" s="30"/>
      <c r="CI354" s="30"/>
      <c r="CJ354" s="30"/>
      <c r="CK354" s="30"/>
      <c r="CL354" s="30"/>
      <c r="CM354" s="30"/>
      <c r="CN354" s="30"/>
      <c r="CO354" s="30"/>
      <c r="CP354" s="30"/>
      <c r="CQ354" s="30"/>
      <c r="CR354" s="30"/>
    </row>
    <row r="355" spans="1:96" x14ac:dyDescent="0.25">
      <c r="A355" s="30" t="s">
        <v>1702</v>
      </c>
      <c r="B355" s="30">
        <v>952</v>
      </c>
      <c r="C355" s="30" t="s">
        <v>2666</v>
      </c>
      <c r="D355" s="30">
        <v>1420</v>
      </c>
      <c r="E355" s="30"/>
      <c r="F355" s="30"/>
      <c r="G355" s="30"/>
      <c r="H355" s="30" t="s">
        <v>2846</v>
      </c>
      <c r="I355" s="30"/>
      <c r="J355" s="30"/>
      <c r="K355" s="30"/>
      <c r="L355" s="30"/>
      <c r="M355" s="30"/>
      <c r="N355" s="30"/>
      <c r="O355" s="30"/>
      <c r="P355" s="30"/>
      <c r="Q355" s="30"/>
      <c r="R355" s="30"/>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30"/>
      <c r="BU355" s="30"/>
      <c r="BV355" s="30"/>
      <c r="BW355" s="30"/>
      <c r="BX355" s="30"/>
      <c r="BY355" s="30"/>
      <c r="BZ355" s="30"/>
      <c r="CA355" s="30"/>
      <c r="CB355" s="30"/>
      <c r="CC355" s="30"/>
      <c r="CD355" s="30"/>
      <c r="CE355" s="30"/>
      <c r="CF355" s="30"/>
      <c r="CG355" s="30"/>
      <c r="CH355" s="30"/>
      <c r="CI355" s="30"/>
      <c r="CJ355" s="30"/>
      <c r="CK355" s="30"/>
      <c r="CL355" s="30"/>
      <c r="CM355" s="30"/>
      <c r="CN355" s="30"/>
      <c r="CO355" s="30"/>
      <c r="CP355" s="30"/>
      <c r="CQ355" s="30"/>
      <c r="CR355" s="30"/>
    </row>
    <row r="356" spans="1:96" x14ac:dyDescent="0.25">
      <c r="A356" s="30" t="s">
        <v>1703</v>
      </c>
      <c r="B356" s="30">
        <v>950</v>
      </c>
      <c r="C356" s="30" t="s">
        <v>2666</v>
      </c>
      <c r="D356" s="30">
        <v>1420</v>
      </c>
      <c r="E356" s="30"/>
      <c r="F356" s="30"/>
      <c r="G356" s="30"/>
      <c r="H356" s="30" t="s">
        <v>2847</v>
      </c>
      <c r="I356" s="30"/>
      <c r="J356" s="30"/>
      <c r="K356" s="30"/>
      <c r="L356" s="30"/>
      <c r="M356" s="30"/>
      <c r="N356" s="30"/>
      <c r="O356" s="30"/>
      <c r="P356" s="30"/>
      <c r="Q356" s="30"/>
      <c r="R356" s="30"/>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30"/>
      <c r="BU356" s="30"/>
      <c r="BV356" s="30"/>
      <c r="BW356" s="30"/>
      <c r="BX356" s="30"/>
      <c r="BY356" s="30"/>
      <c r="BZ356" s="30"/>
      <c r="CA356" s="30"/>
      <c r="CB356" s="30"/>
      <c r="CC356" s="30"/>
      <c r="CD356" s="30"/>
      <c r="CE356" s="30"/>
      <c r="CF356" s="30"/>
      <c r="CG356" s="30"/>
      <c r="CH356" s="30"/>
      <c r="CI356" s="30"/>
      <c r="CJ356" s="30"/>
      <c r="CK356" s="30"/>
      <c r="CL356" s="30"/>
      <c r="CM356" s="30"/>
      <c r="CN356" s="30"/>
      <c r="CO356" s="30"/>
      <c r="CP356" s="30"/>
      <c r="CQ356" s="30"/>
      <c r="CR356" s="30"/>
    </row>
    <row r="357" spans="1:96" x14ac:dyDescent="0.25">
      <c r="A357" s="30" t="s">
        <v>1704</v>
      </c>
      <c r="B357" s="30">
        <v>964</v>
      </c>
      <c r="C357" s="30" t="s">
        <v>2642</v>
      </c>
      <c r="D357" s="30">
        <v>880</v>
      </c>
      <c r="E357" s="30"/>
      <c r="F357" s="30"/>
      <c r="G357" s="30"/>
      <c r="H357" s="30" t="s">
        <v>2848</v>
      </c>
      <c r="I357" s="30"/>
      <c r="J357" s="30"/>
      <c r="K357" s="30"/>
      <c r="L357" s="30"/>
      <c r="M357" s="30"/>
      <c r="N357" s="30"/>
      <c r="O357" s="30"/>
      <c r="P357" s="30"/>
      <c r="Q357" s="30"/>
      <c r="R357" s="30"/>
      <c r="S357" s="30"/>
      <c r="T357" s="30"/>
      <c r="U357" s="30"/>
      <c r="V357" s="30"/>
      <c r="W357" s="30"/>
      <c r="X357" s="30"/>
      <c r="Y357" s="30"/>
      <c r="Z357" s="30"/>
      <c r="AA357" s="30"/>
      <c r="AB357" s="30"/>
      <c r="AC357" s="30"/>
      <c r="AD357" s="30"/>
      <c r="AE357" s="30"/>
      <c r="AF357" s="30"/>
      <c r="AG357" s="30"/>
      <c r="AH357" s="30"/>
      <c r="AI357" s="30"/>
      <c r="AJ357" s="30"/>
      <c r="AK357" s="30"/>
      <c r="AL357" s="30"/>
      <c r="AM357" s="30"/>
      <c r="AN357" s="30"/>
      <c r="AO357" s="30"/>
      <c r="AP357" s="30"/>
      <c r="AQ357" s="30"/>
      <c r="AR357" s="30"/>
      <c r="AS357" s="30"/>
      <c r="AT357" s="30"/>
      <c r="AU357" s="30"/>
      <c r="AV357" s="30"/>
      <c r="AW357" s="30"/>
      <c r="AX357" s="30"/>
      <c r="AY357" s="30"/>
      <c r="AZ357" s="30"/>
      <c r="BA357" s="30"/>
      <c r="BB357" s="30"/>
      <c r="BC357" s="30"/>
      <c r="BD357" s="30"/>
      <c r="BE357" s="30"/>
      <c r="BF357" s="30"/>
      <c r="BG357" s="30"/>
      <c r="BH357" s="30"/>
      <c r="BI357" s="30"/>
      <c r="BJ357" s="30"/>
      <c r="BK357" s="30"/>
      <c r="BL357" s="30"/>
      <c r="BM357" s="30"/>
      <c r="BN357" s="30"/>
      <c r="BO357" s="30"/>
      <c r="BP357" s="30"/>
      <c r="BQ357" s="30"/>
      <c r="BR357" s="30"/>
      <c r="BS357" s="30"/>
      <c r="BT357" s="30"/>
      <c r="BU357" s="30"/>
      <c r="BV357" s="30"/>
      <c r="BW357" s="30"/>
      <c r="BX357" s="30"/>
      <c r="BY357" s="30"/>
      <c r="BZ357" s="30"/>
      <c r="CA357" s="30"/>
      <c r="CB357" s="30"/>
      <c r="CC357" s="30"/>
      <c r="CD357" s="30"/>
      <c r="CE357" s="30"/>
      <c r="CF357" s="30"/>
      <c r="CG357" s="30"/>
      <c r="CH357" s="30"/>
      <c r="CI357" s="30"/>
      <c r="CJ357" s="30"/>
      <c r="CK357" s="30"/>
      <c r="CL357" s="30"/>
      <c r="CM357" s="30"/>
      <c r="CN357" s="30"/>
      <c r="CO357" s="30"/>
      <c r="CP357" s="30"/>
      <c r="CQ357" s="30"/>
      <c r="CR357" s="30"/>
    </row>
    <row r="358" spans="1:96" x14ac:dyDescent="0.25">
      <c r="A358" s="30" t="s">
        <v>1705</v>
      </c>
      <c r="B358" s="30">
        <v>965</v>
      </c>
      <c r="C358" s="30" t="s">
        <v>2666</v>
      </c>
      <c r="D358" s="30">
        <v>1420</v>
      </c>
      <c r="E358" s="30"/>
      <c r="F358" s="30"/>
      <c r="G358" s="30"/>
      <c r="H358" s="30" t="s">
        <v>2849</v>
      </c>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c r="BS358" s="30"/>
      <c r="BT358" s="30"/>
      <c r="BU358" s="30"/>
      <c r="BV358" s="30"/>
      <c r="BW358" s="30"/>
      <c r="BX358" s="30"/>
      <c r="BY358" s="30"/>
      <c r="BZ358" s="30"/>
      <c r="CA358" s="30"/>
      <c r="CB358" s="30"/>
      <c r="CC358" s="30"/>
      <c r="CD358" s="30"/>
      <c r="CE358" s="30"/>
      <c r="CF358" s="30"/>
      <c r="CG358" s="30"/>
      <c r="CH358" s="30"/>
      <c r="CI358" s="30"/>
      <c r="CJ358" s="30"/>
      <c r="CK358" s="30"/>
      <c r="CL358" s="30"/>
      <c r="CM358" s="30"/>
      <c r="CN358" s="30"/>
      <c r="CO358" s="30"/>
      <c r="CP358" s="30"/>
      <c r="CQ358" s="30"/>
      <c r="CR358" s="30"/>
    </row>
    <row r="359" spans="1:96" x14ac:dyDescent="0.25">
      <c r="A359" s="30" t="s">
        <v>1706</v>
      </c>
      <c r="B359" s="30">
        <v>974</v>
      </c>
      <c r="C359" s="30" t="s">
        <v>2850</v>
      </c>
      <c r="D359" s="30">
        <v>1750</v>
      </c>
      <c r="E359" s="30"/>
      <c r="F359" s="30"/>
      <c r="G359" s="30"/>
      <c r="H359" s="30" t="s">
        <v>2851</v>
      </c>
      <c r="I359" s="30"/>
      <c r="J359" s="30"/>
      <c r="K359" s="30"/>
      <c r="L359" s="30"/>
      <c r="M359" s="30"/>
      <c r="N359" s="30"/>
      <c r="O359" s="30"/>
      <c r="P359" s="30"/>
      <c r="Q359" s="30"/>
      <c r="R359" s="30"/>
      <c r="S359" s="30"/>
      <c r="T359" s="30"/>
      <c r="U359" s="30"/>
      <c r="V359" s="30"/>
      <c r="W359" s="30"/>
      <c r="X359" s="30"/>
      <c r="Y359" s="30"/>
      <c r="Z359" s="30"/>
      <c r="AA359" s="30"/>
      <c r="AB359" s="30"/>
      <c r="AC359" s="30"/>
      <c r="AD359" s="30"/>
      <c r="AE359" s="30"/>
      <c r="AF359" s="30"/>
      <c r="AG359" s="30"/>
      <c r="AH359" s="30"/>
      <c r="AI359" s="30"/>
      <c r="AJ359" s="30"/>
      <c r="AK359" s="30"/>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c r="BJ359" s="30"/>
      <c r="BK359" s="30"/>
      <c r="BL359" s="30"/>
      <c r="BM359" s="30"/>
      <c r="BN359" s="30"/>
      <c r="BO359" s="30"/>
      <c r="BP359" s="30"/>
      <c r="BQ359" s="30"/>
      <c r="BR359" s="30"/>
      <c r="BS359" s="30"/>
      <c r="BT359" s="30"/>
      <c r="BU359" s="30"/>
      <c r="BV359" s="30"/>
      <c r="BW359" s="30"/>
      <c r="BX359" s="30"/>
      <c r="BY359" s="30"/>
      <c r="BZ359" s="30"/>
      <c r="CA359" s="30"/>
      <c r="CB359" s="30"/>
      <c r="CC359" s="30"/>
      <c r="CD359" s="30"/>
      <c r="CE359" s="30"/>
      <c r="CF359" s="30"/>
      <c r="CG359" s="30"/>
      <c r="CH359" s="30"/>
      <c r="CI359" s="30"/>
      <c r="CJ359" s="30"/>
      <c r="CK359" s="30"/>
      <c r="CL359" s="30"/>
      <c r="CM359" s="30"/>
      <c r="CN359" s="30"/>
      <c r="CO359" s="30"/>
      <c r="CP359" s="30"/>
      <c r="CQ359" s="30"/>
      <c r="CR359" s="30"/>
    </row>
    <row r="360" spans="1:96" x14ac:dyDescent="0.25">
      <c r="A360" s="30" t="s">
        <v>1707</v>
      </c>
      <c r="B360" s="30">
        <v>948</v>
      </c>
      <c r="C360" s="30" t="s">
        <v>2850</v>
      </c>
      <c r="D360" s="30">
        <v>1750</v>
      </c>
      <c r="E360" s="30"/>
      <c r="F360" s="30"/>
      <c r="G360" s="30"/>
      <c r="H360" s="30" t="s">
        <v>2852</v>
      </c>
      <c r="I360" s="30"/>
      <c r="J360" s="30"/>
      <c r="K360" s="30"/>
      <c r="L360" s="30"/>
      <c r="M360" s="30"/>
      <c r="N360" s="30"/>
      <c r="O360" s="30"/>
      <c r="P360" s="30"/>
      <c r="Q360" s="30"/>
      <c r="R360" s="30"/>
      <c r="S360" s="30"/>
      <c r="T360" s="30"/>
      <c r="U360" s="30"/>
      <c r="V360" s="30"/>
      <c r="W360" s="30"/>
      <c r="X360" s="30"/>
      <c r="Y360" s="30"/>
      <c r="Z360" s="30"/>
      <c r="AA360" s="30"/>
      <c r="AB360" s="30"/>
      <c r="AC360" s="30"/>
      <c r="AD360" s="30"/>
      <c r="AE360" s="30"/>
      <c r="AF360" s="30"/>
      <c r="AG360" s="30"/>
      <c r="AH360" s="30"/>
      <c r="AI360" s="30"/>
      <c r="AJ360" s="30"/>
      <c r="AK360" s="30"/>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c r="BI360" s="30"/>
      <c r="BJ360" s="30"/>
      <c r="BK360" s="30"/>
      <c r="BL360" s="30"/>
      <c r="BM360" s="30"/>
      <c r="BN360" s="30"/>
      <c r="BO360" s="30"/>
      <c r="BP360" s="30"/>
      <c r="BQ360" s="30"/>
      <c r="BR360" s="30"/>
      <c r="BS360" s="30"/>
      <c r="BT360" s="30"/>
      <c r="BU360" s="30"/>
      <c r="BV360" s="30"/>
      <c r="BW360" s="30"/>
      <c r="BX360" s="30"/>
      <c r="BY360" s="30"/>
      <c r="BZ360" s="30"/>
      <c r="CA360" s="30"/>
      <c r="CB360" s="30"/>
      <c r="CC360" s="30"/>
      <c r="CD360" s="30"/>
      <c r="CE360" s="30"/>
      <c r="CF360" s="30"/>
      <c r="CG360" s="30"/>
      <c r="CH360" s="30"/>
      <c r="CI360" s="30"/>
      <c r="CJ360" s="30"/>
      <c r="CK360" s="30"/>
      <c r="CL360" s="30"/>
      <c r="CM360" s="30"/>
      <c r="CN360" s="30"/>
      <c r="CO360" s="30"/>
      <c r="CP360" s="30"/>
      <c r="CQ360" s="30"/>
      <c r="CR360" s="30"/>
    </row>
    <row r="361" spans="1:96" x14ac:dyDescent="0.25">
      <c r="A361" s="30" t="s">
        <v>1708</v>
      </c>
      <c r="B361" s="30">
        <v>979</v>
      </c>
      <c r="C361" s="30" t="s">
        <v>2850</v>
      </c>
      <c r="D361" s="30">
        <v>1750</v>
      </c>
      <c r="E361" s="30"/>
      <c r="F361" s="30"/>
      <c r="G361" s="30"/>
      <c r="H361" s="30" t="s">
        <v>2853</v>
      </c>
      <c r="I361" s="30"/>
      <c r="J361" s="30"/>
      <c r="K361" s="30"/>
      <c r="L361" s="30"/>
      <c r="M361" s="30"/>
      <c r="N361" s="30"/>
      <c r="O361" s="30"/>
      <c r="P361" s="30"/>
      <c r="Q361" s="30"/>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30"/>
      <c r="BL361" s="30"/>
      <c r="BM361" s="30"/>
      <c r="BN361" s="30"/>
      <c r="BO361" s="30"/>
      <c r="BP361" s="30"/>
      <c r="BQ361" s="30"/>
      <c r="BR361" s="30"/>
      <c r="BS361" s="30"/>
      <c r="BT361" s="30"/>
      <c r="BU361" s="30"/>
      <c r="BV361" s="30"/>
      <c r="BW361" s="30"/>
      <c r="BX361" s="30"/>
      <c r="BY361" s="30"/>
      <c r="BZ361" s="30"/>
      <c r="CA361" s="30"/>
      <c r="CB361" s="30"/>
      <c r="CC361" s="30"/>
      <c r="CD361" s="30"/>
      <c r="CE361" s="30"/>
      <c r="CF361" s="30"/>
      <c r="CG361" s="30"/>
      <c r="CH361" s="30"/>
      <c r="CI361" s="30"/>
      <c r="CJ361" s="30"/>
      <c r="CK361" s="30"/>
      <c r="CL361" s="30"/>
      <c r="CM361" s="30"/>
      <c r="CN361" s="30"/>
      <c r="CO361" s="30"/>
      <c r="CP361" s="30"/>
      <c r="CQ361" s="30"/>
      <c r="CR361" s="30"/>
    </row>
    <row r="362" spans="1:96" x14ac:dyDescent="0.25">
      <c r="A362" s="30" t="s">
        <v>1709</v>
      </c>
      <c r="B362" s="30">
        <v>978</v>
      </c>
      <c r="C362" s="30" t="s">
        <v>2850</v>
      </c>
      <c r="D362" s="30">
        <v>1750</v>
      </c>
      <c r="E362" s="30"/>
      <c r="F362" s="30"/>
      <c r="G362" s="30"/>
      <c r="H362" s="30" t="s">
        <v>2854</v>
      </c>
      <c r="I362" s="30"/>
      <c r="J362" s="30"/>
      <c r="K362" s="30"/>
      <c r="L362" s="30"/>
      <c r="M362" s="30"/>
      <c r="N362" s="30"/>
      <c r="O362" s="30"/>
      <c r="P362" s="30"/>
      <c r="Q362" s="30"/>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30"/>
      <c r="BL362" s="30"/>
      <c r="BM362" s="30"/>
      <c r="BN362" s="30"/>
      <c r="BO362" s="30"/>
      <c r="BP362" s="30"/>
      <c r="BQ362" s="30"/>
      <c r="BR362" s="30"/>
      <c r="BS362" s="30"/>
      <c r="BT362" s="30"/>
      <c r="BU362" s="30"/>
      <c r="BV362" s="30"/>
      <c r="BW362" s="30"/>
      <c r="BX362" s="30"/>
      <c r="BY362" s="30"/>
      <c r="BZ362" s="30"/>
      <c r="CA362" s="30"/>
      <c r="CB362" s="30"/>
      <c r="CC362" s="30"/>
      <c r="CD362" s="30"/>
      <c r="CE362" s="30"/>
      <c r="CF362" s="30"/>
      <c r="CG362" s="30"/>
      <c r="CH362" s="30"/>
      <c r="CI362" s="30"/>
      <c r="CJ362" s="30"/>
      <c r="CK362" s="30"/>
      <c r="CL362" s="30"/>
      <c r="CM362" s="30"/>
      <c r="CN362" s="30"/>
      <c r="CO362" s="30"/>
      <c r="CP362" s="30"/>
      <c r="CQ362" s="30"/>
      <c r="CR362" s="30"/>
    </row>
    <row r="363" spans="1:96" x14ac:dyDescent="0.25">
      <c r="A363" s="30" t="s">
        <v>1710</v>
      </c>
      <c r="B363" s="30">
        <v>8372</v>
      </c>
      <c r="C363" s="30" t="s">
        <v>2855</v>
      </c>
      <c r="D363" s="30">
        <v>3000</v>
      </c>
      <c r="E363" s="30"/>
      <c r="F363" s="30"/>
      <c r="G363" s="30"/>
      <c r="H363" s="30" t="s">
        <v>2856</v>
      </c>
      <c r="I363" s="30"/>
      <c r="J363" s="30"/>
      <c r="K363" s="30"/>
      <c r="L363" s="30"/>
      <c r="M363" s="30"/>
      <c r="N363" s="30"/>
      <c r="O363" s="30"/>
      <c r="P363" s="30"/>
      <c r="Q363" s="30"/>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30"/>
      <c r="BL363" s="30"/>
      <c r="BM363" s="30"/>
      <c r="BN363" s="30"/>
      <c r="BO363" s="30"/>
      <c r="BP363" s="30"/>
      <c r="BQ363" s="30"/>
      <c r="BR363" s="30"/>
      <c r="BS363" s="30"/>
      <c r="BT363" s="30"/>
      <c r="BU363" s="30"/>
      <c r="BV363" s="30"/>
      <c r="BW363" s="30"/>
      <c r="BX363" s="30"/>
      <c r="BY363" s="30"/>
      <c r="BZ363" s="30"/>
      <c r="CA363" s="30"/>
      <c r="CB363" s="30"/>
      <c r="CC363" s="30"/>
      <c r="CD363" s="30"/>
      <c r="CE363" s="30"/>
      <c r="CF363" s="30"/>
      <c r="CG363" s="30"/>
      <c r="CH363" s="30"/>
      <c r="CI363" s="30"/>
      <c r="CJ363" s="30"/>
      <c r="CK363" s="30"/>
      <c r="CL363" s="30"/>
      <c r="CM363" s="30"/>
      <c r="CN363" s="30"/>
      <c r="CO363" s="30"/>
      <c r="CP363" s="30"/>
      <c r="CQ363" s="30"/>
      <c r="CR363" s="30"/>
    </row>
    <row r="364" spans="1:96" x14ac:dyDescent="0.25">
      <c r="A364" s="30" t="s">
        <v>1711</v>
      </c>
      <c r="B364" s="30">
        <v>988</v>
      </c>
      <c r="C364" s="30" t="s">
        <v>2857</v>
      </c>
      <c r="D364" s="30">
        <v>3120</v>
      </c>
      <c r="E364" s="30"/>
      <c r="F364" s="30"/>
      <c r="G364" s="30"/>
      <c r="H364" s="30" t="s">
        <v>2858</v>
      </c>
      <c r="I364" s="30"/>
      <c r="J364" s="30"/>
      <c r="K364" s="30"/>
      <c r="L364" s="30"/>
      <c r="M364" s="30"/>
      <c r="N364" s="30"/>
      <c r="O364" s="30"/>
      <c r="P364" s="30"/>
      <c r="Q364" s="30"/>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c r="BI364" s="30"/>
      <c r="BJ364" s="30"/>
      <c r="BK364" s="30"/>
      <c r="BL364" s="30"/>
      <c r="BM364" s="30"/>
      <c r="BN364" s="30"/>
      <c r="BO364" s="30"/>
      <c r="BP364" s="30"/>
      <c r="BQ364" s="30"/>
      <c r="BR364" s="30"/>
      <c r="BS364" s="30"/>
      <c r="BT364" s="30"/>
      <c r="BU364" s="30"/>
      <c r="BV364" s="30"/>
      <c r="BW364" s="30"/>
      <c r="BX364" s="30"/>
      <c r="BY364" s="30"/>
      <c r="BZ364" s="30"/>
      <c r="CA364" s="30"/>
      <c r="CB364" s="30"/>
      <c r="CC364" s="30"/>
      <c r="CD364" s="30"/>
      <c r="CE364" s="30"/>
      <c r="CF364" s="30"/>
      <c r="CG364" s="30"/>
      <c r="CH364" s="30"/>
      <c r="CI364" s="30"/>
      <c r="CJ364" s="30"/>
      <c r="CK364" s="30"/>
      <c r="CL364" s="30"/>
      <c r="CM364" s="30"/>
      <c r="CN364" s="30"/>
      <c r="CO364" s="30"/>
      <c r="CP364" s="30"/>
      <c r="CQ364" s="30"/>
      <c r="CR364" s="30"/>
    </row>
    <row r="365" spans="1:96" x14ac:dyDescent="0.25">
      <c r="A365" s="30" t="s">
        <v>1712</v>
      </c>
      <c r="B365" s="30">
        <v>1000</v>
      </c>
      <c r="C365" s="30" t="s">
        <v>2669</v>
      </c>
      <c r="D365" s="30">
        <v>980</v>
      </c>
      <c r="E365" s="30"/>
      <c r="F365" s="30"/>
      <c r="G365" s="30"/>
      <c r="H365" s="30" t="s">
        <v>2859</v>
      </c>
      <c r="I365" s="30"/>
      <c r="J365" s="30"/>
      <c r="K365" s="30"/>
      <c r="L365" s="30"/>
      <c r="M365" s="30"/>
      <c r="N365" s="30"/>
      <c r="O365" s="30"/>
      <c r="P365" s="30"/>
      <c r="Q365" s="30"/>
      <c r="R365" s="30"/>
      <c r="S365" s="30"/>
      <c r="T365" s="30"/>
      <c r="U365" s="30"/>
      <c r="V365" s="30"/>
      <c r="W365" s="30"/>
      <c r="X365" s="30"/>
      <c r="Y365" s="30"/>
      <c r="Z365" s="30"/>
      <c r="AA365" s="30"/>
      <c r="AB365" s="30"/>
      <c r="AC365" s="30"/>
      <c r="AD365" s="30"/>
      <c r="AE365" s="30"/>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c r="BJ365" s="30"/>
      <c r="BK365" s="30"/>
      <c r="BL365" s="30"/>
      <c r="BM365" s="30"/>
      <c r="BN365" s="30"/>
      <c r="BO365" s="30"/>
      <c r="BP365" s="30"/>
      <c r="BQ365" s="30"/>
      <c r="BR365" s="30"/>
      <c r="BS365" s="30"/>
      <c r="BT365" s="30"/>
      <c r="BU365" s="30"/>
      <c r="BV365" s="30"/>
      <c r="BW365" s="30"/>
      <c r="BX365" s="30"/>
      <c r="BY365" s="30"/>
      <c r="BZ365" s="30"/>
      <c r="CA365" s="30"/>
      <c r="CB365" s="30"/>
      <c r="CC365" s="30"/>
      <c r="CD365" s="30"/>
      <c r="CE365" s="30"/>
      <c r="CF365" s="30"/>
      <c r="CG365" s="30"/>
      <c r="CH365" s="30"/>
      <c r="CI365" s="30"/>
      <c r="CJ365" s="30"/>
      <c r="CK365" s="30"/>
      <c r="CL365" s="30"/>
      <c r="CM365" s="30"/>
      <c r="CN365" s="30"/>
      <c r="CO365" s="30"/>
      <c r="CP365" s="30"/>
      <c r="CQ365" s="30"/>
      <c r="CR365" s="30"/>
    </row>
    <row r="366" spans="1:96" x14ac:dyDescent="0.25">
      <c r="A366" s="30" t="s">
        <v>1713</v>
      </c>
      <c r="B366" s="30">
        <v>1006</v>
      </c>
      <c r="C366" s="30" t="s">
        <v>2774</v>
      </c>
      <c r="D366" s="30">
        <v>1180</v>
      </c>
      <c r="E366" s="30"/>
      <c r="F366" s="30"/>
      <c r="G366" s="30"/>
      <c r="H366" s="30" t="s">
        <v>2860</v>
      </c>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c r="BS366" s="30"/>
      <c r="BT366" s="30"/>
      <c r="BU366" s="30"/>
      <c r="BV366" s="30"/>
      <c r="BW366" s="30"/>
      <c r="BX366" s="30"/>
      <c r="BY366" s="30"/>
      <c r="BZ366" s="30"/>
      <c r="CA366" s="30"/>
      <c r="CB366" s="30"/>
      <c r="CC366" s="30"/>
      <c r="CD366" s="30"/>
      <c r="CE366" s="30"/>
      <c r="CF366" s="30"/>
      <c r="CG366" s="30"/>
      <c r="CH366" s="30"/>
      <c r="CI366" s="30"/>
      <c r="CJ366" s="30"/>
      <c r="CK366" s="30"/>
      <c r="CL366" s="30"/>
      <c r="CM366" s="30"/>
      <c r="CN366" s="30"/>
      <c r="CO366" s="30"/>
      <c r="CP366" s="30"/>
      <c r="CQ366" s="30"/>
      <c r="CR366" s="30"/>
    </row>
    <row r="367" spans="1:96" x14ac:dyDescent="0.25">
      <c r="A367" s="30" t="s">
        <v>1714</v>
      </c>
      <c r="B367" s="30">
        <v>1008</v>
      </c>
      <c r="C367" s="30" t="s">
        <v>2861</v>
      </c>
      <c r="D367" s="30">
        <v>3146</v>
      </c>
      <c r="E367" s="30"/>
      <c r="F367" s="30"/>
      <c r="G367" s="30"/>
      <c r="H367" s="30" t="s">
        <v>2862</v>
      </c>
      <c r="I367" s="30"/>
      <c r="J367" s="30"/>
      <c r="K367" s="30"/>
      <c r="L367" s="30"/>
      <c r="M367" s="30"/>
      <c r="N367" s="30"/>
      <c r="O367" s="30"/>
      <c r="P367" s="30"/>
      <c r="Q367" s="30"/>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30"/>
      <c r="BL367" s="30"/>
      <c r="BM367" s="30"/>
      <c r="BN367" s="30"/>
      <c r="BO367" s="30"/>
      <c r="BP367" s="30"/>
      <c r="BQ367" s="30"/>
      <c r="BR367" s="30"/>
      <c r="BS367" s="30"/>
      <c r="BT367" s="30"/>
      <c r="BU367" s="30"/>
      <c r="BV367" s="30"/>
      <c r="BW367" s="30"/>
      <c r="BX367" s="30"/>
      <c r="BY367" s="30"/>
      <c r="BZ367" s="30"/>
      <c r="CA367" s="30"/>
      <c r="CB367" s="30"/>
      <c r="CC367" s="30"/>
      <c r="CD367" s="30"/>
      <c r="CE367" s="30"/>
      <c r="CF367" s="30"/>
      <c r="CG367" s="30"/>
      <c r="CH367" s="30"/>
      <c r="CI367" s="30"/>
      <c r="CJ367" s="30"/>
      <c r="CK367" s="30"/>
      <c r="CL367" s="30"/>
      <c r="CM367" s="30"/>
      <c r="CN367" s="30"/>
      <c r="CO367" s="30"/>
      <c r="CP367" s="30"/>
      <c r="CQ367" s="30"/>
      <c r="CR367" s="30"/>
    </row>
    <row r="368" spans="1:96" x14ac:dyDescent="0.25">
      <c r="A368" s="30" t="s">
        <v>1715</v>
      </c>
      <c r="B368" s="30">
        <v>1012</v>
      </c>
      <c r="C368" s="30" t="s">
        <v>2861</v>
      </c>
      <c r="D368" s="30">
        <v>3146</v>
      </c>
      <c r="E368" s="30"/>
      <c r="F368" s="30"/>
      <c r="G368" s="30"/>
      <c r="H368" s="30" t="s">
        <v>2863</v>
      </c>
      <c r="I368" s="30"/>
      <c r="J368" s="30"/>
      <c r="K368" s="30"/>
      <c r="L368" s="30"/>
      <c r="M368" s="30"/>
      <c r="N368" s="30"/>
      <c r="O368" s="30"/>
      <c r="P368" s="30"/>
      <c r="Q368" s="30"/>
      <c r="R368" s="30"/>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c r="BI368" s="30"/>
      <c r="BJ368" s="30"/>
      <c r="BK368" s="30"/>
      <c r="BL368" s="30"/>
      <c r="BM368" s="30"/>
      <c r="BN368" s="30"/>
      <c r="BO368" s="30"/>
      <c r="BP368" s="30"/>
      <c r="BQ368" s="30"/>
      <c r="BR368" s="30"/>
      <c r="BS368" s="30"/>
      <c r="BT368" s="30"/>
      <c r="BU368" s="30"/>
      <c r="BV368" s="30"/>
      <c r="BW368" s="30"/>
      <c r="BX368" s="30"/>
      <c r="BY368" s="30"/>
      <c r="BZ368" s="30"/>
      <c r="CA368" s="30"/>
      <c r="CB368" s="30"/>
      <c r="CC368" s="30"/>
      <c r="CD368" s="30"/>
      <c r="CE368" s="30"/>
      <c r="CF368" s="30"/>
      <c r="CG368" s="30"/>
      <c r="CH368" s="30"/>
      <c r="CI368" s="30"/>
      <c r="CJ368" s="30"/>
      <c r="CK368" s="30"/>
      <c r="CL368" s="30"/>
      <c r="CM368" s="30"/>
      <c r="CN368" s="30"/>
      <c r="CO368" s="30"/>
      <c r="CP368" s="30"/>
      <c r="CQ368" s="30"/>
      <c r="CR368" s="30"/>
    </row>
    <row r="369" spans="1:96" x14ac:dyDescent="0.25">
      <c r="A369" s="30" t="s">
        <v>1716</v>
      </c>
      <c r="B369" s="30">
        <v>1021</v>
      </c>
      <c r="C369" s="30" t="s">
        <v>2800</v>
      </c>
      <c r="D369" s="30">
        <v>40</v>
      </c>
      <c r="E369" s="30"/>
      <c r="F369" s="30"/>
      <c r="G369" s="30"/>
      <c r="H369" s="30" t="s">
        <v>2864</v>
      </c>
      <c r="I369" s="30"/>
      <c r="J369" s="30"/>
      <c r="K369" s="30"/>
      <c r="L369" s="30"/>
      <c r="M369" s="30"/>
      <c r="N369" s="30"/>
      <c r="O369" s="30"/>
      <c r="P369" s="30"/>
      <c r="Q369" s="30"/>
      <c r="R369" s="30"/>
      <c r="S369" s="30"/>
      <c r="T369" s="30"/>
      <c r="U369" s="30"/>
      <c r="V369" s="30"/>
      <c r="W369" s="30"/>
      <c r="X369" s="30"/>
      <c r="Y369" s="30"/>
      <c r="Z369" s="30"/>
      <c r="AA369" s="30"/>
      <c r="AB369" s="30"/>
      <c r="AC369" s="30"/>
      <c r="AD369" s="30"/>
      <c r="AE369" s="30"/>
      <c r="AF369" s="30"/>
      <c r="AG369" s="30"/>
      <c r="AH369" s="30"/>
      <c r="AI369" s="30"/>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c r="BJ369" s="30"/>
      <c r="BK369" s="30"/>
      <c r="BL369" s="30"/>
      <c r="BM369" s="30"/>
      <c r="BN369" s="30"/>
      <c r="BO369" s="30"/>
      <c r="BP369" s="30"/>
      <c r="BQ369" s="30"/>
      <c r="BR369" s="30"/>
      <c r="BS369" s="30"/>
      <c r="BT369" s="30"/>
      <c r="BU369" s="30"/>
      <c r="BV369" s="30"/>
      <c r="BW369" s="30"/>
      <c r="BX369" s="30"/>
      <c r="BY369" s="30"/>
      <c r="BZ369" s="30"/>
      <c r="CA369" s="30"/>
      <c r="CB369" s="30"/>
      <c r="CC369" s="30"/>
      <c r="CD369" s="30"/>
      <c r="CE369" s="30"/>
      <c r="CF369" s="30"/>
      <c r="CG369" s="30"/>
      <c r="CH369" s="30"/>
      <c r="CI369" s="30"/>
      <c r="CJ369" s="30"/>
      <c r="CK369" s="30"/>
      <c r="CL369" s="30"/>
      <c r="CM369" s="30"/>
      <c r="CN369" s="30"/>
      <c r="CO369" s="30"/>
      <c r="CP369" s="30"/>
      <c r="CQ369" s="30"/>
      <c r="CR369" s="30"/>
    </row>
    <row r="370" spans="1:96" x14ac:dyDescent="0.25">
      <c r="A370" s="30" t="s">
        <v>1717</v>
      </c>
      <c r="B370" s="30">
        <v>1022</v>
      </c>
      <c r="C370" s="30" t="s">
        <v>2800</v>
      </c>
      <c r="D370" s="30">
        <v>40</v>
      </c>
      <c r="E370" s="30"/>
      <c r="F370" s="30"/>
      <c r="G370" s="30"/>
      <c r="H370" s="30" t="s">
        <v>2865</v>
      </c>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c r="BS370" s="30"/>
      <c r="BT370" s="30"/>
      <c r="BU370" s="30"/>
      <c r="BV370" s="30"/>
      <c r="BW370" s="30"/>
      <c r="BX370" s="30"/>
      <c r="BY370" s="30"/>
      <c r="BZ370" s="30"/>
      <c r="CA370" s="30"/>
      <c r="CB370" s="30"/>
      <c r="CC370" s="30"/>
      <c r="CD370" s="30"/>
      <c r="CE370" s="30"/>
      <c r="CF370" s="30"/>
      <c r="CG370" s="30"/>
      <c r="CH370" s="30"/>
      <c r="CI370" s="30"/>
      <c r="CJ370" s="30"/>
      <c r="CK370" s="30"/>
      <c r="CL370" s="30"/>
      <c r="CM370" s="30"/>
      <c r="CN370" s="30"/>
      <c r="CO370" s="30"/>
      <c r="CP370" s="30"/>
      <c r="CQ370" s="30"/>
      <c r="CR370" s="30"/>
    </row>
    <row r="371" spans="1:96" x14ac:dyDescent="0.25">
      <c r="A371" s="30" t="s">
        <v>1718</v>
      </c>
      <c r="B371" s="30">
        <v>1032</v>
      </c>
      <c r="C371" s="30" t="s">
        <v>2651</v>
      </c>
      <c r="D371" s="30">
        <v>1010</v>
      </c>
      <c r="E371" s="30"/>
      <c r="F371" s="30"/>
      <c r="G371" s="30"/>
      <c r="H371" s="30" t="s">
        <v>2866</v>
      </c>
      <c r="I371" s="30"/>
      <c r="J371" s="30"/>
      <c r="K371" s="30"/>
      <c r="L371" s="30"/>
      <c r="M371" s="30"/>
      <c r="N371" s="30"/>
      <c r="O371" s="30"/>
      <c r="P371" s="30"/>
      <c r="Q371" s="30"/>
      <c r="R371" s="30"/>
      <c r="S371" s="30"/>
      <c r="T371" s="30"/>
      <c r="U371" s="30"/>
      <c r="V371" s="30"/>
      <c r="W371" s="30"/>
      <c r="X371" s="30"/>
      <c r="Y371" s="30"/>
      <c r="Z371" s="30"/>
      <c r="AA371" s="30"/>
      <c r="AB371" s="30"/>
      <c r="AC371" s="30"/>
      <c r="AD371" s="30"/>
      <c r="AE371" s="30"/>
      <c r="AF371" s="30"/>
      <c r="AG371" s="30"/>
      <c r="AH371" s="30"/>
      <c r="AI371" s="30"/>
      <c r="AJ371" s="30"/>
      <c r="AK371" s="30"/>
      <c r="AL371" s="30"/>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c r="BI371" s="30"/>
      <c r="BJ371" s="30"/>
      <c r="BK371" s="30"/>
      <c r="BL371" s="30"/>
      <c r="BM371" s="30"/>
      <c r="BN371" s="30"/>
      <c r="BO371" s="30"/>
      <c r="BP371" s="30"/>
      <c r="BQ371" s="30"/>
      <c r="BR371" s="30"/>
      <c r="BS371" s="30"/>
      <c r="BT371" s="30"/>
      <c r="BU371" s="30"/>
      <c r="BV371" s="30"/>
      <c r="BW371" s="30"/>
      <c r="BX371" s="30"/>
      <c r="BY371" s="30"/>
      <c r="BZ371" s="30"/>
      <c r="CA371" s="30"/>
      <c r="CB371" s="30"/>
      <c r="CC371" s="30"/>
      <c r="CD371" s="30"/>
      <c r="CE371" s="30"/>
      <c r="CF371" s="30"/>
      <c r="CG371" s="30"/>
      <c r="CH371" s="30"/>
      <c r="CI371" s="30"/>
      <c r="CJ371" s="30"/>
      <c r="CK371" s="30"/>
      <c r="CL371" s="30"/>
      <c r="CM371" s="30"/>
      <c r="CN371" s="30"/>
      <c r="CO371" s="30"/>
      <c r="CP371" s="30"/>
      <c r="CQ371" s="30"/>
      <c r="CR371" s="30"/>
    </row>
    <row r="372" spans="1:96" x14ac:dyDescent="0.25">
      <c r="A372" s="30" t="s">
        <v>1719</v>
      </c>
      <c r="B372" s="30">
        <v>1592</v>
      </c>
      <c r="C372" s="30" t="s">
        <v>2867</v>
      </c>
      <c r="D372" s="30">
        <v>1020</v>
      </c>
      <c r="E372" s="30"/>
      <c r="F372" s="30"/>
      <c r="G372" s="30"/>
      <c r="H372" s="30" t="s">
        <v>2868</v>
      </c>
      <c r="I372" s="30"/>
      <c r="J372" s="30"/>
      <c r="K372" s="30"/>
      <c r="L372" s="30"/>
      <c r="M372" s="30"/>
      <c r="N372" s="30"/>
      <c r="O372" s="30"/>
      <c r="P372" s="30"/>
      <c r="Q372" s="30"/>
      <c r="R372" s="30"/>
      <c r="S372" s="30"/>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c r="BI372" s="30"/>
      <c r="BJ372" s="30"/>
      <c r="BK372" s="30"/>
      <c r="BL372" s="30"/>
      <c r="BM372" s="30"/>
      <c r="BN372" s="30"/>
      <c r="BO372" s="30"/>
      <c r="BP372" s="30"/>
      <c r="BQ372" s="30"/>
      <c r="BR372" s="30"/>
      <c r="BS372" s="30"/>
      <c r="BT372" s="30"/>
      <c r="BU372" s="30"/>
      <c r="BV372" s="30"/>
      <c r="BW372" s="30"/>
      <c r="BX372" s="30"/>
      <c r="BY372" s="30"/>
      <c r="BZ372" s="30"/>
      <c r="CA372" s="30"/>
      <c r="CB372" s="30"/>
      <c r="CC372" s="30"/>
      <c r="CD372" s="30"/>
      <c r="CE372" s="30"/>
      <c r="CF372" s="30"/>
      <c r="CG372" s="30"/>
      <c r="CH372" s="30"/>
      <c r="CI372" s="30"/>
      <c r="CJ372" s="30"/>
      <c r="CK372" s="30"/>
      <c r="CL372" s="30"/>
      <c r="CM372" s="30"/>
      <c r="CN372" s="30"/>
      <c r="CO372" s="30"/>
      <c r="CP372" s="30"/>
      <c r="CQ372" s="30"/>
      <c r="CR372" s="30"/>
    </row>
    <row r="373" spans="1:96" x14ac:dyDescent="0.25">
      <c r="A373" s="30" t="s">
        <v>1720</v>
      </c>
      <c r="B373" s="30">
        <v>1046</v>
      </c>
      <c r="C373" s="30" t="s">
        <v>2712</v>
      </c>
      <c r="D373" s="30">
        <v>2000</v>
      </c>
      <c r="E373" s="30"/>
      <c r="F373" s="30"/>
      <c r="G373" s="30"/>
      <c r="H373" s="30" t="s">
        <v>2869</v>
      </c>
      <c r="I373" s="30"/>
      <c r="J373" s="30"/>
      <c r="K373" s="30"/>
      <c r="L373" s="30"/>
      <c r="M373" s="30"/>
      <c r="N373" s="30"/>
      <c r="O373" s="30"/>
      <c r="P373" s="30"/>
      <c r="Q373" s="30"/>
      <c r="R373" s="30"/>
      <c r="S373" s="30"/>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c r="BJ373" s="30"/>
      <c r="BK373" s="30"/>
      <c r="BL373" s="30"/>
      <c r="BM373" s="30"/>
      <c r="BN373" s="30"/>
      <c r="BO373" s="30"/>
      <c r="BP373" s="30"/>
      <c r="BQ373" s="30"/>
      <c r="BR373" s="30"/>
      <c r="BS373" s="30"/>
      <c r="BT373" s="30"/>
      <c r="BU373" s="30"/>
      <c r="BV373" s="30"/>
      <c r="BW373" s="30"/>
      <c r="BX373" s="30"/>
      <c r="BY373" s="30"/>
      <c r="BZ373" s="30"/>
      <c r="CA373" s="30"/>
      <c r="CB373" s="30"/>
      <c r="CC373" s="30"/>
      <c r="CD373" s="30"/>
      <c r="CE373" s="30"/>
      <c r="CF373" s="30"/>
      <c r="CG373" s="30"/>
      <c r="CH373" s="30"/>
      <c r="CI373" s="30"/>
      <c r="CJ373" s="30"/>
      <c r="CK373" s="30"/>
      <c r="CL373" s="30"/>
      <c r="CM373" s="30"/>
      <c r="CN373" s="30"/>
      <c r="CO373" s="30"/>
      <c r="CP373" s="30"/>
      <c r="CQ373" s="30"/>
      <c r="CR373" s="30"/>
    </row>
    <row r="374" spans="1:96" x14ac:dyDescent="0.25">
      <c r="A374" s="30" t="s">
        <v>1721</v>
      </c>
      <c r="B374" s="30">
        <v>1052</v>
      </c>
      <c r="C374" s="30" t="s">
        <v>2800</v>
      </c>
      <c r="D374" s="30">
        <v>40</v>
      </c>
      <c r="E374" s="30"/>
      <c r="F374" s="30"/>
      <c r="G374" s="30"/>
      <c r="H374" s="30" t="s">
        <v>2870</v>
      </c>
      <c r="I374" s="30"/>
      <c r="J374" s="30"/>
      <c r="K374" s="30"/>
      <c r="L374" s="30"/>
      <c r="M374" s="30"/>
      <c r="N374" s="30"/>
      <c r="O374" s="30"/>
      <c r="P374" s="30"/>
      <c r="Q374" s="30"/>
      <c r="R374" s="30"/>
      <c r="S374" s="30"/>
      <c r="T374" s="30"/>
      <c r="U374" s="30"/>
      <c r="V374" s="30"/>
      <c r="W374" s="30"/>
      <c r="X374" s="30"/>
      <c r="Y374" s="30"/>
      <c r="Z374" s="30"/>
      <c r="AA374" s="30"/>
      <c r="AB374" s="30"/>
      <c r="AC374" s="30"/>
      <c r="AD374" s="30"/>
      <c r="AE374" s="30"/>
      <c r="AF374" s="30"/>
      <c r="AG374" s="30"/>
      <c r="AH374" s="30"/>
      <c r="AI374" s="30"/>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c r="BI374" s="30"/>
      <c r="BJ374" s="30"/>
      <c r="BK374" s="30"/>
      <c r="BL374" s="30"/>
      <c r="BM374" s="30"/>
      <c r="BN374" s="30"/>
      <c r="BO374" s="30"/>
      <c r="BP374" s="30"/>
      <c r="BQ374" s="30"/>
      <c r="BR374" s="30"/>
      <c r="BS374" s="30"/>
      <c r="BT374" s="30"/>
      <c r="BU374" s="30"/>
      <c r="BV374" s="30"/>
      <c r="BW374" s="30"/>
      <c r="BX374" s="30"/>
      <c r="BY374" s="30"/>
      <c r="BZ374" s="30"/>
      <c r="CA374" s="30"/>
      <c r="CB374" s="30"/>
      <c r="CC374" s="30"/>
      <c r="CD374" s="30"/>
      <c r="CE374" s="30"/>
      <c r="CF374" s="30"/>
      <c r="CG374" s="30"/>
      <c r="CH374" s="30"/>
      <c r="CI374" s="30"/>
      <c r="CJ374" s="30"/>
      <c r="CK374" s="30"/>
      <c r="CL374" s="30"/>
      <c r="CM374" s="30"/>
      <c r="CN374" s="30"/>
      <c r="CO374" s="30"/>
      <c r="CP374" s="30"/>
      <c r="CQ374" s="30"/>
      <c r="CR374" s="30"/>
    </row>
    <row r="375" spans="1:96" x14ac:dyDescent="0.25">
      <c r="A375" s="30" t="s">
        <v>1722</v>
      </c>
      <c r="B375" s="30">
        <v>1056</v>
      </c>
      <c r="C375" s="30" t="s">
        <v>2642</v>
      </c>
      <c r="D375" s="30">
        <v>880</v>
      </c>
      <c r="E375" s="30"/>
      <c r="F375" s="30"/>
      <c r="G375" s="30"/>
      <c r="H375" s="30" t="s">
        <v>2871</v>
      </c>
      <c r="I375" s="30"/>
      <c r="J375" s="30"/>
      <c r="K375" s="30"/>
      <c r="L375" s="30"/>
      <c r="M375" s="30"/>
      <c r="N375" s="30"/>
      <c r="O375" s="30"/>
      <c r="P375" s="30"/>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c r="BI375" s="30"/>
      <c r="BJ375" s="30"/>
      <c r="BK375" s="30"/>
      <c r="BL375" s="30"/>
      <c r="BM375" s="30"/>
      <c r="BN375" s="30"/>
      <c r="BO375" s="30"/>
      <c r="BP375" s="30"/>
      <c r="BQ375" s="30"/>
      <c r="BR375" s="30"/>
      <c r="BS375" s="30"/>
      <c r="BT375" s="30"/>
      <c r="BU375" s="30"/>
      <c r="BV375" s="30"/>
      <c r="BW375" s="30"/>
      <c r="BX375" s="30"/>
      <c r="BY375" s="30"/>
      <c r="BZ375" s="30"/>
      <c r="CA375" s="30"/>
      <c r="CB375" s="30"/>
      <c r="CC375" s="30"/>
      <c r="CD375" s="30"/>
      <c r="CE375" s="30"/>
      <c r="CF375" s="30"/>
      <c r="CG375" s="30"/>
      <c r="CH375" s="30"/>
      <c r="CI375" s="30"/>
      <c r="CJ375" s="30"/>
      <c r="CK375" s="30"/>
      <c r="CL375" s="30"/>
      <c r="CM375" s="30"/>
      <c r="CN375" s="30"/>
      <c r="CO375" s="30"/>
      <c r="CP375" s="30"/>
      <c r="CQ375" s="30"/>
      <c r="CR375" s="30"/>
    </row>
    <row r="376" spans="1:96" x14ac:dyDescent="0.25">
      <c r="A376" s="30" t="s">
        <v>1723</v>
      </c>
      <c r="B376" s="30">
        <v>1066</v>
      </c>
      <c r="C376" s="30" t="s">
        <v>2700</v>
      </c>
      <c r="D376" s="30">
        <v>480</v>
      </c>
      <c r="E376" s="30"/>
      <c r="F376" s="30"/>
      <c r="G376" s="30"/>
      <c r="H376" s="30" t="s">
        <v>2872</v>
      </c>
      <c r="I376" s="30"/>
      <c r="J376" s="30"/>
      <c r="K376" s="30"/>
      <c r="L376" s="30"/>
      <c r="M376" s="30"/>
      <c r="N376" s="30"/>
      <c r="O376" s="30"/>
      <c r="P376" s="30"/>
      <c r="Q376" s="30"/>
      <c r="R376" s="30"/>
      <c r="S376" s="30"/>
      <c r="T376" s="30"/>
      <c r="U376" s="30"/>
      <c r="V376" s="30"/>
      <c r="W376" s="30"/>
      <c r="X376" s="30"/>
      <c r="Y376" s="30"/>
      <c r="Z376" s="30"/>
      <c r="AA376" s="30"/>
      <c r="AB376" s="30"/>
      <c r="AC376" s="30"/>
      <c r="AD376" s="30"/>
      <c r="AE376" s="30"/>
      <c r="AF376" s="30"/>
      <c r="AG376" s="30"/>
      <c r="AH376" s="30"/>
      <c r="AI376" s="30"/>
      <c r="AJ376" s="30"/>
      <c r="AK376" s="30"/>
      <c r="AL376" s="30"/>
      <c r="AM376" s="30"/>
      <c r="AN376" s="30"/>
      <c r="AO376" s="30"/>
      <c r="AP376" s="30"/>
      <c r="AQ376" s="30"/>
      <c r="AR376" s="30"/>
      <c r="AS376" s="30"/>
      <c r="AT376" s="30"/>
      <c r="AU376" s="30"/>
      <c r="AV376" s="30"/>
      <c r="AW376" s="30"/>
      <c r="AX376" s="30"/>
      <c r="AY376" s="30"/>
      <c r="AZ376" s="30"/>
      <c r="BA376" s="30"/>
      <c r="BB376" s="30"/>
      <c r="BC376" s="30"/>
      <c r="BD376" s="30"/>
      <c r="BE376" s="30"/>
      <c r="BF376" s="30"/>
      <c r="BG376" s="30"/>
      <c r="BH376" s="30"/>
      <c r="BI376" s="30"/>
      <c r="BJ376" s="30"/>
      <c r="BK376" s="30"/>
      <c r="BL376" s="30"/>
      <c r="BM376" s="30"/>
      <c r="BN376" s="30"/>
      <c r="BO376" s="30"/>
      <c r="BP376" s="30"/>
      <c r="BQ376" s="30"/>
      <c r="BR376" s="30"/>
      <c r="BS376" s="30"/>
      <c r="BT376" s="30"/>
      <c r="BU376" s="30"/>
      <c r="BV376" s="30"/>
      <c r="BW376" s="30"/>
      <c r="BX376" s="30"/>
      <c r="BY376" s="30"/>
      <c r="BZ376" s="30"/>
      <c r="CA376" s="30"/>
      <c r="CB376" s="30"/>
      <c r="CC376" s="30"/>
      <c r="CD376" s="30"/>
      <c r="CE376" s="30"/>
      <c r="CF376" s="30"/>
      <c r="CG376" s="30"/>
      <c r="CH376" s="30"/>
      <c r="CI376" s="30"/>
      <c r="CJ376" s="30"/>
      <c r="CK376" s="30"/>
      <c r="CL376" s="30"/>
      <c r="CM376" s="30"/>
      <c r="CN376" s="30"/>
      <c r="CO376" s="30"/>
      <c r="CP376" s="30"/>
      <c r="CQ376" s="30"/>
      <c r="CR376" s="30"/>
    </row>
    <row r="377" spans="1:96" x14ac:dyDescent="0.25">
      <c r="A377" s="30" t="s">
        <v>1724</v>
      </c>
      <c r="B377" s="30">
        <v>1070</v>
      </c>
      <c r="C377" s="30" t="s">
        <v>2700</v>
      </c>
      <c r="D377" s="30">
        <v>480</v>
      </c>
      <c r="E377" s="30"/>
      <c r="F377" s="30"/>
      <c r="G377" s="30"/>
      <c r="H377" s="30" t="s">
        <v>2873</v>
      </c>
      <c r="I377" s="30"/>
      <c r="J377" s="30"/>
      <c r="K377" s="30"/>
      <c r="L377" s="30"/>
      <c r="M377" s="30"/>
      <c r="N377" s="30"/>
      <c r="O377" s="30"/>
      <c r="P377" s="30"/>
      <c r="Q377" s="30"/>
      <c r="R377" s="30"/>
      <c r="S377" s="30"/>
      <c r="T377" s="30"/>
      <c r="U377" s="30"/>
      <c r="V377" s="30"/>
      <c r="W377" s="30"/>
      <c r="X377" s="30"/>
      <c r="Y377" s="30"/>
      <c r="Z377" s="30"/>
      <c r="AA377" s="30"/>
      <c r="AB377" s="30"/>
      <c r="AC377" s="30"/>
      <c r="AD377" s="30"/>
      <c r="AE377" s="30"/>
      <c r="AF377" s="30"/>
      <c r="AG377" s="30"/>
      <c r="AH377" s="30"/>
      <c r="AI377" s="30"/>
      <c r="AJ377" s="30"/>
      <c r="AK377" s="30"/>
      <c r="AL377" s="30"/>
      <c r="AM377" s="30"/>
      <c r="AN377" s="30"/>
      <c r="AO377" s="30"/>
      <c r="AP377" s="30"/>
      <c r="AQ377" s="30"/>
      <c r="AR377" s="30"/>
      <c r="AS377" s="30"/>
      <c r="AT377" s="30"/>
      <c r="AU377" s="30"/>
      <c r="AV377" s="30"/>
      <c r="AW377" s="30"/>
      <c r="AX377" s="30"/>
      <c r="AY377" s="30"/>
      <c r="AZ377" s="30"/>
      <c r="BA377" s="30"/>
      <c r="BB377" s="30"/>
      <c r="BC377" s="30"/>
      <c r="BD377" s="30"/>
      <c r="BE377" s="30"/>
      <c r="BF377" s="30"/>
      <c r="BG377" s="30"/>
      <c r="BH377" s="30"/>
      <c r="BI377" s="30"/>
      <c r="BJ377" s="30"/>
      <c r="BK377" s="30"/>
      <c r="BL377" s="30"/>
      <c r="BM377" s="30"/>
      <c r="BN377" s="30"/>
      <c r="BO377" s="30"/>
      <c r="BP377" s="30"/>
      <c r="BQ377" s="30"/>
      <c r="BR377" s="30"/>
      <c r="BS377" s="30"/>
      <c r="BT377" s="30"/>
      <c r="BU377" s="30"/>
      <c r="BV377" s="30"/>
      <c r="BW377" s="30"/>
      <c r="BX377" s="30"/>
      <c r="BY377" s="30"/>
      <c r="BZ377" s="30"/>
      <c r="CA377" s="30"/>
      <c r="CB377" s="30"/>
      <c r="CC377" s="30"/>
      <c r="CD377" s="30"/>
      <c r="CE377" s="30"/>
      <c r="CF377" s="30"/>
      <c r="CG377" s="30"/>
      <c r="CH377" s="30"/>
      <c r="CI377" s="30"/>
      <c r="CJ377" s="30"/>
      <c r="CK377" s="30"/>
      <c r="CL377" s="30"/>
      <c r="CM377" s="30"/>
      <c r="CN377" s="30"/>
      <c r="CO377" s="30"/>
      <c r="CP377" s="30"/>
      <c r="CQ377" s="30"/>
      <c r="CR377" s="30"/>
    </row>
    <row r="378" spans="1:96" x14ac:dyDescent="0.25">
      <c r="A378" s="30" t="s">
        <v>1725</v>
      </c>
      <c r="B378" s="30">
        <v>1076</v>
      </c>
      <c r="C378" s="30" t="s">
        <v>2642</v>
      </c>
      <c r="D378" s="30">
        <v>880</v>
      </c>
      <c r="E378" s="30"/>
      <c r="F378" s="30"/>
      <c r="G378" s="30"/>
      <c r="H378" s="30" t="s">
        <v>2874</v>
      </c>
      <c r="I378" s="30"/>
      <c r="J378" s="30"/>
      <c r="K378" s="30"/>
      <c r="L378" s="30"/>
      <c r="M378" s="30"/>
      <c r="N378" s="30"/>
      <c r="O378" s="30"/>
      <c r="P378" s="30"/>
      <c r="Q378" s="30"/>
      <c r="R378" s="30"/>
      <c r="S378" s="30"/>
      <c r="T378" s="30"/>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c r="BI378" s="30"/>
      <c r="BJ378" s="30"/>
      <c r="BK378" s="30"/>
      <c r="BL378" s="30"/>
      <c r="BM378" s="30"/>
      <c r="BN378" s="30"/>
      <c r="BO378" s="30"/>
      <c r="BP378" s="30"/>
      <c r="BQ378" s="30"/>
      <c r="BR378" s="30"/>
      <c r="BS378" s="30"/>
      <c r="BT378" s="30"/>
      <c r="BU378" s="30"/>
      <c r="BV378" s="30"/>
      <c r="BW378" s="30"/>
      <c r="BX378" s="30"/>
      <c r="BY378" s="30"/>
      <c r="BZ378" s="30"/>
      <c r="CA378" s="30"/>
      <c r="CB378" s="30"/>
      <c r="CC378" s="30"/>
      <c r="CD378" s="30"/>
      <c r="CE378" s="30"/>
      <c r="CF378" s="30"/>
      <c r="CG378" s="30"/>
      <c r="CH378" s="30"/>
      <c r="CI378" s="30"/>
      <c r="CJ378" s="30"/>
      <c r="CK378" s="30"/>
      <c r="CL378" s="30"/>
      <c r="CM378" s="30"/>
      <c r="CN378" s="30"/>
      <c r="CO378" s="30"/>
      <c r="CP378" s="30"/>
      <c r="CQ378" s="30"/>
      <c r="CR378" s="30"/>
    </row>
    <row r="379" spans="1:96" x14ac:dyDescent="0.25">
      <c r="A379" s="30" t="s">
        <v>1726</v>
      </c>
      <c r="B379" s="30">
        <v>6350</v>
      </c>
      <c r="C379" s="30" t="s">
        <v>2642</v>
      </c>
      <c r="D379" s="30">
        <v>880</v>
      </c>
      <c r="E379" s="30"/>
      <c r="F379" s="30"/>
      <c r="G379" s="30"/>
      <c r="H379" s="30" t="s">
        <v>2875</v>
      </c>
      <c r="I379" s="30"/>
      <c r="J379" s="30"/>
      <c r="K379" s="30"/>
      <c r="L379" s="30"/>
      <c r="M379" s="30"/>
      <c r="N379" s="30"/>
      <c r="O379" s="30"/>
      <c r="P379" s="30"/>
      <c r="Q379" s="30"/>
      <c r="R379" s="30"/>
      <c r="S379" s="30"/>
      <c r="T379" s="30"/>
      <c r="U379" s="30"/>
      <c r="V379" s="30"/>
      <c r="W379" s="30"/>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c r="BI379" s="30"/>
      <c r="BJ379" s="30"/>
      <c r="BK379" s="30"/>
      <c r="BL379" s="30"/>
      <c r="BM379" s="30"/>
      <c r="BN379" s="30"/>
      <c r="BO379" s="30"/>
      <c r="BP379" s="30"/>
      <c r="BQ379" s="30"/>
      <c r="BR379" s="30"/>
      <c r="BS379" s="30"/>
      <c r="BT379" s="30"/>
      <c r="BU379" s="30"/>
      <c r="BV379" s="30"/>
      <c r="BW379" s="30"/>
      <c r="BX379" s="30"/>
      <c r="BY379" s="30"/>
      <c r="BZ379" s="30"/>
      <c r="CA379" s="30"/>
      <c r="CB379" s="30"/>
      <c r="CC379" s="30"/>
      <c r="CD379" s="30"/>
      <c r="CE379" s="30"/>
      <c r="CF379" s="30"/>
      <c r="CG379" s="30"/>
      <c r="CH379" s="30"/>
      <c r="CI379" s="30"/>
      <c r="CJ379" s="30"/>
      <c r="CK379" s="30"/>
      <c r="CL379" s="30"/>
      <c r="CM379" s="30"/>
      <c r="CN379" s="30"/>
      <c r="CO379" s="30"/>
      <c r="CP379" s="30"/>
      <c r="CQ379" s="30"/>
      <c r="CR379" s="30"/>
    </row>
    <row r="380" spans="1:96" x14ac:dyDescent="0.25">
      <c r="A380" s="30" t="s">
        <v>1727</v>
      </c>
      <c r="B380" s="30">
        <v>38</v>
      </c>
      <c r="C380" s="30" t="s">
        <v>2754</v>
      </c>
      <c r="D380" s="30">
        <v>910</v>
      </c>
      <c r="E380" s="30"/>
      <c r="F380" s="30"/>
      <c r="G380" s="30"/>
      <c r="H380" s="30"/>
      <c r="I380" s="30"/>
      <c r="J380" s="30"/>
      <c r="K380" s="30"/>
      <c r="L380" s="30"/>
      <c r="M380" s="30"/>
      <c r="N380" s="30"/>
      <c r="O380" s="30"/>
      <c r="P380" s="30"/>
      <c r="Q380" s="30"/>
      <c r="R380" s="30"/>
      <c r="S380" s="30"/>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c r="BI380" s="30"/>
      <c r="BJ380" s="30"/>
      <c r="BK380" s="30"/>
      <c r="BL380" s="30"/>
      <c r="BM380" s="30"/>
      <c r="BN380" s="30"/>
      <c r="BO380" s="30"/>
      <c r="BP380" s="30"/>
      <c r="BQ380" s="30"/>
      <c r="BR380" s="30"/>
      <c r="BS380" s="30"/>
      <c r="BT380" s="30"/>
      <c r="BU380" s="30"/>
      <c r="BV380" s="30"/>
      <c r="BW380" s="30"/>
      <c r="BX380" s="30"/>
      <c r="BY380" s="30"/>
      <c r="BZ380" s="30"/>
      <c r="CA380" s="30"/>
      <c r="CB380" s="30"/>
      <c r="CC380" s="30"/>
      <c r="CD380" s="30"/>
      <c r="CE380" s="30"/>
      <c r="CF380" s="30"/>
      <c r="CG380" s="30"/>
      <c r="CH380" s="30"/>
      <c r="CI380" s="30"/>
      <c r="CJ380" s="30"/>
      <c r="CK380" s="30"/>
      <c r="CL380" s="30"/>
      <c r="CM380" s="30"/>
      <c r="CN380" s="30"/>
      <c r="CO380" s="30"/>
      <c r="CP380" s="30"/>
      <c r="CQ380" s="30"/>
      <c r="CR380" s="30"/>
    </row>
    <row r="381" spans="1:96" x14ac:dyDescent="0.25">
      <c r="A381" s="30" t="s">
        <v>1728</v>
      </c>
      <c r="B381" s="30">
        <v>1096</v>
      </c>
      <c r="C381" s="30" t="s">
        <v>2797</v>
      </c>
      <c r="D381" s="30">
        <v>2395</v>
      </c>
      <c r="E381" s="30"/>
      <c r="F381" s="30"/>
      <c r="G381" s="30"/>
      <c r="H381" s="30"/>
      <c r="I381" s="30"/>
      <c r="J381" s="30"/>
      <c r="K381" s="30"/>
      <c r="L381" s="30"/>
      <c r="M381" s="30"/>
      <c r="N381" s="30"/>
      <c r="O381" s="30"/>
      <c r="P381" s="30"/>
      <c r="Q381" s="30"/>
      <c r="R381" s="30"/>
      <c r="S381" s="30"/>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c r="BJ381" s="30"/>
      <c r="BK381" s="30"/>
      <c r="BL381" s="30"/>
      <c r="BM381" s="30"/>
      <c r="BN381" s="30"/>
      <c r="BO381" s="30"/>
      <c r="BP381" s="30"/>
      <c r="BQ381" s="30"/>
      <c r="BR381" s="30"/>
      <c r="BS381" s="30"/>
      <c r="BT381" s="30"/>
      <c r="BU381" s="30"/>
      <c r="BV381" s="30"/>
      <c r="BW381" s="30"/>
      <c r="BX381" s="30"/>
      <c r="BY381" s="30"/>
      <c r="BZ381" s="30"/>
      <c r="CA381" s="30"/>
      <c r="CB381" s="30"/>
      <c r="CC381" s="30"/>
      <c r="CD381" s="30"/>
      <c r="CE381" s="30"/>
      <c r="CF381" s="30"/>
      <c r="CG381" s="30"/>
      <c r="CH381" s="30"/>
      <c r="CI381" s="30"/>
      <c r="CJ381" s="30"/>
      <c r="CK381" s="30"/>
      <c r="CL381" s="30"/>
      <c r="CM381" s="30"/>
      <c r="CN381" s="30"/>
      <c r="CO381" s="30"/>
      <c r="CP381" s="30"/>
      <c r="CQ381" s="30"/>
      <c r="CR381" s="30"/>
    </row>
    <row r="382" spans="1:96" x14ac:dyDescent="0.25">
      <c r="A382" s="30" t="s">
        <v>1729</v>
      </c>
      <c r="B382" s="30">
        <v>1094</v>
      </c>
      <c r="C382" s="30" t="s">
        <v>2797</v>
      </c>
      <c r="D382" s="30">
        <v>2395</v>
      </c>
      <c r="E382" s="30"/>
      <c r="F382" s="30"/>
      <c r="G382" s="30"/>
      <c r="H382" s="30"/>
      <c r="I382" s="30"/>
      <c r="J382" s="30"/>
      <c r="K382" s="30"/>
      <c r="L382" s="30"/>
      <c r="M382" s="30"/>
      <c r="N382" s="30"/>
      <c r="O382" s="30"/>
      <c r="P382" s="30"/>
      <c r="Q382" s="30"/>
      <c r="R382" s="30"/>
      <c r="S382" s="30"/>
      <c r="T382" s="30"/>
      <c r="U382" s="30"/>
      <c r="V382" s="30"/>
      <c r="W382" s="30"/>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c r="BJ382" s="30"/>
      <c r="BK382" s="30"/>
      <c r="BL382" s="30"/>
      <c r="BM382" s="30"/>
      <c r="BN382" s="30"/>
      <c r="BO382" s="30"/>
      <c r="BP382" s="30"/>
      <c r="BQ382" s="30"/>
      <c r="BR382" s="30"/>
      <c r="BS382" s="30"/>
      <c r="BT382" s="30"/>
      <c r="BU382" s="30"/>
      <c r="BV382" s="30"/>
      <c r="BW382" s="30"/>
      <c r="BX382" s="30"/>
      <c r="BY382" s="30"/>
      <c r="BZ382" s="30"/>
      <c r="CA382" s="30"/>
      <c r="CB382" s="30"/>
      <c r="CC382" s="30"/>
      <c r="CD382" s="30"/>
      <c r="CE382" s="30"/>
      <c r="CF382" s="30"/>
      <c r="CG382" s="30"/>
      <c r="CH382" s="30"/>
      <c r="CI382" s="30"/>
      <c r="CJ382" s="30"/>
      <c r="CK382" s="30"/>
      <c r="CL382" s="30"/>
      <c r="CM382" s="30"/>
      <c r="CN382" s="30"/>
      <c r="CO382" s="30"/>
      <c r="CP382" s="30"/>
      <c r="CQ382" s="30"/>
      <c r="CR382" s="30"/>
    </row>
    <row r="383" spans="1:96" x14ac:dyDescent="0.25">
      <c r="A383" s="30" t="s">
        <v>1730</v>
      </c>
      <c r="B383" s="30">
        <v>1106</v>
      </c>
      <c r="C383" s="30" t="s">
        <v>2642</v>
      </c>
      <c r="D383" s="30">
        <v>880</v>
      </c>
      <c r="E383" s="30"/>
      <c r="F383" s="30"/>
      <c r="G383" s="30"/>
      <c r="H383" s="30"/>
      <c r="I383" s="30"/>
      <c r="J383" s="30"/>
      <c r="K383" s="30"/>
      <c r="L383" s="30"/>
      <c r="M383" s="30"/>
      <c r="N383" s="30"/>
      <c r="O383" s="30"/>
      <c r="P383" s="30"/>
      <c r="Q383" s="30"/>
      <c r="R383" s="30"/>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c r="BJ383" s="30"/>
      <c r="BK383" s="30"/>
      <c r="BL383" s="30"/>
      <c r="BM383" s="30"/>
      <c r="BN383" s="30"/>
      <c r="BO383" s="30"/>
      <c r="BP383" s="30"/>
      <c r="BQ383" s="30"/>
      <c r="BR383" s="30"/>
      <c r="BS383" s="30"/>
      <c r="BT383" s="30"/>
      <c r="BU383" s="30"/>
      <c r="BV383" s="30"/>
      <c r="BW383" s="30"/>
      <c r="BX383" s="30"/>
      <c r="BY383" s="30"/>
      <c r="BZ383" s="30"/>
      <c r="CA383" s="30"/>
      <c r="CB383" s="30"/>
      <c r="CC383" s="30"/>
      <c r="CD383" s="30"/>
      <c r="CE383" s="30"/>
      <c r="CF383" s="30"/>
      <c r="CG383" s="30"/>
      <c r="CH383" s="30"/>
      <c r="CI383" s="30"/>
      <c r="CJ383" s="30"/>
      <c r="CK383" s="30"/>
      <c r="CL383" s="30"/>
      <c r="CM383" s="30"/>
      <c r="CN383" s="30"/>
      <c r="CO383" s="30"/>
      <c r="CP383" s="30"/>
      <c r="CQ383" s="30"/>
      <c r="CR383" s="30"/>
    </row>
    <row r="384" spans="1:96" x14ac:dyDescent="0.25">
      <c r="A384" s="30" t="s">
        <v>1731</v>
      </c>
      <c r="B384" s="30">
        <v>9729</v>
      </c>
      <c r="C384" s="30" t="s">
        <v>2876</v>
      </c>
      <c r="D384" s="30">
        <v>3210</v>
      </c>
      <c r="E384" s="30"/>
      <c r="F384" s="30"/>
      <c r="G384" s="30"/>
      <c r="H384" s="30"/>
      <c r="I384" s="30"/>
      <c r="J384" s="30"/>
      <c r="K384" s="30"/>
      <c r="L384" s="30"/>
      <c r="M384" s="30"/>
      <c r="N384" s="30"/>
      <c r="O384" s="30"/>
      <c r="P384" s="30"/>
      <c r="Q384" s="30"/>
      <c r="R384" s="30"/>
      <c r="S384" s="30"/>
      <c r="T384" s="30"/>
      <c r="U384" s="30"/>
      <c r="V384" s="30"/>
      <c r="W384" s="30"/>
      <c r="X384" s="30"/>
      <c r="Y384" s="30"/>
      <c r="Z384" s="30"/>
      <c r="AA384" s="30"/>
      <c r="AB384" s="30"/>
      <c r="AC384" s="30"/>
      <c r="AD384" s="30"/>
      <c r="AE384" s="30"/>
      <c r="AF384" s="30"/>
      <c r="AG384" s="30"/>
      <c r="AH384" s="30"/>
      <c r="AI384" s="30"/>
      <c r="AJ384" s="30"/>
      <c r="AK384" s="30"/>
      <c r="AL384" s="30"/>
      <c r="AM384" s="30"/>
      <c r="AN384" s="30"/>
      <c r="AO384" s="30"/>
      <c r="AP384" s="30"/>
      <c r="AQ384" s="30"/>
      <c r="AR384" s="30"/>
      <c r="AS384" s="30"/>
      <c r="AT384" s="30"/>
      <c r="AU384" s="30"/>
      <c r="AV384" s="30"/>
      <c r="AW384" s="30"/>
      <c r="AX384" s="30"/>
      <c r="AY384" s="30"/>
      <c r="AZ384" s="30"/>
      <c r="BA384" s="30"/>
      <c r="BB384" s="30"/>
      <c r="BC384" s="30"/>
      <c r="BD384" s="30"/>
      <c r="BE384" s="30"/>
      <c r="BF384" s="30"/>
      <c r="BG384" s="30"/>
      <c r="BH384" s="30"/>
      <c r="BI384" s="30"/>
      <c r="BJ384" s="30"/>
      <c r="BK384" s="30"/>
      <c r="BL384" s="30"/>
      <c r="BM384" s="30"/>
      <c r="BN384" s="30"/>
      <c r="BO384" s="30"/>
      <c r="BP384" s="30"/>
      <c r="BQ384" s="30"/>
      <c r="BR384" s="30"/>
      <c r="BS384" s="30"/>
      <c r="BT384" s="30"/>
      <c r="BU384" s="30"/>
      <c r="BV384" s="30"/>
      <c r="BW384" s="30"/>
      <c r="BX384" s="30"/>
      <c r="BY384" s="30"/>
      <c r="BZ384" s="30"/>
      <c r="CA384" s="30"/>
      <c r="CB384" s="30"/>
      <c r="CC384" s="30"/>
      <c r="CD384" s="30"/>
      <c r="CE384" s="30"/>
      <c r="CF384" s="30"/>
      <c r="CG384" s="30"/>
      <c r="CH384" s="30"/>
      <c r="CI384" s="30"/>
      <c r="CJ384" s="30"/>
      <c r="CK384" s="30"/>
      <c r="CL384" s="30"/>
      <c r="CM384" s="30"/>
      <c r="CN384" s="30"/>
      <c r="CO384" s="30"/>
      <c r="CP384" s="30"/>
      <c r="CQ384" s="30"/>
      <c r="CR384" s="30"/>
    </row>
    <row r="385" spans="1:96" x14ac:dyDescent="0.25">
      <c r="A385" s="30" t="s">
        <v>1732</v>
      </c>
      <c r="B385" s="30">
        <v>1126</v>
      </c>
      <c r="C385" s="30" t="s">
        <v>2651</v>
      </c>
      <c r="D385" s="30">
        <v>1010</v>
      </c>
      <c r="E385" s="30"/>
      <c r="F385" s="30"/>
      <c r="G385" s="30"/>
      <c r="H385" s="30"/>
      <c r="I385" s="30"/>
      <c r="J385" s="30"/>
      <c r="K385" s="30"/>
      <c r="L385" s="30"/>
      <c r="M385" s="30"/>
      <c r="N385" s="30"/>
      <c r="O385" s="30"/>
      <c r="P385" s="30"/>
      <c r="Q385" s="30"/>
      <c r="R385" s="30"/>
      <c r="S385" s="30"/>
      <c r="T385" s="30"/>
      <c r="U385" s="30"/>
      <c r="V385" s="30"/>
      <c r="W385" s="30"/>
      <c r="X385" s="30"/>
      <c r="Y385" s="30"/>
      <c r="Z385" s="30"/>
      <c r="AA385" s="30"/>
      <c r="AB385" s="30"/>
      <c r="AC385" s="30"/>
      <c r="AD385" s="30"/>
      <c r="AE385" s="30"/>
      <c r="AF385" s="30"/>
      <c r="AG385" s="30"/>
      <c r="AH385" s="30"/>
      <c r="AI385" s="30"/>
      <c r="AJ385" s="30"/>
      <c r="AK385" s="30"/>
      <c r="AL385" s="30"/>
      <c r="AM385" s="30"/>
      <c r="AN385" s="30"/>
      <c r="AO385" s="30"/>
      <c r="AP385" s="30"/>
      <c r="AQ385" s="30"/>
      <c r="AR385" s="30"/>
      <c r="AS385" s="30"/>
      <c r="AT385" s="30"/>
      <c r="AU385" s="30"/>
      <c r="AV385" s="30"/>
      <c r="AW385" s="30"/>
      <c r="AX385" s="30"/>
      <c r="AY385" s="30"/>
      <c r="AZ385" s="30"/>
      <c r="BA385" s="30"/>
      <c r="BB385" s="30"/>
      <c r="BC385" s="30"/>
      <c r="BD385" s="30"/>
      <c r="BE385" s="30"/>
      <c r="BF385" s="30"/>
      <c r="BG385" s="30"/>
      <c r="BH385" s="30"/>
      <c r="BI385" s="30"/>
      <c r="BJ385" s="30"/>
      <c r="BK385" s="30"/>
      <c r="BL385" s="30"/>
      <c r="BM385" s="30"/>
      <c r="BN385" s="30"/>
      <c r="BO385" s="30"/>
      <c r="BP385" s="30"/>
      <c r="BQ385" s="30"/>
      <c r="BR385" s="30"/>
      <c r="BS385" s="30"/>
      <c r="BT385" s="30"/>
      <c r="BU385" s="30"/>
      <c r="BV385" s="30"/>
      <c r="BW385" s="30"/>
      <c r="BX385" s="30"/>
      <c r="BY385" s="30"/>
      <c r="BZ385" s="30"/>
      <c r="CA385" s="30"/>
      <c r="CB385" s="30"/>
      <c r="CC385" s="30"/>
      <c r="CD385" s="30"/>
      <c r="CE385" s="30"/>
      <c r="CF385" s="30"/>
      <c r="CG385" s="30"/>
      <c r="CH385" s="30"/>
      <c r="CI385" s="30"/>
      <c r="CJ385" s="30"/>
      <c r="CK385" s="30"/>
      <c r="CL385" s="30"/>
      <c r="CM385" s="30"/>
      <c r="CN385" s="30"/>
      <c r="CO385" s="30"/>
      <c r="CP385" s="30"/>
      <c r="CQ385" s="30"/>
      <c r="CR385" s="30"/>
    </row>
    <row r="386" spans="1:96" x14ac:dyDescent="0.25">
      <c r="A386" s="30" t="s">
        <v>1733</v>
      </c>
      <c r="B386" s="30">
        <v>1130</v>
      </c>
      <c r="C386" s="30" t="s">
        <v>2752</v>
      </c>
      <c r="D386" s="30">
        <v>490</v>
      </c>
      <c r="E386" s="30"/>
      <c r="F386" s="30"/>
      <c r="G386" s="30"/>
      <c r="H386" s="30"/>
      <c r="I386" s="30"/>
      <c r="J386" s="30"/>
      <c r="K386" s="30"/>
      <c r="L386" s="30"/>
      <c r="M386" s="30"/>
      <c r="N386" s="30"/>
      <c r="O386" s="30"/>
      <c r="P386" s="30"/>
      <c r="Q386" s="30"/>
      <c r="R386" s="30"/>
      <c r="S386" s="30"/>
      <c r="T386" s="30"/>
      <c r="U386" s="30"/>
      <c r="V386" s="30"/>
      <c r="W386" s="30"/>
      <c r="X386" s="30"/>
      <c r="Y386" s="30"/>
      <c r="Z386" s="30"/>
      <c r="AA386" s="30"/>
      <c r="AB386" s="30"/>
      <c r="AC386" s="30"/>
      <c r="AD386" s="30"/>
      <c r="AE386" s="30"/>
      <c r="AF386" s="30"/>
      <c r="AG386" s="30"/>
      <c r="AH386" s="30"/>
      <c r="AI386" s="30"/>
      <c r="AJ386" s="30"/>
      <c r="AK386" s="30"/>
      <c r="AL386" s="30"/>
      <c r="AM386" s="30"/>
      <c r="AN386" s="30"/>
      <c r="AO386" s="30"/>
      <c r="AP386" s="30"/>
      <c r="AQ386" s="30"/>
      <c r="AR386" s="30"/>
      <c r="AS386" s="30"/>
      <c r="AT386" s="30"/>
      <c r="AU386" s="30"/>
      <c r="AV386" s="30"/>
      <c r="AW386" s="30"/>
      <c r="AX386" s="30"/>
      <c r="AY386" s="30"/>
      <c r="AZ386" s="30"/>
      <c r="BA386" s="30"/>
      <c r="BB386" s="30"/>
      <c r="BC386" s="30"/>
      <c r="BD386" s="30"/>
      <c r="BE386" s="30"/>
      <c r="BF386" s="30"/>
      <c r="BG386" s="30"/>
      <c r="BH386" s="30"/>
      <c r="BI386" s="30"/>
      <c r="BJ386" s="30"/>
      <c r="BK386" s="30"/>
      <c r="BL386" s="30"/>
      <c r="BM386" s="30"/>
      <c r="BN386" s="30"/>
      <c r="BO386" s="30"/>
      <c r="BP386" s="30"/>
      <c r="BQ386" s="30"/>
      <c r="BR386" s="30"/>
      <c r="BS386" s="30"/>
      <c r="BT386" s="30"/>
      <c r="BU386" s="30"/>
      <c r="BV386" s="30"/>
      <c r="BW386" s="30"/>
      <c r="BX386" s="30"/>
      <c r="BY386" s="30"/>
      <c r="BZ386" s="30"/>
      <c r="CA386" s="30"/>
      <c r="CB386" s="30"/>
      <c r="CC386" s="30"/>
      <c r="CD386" s="30"/>
      <c r="CE386" s="30"/>
      <c r="CF386" s="30"/>
      <c r="CG386" s="30"/>
      <c r="CH386" s="30"/>
      <c r="CI386" s="30"/>
      <c r="CJ386" s="30"/>
      <c r="CK386" s="30"/>
      <c r="CL386" s="30"/>
      <c r="CM386" s="30"/>
      <c r="CN386" s="30"/>
      <c r="CO386" s="30"/>
      <c r="CP386" s="30"/>
      <c r="CQ386" s="30"/>
      <c r="CR386" s="30"/>
    </row>
    <row r="387" spans="1:96" x14ac:dyDescent="0.25">
      <c r="A387" s="30" t="s">
        <v>1734</v>
      </c>
      <c r="B387" s="30">
        <v>1154</v>
      </c>
      <c r="C387" s="30" t="s">
        <v>2752</v>
      </c>
      <c r="D387" s="30">
        <v>490</v>
      </c>
      <c r="E387" s="30"/>
      <c r="F387" s="30"/>
      <c r="G387" s="30"/>
      <c r="H387" s="30"/>
      <c r="I387" s="30"/>
      <c r="J387" s="30"/>
      <c r="K387" s="30"/>
      <c r="L387" s="30"/>
      <c r="M387" s="30"/>
      <c r="N387" s="30"/>
      <c r="O387" s="30"/>
      <c r="P387" s="30"/>
      <c r="Q387" s="30"/>
      <c r="R387" s="30"/>
      <c r="S387" s="30"/>
      <c r="T387" s="30"/>
      <c r="U387" s="30"/>
      <c r="V387" s="30"/>
      <c r="W387" s="30"/>
      <c r="X387" s="30"/>
      <c r="Y387" s="30"/>
      <c r="Z387" s="30"/>
      <c r="AA387" s="30"/>
      <c r="AB387" s="30"/>
      <c r="AC387" s="30"/>
      <c r="AD387" s="30"/>
      <c r="AE387" s="30"/>
      <c r="AF387" s="30"/>
      <c r="AG387" s="30"/>
      <c r="AH387" s="30"/>
      <c r="AI387" s="30"/>
      <c r="AJ387" s="30"/>
      <c r="AK387" s="30"/>
      <c r="AL387" s="30"/>
      <c r="AM387" s="30"/>
      <c r="AN387" s="30"/>
      <c r="AO387" s="30"/>
      <c r="AP387" s="30"/>
      <c r="AQ387" s="30"/>
      <c r="AR387" s="30"/>
      <c r="AS387" s="30"/>
      <c r="AT387" s="30"/>
      <c r="AU387" s="30"/>
      <c r="AV387" s="30"/>
      <c r="AW387" s="30"/>
      <c r="AX387" s="30"/>
      <c r="AY387" s="30"/>
      <c r="AZ387" s="30"/>
      <c r="BA387" s="30"/>
      <c r="BB387" s="30"/>
      <c r="BC387" s="30"/>
      <c r="BD387" s="30"/>
      <c r="BE387" s="30"/>
      <c r="BF387" s="30"/>
      <c r="BG387" s="30"/>
      <c r="BH387" s="30"/>
      <c r="BI387" s="30"/>
      <c r="BJ387" s="30"/>
      <c r="BK387" s="30"/>
      <c r="BL387" s="30"/>
      <c r="BM387" s="30"/>
      <c r="BN387" s="30"/>
      <c r="BO387" s="30"/>
      <c r="BP387" s="30"/>
      <c r="BQ387" s="30"/>
      <c r="BR387" s="30"/>
      <c r="BS387" s="30"/>
      <c r="BT387" s="30"/>
      <c r="BU387" s="30"/>
      <c r="BV387" s="30"/>
      <c r="BW387" s="30"/>
      <c r="BX387" s="30"/>
      <c r="BY387" s="30"/>
      <c r="BZ387" s="30"/>
      <c r="CA387" s="30"/>
      <c r="CB387" s="30"/>
      <c r="CC387" s="30"/>
      <c r="CD387" s="30"/>
      <c r="CE387" s="30"/>
      <c r="CF387" s="30"/>
      <c r="CG387" s="30"/>
      <c r="CH387" s="30"/>
      <c r="CI387" s="30"/>
      <c r="CJ387" s="30"/>
      <c r="CK387" s="30"/>
      <c r="CL387" s="30"/>
      <c r="CM387" s="30"/>
      <c r="CN387" s="30"/>
      <c r="CO387" s="30"/>
      <c r="CP387" s="30"/>
      <c r="CQ387" s="30"/>
      <c r="CR387" s="30"/>
    </row>
    <row r="388" spans="1:96" x14ac:dyDescent="0.25">
      <c r="A388" s="30" t="s">
        <v>1735</v>
      </c>
      <c r="B388" s="30">
        <v>1131</v>
      </c>
      <c r="C388" s="30" t="s">
        <v>2647</v>
      </c>
      <c r="D388" s="30">
        <v>900</v>
      </c>
      <c r="E388" s="30"/>
      <c r="F388" s="30"/>
      <c r="G388" s="30"/>
      <c r="H388" s="30"/>
      <c r="I388" s="30"/>
      <c r="J388" s="30"/>
      <c r="K388" s="30"/>
      <c r="L388" s="30"/>
      <c r="M388" s="30"/>
      <c r="N388" s="30"/>
      <c r="O388" s="30"/>
      <c r="P388" s="30"/>
      <c r="Q388" s="30"/>
      <c r="R388" s="30"/>
      <c r="S388" s="30"/>
      <c r="T388" s="30"/>
      <c r="U388" s="30"/>
      <c r="V388" s="30"/>
      <c r="W388" s="30"/>
      <c r="X388" s="30"/>
      <c r="Y388" s="30"/>
      <c r="Z388" s="30"/>
      <c r="AA388" s="30"/>
      <c r="AB388" s="30"/>
      <c r="AC388" s="30"/>
      <c r="AD388" s="30"/>
      <c r="AE388" s="30"/>
      <c r="AF388" s="30"/>
      <c r="AG388" s="30"/>
      <c r="AH388" s="30"/>
      <c r="AI388" s="30"/>
      <c r="AJ388" s="30"/>
      <c r="AK388" s="30"/>
      <c r="AL388" s="30"/>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c r="BI388" s="30"/>
      <c r="BJ388" s="30"/>
      <c r="BK388" s="30"/>
      <c r="BL388" s="30"/>
      <c r="BM388" s="30"/>
      <c r="BN388" s="30"/>
      <c r="BO388" s="30"/>
      <c r="BP388" s="30"/>
      <c r="BQ388" s="30"/>
      <c r="BR388" s="30"/>
      <c r="BS388" s="30"/>
      <c r="BT388" s="30"/>
      <c r="BU388" s="30"/>
      <c r="BV388" s="30"/>
      <c r="BW388" s="30"/>
      <c r="BX388" s="30"/>
      <c r="BY388" s="30"/>
      <c r="BZ388" s="30"/>
      <c r="CA388" s="30"/>
      <c r="CB388" s="30"/>
      <c r="CC388" s="30"/>
      <c r="CD388" s="30"/>
      <c r="CE388" s="30"/>
      <c r="CF388" s="30"/>
      <c r="CG388" s="30"/>
      <c r="CH388" s="30"/>
      <c r="CI388" s="30"/>
      <c r="CJ388" s="30"/>
      <c r="CK388" s="30"/>
      <c r="CL388" s="30"/>
      <c r="CM388" s="30"/>
      <c r="CN388" s="30"/>
      <c r="CO388" s="30"/>
      <c r="CP388" s="30"/>
      <c r="CQ388" s="30"/>
      <c r="CR388" s="30"/>
    </row>
    <row r="389" spans="1:96" x14ac:dyDescent="0.25">
      <c r="A389" s="30" t="s">
        <v>1736</v>
      </c>
      <c r="B389" s="30">
        <v>1155</v>
      </c>
      <c r="C389" s="30" t="s">
        <v>2706</v>
      </c>
      <c r="D389" s="30">
        <v>130</v>
      </c>
      <c r="E389" s="30"/>
      <c r="F389" s="30"/>
      <c r="G389" s="30"/>
      <c r="H389" s="30"/>
      <c r="I389" s="30"/>
      <c r="J389" s="30"/>
      <c r="K389" s="30"/>
      <c r="L389" s="30"/>
      <c r="M389" s="30"/>
      <c r="N389" s="30"/>
      <c r="O389" s="30"/>
      <c r="P389" s="30"/>
      <c r="Q389" s="30"/>
      <c r="R389" s="30"/>
      <c r="S389" s="30"/>
      <c r="T389" s="30"/>
      <c r="U389" s="30"/>
      <c r="V389" s="30"/>
      <c r="W389" s="30"/>
      <c r="X389" s="30"/>
      <c r="Y389" s="30"/>
      <c r="Z389" s="30"/>
      <c r="AA389" s="30"/>
      <c r="AB389" s="30"/>
      <c r="AC389" s="30"/>
      <c r="AD389" s="30"/>
      <c r="AE389" s="30"/>
      <c r="AF389" s="30"/>
      <c r="AG389" s="30"/>
      <c r="AH389" s="30"/>
      <c r="AI389" s="30"/>
      <c r="AJ389" s="30"/>
      <c r="AK389" s="30"/>
      <c r="AL389" s="30"/>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c r="BJ389" s="30"/>
      <c r="BK389" s="30"/>
      <c r="BL389" s="30"/>
      <c r="BM389" s="30"/>
      <c r="BN389" s="30"/>
      <c r="BO389" s="30"/>
      <c r="BP389" s="30"/>
      <c r="BQ389" s="30"/>
      <c r="BR389" s="30"/>
      <c r="BS389" s="30"/>
      <c r="BT389" s="30"/>
      <c r="BU389" s="30"/>
      <c r="BV389" s="30"/>
      <c r="BW389" s="30"/>
      <c r="BX389" s="30"/>
      <c r="BY389" s="30"/>
      <c r="BZ389" s="30"/>
      <c r="CA389" s="30"/>
      <c r="CB389" s="30"/>
      <c r="CC389" s="30"/>
      <c r="CD389" s="30"/>
      <c r="CE389" s="30"/>
      <c r="CF389" s="30"/>
      <c r="CG389" s="30"/>
      <c r="CH389" s="30"/>
      <c r="CI389" s="30"/>
      <c r="CJ389" s="30"/>
      <c r="CK389" s="30"/>
      <c r="CL389" s="30"/>
      <c r="CM389" s="30"/>
      <c r="CN389" s="30"/>
      <c r="CO389" s="30"/>
      <c r="CP389" s="30"/>
      <c r="CQ389" s="30"/>
      <c r="CR389" s="30"/>
    </row>
    <row r="390" spans="1:96" x14ac:dyDescent="0.25">
      <c r="A390" s="30" t="s">
        <v>1737</v>
      </c>
      <c r="B390" s="30">
        <v>1144</v>
      </c>
      <c r="C390" s="30" t="s">
        <v>2877</v>
      </c>
      <c r="D390" s="30">
        <v>1500</v>
      </c>
      <c r="E390" s="30"/>
      <c r="F390" s="30"/>
      <c r="G390" s="30"/>
      <c r="H390" s="30"/>
      <c r="I390" s="30"/>
      <c r="J390" s="30"/>
      <c r="K390" s="30"/>
      <c r="L390" s="30"/>
      <c r="M390" s="30"/>
      <c r="N390" s="30"/>
      <c r="O390" s="30"/>
      <c r="P390" s="30"/>
      <c r="Q390" s="30"/>
      <c r="R390" s="30"/>
      <c r="S390" s="30"/>
      <c r="T390" s="30"/>
      <c r="U390" s="30"/>
      <c r="V390" s="30"/>
      <c r="W390" s="30"/>
      <c r="X390" s="30"/>
      <c r="Y390" s="30"/>
      <c r="Z390" s="30"/>
      <c r="AA390" s="30"/>
      <c r="AB390" s="30"/>
      <c r="AC390" s="30"/>
      <c r="AD390" s="30"/>
      <c r="AE390" s="30"/>
      <c r="AF390" s="30"/>
      <c r="AG390" s="30"/>
      <c r="AH390" s="30"/>
      <c r="AI390" s="30"/>
      <c r="AJ390" s="30"/>
      <c r="AK390" s="30"/>
      <c r="AL390" s="30"/>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c r="BI390" s="30"/>
      <c r="BJ390" s="30"/>
      <c r="BK390" s="30"/>
      <c r="BL390" s="30"/>
      <c r="BM390" s="30"/>
      <c r="BN390" s="30"/>
      <c r="BO390" s="30"/>
      <c r="BP390" s="30"/>
      <c r="BQ390" s="30"/>
      <c r="BR390" s="30"/>
      <c r="BS390" s="30"/>
      <c r="BT390" s="30"/>
      <c r="BU390" s="30"/>
      <c r="BV390" s="30"/>
      <c r="BW390" s="30"/>
      <c r="BX390" s="30"/>
      <c r="BY390" s="30"/>
      <c r="BZ390" s="30"/>
      <c r="CA390" s="30"/>
      <c r="CB390" s="30"/>
      <c r="CC390" s="30"/>
      <c r="CD390" s="30"/>
      <c r="CE390" s="30"/>
      <c r="CF390" s="30"/>
      <c r="CG390" s="30"/>
      <c r="CH390" s="30"/>
      <c r="CI390" s="30"/>
      <c r="CJ390" s="30"/>
      <c r="CK390" s="30"/>
      <c r="CL390" s="30"/>
      <c r="CM390" s="30"/>
      <c r="CN390" s="30"/>
      <c r="CO390" s="30"/>
      <c r="CP390" s="30"/>
      <c r="CQ390" s="30"/>
      <c r="CR390" s="30"/>
    </row>
    <row r="391" spans="1:96" x14ac:dyDescent="0.25">
      <c r="A391" s="30" t="s">
        <v>1738</v>
      </c>
      <c r="B391" s="30">
        <v>1148</v>
      </c>
      <c r="C391" s="30" t="s">
        <v>2671</v>
      </c>
      <c r="D391" s="30">
        <v>470</v>
      </c>
      <c r="E391" s="30"/>
      <c r="F391" s="30"/>
      <c r="G391" s="30"/>
      <c r="H391" s="30"/>
      <c r="I391" s="30"/>
      <c r="J391" s="30"/>
      <c r="K391" s="30"/>
      <c r="L391" s="30"/>
      <c r="M391" s="30"/>
      <c r="N391" s="30"/>
      <c r="O391" s="30"/>
      <c r="P391" s="30"/>
      <c r="Q391" s="30"/>
      <c r="R391" s="30"/>
      <c r="S391" s="30"/>
      <c r="T391" s="30"/>
      <c r="U391" s="30"/>
      <c r="V391" s="30"/>
      <c r="W391" s="30"/>
      <c r="X391" s="30"/>
      <c r="Y391" s="30"/>
      <c r="Z391" s="30"/>
      <c r="AA391" s="30"/>
      <c r="AB391" s="30"/>
      <c r="AC391" s="30"/>
      <c r="AD391" s="30"/>
      <c r="AE391" s="30"/>
      <c r="AF391" s="30"/>
      <c r="AG391" s="30"/>
      <c r="AH391" s="30"/>
      <c r="AI391" s="30"/>
      <c r="AJ391" s="30"/>
      <c r="AK391" s="30"/>
      <c r="AL391" s="30"/>
      <c r="AM391" s="30"/>
      <c r="AN391" s="30"/>
      <c r="AO391" s="30"/>
      <c r="AP391" s="30"/>
      <c r="AQ391" s="30"/>
      <c r="AR391" s="30"/>
      <c r="AS391" s="30"/>
      <c r="AT391" s="30"/>
      <c r="AU391" s="30"/>
      <c r="AV391" s="30"/>
      <c r="AW391" s="30"/>
      <c r="AX391" s="30"/>
      <c r="AY391" s="30"/>
      <c r="AZ391" s="30"/>
      <c r="BA391" s="30"/>
      <c r="BB391" s="30"/>
      <c r="BC391" s="30"/>
      <c r="BD391" s="30"/>
      <c r="BE391" s="30"/>
      <c r="BF391" s="30"/>
      <c r="BG391" s="30"/>
      <c r="BH391" s="30"/>
      <c r="BI391" s="30"/>
      <c r="BJ391" s="30"/>
      <c r="BK391" s="30"/>
      <c r="BL391" s="30"/>
      <c r="BM391" s="30"/>
      <c r="BN391" s="30"/>
      <c r="BO391" s="30"/>
      <c r="BP391" s="30"/>
      <c r="BQ391" s="30"/>
      <c r="BR391" s="30"/>
      <c r="BS391" s="30"/>
      <c r="BT391" s="30"/>
      <c r="BU391" s="30"/>
      <c r="BV391" s="30"/>
      <c r="BW391" s="30"/>
      <c r="BX391" s="30"/>
      <c r="BY391" s="30"/>
      <c r="BZ391" s="30"/>
      <c r="CA391" s="30"/>
      <c r="CB391" s="30"/>
      <c r="CC391" s="30"/>
      <c r="CD391" s="30"/>
      <c r="CE391" s="30"/>
      <c r="CF391" s="30"/>
      <c r="CG391" s="30"/>
      <c r="CH391" s="30"/>
      <c r="CI391" s="30"/>
      <c r="CJ391" s="30"/>
      <c r="CK391" s="30"/>
      <c r="CL391" s="30"/>
      <c r="CM391" s="30"/>
      <c r="CN391" s="30"/>
      <c r="CO391" s="30"/>
      <c r="CP391" s="30"/>
      <c r="CQ391" s="30"/>
      <c r="CR391" s="30"/>
    </row>
    <row r="392" spans="1:96" x14ac:dyDescent="0.25">
      <c r="A392" s="30" t="s">
        <v>1739</v>
      </c>
      <c r="B392" s="30">
        <v>1152</v>
      </c>
      <c r="C392" s="30" t="s">
        <v>2877</v>
      </c>
      <c r="D392" s="30">
        <v>1500</v>
      </c>
      <c r="E392" s="30"/>
      <c r="F392" s="30"/>
      <c r="G392" s="30"/>
      <c r="H392" s="30"/>
      <c r="I392" s="30"/>
      <c r="J392" s="30"/>
      <c r="K392" s="30"/>
      <c r="L392" s="30"/>
      <c r="M392" s="30"/>
      <c r="N392" s="30"/>
      <c r="O392" s="30"/>
      <c r="P392" s="30"/>
      <c r="Q392" s="30"/>
      <c r="R392" s="30"/>
      <c r="S392" s="30"/>
      <c r="T392" s="30"/>
      <c r="U392" s="30"/>
      <c r="V392" s="30"/>
      <c r="W392" s="30"/>
      <c r="X392" s="30"/>
      <c r="Y392" s="30"/>
      <c r="Z392" s="30"/>
      <c r="AA392" s="30"/>
      <c r="AB392" s="30"/>
      <c r="AC392" s="30"/>
      <c r="AD392" s="30"/>
      <c r="AE392" s="30"/>
      <c r="AF392" s="30"/>
      <c r="AG392" s="30"/>
      <c r="AH392" s="30"/>
      <c r="AI392" s="30"/>
      <c r="AJ392" s="30"/>
      <c r="AK392" s="30"/>
      <c r="AL392" s="30"/>
      <c r="AM392" s="30"/>
      <c r="AN392" s="30"/>
      <c r="AO392" s="30"/>
      <c r="AP392" s="30"/>
      <c r="AQ392" s="30"/>
      <c r="AR392" s="30"/>
      <c r="AS392" s="30"/>
      <c r="AT392" s="30"/>
      <c r="AU392" s="30"/>
      <c r="AV392" s="30"/>
      <c r="AW392" s="30"/>
      <c r="AX392" s="30"/>
      <c r="AY392" s="30"/>
      <c r="AZ392" s="30"/>
      <c r="BA392" s="30"/>
      <c r="BB392" s="30"/>
      <c r="BC392" s="30"/>
      <c r="BD392" s="30"/>
      <c r="BE392" s="30"/>
      <c r="BF392" s="30"/>
      <c r="BG392" s="30"/>
      <c r="BH392" s="30"/>
      <c r="BI392" s="30"/>
      <c r="BJ392" s="30"/>
      <c r="BK392" s="30"/>
      <c r="BL392" s="30"/>
      <c r="BM392" s="30"/>
      <c r="BN392" s="30"/>
      <c r="BO392" s="30"/>
      <c r="BP392" s="30"/>
      <c r="BQ392" s="30"/>
      <c r="BR392" s="30"/>
      <c r="BS392" s="30"/>
      <c r="BT392" s="30"/>
      <c r="BU392" s="30"/>
      <c r="BV392" s="30"/>
      <c r="BW392" s="30"/>
      <c r="BX392" s="30"/>
      <c r="BY392" s="30"/>
      <c r="BZ392" s="30"/>
      <c r="CA392" s="30"/>
      <c r="CB392" s="30"/>
      <c r="CC392" s="30"/>
      <c r="CD392" s="30"/>
      <c r="CE392" s="30"/>
      <c r="CF392" s="30"/>
      <c r="CG392" s="30"/>
      <c r="CH392" s="30"/>
      <c r="CI392" s="30"/>
      <c r="CJ392" s="30"/>
      <c r="CK392" s="30"/>
      <c r="CL392" s="30"/>
      <c r="CM392" s="30"/>
      <c r="CN392" s="30"/>
      <c r="CO392" s="30"/>
      <c r="CP392" s="30"/>
      <c r="CQ392" s="30"/>
      <c r="CR392" s="30"/>
    </row>
    <row r="393" spans="1:96" x14ac:dyDescent="0.25">
      <c r="A393" s="30" t="s">
        <v>1740</v>
      </c>
      <c r="B393" s="30">
        <v>1150</v>
      </c>
      <c r="C393" s="30" t="s">
        <v>2877</v>
      </c>
      <c r="D393" s="30">
        <v>1500</v>
      </c>
      <c r="E393" s="30"/>
      <c r="F393" s="30"/>
      <c r="G393" s="30"/>
      <c r="H393" s="30"/>
      <c r="I393" s="30"/>
      <c r="J393" s="30"/>
      <c r="K393" s="30"/>
      <c r="L393" s="30"/>
      <c r="M393" s="30"/>
      <c r="N393" s="30"/>
      <c r="O393" s="30"/>
      <c r="P393" s="30"/>
      <c r="Q393" s="30"/>
      <c r="R393" s="30"/>
      <c r="S393" s="30"/>
      <c r="T393" s="30"/>
      <c r="U393" s="30"/>
      <c r="V393" s="30"/>
      <c r="W393" s="30"/>
      <c r="X393" s="30"/>
      <c r="Y393" s="30"/>
      <c r="Z393" s="30"/>
      <c r="AA393" s="30"/>
      <c r="AB393" s="30"/>
      <c r="AC393" s="30"/>
      <c r="AD393" s="30"/>
      <c r="AE393" s="30"/>
      <c r="AF393" s="30"/>
      <c r="AG393" s="30"/>
      <c r="AH393" s="30"/>
      <c r="AI393" s="30"/>
      <c r="AJ393" s="30"/>
      <c r="AK393" s="30"/>
      <c r="AL393" s="30"/>
      <c r="AM393" s="30"/>
      <c r="AN393" s="30"/>
      <c r="AO393" s="30"/>
      <c r="AP393" s="30"/>
      <c r="AQ393" s="30"/>
      <c r="AR393" s="30"/>
      <c r="AS393" s="30"/>
      <c r="AT393" s="30"/>
      <c r="AU393" s="30"/>
      <c r="AV393" s="30"/>
      <c r="AW393" s="30"/>
      <c r="AX393" s="30"/>
      <c r="AY393" s="30"/>
      <c r="AZ393" s="30"/>
      <c r="BA393" s="30"/>
      <c r="BB393" s="30"/>
      <c r="BC393" s="30"/>
      <c r="BD393" s="30"/>
      <c r="BE393" s="30"/>
      <c r="BF393" s="30"/>
      <c r="BG393" s="30"/>
      <c r="BH393" s="30"/>
      <c r="BI393" s="30"/>
      <c r="BJ393" s="30"/>
      <c r="BK393" s="30"/>
      <c r="BL393" s="30"/>
      <c r="BM393" s="30"/>
      <c r="BN393" s="30"/>
      <c r="BO393" s="30"/>
      <c r="BP393" s="30"/>
      <c r="BQ393" s="30"/>
      <c r="BR393" s="30"/>
      <c r="BS393" s="30"/>
      <c r="BT393" s="30"/>
      <c r="BU393" s="30"/>
      <c r="BV393" s="30"/>
      <c r="BW393" s="30"/>
      <c r="BX393" s="30"/>
      <c r="BY393" s="30"/>
      <c r="BZ393" s="30"/>
      <c r="CA393" s="30"/>
      <c r="CB393" s="30"/>
      <c r="CC393" s="30"/>
      <c r="CD393" s="30"/>
      <c r="CE393" s="30"/>
      <c r="CF393" s="30"/>
      <c r="CG393" s="30"/>
      <c r="CH393" s="30"/>
      <c r="CI393" s="30"/>
      <c r="CJ393" s="30"/>
      <c r="CK393" s="30"/>
      <c r="CL393" s="30"/>
      <c r="CM393" s="30"/>
      <c r="CN393" s="30"/>
      <c r="CO393" s="30"/>
      <c r="CP393" s="30"/>
      <c r="CQ393" s="30"/>
      <c r="CR393" s="30"/>
    </row>
    <row r="394" spans="1:96" x14ac:dyDescent="0.25">
      <c r="A394" s="30" t="s">
        <v>1741</v>
      </c>
      <c r="B394" s="30">
        <v>1168</v>
      </c>
      <c r="C394" s="30" t="s">
        <v>2878</v>
      </c>
      <c r="D394" s="30">
        <v>190</v>
      </c>
      <c r="E394" s="30"/>
      <c r="F394" s="30"/>
      <c r="G394" s="30"/>
      <c r="H394" s="30"/>
      <c r="I394" s="30"/>
      <c r="J394" s="30"/>
      <c r="K394" s="30"/>
      <c r="L394" s="30"/>
      <c r="M394" s="30"/>
      <c r="N394" s="30"/>
      <c r="O394" s="30"/>
      <c r="P394" s="30"/>
      <c r="Q394" s="30"/>
      <c r="R394" s="30"/>
      <c r="S394" s="30"/>
      <c r="T394" s="30"/>
      <c r="U394" s="30"/>
      <c r="V394" s="30"/>
      <c r="W394" s="30"/>
      <c r="X394" s="30"/>
      <c r="Y394" s="30"/>
      <c r="Z394" s="30"/>
      <c r="AA394" s="30"/>
      <c r="AB394" s="30"/>
      <c r="AC394" s="30"/>
      <c r="AD394" s="30"/>
      <c r="AE394" s="30"/>
      <c r="AF394" s="30"/>
      <c r="AG394" s="30"/>
      <c r="AH394" s="30"/>
      <c r="AI394" s="30"/>
      <c r="AJ394" s="30"/>
      <c r="AK394" s="30"/>
      <c r="AL394" s="30"/>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c r="BI394" s="30"/>
      <c r="BJ394" s="30"/>
      <c r="BK394" s="30"/>
      <c r="BL394" s="30"/>
      <c r="BM394" s="30"/>
      <c r="BN394" s="30"/>
      <c r="BO394" s="30"/>
      <c r="BP394" s="30"/>
      <c r="BQ394" s="30"/>
      <c r="BR394" s="30"/>
      <c r="BS394" s="30"/>
      <c r="BT394" s="30"/>
      <c r="BU394" s="30"/>
      <c r="BV394" s="30"/>
      <c r="BW394" s="30"/>
      <c r="BX394" s="30"/>
      <c r="BY394" s="30"/>
      <c r="BZ394" s="30"/>
      <c r="CA394" s="30"/>
      <c r="CB394" s="30"/>
      <c r="CC394" s="30"/>
      <c r="CD394" s="30"/>
      <c r="CE394" s="30"/>
      <c r="CF394" s="30"/>
      <c r="CG394" s="30"/>
      <c r="CH394" s="30"/>
      <c r="CI394" s="30"/>
      <c r="CJ394" s="30"/>
      <c r="CK394" s="30"/>
      <c r="CL394" s="30"/>
      <c r="CM394" s="30"/>
      <c r="CN394" s="30"/>
      <c r="CO394" s="30"/>
      <c r="CP394" s="30"/>
      <c r="CQ394" s="30"/>
      <c r="CR394" s="30"/>
    </row>
    <row r="395" spans="1:96" x14ac:dyDescent="0.25">
      <c r="A395" s="30" t="s">
        <v>1742</v>
      </c>
      <c r="B395" s="30">
        <v>1176</v>
      </c>
      <c r="C395" s="30" t="s">
        <v>2878</v>
      </c>
      <c r="D395" s="30">
        <v>190</v>
      </c>
      <c r="E395" s="30"/>
      <c r="F395" s="30"/>
      <c r="G395" s="30"/>
      <c r="H395" s="30"/>
      <c r="I395" s="30"/>
      <c r="J395" s="30"/>
      <c r="K395" s="30"/>
      <c r="L395" s="30"/>
      <c r="M395" s="30"/>
      <c r="N395" s="30"/>
      <c r="O395" s="30"/>
      <c r="P395" s="30"/>
      <c r="Q395" s="30"/>
      <c r="R395" s="30"/>
      <c r="S395" s="30"/>
      <c r="T395" s="30"/>
      <c r="U395" s="30"/>
      <c r="V395" s="30"/>
      <c r="W395" s="30"/>
      <c r="X395" s="30"/>
      <c r="Y395" s="30"/>
      <c r="Z395" s="30"/>
      <c r="AA395" s="30"/>
      <c r="AB395" s="30"/>
      <c r="AC395" s="30"/>
      <c r="AD395" s="30"/>
      <c r="AE395" s="30"/>
      <c r="AF395" s="30"/>
      <c r="AG395" s="30"/>
      <c r="AH395" s="30"/>
      <c r="AI395" s="30"/>
      <c r="AJ395" s="30"/>
      <c r="AK395" s="30"/>
      <c r="AL395" s="30"/>
      <c r="AM395" s="30"/>
      <c r="AN395" s="30"/>
      <c r="AO395" s="30"/>
      <c r="AP395" s="30"/>
      <c r="AQ395" s="30"/>
      <c r="AR395" s="30"/>
      <c r="AS395" s="30"/>
      <c r="AT395" s="30"/>
      <c r="AU395" s="30"/>
      <c r="AV395" s="30"/>
      <c r="AW395" s="30"/>
      <c r="AX395" s="30"/>
      <c r="AY395" s="30"/>
      <c r="AZ395" s="30"/>
      <c r="BA395" s="30"/>
      <c r="BB395" s="30"/>
      <c r="BC395" s="30"/>
      <c r="BD395" s="30"/>
      <c r="BE395" s="30"/>
      <c r="BF395" s="30"/>
      <c r="BG395" s="30"/>
      <c r="BH395" s="30"/>
      <c r="BI395" s="30"/>
      <c r="BJ395" s="30"/>
      <c r="BK395" s="30"/>
      <c r="BL395" s="30"/>
      <c r="BM395" s="30"/>
      <c r="BN395" s="30"/>
      <c r="BO395" s="30"/>
      <c r="BP395" s="30"/>
      <c r="BQ395" s="30"/>
      <c r="BR395" s="30"/>
      <c r="BS395" s="30"/>
      <c r="BT395" s="30"/>
      <c r="BU395" s="30"/>
      <c r="BV395" s="30"/>
      <c r="BW395" s="30"/>
      <c r="BX395" s="30"/>
      <c r="BY395" s="30"/>
      <c r="BZ395" s="30"/>
      <c r="CA395" s="30"/>
      <c r="CB395" s="30"/>
      <c r="CC395" s="30"/>
      <c r="CD395" s="30"/>
      <c r="CE395" s="30"/>
      <c r="CF395" s="30"/>
      <c r="CG395" s="30"/>
      <c r="CH395" s="30"/>
      <c r="CI395" s="30"/>
      <c r="CJ395" s="30"/>
      <c r="CK395" s="30"/>
      <c r="CL395" s="30"/>
      <c r="CM395" s="30"/>
      <c r="CN395" s="30"/>
      <c r="CO395" s="30"/>
      <c r="CP395" s="30"/>
      <c r="CQ395" s="30"/>
      <c r="CR395" s="30"/>
    </row>
    <row r="396" spans="1:96" x14ac:dyDescent="0.25">
      <c r="A396" s="30" t="s">
        <v>1743</v>
      </c>
      <c r="B396" s="30">
        <v>6030</v>
      </c>
      <c r="C396" s="30" t="s">
        <v>2829</v>
      </c>
      <c r="D396" s="30">
        <v>2740</v>
      </c>
      <c r="E396" s="30"/>
      <c r="F396" s="30"/>
      <c r="G396" s="30"/>
      <c r="H396" s="30"/>
      <c r="I396" s="30"/>
      <c r="J396" s="30"/>
      <c r="K396" s="30"/>
      <c r="L396" s="30"/>
      <c r="M396" s="30"/>
      <c r="N396" s="30"/>
      <c r="O396" s="30"/>
      <c r="P396" s="30"/>
      <c r="Q396" s="30"/>
      <c r="R396" s="30"/>
      <c r="S396" s="30"/>
      <c r="T396" s="30"/>
      <c r="U396" s="30"/>
      <c r="V396" s="30"/>
      <c r="W396" s="30"/>
      <c r="X396" s="30"/>
      <c r="Y396" s="30"/>
      <c r="Z396" s="30"/>
      <c r="AA396" s="30"/>
      <c r="AB396" s="30"/>
      <c r="AC396" s="30"/>
      <c r="AD396" s="30"/>
      <c r="AE396" s="30"/>
      <c r="AF396" s="30"/>
      <c r="AG396" s="30"/>
      <c r="AH396" s="30"/>
      <c r="AI396" s="30"/>
      <c r="AJ396" s="30"/>
      <c r="AK396" s="30"/>
      <c r="AL396" s="30"/>
      <c r="AM396" s="30"/>
      <c r="AN396" s="30"/>
      <c r="AO396" s="30"/>
      <c r="AP396" s="30"/>
      <c r="AQ396" s="30"/>
      <c r="AR396" s="30"/>
      <c r="AS396" s="30"/>
      <c r="AT396" s="30"/>
      <c r="AU396" s="30"/>
      <c r="AV396" s="30"/>
      <c r="AW396" s="30"/>
      <c r="AX396" s="30"/>
      <c r="AY396" s="30"/>
      <c r="AZ396" s="30"/>
      <c r="BA396" s="30"/>
      <c r="BB396" s="30"/>
      <c r="BC396" s="30"/>
      <c r="BD396" s="30"/>
      <c r="BE396" s="30"/>
      <c r="BF396" s="30"/>
      <c r="BG396" s="30"/>
      <c r="BH396" s="30"/>
      <c r="BI396" s="30"/>
      <c r="BJ396" s="30"/>
      <c r="BK396" s="30"/>
      <c r="BL396" s="30"/>
      <c r="BM396" s="30"/>
      <c r="BN396" s="30"/>
      <c r="BO396" s="30"/>
      <c r="BP396" s="30"/>
      <c r="BQ396" s="30"/>
      <c r="BR396" s="30"/>
      <c r="BS396" s="30"/>
      <c r="BT396" s="30"/>
      <c r="BU396" s="30"/>
      <c r="BV396" s="30"/>
      <c r="BW396" s="30"/>
      <c r="BX396" s="30"/>
      <c r="BY396" s="30"/>
      <c r="BZ396" s="30"/>
      <c r="CA396" s="30"/>
      <c r="CB396" s="30"/>
      <c r="CC396" s="30"/>
      <c r="CD396" s="30"/>
      <c r="CE396" s="30"/>
      <c r="CF396" s="30"/>
      <c r="CG396" s="30"/>
      <c r="CH396" s="30"/>
      <c r="CI396" s="30"/>
      <c r="CJ396" s="30"/>
      <c r="CK396" s="30"/>
      <c r="CL396" s="30"/>
      <c r="CM396" s="30"/>
      <c r="CN396" s="30"/>
      <c r="CO396" s="30"/>
      <c r="CP396" s="30"/>
      <c r="CQ396" s="30"/>
      <c r="CR396" s="30"/>
    </row>
    <row r="397" spans="1:96" x14ac:dyDescent="0.25">
      <c r="A397" s="30" t="s">
        <v>1744</v>
      </c>
      <c r="B397" s="30">
        <v>1186</v>
      </c>
      <c r="C397" s="30" t="s">
        <v>2764</v>
      </c>
      <c r="D397" s="30">
        <v>1550</v>
      </c>
      <c r="E397" s="30"/>
      <c r="F397" s="30"/>
      <c r="G397" s="30"/>
      <c r="H397" s="30"/>
      <c r="I397" s="30"/>
      <c r="J397" s="30"/>
      <c r="K397" s="30"/>
      <c r="L397" s="30"/>
      <c r="M397" s="30"/>
      <c r="N397" s="30"/>
      <c r="O397" s="30"/>
      <c r="P397" s="30"/>
      <c r="Q397" s="30"/>
      <c r="R397" s="30"/>
      <c r="S397" s="30"/>
      <c r="T397" s="30"/>
      <c r="U397" s="30"/>
      <c r="V397" s="30"/>
      <c r="W397" s="30"/>
      <c r="X397" s="30"/>
      <c r="Y397" s="30"/>
      <c r="Z397" s="30"/>
      <c r="AA397" s="30"/>
      <c r="AB397" s="30"/>
      <c r="AC397" s="30"/>
      <c r="AD397" s="30"/>
      <c r="AE397" s="30"/>
      <c r="AF397" s="30"/>
      <c r="AG397" s="30"/>
      <c r="AH397" s="30"/>
      <c r="AI397" s="30"/>
      <c r="AJ397" s="30"/>
      <c r="AK397" s="30"/>
      <c r="AL397" s="30"/>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c r="BJ397" s="30"/>
      <c r="BK397" s="30"/>
      <c r="BL397" s="30"/>
      <c r="BM397" s="30"/>
      <c r="BN397" s="30"/>
      <c r="BO397" s="30"/>
      <c r="BP397" s="30"/>
      <c r="BQ397" s="30"/>
      <c r="BR397" s="30"/>
      <c r="BS397" s="30"/>
      <c r="BT397" s="30"/>
      <c r="BU397" s="30"/>
      <c r="BV397" s="30"/>
      <c r="BW397" s="30"/>
      <c r="BX397" s="30"/>
      <c r="BY397" s="30"/>
      <c r="BZ397" s="30"/>
      <c r="CA397" s="30"/>
      <c r="CB397" s="30"/>
      <c r="CC397" s="30"/>
      <c r="CD397" s="30"/>
      <c r="CE397" s="30"/>
      <c r="CF397" s="30"/>
      <c r="CG397" s="30"/>
      <c r="CH397" s="30"/>
      <c r="CI397" s="30"/>
      <c r="CJ397" s="30"/>
      <c r="CK397" s="30"/>
      <c r="CL397" s="30"/>
      <c r="CM397" s="30"/>
      <c r="CN397" s="30"/>
      <c r="CO397" s="30"/>
      <c r="CP397" s="30"/>
      <c r="CQ397" s="30"/>
      <c r="CR397" s="30"/>
    </row>
    <row r="398" spans="1:96" x14ac:dyDescent="0.25">
      <c r="A398" s="30" t="s">
        <v>1745</v>
      </c>
      <c r="B398" s="30">
        <v>1190</v>
      </c>
      <c r="C398" s="30" t="s">
        <v>2764</v>
      </c>
      <c r="D398" s="30">
        <v>1550</v>
      </c>
      <c r="E398" s="30"/>
      <c r="F398" s="30"/>
      <c r="G398" s="30"/>
      <c r="H398" s="30"/>
      <c r="I398" s="30"/>
      <c r="J398" s="30"/>
      <c r="K398" s="30"/>
      <c r="L398" s="30"/>
      <c r="M398" s="30"/>
      <c r="N398" s="30"/>
      <c r="O398" s="30"/>
      <c r="P398" s="30"/>
      <c r="Q398" s="30"/>
      <c r="R398" s="30"/>
      <c r="S398" s="30"/>
      <c r="T398" s="30"/>
      <c r="U398" s="30"/>
      <c r="V398" s="30"/>
      <c r="W398" s="30"/>
      <c r="X398" s="30"/>
      <c r="Y398" s="30"/>
      <c r="Z398" s="30"/>
      <c r="AA398" s="30"/>
      <c r="AB398" s="30"/>
      <c r="AC398" s="30"/>
      <c r="AD398" s="30"/>
      <c r="AE398" s="30"/>
      <c r="AF398" s="30"/>
      <c r="AG398" s="30"/>
      <c r="AH398" s="30"/>
      <c r="AI398" s="30"/>
      <c r="AJ398" s="30"/>
      <c r="AK398" s="30"/>
      <c r="AL398" s="30"/>
      <c r="AM398" s="30"/>
      <c r="AN398" s="30"/>
      <c r="AO398" s="30"/>
      <c r="AP398" s="30"/>
      <c r="AQ398" s="30"/>
      <c r="AR398" s="30"/>
      <c r="AS398" s="30"/>
      <c r="AT398" s="30"/>
      <c r="AU398" s="30"/>
      <c r="AV398" s="30"/>
      <c r="AW398" s="30"/>
      <c r="AX398" s="30"/>
      <c r="AY398" s="30"/>
      <c r="AZ398" s="30"/>
      <c r="BA398" s="30"/>
      <c r="BB398" s="30"/>
      <c r="BC398" s="30"/>
      <c r="BD398" s="30"/>
      <c r="BE398" s="30"/>
      <c r="BF398" s="30"/>
      <c r="BG398" s="30"/>
      <c r="BH398" s="30"/>
      <c r="BI398" s="30"/>
      <c r="BJ398" s="30"/>
      <c r="BK398" s="30"/>
      <c r="BL398" s="30"/>
      <c r="BM398" s="30"/>
      <c r="BN398" s="30"/>
      <c r="BO398" s="30"/>
      <c r="BP398" s="30"/>
      <c r="BQ398" s="30"/>
      <c r="BR398" s="30"/>
      <c r="BS398" s="30"/>
      <c r="BT398" s="30"/>
      <c r="BU398" s="30"/>
      <c r="BV398" s="30"/>
      <c r="BW398" s="30"/>
      <c r="BX398" s="30"/>
      <c r="BY398" s="30"/>
      <c r="BZ398" s="30"/>
      <c r="CA398" s="30"/>
      <c r="CB398" s="30"/>
      <c r="CC398" s="30"/>
      <c r="CD398" s="30"/>
      <c r="CE398" s="30"/>
      <c r="CF398" s="30"/>
      <c r="CG398" s="30"/>
      <c r="CH398" s="30"/>
      <c r="CI398" s="30"/>
      <c r="CJ398" s="30"/>
      <c r="CK398" s="30"/>
      <c r="CL398" s="30"/>
      <c r="CM398" s="30"/>
      <c r="CN398" s="30"/>
      <c r="CO398" s="30"/>
      <c r="CP398" s="30"/>
      <c r="CQ398" s="30"/>
      <c r="CR398" s="30"/>
    </row>
    <row r="399" spans="1:96" x14ac:dyDescent="0.25">
      <c r="A399" s="30" t="s">
        <v>1746</v>
      </c>
      <c r="B399" s="30">
        <v>7890</v>
      </c>
      <c r="C399" s="30" t="s">
        <v>2879</v>
      </c>
      <c r="D399" s="30">
        <v>1195</v>
      </c>
      <c r="E399" s="30"/>
      <c r="F399" s="30"/>
      <c r="G399" s="30"/>
      <c r="H399" s="30"/>
      <c r="I399" s="30"/>
      <c r="J399" s="30"/>
      <c r="K399" s="30"/>
      <c r="L399" s="30"/>
      <c r="M399" s="30"/>
      <c r="N399" s="30"/>
      <c r="O399" s="30"/>
      <c r="P399" s="30"/>
      <c r="Q399" s="30"/>
      <c r="R399" s="30"/>
      <c r="S399" s="30"/>
      <c r="T399" s="30"/>
      <c r="U399" s="30"/>
      <c r="V399" s="30"/>
      <c r="W399" s="30"/>
      <c r="X399" s="30"/>
      <c r="Y399" s="30"/>
      <c r="Z399" s="30"/>
      <c r="AA399" s="30"/>
      <c r="AB399" s="30"/>
      <c r="AC399" s="30"/>
      <c r="AD399" s="30"/>
      <c r="AE399" s="30"/>
      <c r="AF399" s="30"/>
      <c r="AG399" s="30"/>
      <c r="AH399" s="30"/>
      <c r="AI399" s="30"/>
      <c r="AJ399" s="30"/>
      <c r="AK399" s="30"/>
      <c r="AL399" s="30"/>
      <c r="AM399" s="30"/>
      <c r="AN399" s="30"/>
      <c r="AO399" s="30"/>
      <c r="AP399" s="30"/>
      <c r="AQ399" s="30"/>
      <c r="AR399" s="30"/>
      <c r="AS399" s="30"/>
      <c r="AT399" s="30"/>
      <c r="AU399" s="30"/>
      <c r="AV399" s="30"/>
      <c r="AW399" s="30"/>
      <c r="AX399" s="30"/>
      <c r="AY399" s="30"/>
      <c r="AZ399" s="30"/>
      <c r="BA399" s="30"/>
      <c r="BB399" s="30"/>
      <c r="BC399" s="30"/>
      <c r="BD399" s="30"/>
      <c r="BE399" s="30"/>
      <c r="BF399" s="30"/>
      <c r="BG399" s="30"/>
      <c r="BH399" s="30"/>
      <c r="BI399" s="30"/>
      <c r="BJ399" s="30"/>
      <c r="BK399" s="30"/>
      <c r="BL399" s="30"/>
      <c r="BM399" s="30"/>
      <c r="BN399" s="30"/>
      <c r="BO399" s="30"/>
      <c r="BP399" s="30"/>
      <c r="BQ399" s="30"/>
      <c r="BR399" s="30"/>
      <c r="BS399" s="30"/>
      <c r="BT399" s="30"/>
      <c r="BU399" s="30"/>
      <c r="BV399" s="30"/>
      <c r="BW399" s="30"/>
      <c r="BX399" s="30"/>
      <c r="BY399" s="30"/>
      <c r="BZ399" s="30"/>
      <c r="CA399" s="30"/>
      <c r="CB399" s="30"/>
      <c r="CC399" s="30"/>
      <c r="CD399" s="30"/>
      <c r="CE399" s="30"/>
      <c r="CF399" s="30"/>
      <c r="CG399" s="30"/>
      <c r="CH399" s="30"/>
      <c r="CI399" s="30"/>
      <c r="CJ399" s="30"/>
      <c r="CK399" s="30"/>
      <c r="CL399" s="30"/>
      <c r="CM399" s="30"/>
      <c r="CN399" s="30"/>
      <c r="CO399" s="30"/>
      <c r="CP399" s="30"/>
      <c r="CQ399" s="30"/>
      <c r="CR399" s="30"/>
    </row>
    <row r="400" spans="1:96" x14ac:dyDescent="0.25">
      <c r="A400" s="30" t="s">
        <v>1747</v>
      </c>
      <c r="B400" s="30">
        <v>1210</v>
      </c>
      <c r="C400" s="30" t="s">
        <v>2880</v>
      </c>
      <c r="D400" s="30">
        <v>970</v>
      </c>
      <c r="E400" s="30"/>
      <c r="F400" s="30"/>
      <c r="G400" s="30"/>
      <c r="H400" s="30"/>
      <c r="I400" s="30"/>
      <c r="J400" s="30"/>
      <c r="K400" s="30"/>
      <c r="L400" s="30"/>
      <c r="M400" s="30"/>
      <c r="N400" s="30"/>
      <c r="O400" s="30"/>
      <c r="P400" s="30"/>
      <c r="Q400" s="30"/>
      <c r="R400" s="30"/>
      <c r="S400" s="30"/>
      <c r="T400" s="30"/>
      <c r="U400" s="30"/>
      <c r="V400" s="30"/>
      <c r="W400" s="30"/>
      <c r="X400" s="30"/>
      <c r="Y400" s="30"/>
      <c r="Z400" s="30"/>
      <c r="AA400" s="30"/>
      <c r="AB400" s="30"/>
      <c r="AC400" s="30"/>
      <c r="AD400" s="30"/>
      <c r="AE400" s="30"/>
      <c r="AF400" s="30"/>
      <c r="AG400" s="30"/>
      <c r="AH400" s="30"/>
      <c r="AI400" s="30"/>
      <c r="AJ400" s="30"/>
      <c r="AK400" s="30"/>
      <c r="AL400" s="30"/>
      <c r="AM400" s="30"/>
      <c r="AN400" s="30"/>
      <c r="AO400" s="30"/>
      <c r="AP400" s="30"/>
      <c r="AQ400" s="30"/>
      <c r="AR400" s="30"/>
      <c r="AS400" s="30"/>
      <c r="AT400" s="30"/>
      <c r="AU400" s="30"/>
      <c r="AV400" s="30"/>
      <c r="AW400" s="30"/>
      <c r="AX400" s="30"/>
      <c r="AY400" s="30"/>
      <c r="AZ400" s="30"/>
      <c r="BA400" s="30"/>
      <c r="BB400" s="30"/>
      <c r="BC400" s="30"/>
      <c r="BD400" s="30"/>
      <c r="BE400" s="30"/>
      <c r="BF400" s="30"/>
      <c r="BG400" s="30"/>
      <c r="BH400" s="30"/>
      <c r="BI400" s="30"/>
      <c r="BJ400" s="30"/>
      <c r="BK400" s="30"/>
      <c r="BL400" s="30"/>
      <c r="BM400" s="30"/>
      <c r="BN400" s="30"/>
      <c r="BO400" s="30"/>
      <c r="BP400" s="30"/>
      <c r="BQ400" s="30"/>
      <c r="BR400" s="30"/>
      <c r="BS400" s="30"/>
      <c r="BT400" s="30"/>
      <c r="BU400" s="30"/>
      <c r="BV400" s="30"/>
      <c r="BW400" s="30"/>
      <c r="BX400" s="30"/>
      <c r="BY400" s="30"/>
      <c r="BZ400" s="30"/>
      <c r="CA400" s="30"/>
      <c r="CB400" s="30"/>
      <c r="CC400" s="30"/>
      <c r="CD400" s="30"/>
      <c r="CE400" s="30"/>
      <c r="CF400" s="30"/>
      <c r="CG400" s="30"/>
      <c r="CH400" s="30"/>
      <c r="CI400" s="30"/>
      <c r="CJ400" s="30"/>
      <c r="CK400" s="30"/>
      <c r="CL400" s="30"/>
      <c r="CM400" s="30"/>
      <c r="CN400" s="30"/>
      <c r="CO400" s="30"/>
      <c r="CP400" s="30"/>
      <c r="CQ400" s="30"/>
      <c r="CR400" s="30"/>
    </row>
    <row r="401" spans="1:96" x14ac:dyDescent="0.25">
      <c r="A401" s="30" t="s">
        <v>1748</v>
      </c>
      <c r="B401" s="30">
        <v>1218</v>
      </c>
      <c r="C401" s="30" t="s">
        <v>2880</v>
      </c>
      <c r="D401" s="30">
        <v>970</v>
      </c>
      <c r="E401" s="30"/>
      <c r="F401" s="30"/>
      <c r="G401" s="30"/>
      <c r="H401" s="30"/>
      <c r="I401" s="30"/>
      <c r="J401" s="30"/>
      <c r="K401" s="30"/>
      <c r="L401" s="30"/>
      <c r="M401" s="30"/>
      <c r="N401" s="30"/>
      <c r="O401" s="30"/>
      <c r="P401" s="30"/>
      <c r="Q401" s="30"/>
      <c r="R401" s="30"/>
      <c r="S401" s="30"/>
      <c r="T401" s="30"/>
      <c r="U401" s="30"/>
      <c r="V401" s="30"/>
      <c r="W401" s="30"/>
      <c r="X401" s="30"/>
      <c r="Y401" s="30"/>
      <c r="Z401" s="30"/>
      <c r="AA401" s="30"/>
      <c r="AB401" s="30"/>
      <c r="AC401" s="30"/>
      <c r="AD401" s="30"/>
      <c r="AE401" s="30"/>
      <c r="AF401" s="30"/>
      <c r="AG401" s="30"/>
      <c r="AH401" s="30"/>
      <c r="AI401" s="30"/>
      <c r="AJ401" s="30"/>
      <c r="AK401" s="30"/>
      <c r="AL401" s="30"/>
      <c r="AM401" s="30"/>
      <c r="AN401" s="30"/>
      <c r="AO401" s="30"/>
      <c r="AP401" s="30"/>
      <c r="AQ401" s="30"/>
      <c r="AR401" s="30"/>
      <c r="AS401" s="30"/>
      <c r="AT401" s="30"/>
      <c r="AU401" s="30"/>
      <c r="AV401" s="30"/>
      <c r="AW401" s="30"/>
      <c r="AX401" s="30"/>
      <c r="AY401" s="30"/>
      <c r="AZ401" s="30"/>
      <c r="BA401" s="30"/>
      <c r="BB401" s="30"/>
      <c r="BC401" s="30"/>
      <c r="BD401" s="30"/>
      <c r="BE401" s="30"/>
      <c r="BF401" s="30"/>
      <c r="BG401" s="30"/>
      <c r="BH401" s="30"/>
      <c r="BI401" s="30"/>
      <c r="BJ401" s="30"/>
      <c r="BK401" s="30"/>
      <c r="BL401" s="30"/>
      <c r="BM401" s="30"/>
      <c r="BN401" s="30"/>
      <c r="BO401" s="30"/>
      <c r="BP401" s="30"/>
      <c r="BQ401" s="30"/>
      <c r="BR401" s="30"/>
      <c r="BS401" s="30"/>
      <c r="BT401" s="30"/>
      <c r="BU401" s="30"/>
      <c r="BV401" s="30"/>
      <c r="BW401" s="30"/>
      <c r="BX401" s="30"/>
      <c r="BY401" s="30"/>
      <c r="BZ401" s="30"/>
      <c r="CA401" s="30"/>
      <c r="CB401" s="30"/>
      <c r="CC401" s="30"/>
      <c r="CD401" s="30"/>
      <c r="CE401" s="30"/>
      <c r="CF401" s="30"/>
      <c r="CG401" s="30"/>
      <c r="CH401" s="30"/>
      <c r="CI401" s="30"/>
      <c r="CJ401" s="30"/>
      <c r="CK401" s="30"/>
      <c r="CL401" s="30"/>
      <c r="CM401" s="30"/>
      <c r="CN401" s="30"/>
      <c r="CO401" s="30"/>
      <c r="CP401" s="30"/>
      <c r="CQ401" s="30"/>
      <c r="CR401" s="30"/>
    </row>
    <row r="402" spans="1:96" x14ac:dyDescent="0.25">
      <c r="A402" s="30" t="s">
        <v>1749</v>
      </c>
      <c r="B402" s="30">
        <v>1215</v>
      </c>
      <c r="C402" s="30" t="s">
        <v>2880</v>
      </c>
      <c r="D402" s="30">
        <v>970</v>
      </c>
      <c r="E402" s="30"/>
      <c r="F402" s="30"/>
      <c r="G402" s="30"/>
      <c r="H402" s="30"/>
      <c r="I402" s="30"/>
      <c r="J402" s="30"/>
      <c r="K402" s="30"/>
      <c r="L402" s="30"/>
      <c r="M402" s="30"/>
      <c r="N402" s="30"/>
      <c r="O402" s="30"/>
      <c r="P402" s="30"/>
      <c r="Q402" s="30"/>
      <c r="R402" s="30"/>
      <c r="S402" s="30"/>
      <c r="T402" s="30"/>
      <c r="U402" s="30"/>
      <c r="V402" s="30"/>
      <c r="W402" s="30"/>
      <c r="X402" s="30"/>
      <c r="Y402" s="30"/>
      <c r="Z402" s="30"/>
      <c r="AA402" s="30"/>
      <c r="AB402" s="30"/>
      <c r="AC402" s="30"/>
      <c r="AD402" s="30"/>
      <c r="AE402" s="30"/>
      <c r="AF402" s="30"/>
      <c r="AG402" s="30"/>
      <c r="AH402" s="30"/>
      <c r="AI402" s="30"/>
      <c r="AJ402" s="30"/>
      <c r="AK402" s="30"/>
      <c r="AL402" s="30"/>
      <c r="AM402" s="30"/>
      <c r="AN402" s="30"/>
      <c r="AO402" s="30"/>
      <c r="AP402" s="30"/>
      <c r="AQ402" s="30"/>
      <c r="AR402" s="30"/>
      <c r="AS402" s="30"/>
      <c r="AT402" s="30"/>
      <c r="AU402" s="30"/>
      <c r="AV402" s="30"/>
      <c r="AW402" s="30"/>
      <c r="AX402" s="30"/>
      <c r="AY402" s="30"/>
      <c r="AZ402" s="30"/>
      <c r="BA402" s="30"/>
      <c r="BB402" s="30"/>
      <c r="BC402" s="30"/>
      <c r="BD402" s="30"/>
      <c r="BE402" s="30"/>
      <c r="BF402" s="30"/>
      <c r="BG402" s="30"/>
      <c r="BH402" s="30"/>
      <c r="BI402" s="30"/>
      <c r="BJ402" s="30"/>
      <c r="BK402" s="30"/>
      <c r="BL402" s="30"/>
      <c r="BM402" s="30"/>
      <c r="BN402" s="30"/>
      <c r="BO402" s="30"/>
      <c r="BP402" s="30"/>
      <c r="BQ402" s="30"/>
      <c r="BR402" s="30"/>
      <c r="BS402" s="30"/>
      <c r="BT402" s="30"/>
      <c r="BU402" s="30"/>
      <c r="BV402" s="30"/>
      <c r="BW402" s="30"/>
      <c r="BX402" s="30"/>
      <c r="BY402" s="30"/>
      <c r="BZ402" s="30"/>
      <c r="CA402" s="30"/>
      <c r="CB402" s="30"/>
      <c r="CC402" s="30"/>
      <c r="CD402" s="30"/>
      <c r="CE402" s="30"/>
      <c r="CF402" s="30"/>
      <c r="CG402" s="30"/>
      <c r="CH402" s="30"/>
      <c r="CI402" s="30"/>
      <c r="CJ402" s="30"/>
      <c r="CK402" s="30"/>
      <c r="CL402" s="30"/>
      <c r="CM402" s="30"/>
      <c r="CN402" s="30"/>
      <c r="CO402" s="30"/>
      <c r="CP402" s="30"/>
      <c r="CQ402" s="30"/>
      <c r="CR402" s="30"/>
    </row>
    <row r="403" spans="1:96" x14ac:dyDescent="0.25">
      <c r="A403" s="30" t="s">
        <v>1750</v>
      </c>
      <c r="B403" s="30">
        <v>1220</v>
      </c>
      <c r="C403" s="30" t="s">
        <v>2758</v>
      </c>
      <c r="D403" s="30">
        <v>1828</v>
      </c>
      <c r="E403" s="30"/>
      <c r="F403" s="30"/>
      <c r="G403" s="30"/>
      <c r="H403" s="30"/>
      <c r="I403" s="30"/>
      <c r="J403" s="30"/>
      <c r="K403" s="30"/>
      <c r="L403" s="30"/>
      <c r="M403" s="30"/>
      <c r="N403" s="30"/>
      <c r="O403" s="30"/>
      <c r="P403" s="30"/>
      <c r="Q403" s="30"/>
      <c r="R403" s="30"/>
      <c r="S403" s="30"/>
      <c r="T403" s="30"/>
      <c r="U403" s="30"/>
      <c r="V403" s="30"/>
      <c r="W403" s="30"/>
      <c r="X403" s="30"/>
      <c r="Y403" s="30"/>
      <c r="Z403" s="30"/>
      <c r="AA403" s="30"/>
      <c r="AB403" s="30"/>
      <c r="AC403" s="30"/>
      <c r="AD403" s="30"/>
      <c r="AE403" s="30"/>
      <c r="AF403" s="30"/>
      <c r="AG403" s="30"/>
      <c r="AH403" s="30"/>
      <c r="AI403" s="30"/>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30"/>
      <c r="BF403" s="30"/>
      <c r="BG403" s="30"/>
      <c r="BH403" s="30"/>
      <c r="BI403" s="30"/>
      <c r="BJ403" s="30"/>
      <c r="BK403" s="30"/>
      <c r="BL403" s="30"/>
      <c r="BM403" s="30"/>
      <c r="BN403" s="30"/>
      <c r="BO403" s="30"/>
      <c r="BP403" s="30"/>
      <c r="BQ403" s="30"/>
      <c r="BR403" s="30"/>
      <c r="BS403" s="30"/>
      <c r="BT403" s="30"/>
      <c r="BU403" s="30"/>
      <c r="BV403" s="30"/>
      <c r="BW403" s="30"/>
      <c r="BX403" s="30"/>
      <c r="BY403" s="30"/>
      <c r="BZ403" s="30"/>
      <c r="CA403" s="30"/>
      <c r="CB403" s="30"/>
      <c r="CC403" s="30"/>
      <c r="CD403" s="30"/>
      <c r="CE403" s="30"/>
      <c r="CF403" s="30"/>
      <c r="CG403" s="30"/>
      <c r="CH403" s="30"/>
      <c r="CI403" s="30"/>
      <c r="CJ403" s="30"/>
      <c r="CK403" s="30"/>
      <c r="CL403" s="30"/>
      <c r="CM403" s="30"/>
      <c r="CN403" s="30"/>
      <c r="CO403" s="30"/>
      <c r="CP403" s="30"/>
      <c r="CQ403" s="30"/>
      <c r="CR403" s="30"/>
    </row>
    <row r="404" spans="1:96" x14ac:dyDescent="0.25">
      <c r="A404" s="30" t="s">
        <v>1751</v>
      </c>
      <c r="B404" s="30">
        <v>1224</v>
      </c>
      <c r="C404" s="30" t="s">
        <v>2758</v>
      </c>
      <c r="D404" s="30">
        <v>1828</v>
      </c>
      <c r="E404" s="30"/>
      <c r="F404" s="30"/>
      <c r="G404" s="30"/>
      <c r="H404" s="30"/>
      <c r="I404" s="30"/>
      <c r="J404" s="30"/>
      <c r="K404" s="30"/>
      <c r="L404" s="30"/>
      <c r="M404" s="30"/>
      <c r="N404" s="30"/>
      <c r="O404" s="30"/>
      <c r="P404" s="30"/>
      <c r="Q404" s="30"/>
      <c r="R404" s="30"/>
      <c r="S404" s="30"/>
      <c r="T404" s="30"/>
      <c r="U404" s="30"/>
      <c r="V404" s="30"/>
      <c r="W404" s="30"/>
      <c r="X404" s="30"/>
      <c r="Y404" s="30"/>
      <c r="Z404" s="30"/>
      <c r="AA404" s="30"/>
      <c r="AB404" s="30"/>
      <c r="AC404" s="30"/>
      <c r="AD404" s="30"/>
      <c r="AE404" s="30"/>
      <c r="AF404" s="30"/>
      <c r="AG404" s="30"/>
      <c r="AH404" s="30"/>
      <c r="AI404" s="30"/>
      <c r="AJ404" s="30"/>
      <c r="AK404" s="30"/>
      <c r="AL404" s="30"/>
      <c r="AM404" s="30"/>
      <c r="AN404" s="30"/>
      <c r="AO404" s="30"/>
      <c r="AP404" s="30"/>
      <c r="AQ404" s="30"/>
      <c r="AR404" s="30"/>
      <c r="AS404" s="30"/>
      <c r="AT404" s="30"/>
      <c r="AU404" s="30"/>
      <c r="AV404" s="30"/>
      <c r="AW404" s="30"/>
      <c r="AX404" s="30"/>
      <c r="AY404" s="30"/>
      <c r="AZ404" s="30"/>
      <c r="BA404" s="30"/>
      <c r="BB404" s="30"/>
      <c r="BC404" s="30"/>
      <c r="BD404" s="30"/>
      <c r="BE404" s="30"/>
      <c r="BF404" s="30"/>
      <c r="BG404" s="30"/>
      <c r="BH404" s="30"/>
      <c r="BI404" s="30"/>
      <c r="BJ404" s="30"/>
      <c r="BK404" s="30"/>
      <c r="BL404" s="30"/>
      <c r="BM404" s="30"/>
      <c r="BN404" s="30"/>
      <c r="BO404" s="30"/>
      <c r="BP404" s="30"/>
      <c r="BQ404" s="30"/>
      <c r="BR404" s="30"/>
      <c r="BS404" s="30"/>
      <c r="BT404" s="30"/>
      <c r="BU404" s="30"/>
      <c r="BV404" s="30"/>
      <c r="BW404" s="30"/>
      <c r="BX404" s="30"/>
      <c r="BY404" s="30"/>
      <c r="BZ404" s="30"/>
      <c r="CA404" s="30"/>
      <c r="CB404" s="30"/>
      <c r="CC404" s="30"/>
      <c r="CD404" s="30"/>
      <c r="CE404" s="30"/>
      <c r="CF404" s="30"/>
      <c r="CG404" s="30"/>
      <c r="CH404" s="30"/>
      <c r="CI404" s="30"/>
      <c r="CJ404" s="30"/>
      <c r="CK404" s="30"/>
      <c r="CL404" s="30"/>
      <c r="CM404" s="30"/>
      <c r="CN404" s="30"/>
      <c r="CO404" s="30"/>
      <c r="CP404" s="30"/>
      <c r="CQ404" s="30"/>
      <c r="CR404" s="30"/>
    </row>
    <row r="405" spans="1:96" x14ac:dyDescent="0.25">
      <c r="A405" s="30" t="s">
        <v>1752</v>
      </c>
      <c r="B405" s="30">
        <v>1799</v>
      </c>
      <c r="C405" s="30" t="s">
        <v>2857</v>
      </c>
      <c r="D405" s="30">
        <v>3120</v>
      </c>
      <c r="E405" s="30"/>
      <c r="F405" s="30"/>
      <c r="G405" s="30"/>
      <c r="H405" s="30"/>
      <c r="I405" s="30"/>
      <c r="J405" s="30"/>
      <c r="K405" s="30"/>
      <c r="L405" s="30"/>
      <c r="M405" s="30"/>
      <c r="N405" s="30"/>
      <c r="O405" s="30"/>
      <c r="P405" s="30"/>
      <c r="Q405" s="30"/>
      <c r="R405" s="30"/>
      <c r="S405" s="30"/>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c r="BJ405" s="30"/>
      <c r="BK405" s="30"/>
      <c r="BL405" s="30"/>
      <c r="BM405" s="30"/>
      <c r="BN405" s="30"/>
      <c r="BO405" s="30"/>
      <c r="BP405" s="30"/>
      <c r="BQ405" s="30"/>
      <c r="BR405" s="30"/>
      <c r="BS405" s="30"/>
      <c r="BT405" s="30"/>
      <c r="BU405" s="30"/>
      <c r="BV405" s="30"/>
      <c r="BW405" s="30"/>
      <c r="BX405" s="30"/>
      <c r="BY405" s="30"/>
      <c r="BZ405" s="30"/>
      <c r="CA405" s="30"/>
      <c r="CB405" s="30"/>
      <c r="CC405" s="30"/>
      <c r="CD405" s="30"/>
      <c r="CE405" s="30"/>
      <c r="CF405" s="30"/>
      <c r="CG405" s="30"/>
      <c r="CH405" s="30"/>
      <c r="CI405" s="30"/>
      <c r="CJ405" s="30"/>
      <c r="CK405" s="30"/>
      <c r="CL405" s="30"/>
      <c r="CM405" s="30"/>
      <c r="CN405" s="30"/>
      <c r="CO405" s="30"/>
      <c r="CP405" s="30"/>
      <c r="CQ405" s="30"/>
      <c r="CR405" s="30"/>
    </row>
    <row r="406" spans="1:96" x14ac:dyDescent="0.25">
      <c r="A406" s="30" t="s">
        <v>1753</v>
      </c>
      <c r="B406" s="30">
        <v>1238</v>
      </c>
      <c r="C406" s="30" t="s">
        <v>2666</v>
      </c>
      <c r="D406" s="30">
        <v>1420</v>
      </c>
      <c r="E406" s="30"/>
      <c r="F406" s="30"/>
      <c r="G406" s="30"/>
      <c r="H406" s="30"/>
      <c r="I406" s="30"/>
      <c r="J406" s="30"/>
      <c r="K406" s="30"/>
      <c r="L406" s="30"/>
      <c r="M406" s="30"/>
      <c r="N406" s="30"/>
      <c r="O406" s="30"/>
      <c r="P406" s="30"/>
      <c r="Q406" s="30"/>
      <c r="R406" s="30"/>
      <c r="S406" s="30"/>
      <c r="T406" s="30"/>
      <c r="U406" s="30"/>
      <c r="V406" s="30"/>
      <c r="W406" s="30"/>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c r="BJ406" s="30"/>
      <c r="BK406" s="30"/>
      <c r="BL406" s="30"/>
      <c r="BM406" s="30"/>
      <c r="BN406" s="30"/>
      <c r="BO406" s="30"/>
      <c r="BP406" s="30"/>
      <c r="BQ406" s="30"/>
      <c r="BR406" s="30"/>
      <c r="BS406" s="30"/>
      <c r="BT406" s="30"/>
      <c r="BU406" s="30"/>
      <c r="BV406" s="30"/>
      <c r="BW406" s="30"/>
      <c r="BX406" s="30"/>
      <c r="BY406" s="30"/>
      <c r="BZ406" s="30"/>
      <c r="CA406" s="30"/>
      <c r="CB406" s="30"/>
      <c r="CC406" s="30"/>
      <c r="CD406" s="30"/>
      <c r="CE406" s="30"/>
      <c r="CF406" s="30"/>
      <c r="CG406" s="30"/>
      <c r="CH406" s="30"/>
      <c r="CI406" s="30"/>
      <c r="CJ406" s="30"/>
      <c r="CK406" s="30"/>
      <c r="CL406" s="30"/>
      <c r="CM406" s="30"/>
      <c r="CN406" s="30"/>
      <c r="CO406" s="30"/>
      <c r="CP406" s="30"/>
      <c r="CQ406" s="30"/>
      <c r="CR406" s="30"/>
    </row>
    <row r="407" spans="1:96" x14ac:dyDescent="0.25">
      <c r="A407" s="30" t="s">
        <v>1754</v>
      </c>
      <c r="B407" s="30">
        <v>1321</v>
      </c>
      <c r="C407" s="30" t="s">
        <v>2758</v>
      </c>
      <c r="D407" s="30">
        <v>1828</v>
      </c>
      <c r="E407" s="30"/>
      <c r="F407" s="30"/>
      <c r="G407" s="30"/>
      <c r="H407" s="30"/>
      <c r="I407" s="30"/>
      <c r="J407" s="30"/>
      <c r="K407" s="30"/>
      <c r="L407" s="30"/>
      <c r="M407" s="30"/>
      <c r="N407" s="30"/>
      <c r="O407" s="30"/>
      <c r="P407" s="30"/>
      <c r="Q407" s="30"/>
      <c r="R407" s="30"/>
      <c r="S407" s="30"/>
      <c r="T407" s="30"/>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c r="BJ407" s="30"/>
      <c r="BK407" s="30"/>
      <c r="BL407" s="30"/>
      <c r="BM407" s="30"/>
      <c r="BN407" s="30"/>
      <c r="BO407" s="30"/>
      <c r="BP407" s="30"/>
      <c r="BQ407" s="30"/>
      <c r="BR407" s="30"/>
      <c r="BS407" s="30"/>
      <c r="BT407" s="30"/>
      <c r="BU407" s="30"/>
      <c r="BV407" s="30"/>
      <c r="BW407" s="30"/>
      <c r="BX407" s="30"/>
      <c r="BY407" s="30"/>
      <c r="BZ407" s="30"/>
      <c r="CA407" s="30"/>
      <c r="CB407" s="30"/>
      <c r="CC407" s="30"/>
      <c r="CD407" s="30"/>
      <c r="CE407" s="30"/>
      <c r="CF407" s="30"/>
      <c r="CG407" s="30"/>
      <c r="CH407" s="30"/>
      <c r="CI407" s="30"/>
      <c r="CJ407" s="30"/>
      <c r="CK407" s="30"/>
      <c r="CL407" s="30"/>
      <c r="CM407" s="30"/>
      <c r="CN407" s="30"/>
      <c r="CO407" s="30"/>
      <c r="CP407" s="30"/>
      <c r="CQ407" s="30"/>
      <c r="CR407" s="30"/>
    </row>
    <row r="408" spans="1:96" x14ac:dyDescent="0.25">
      <c r="A408" s="30" t="s">
        <v>1755</v>
      </c>
      <c r="B408" s="30">
        <v>1248</v>
      </c>
      <c r="C408" s="30" t="s">
        <v>2881</v>
      </c>
      <c r="D408" s="30">
        <v>270</v>
      </c>
      <c r="E408" s="30"/>
      <c r="F408" s="30"/>
      <c r="G408" s="30"/>
      <c r="H408" s="30"/>
      <c r="I408" s="30"/>
      <c r="J408" s="30"/>
      <c r="K408" s="30"/>
      <c r="L408" s="30"/>
      <c r="M408" s="30"/>
      <c r="N408" s="30"/>
      <c r="O408" s="30"/>
      <c r="P408" s="30"/>
      <c r="Q408" s="30"/>
      <c r="R408" s="30"/>
      <c r="S408" s="30"/>
      <c r="T408" s="30"/>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c r="BJ408" s="30"/>
      <c r="BK408" s="30"/>
      <c r="BL408" s="30"/>
      <c r="BM408" s="30"/>
      <c r="BN408" s="30"/>
      <c r="BO408" s="30"/>
      <c r="BP408" s="30"/>
      <c r="BQ408" s="30"/>
      <c r="BR408" s="30"/>
      <c r="BS408" s="30"/>
      <c r="BT408" s="30"/>
      <c r="BU408" s="30"/>
      <c r="BV408" s="30"/>
      <c r="BW408" s="30"/>
      <c r="BX408" s="30"/>
      <c r="BY408" s="30"/>
      <c r="BZ408" s="30"/>
      <c r="CA408" s="30"/>
      <c r="CB408" s="30"/>
      <c r="CC408" s="30"/>
      <c r="CD408" s="30"/>
      <c r="CE408" s="30"/>
      <c r="CF408" s="30"/>
      <c r="CG408" s="30"/>
      <c r="CH408" s="30"/>
      <c r="CI408" s="30"/>
      <c r="CJ408" s="30"/>
      <c r="CK408" s="30"/>
      <c r="CL408" s="30"/>
      <c r="CM408" s="30"/>
      <c r="CN408" s="30"/>
      <c r="CO408" s="30"/>
      <c r="CP408" s="30"/>
      <c r="CQ408" s="30"/>
      <c r="CR408" s="30"/>
    </row>
    <row r="409" spans="1:96" x14ac:dyDescent="0.25">
      <c r="A409" s="30" t="s">
        <v>1756</v>
      </c>
      <c r="B409" s="30">
        <v>1252</v>
      </c>
      <c r="C409" s="30" t="s">
        <v>2881</v>
      </c>
      <c r="D409" s="30">
        <v>270</v>
      </c>
      <c r="E409" s="30"/>
      <c r="F409" s="30"/>
      <c r="G409" s="30"/>
      <c r="H409" s="30"/>
      <c r="I409" s="30"/>
      <c r="J409" s="30"/>
      <c r="K409" s="30"/>
      <c r="L409" s="30"/>
      <c r="M409" s="30"/>
      <c r="N409" s="30"/>
      <c r="O409" s="30"/>
      <c r="P409" s="30"/>
      <c r="Q409" s="30"/>
      <c r="R409" s="30"/>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c r="BJ409" s="30"/>
      <c r="BK409" s="30"/>
      <c r="BL409" s="30"/>
      <c r="BM409" s="30"/>
      <c r="BN409" s="30"/>
      <c r="BO409" s="30"/>
      <c r="BP409" s="30"/>
      <c r="BQ409" s="30"/>
      <c r="BR409" s="30"/>
      <c r="BS409" s="30"/>
      <c r="BT409" s="30"/>
      <c r="BU409" s="30"/>
      <c r="BV409" s="30"/>
      <c r="BW409" s="30"/>
      <c r="BX409" s="30"/>
      <c r="BY409" s="30"/>
      <c r="BZ409" s="30"/>
      <c r="CA409" s="30"/>
      <c r="CB409" s="30"/>
      <c r="CC409" s="30"/>
      <c r="CD409" s="30"/>
      <c r="CE409" s="30"/>
      <c r="CF409" s="30"/>
      <c r="CG409" s="30"/>
      <c r="CH409" s="30"/>
      <c r="CI409" s="30"/>
      <c r="CJ409" s="30"/>
      <c r="CK409" s="30"/>
      <c r="CL409" s="30"/>
      <c r="CM409" s="30"/>
      <c r="CN409" s="30"/>
      <c r="CO409" s="30"/>
      <c r="CP409" s="30"/>
      <c r="CQ409" s="30"/>
      <c r="CR409" s="30"/>
    </row>
    <row r="410" spans="1:96" x14ac:dyDescent="0.25">
      <c r="A410" s="30" t="s">
        <v>1757</v>
      </c>
      <c r="B410" s="30">
        <v>1566</v>
      </c>
      <c r="C410" s="30" t="s">
        <v>2706</v>
      </c>
      <c r="D410" s="30">
        <v>130</v>
      </c>
      <c r="E410" s="30"/>
      <c r="F410" s="30"/>
      <c r="G410" s="30"/>
      <c r="H410" s="30"/>
      <c r="I410" s="30"/>
      <c r="J410" s="30"/>
      <c r="K410" s="30"/>
      <c r="L410" s="30"/>
      <c r="M410" s="30"/>
      <c r="N410" s="30"/>
      <c r="O410" s="30"/>
      <c r="P410" s="30"/>
      <c r="Q410" s="30"/>
      <c r="R410" s="30"/>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c r="BJ410" s="30"/>
      <c r="BK410" s="30"/>
      <c r="BL410" s="30"/>
      <c r="BM410" s="30"/>
      <c r="BN410" s="30"/>
      <c r="BO410" s="30"/>
      <c r="BP410" s="30"/>
      <c r="BQ410" s="30"/>
      <c r="BR410" s="30"/>
      <c r="BS410" s="30"/>
      <c r="BT410" s="30"/>
      <c r="BU410" s="30"/>
      <c r="BV410" s="30"/>
      <c r="BW410" s="30"/>
      <c r="BX410" s="30"/>
      <c r="BY410" s="30"/>
      <c r="BZ410" s="30"/>
      <c r="CA410" s="30"/>
      <c r="CB410" s="30"/>
      <c r="CC410" s="30"/>
      <c r="CD410" s="30"/>
      <c r="CE410" s="30"/>
      <c r="CF410" s="30"/>
      <c r="CG410" s="30"/>
      <c r="CH410" s="30"/>
      <c r="CI410" s="30"/>
      <c r="CJ410" s="30"/>
      <c r="CK410" s="30"/>
      <c r="CL410" s="30"/>
      <c r="CM410" s="30"/>
      <c r="CN410" s="30"/>
      <c r="CO410" s="30"/>
      <c r="CP410" s="30"/>
      <c r="CQ410" s="30"/>
      <c r="CR410" s="30"/>
    </row>
    <row r="411" spans="1:96" x14ac:dyDescent="0.25">
      <c r="A411" s="30" t="s">
        <v>1758</v>
      </c>
      <c r="B411" s="30">
        <v>1266</v>
      </c>
      <c r="C411" s="30" t="s">
        <v>2882</v>
      </c>
      <c r="D411" s="30">
        <v>1140</v>
      </c>
      <c r="E411" s="30"/>
      <c r="F411" s="30"/>
      <c r="G411" s="30"/>
      <c r="H411" s="30"/>
      <c r="I411" s="30"/>
      <c r="J411" s="30"/>
      <c r="K411" s="30"/>
      <c r="L411" s="30"/>
      <c r="M411" s="30"/>
      <c r="N411" s="30"/>
      <c r="O411" s="30"/>
      <c r="P411" s="30"/>
      <c r="Q411" s="30"/>
      <c r="R411" s="30"/>
      <c r="S411" s="30"/>
      <c r="T411" s="30"/>
      <c r="U411" s="30"/>
      <c r="V411" s="30"/>
      <c r="W411" s="30"/>
      <c r="X411" s="30"/>
      <c r="Y411" s="30"/>
      <c r="Z411" s="30"/>
      <c r="AA411" s="30"/>
      <c r="AB411" s="30"/>
      <c r="AC411" s="30"/>
      <c r="AD411" s="30"/>
      <c r="AE411" s="30"/>
      <c r="AF411" s="30"/>
      <c r="AG411" s="30"/>
      <c r="AH411" s="30"/>
      <c r="AI411" s="30"/>
      <c r="AJ411" s="30"/>
      <c r="AK411" s="30"/>
      <c r="AL411" s="30"/>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c r="BI411" s="30"/>
      <c r="BJ411" s="30"/>
      <c r="BK411" s="30"/>
      <c r="BL411" s="30"/>
      <c r="BM411" s="30"/>
      <c r="BN411" s="30"/>
      <c r="BO411" s="30"/>
      <c r="BP411" s="30"/>
      <c r="BQ411" s="30"/>
      <c r="BR411" s="30"/>
      <c r="BS411" s="30"/>
      <c r="BT411" s="30"/>
      <c r="BU411" s="30"/>
      <c r="BV411" s="30"/>
      <c r="BW411" s="30"/>
      <c r="BX411" s="30"/>
      <c r="BY411" s="30"/>
      <c r="BZ411" s="30"/>
      <c r="CA411" s="30"/>
      <c r="CB411" s="30"/>
      <c r="CC411" s="30"/>
      <c r="CD411" s="30"/>
      <c r="CE411" s="30"/>
      <c r="CF411" s="30"/>
      <c r="CG411" s="30"/>
      <c r="CH411" s="30"/>
      <c r="CI411" s="30"/>
      <c r="CJ411" s="30"/>
      <c r="CK411" s="30"/>
      <c r="CL411" s="30"/>
      <c r="CM411" s="30"/>
      <c r="CN411" s="30"/>
      <c r="CO411" s="30"/>
      <c r="CP411" s="30"/>
      <c r="CQ411" s="30"/>
      <c r="CR411" s="30"/>
    </row>
    <row r="412" spans="1:96" x14ac:dyDescent="0.25">
      <c r="A412" s="30" t="s">
        <v>1759</v>
      </c>
      <c r="B412" s="30">
        <v>1262</v>
      </c>
      <c r="C412" s="30" t="s">
        <v>2882</v>
      </c>
      <c r="D412" s="30">
        <v>1140</v>
      </c>
      <c r="E412" s="30"/>
      <c r="F412" s="30"/>
      <c r="G412" s="30"/>
      <c r="H412" s="30"/>
      <c r="I412" s="30"/>
      <c r="J412" s="30"/>
      <c r="K412" s="30"/>
      <c r="L412" s="30"/>
      <c r="M412" s="30"/>
      <c r="N412" s="30"/>
      <c r="O412" s="30"/>
      <c r="P412" s="30"/>
      <c r="Q412" s="30"/>
      <c r="R412" s="30"/>
      <c r="S412" s="30"/>
      <c r="T412" s="30"/>
      <c r="U412" s="30"/>
      <c r="V412" s="30"/>
      <c r="W412" s="30"/>
      <c r="X412" s="30"/>
      <c r="Y412" s="30"/>
      <c r="Z412" s="30"/>
      <c r="AA412" s="30"/>
      <c r="AB412" s="30"/>
      <c r="AC412" s="30"/>
      <c r="AD412" s="30"/>
      <c r="AE412" s="30"/>
      <c r="AF412" s="30"/>
      <c r="AG412" s="30"/>
      <c r="AH412" s="30"/>
      <c r="AI412" s="30"/>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c r="BI412" s="30"/>
      <c r="BJ412" s="30"/>
      <c r="BK412" s="30"/>
      <c r="BL412" s="30"/>
      <c r="BM412" s="30"/>
      <c r="BN412" s="30"/>
      <c r="BO412" s="30"/>
      <c r="BP412" s="30"/>
      <c r="BQ412" s="30"/>
      <c r="BR412" s="30"/>
      <c r="BS412" s="30"/>
      <c r="BT412" s="30"/>
      <c r="BU412" s="30"/>
      <c r="BV412" s="30"/>
      <c r="BW412" s="30"/>
      <c r="BX412" s="30"/>
      <c r="BY412" s="30"/>
      <c r="BZ412" s="30"/>
      <c r="CA412" s="30"/>
      <c r="CB412" s="30"/>
      <c r="CC412" s="30"/>
      <c r="CD412" s="30"/>
      <c r="CE412" s="30"/>
      <c r="CF412" s="30"/>
      <c r="CG412" s="30"/>
      <c r="CH412" s="30"/>
      <c r="CI412" s="30"/>
      <c r="CJ412" s="30"/>
      <c r="CK412" s="30"/>
      <c r="CL412" s="30"/>
      <c r="CM412" s="30"/>
      <c r="CN412" s="30"/>
      <c r="CO412" s="30"/>
      <c r="CP412" s="30"/>
      <c r="CQ412" s="30"/>
      <c r="CR412" s="30"/>
    </row>
    <row r="413" spans="1:96" x14ac:dyDescent="0.25">
      <c r="A413" s="30" t="s">
        <v>1760</v>
      </c>
      <c r="B413" s="30">
        <v>1596</v>
      </c>
      <c r="C413" s="30" t="s">
        <v>2867</v>
      </c>
      <c r="D413" s="30">
        <v>1020</v>
      </c>
      <c r="E413" s="30"/>
      <c r="F413" s="30"/>
      <c r="G413" s="30"/>
      <c r="H413" s="30"/>
      <c r="I413" s="30"/>
      <c r="J413" s="30"/>
      <c r="K413" s="30"/>
      <c r="L413" s="30"/>
      <c r="M413" s="30"/>
      <c r="N413" s="30"/>
      <c r="O413" s="30"/>
      <c r="P413" s="30"/>
      <c r="Q413" s="30"/>
      <c r="R413" s="30"/>
      <c r="S413" s="30"/>
      <c r="T413" s="30"/>
      <c r="U413" s="30"/>
      <c r="V413" s="30"/>
      <c r="W413" s="30"/>
      <c r="X413" s="30"/>
      <c r="Y413" s="30"/>
      <c r="Z413" s="30"/>
      <c r="AA413" s="30"/>
      <c r="AB413" s="30"/>
      <c r="AC413" s="30"/>
      <c r="AD413" s="30"/>
      <c r="AE413" s="30"/>
      <c r="AF413" s="30"/>
      <c r="AG413" s="30"/>
      <c r="AH413" s="30"/>
      <c r="AI413" s="30"/>
      <c r="AJ413" s="30"/>
      <c r="AK413" s="30"/>
      <c r="AL413" s="30"/>
      <c r="AM413" s="30"/>
      <c r="AN413" s="30"/>
      <c r="AO413" s="30"/>
      <c r="AP413" s="30"/>
      <c r="AQ413" s="30"/>
      <c r="AR413" s="30"/>
      <c r="AS413" s="30"/>
      <c r="AT413" s="30"/>
      <c r="AU413" s="30"/>
      <c r="AV413" s="30"/>
      <c r="AW413" s="30"/>
      <c r="AX413" s="30"/>
      <c r="AY413" s="30"/>
      <c r="AZ413" s="30"/>
      <c r="BA413" s="30"/>
      <c r="BB413" s="30"/>
      <c r="BC413" s="30"/>
      <c r="BD413" s="30"/>
      <c r="BE413" s="30"/>
      <c r="BF413" s="30"/>
      <c r="BG413" s="30"/>
      <c r="BH413" s="30"/>
      <c r="BI413" s="30"/>
      <c r="BJ413" s="30"/>
      <c r="BK413" s="30"/>
      <c r="BL413" s="30"/>
      <c r="BM413" s="30"/>
      <c r="BN413" s="30"/>
      <c r="BO413" s="30"/>
      <c r="BP413" s="30"/>
      <c r="BQ413" s="30"/>
      <c r="BR413" s="30"/>
      <c r="BS413" s="30"/>
      <c r="BT413" s="30"/>
      <c r="BU413" s="30"/>
      <c r="BV413" s="30"/>
      <c r="BW413" s="30"/>
      <c r="BX413" s="30"/>
      <c r="BY413" s="30"/>
      <c r="BZ413" s="30"/>
      <c r="CA413" s="30"/>
      <c r="CB413" s="30"/>
      <c r="CC413" s="30"/>
      <c r="CD413" s="30"/>
      <c r="CE413" s="30"/>
      <c r="CF413" s="30"/>
      <c r="CG413" s="30"/>
      <c r="CH413" s="30"/>
      <c r="CI413" s="30"/>
      <c r="CJ413" s="30"/>
      <c r="CK413" s="30"/>
      <c r="CL413" s="30"/>
      <c r="CM413" s="30"/>
      <c r="CN413" s="30"/>
      <c r="CO413" s="30"/>
      <c r="CP413" s="30"/>
      <c r="CQ413" s="30"/>
      <c r="CR413" s="30"/>
    </row>
    <row r="414" spans="1:96" x14ac:dyDescent="0.25">
      <c r="A414" s="30" t="s">
        <v>1761</v>
      </c>
      <c r="B414" s="30">
        <v>419</v>
      </c>
      <c r="C414" s="30" t="s">
        <v>2882</v>
      </c>
      <c r="D414" s="30">
        <v>1140</v>
      </c>
      <c r="E414" s="30"/>
      <c r="F414" s="30"/>
      <c r="G414" s="30"/>
      <c r="H414" s="30"/>
      <c r="I414" s="30"/>
      <c r="J414" s="30"/>
      <c r="K414" s="30"/>
      <c r="L414" s="30"/>
      <c r="M414" s="30"/>
      <c r="N414" s="30"/>
      <c r="O414" s="30"/>
      <c r="P414" s="30"/>
      <c r="Q414" s="30"/>
      <c r="R414" s="30"/>
      <c r="S414" s="30"/>
      <c r="T414" s="30"/>
      <c r="U414" s="30"/>
      <c r="V414" s="30"/>
      <c r="W414" s="30"/>
      <c r="X414" s="30"/>
      <c r="Y414" s="30"/>
      <c r="Z414" s="30"/>
      <c r="AA414" s="30"/>
      <c r="AB414" s="30"/>
      <c r="AC414" s="30"/>
      <c r="AD414" s="30"/>
      <c r="AE414" s="30"/>
      <c r="AF414" s="30"/>
      <c r="AG414" s="30"/>
      <c r="AH414" s="30"/>
      <c r="AI414" s="30"/>
      <c r="AJ414" s="30"/>
      <c r="AK414" s="30"/>
      <c r="AL414" s="30"/>
      <c r="AM414" s="30"/>
      <c r="AN414" s="30"/>
      <c r="AO414" s="30"/>
      <c r="AP414" s="30"/>
      <c r="AQ414" s="30"/>
      <c r="AR414" s="30"/>
      <c r="AS414" s="30"/>
      <c r="AT414" s="30"/>
      <c r="AU414" s="30"/>
      <c r="AV414" s="30"/>
      <c r="AW414" s="30"/>
      <c r="AX414" s="30"/>
      <c r="AY414" s="30"/>
      <c r="AZ414" s="30"/>
      <c r="BA414" s="30"/>
      <c r="BB414" s="30"/>
      <c r="BC414" s="30"/>
      <c r="BD414" s="30"/>
      <c r="BE414" s="30"/>
      <c r="BF414" s="30"/>
      <c r="BG414" s="30"/>
      <c r="BH414" s="30"/>
      <c r="BI414" s="30"/>
      <c r="BJ414" s="30"/>
      <c r="BK414" s="30"/>
      <c r="BL414" s="30"/>
      <c r="BM414" s="30"/>
      <c r="BN414" s="30"/>
      <c r="BO414" s="30"/>
      <c r="BP414" s="30"/>
      <c r="BQ414" s="30"/>
      <c r="BR414" s="30"/>
      <c r="BS414" s="30"/>
      <c r="BT414" s="30"/>
      <c r="BU414" s="30"/>
      <c r="BV414" s="30"/>
      <c r="BW414" s="30"/>
      <c r="BX414" s="30"/>
      <c r="BY414" s="30"/>
      <c r="BZ414" s="30"/>
      <c r="CA414" s="30"/>
      <c r="CB414" s="30"/>
      <c r="CC414" s="30"/>
      <c r="CD414" s="30"/>
      <c r="CE414" s="30"/>
      <c r="CF414" s="30"/>
      <c r="CG414" s="30"/>
      <c r="CH414" s="30"/>
      <c r="CI414" s="30"/>
      <c r="CJ414" s="30"/>
      <c r="CK414" s="30"/>
      <c r="CL414" s="30"/>
      <c r="CM414" s="30"/>
      <c r="CN414" s="30"/>
      <c r="CO414" s="30"/>
      <c r="CP414" s="30"/>
      <c r="CQ414" s="30"/>
      <c r="CR414" s="30"/>
    </row>
    <row r="415" spans="1:96" x14ac:dyDescent="0.25">
      <c r="A415" s="30" t="s">
        <v>1762</v>
      </c>
      <c r="B415" s="30">
        <v>1273</v>
      </c>
      <c r="C415" s="30" t="s">
        <v>2706</v>
      </c>
      <c r="D415" s="30">
        <v>130</v>
      </c>
      <c r="E415" s="30"/>
      <c r="F415" s="30"/>
      <c r="G415" s="30"/>
      <c r="H415" s="30"/>
      <c r="I415" s="30"/>
      <c r="J415" s="30"/>
      <c r="K415" s="30"/>
      <c r="L415" s="30"/>
      <c r="M415" s="30"/>
      <c r="N415" s="30"/>
      <c r="O415" s="30"/>
      <c r="P415" s="30"/>
      <c r="Q415" s="30"/>
      <c r="R415" s="30"/>
      <c r="S415" s="30"/>
      <c r="T415" s="30"/>
      <c r="U415" s="30"/>
      <c r="V415" s="30"/>
      <c r="W415" s="30"/>
      <c r="X415" s="30"/>
      <c r="Y415" s="30"/>
      <c r="Z415" s="30"/>
      <c r="AA415" s="30"/>
      <c r="AB415" s="30"/>
      <c r="AC415" s="30"/>
      <c r="AD415" s="30"/>
      <c r="AE415" s="30"/>
      <c r="AF415" s="30"/>
      <c r="AG415" s="30"/>
      <c r="AH415" s="30"/>
      <c r="AI415" s="30"/>
      <c r="AJ415" s="30"/>
      <c r="AK415" s="30"/>
      <c r="AL415" s="30"/>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c r="BJ415" s="30"/>
      <c r="BK415" s="30"/>
      <c r="BL415" s="30"/>
      <c r="BM415" s="30"/>
      <c r="BN415" s="30"/>
      <c r="BO415" s="30"/>
      <c r="BP415" s="30"/>
      <c r="BQ415" s="30"/>
      <c r="BR415" s="30"/>
      <c r="BS415" s="30"/>
      <c r="BT415" s="30"/>
      <c r="BU415" s="30"/>
      <c r="BV415" s="30"/>
      <c r="BW415" s="30"/>
      <c r="BX415" s="30"/>
      <c r="BY415" s="30"/>
      <c r="BZ415" s="30"/>
      <c r="CA415" s="30"/>
      <c r="CB415" s="30"/>
      <c r="CC415" s="30"/>
      <c r="CD415" s="30"/>
      <c r="CE415" s="30"/>
      <c r="CF415" s="30"/>
      <c r="CG415" s="30"/>
      <c r="CH415" s="30"/>
      <c r="CI415" s="30"/>
      <c r="CJ415" s="30"/>
      <c r="CK415" s="30"/>
      <c r="CL415" s="30"/>
      <c r="CM415" s="30"/>
      <c r="CN415" s="30"/>
      <c r="CO415" s="30"/>
      <c r="CP415" s="30"/>
      <c r="CQ415" s="30"/>
      <c r="CR415" s="30"/>
    </row>
    <row r="416" spans="1:96" x14ac:dyDescent="0.25">
      <c r="A416" s="30" t="s">
        <v>1763</v>
      </c>
      <c r="B416" s="30">
        <v>1279</v>
      </c>
      <c r="C416" s="30" t="s">
        <v>2702</v>
      </c>
      <c r="D416" s="30">
        <v>8001</v>
      </c>
      <c r="E416" s="30"/>
      <c r="F416" s="30"/>
      <c r="G416" s="30"/>
      <c r="H416" s="30"/>
      <c r="I416" s="30"/>
      <c r="J416" s="30"/>
      <c r="K416" s="30"/>
      <c r="L416" s="30"/>
      <c r="M416" s="30"/>
      <c r="N416" s="30"/>
      <c r="O416" s="30"/>
      <c r="P416" s="30"/>
      <c r="Q416" s="30"/>
      <c r="R416" s="30"/>
      <c r="S416" s="30"/>
      <c r="T416" s="30"/>
      <c r="U416" s="30"/>
      <c r="V416" s="30"/>
      <c r="W416" s="30"/>
      <c r="X416" s="30"/>
      <c r="Y416" s="30"/>
      <c r="Z416" s="30"/>
      <c r="AA416" s="30"/>
      <c r="AB416" s="30"/>
      <c r="AC416" s="30"/>
      <c r="AD416" s="30"/>
      <c r="AE416" s="30"/>
      <c r="AF416" s="30"/>
      <c r="AG416" s="30"/>
      <c r="AH416" s="30"/>
      <c r="AI416" s="30"/>
      <c r="AJ416" s="30"/>
      <c r="AK416" s="30"/>
      <c r="AL416" s="30"/>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c r="BJ416" s="30"/>
      <c r="BK416" s="30"/>
      <c r="BL416" s="30"/>
      <c r="BM416" s="30"/>
      <c r="BN416" s="30"/>
      <c r="BO416" s="30"/>
      <c r="BP416" s="30"/>
      <c r="BQ416" s="30"/>
      <c r="BR416" s="30"/>
      <c r="BS416" s="30"/>
      <c r="BT416" s="30"/>
      <c r="BU416" s="30"/>
      <c r="BV416" s="30"/>
      <c r="BW416" s="30"/>
      <c r="BX416" s="30"/>
      <c r="BY416" s="30"/>
      <c r="BZ416" s="30"/>
      <c r="CA416" s="30"/>
      <c r="CB416" s="30"/>
      <c r="CC416" s="30"/>
      <c r="CD416" s="30"/>
      <c r="CE416" s="30"/>
      <c r="CF416" s="30"/>
      <c r="CG416" s="30"/>
      <c r="CH416" s="30"/>
      <c r="CI416" s="30"/>
      <c r="CJ416" s="30"/>
      <c r="CK416" s="30"/>
      <c r="CL416" s="30"/>
      <c r="CM416" s="30"/>
      <c r="CN416" s="30"/>
      <c r="CO416" s="30"/>
      <c r="CP416" s="30"/>
      <c r="CQ416" s="30"/>
      <c r="CR416" s="30"/>
    </row>
    <row r="417" spans="1:96" x14ac:dyDescent="0.25">
      <c r="A417" s="30" t="s">
        <v>1764</v>
      </c>
      <c r="B417" s="30">
        <v>1284</v>
      </c>
      <c r="C417" s="30" t="s">
        <v>2671</v>
      </c>
      <c r="D417" s="30">
        <v>470</v>
      </c>
      <c r="E417" s="30"/>
      <c r="F417" s="30"/>
      <c r="G417" s="30"/>
      <c r="H417" s="30"/>
      <c r="I417" s="30"/>
      <c r="J417" s="30"/>
      <c r="K417" s="30"/>
      <c r="L417" s="30"/>
      <c r="M417" s="30"/>
      <c r="N417" s="30"/>
      <c r="O417" s="30"/>
      <c r="P417" s="30"/>
      <c r="Q417" s="30"/>
      <c r="R417" s="30"/>
      <c r="S417" s="30"/>
      <c r="T417" s="30"/>
      <c r="U417" s="30"/>
      <c r="V417" s="30"/>
      <c r="W417" s="30"/>
      <c r="X417" s="30"/>
      <c r="Y417" s="30"/>
      <c r="Z417" s="30"/>
      <c r="AA417" s="30"/>
      <c r="AB417" s="30"/>
      <c r="AC417" s="30"/>
      <c r="AD417" s="30"/>
      <c r="AE417" s="30"/>
      <c r="AF417" s="30"/>
      <c r="AG417" s="30"/>
      <c r="AH417" s="30"/>
      <c r="AI417" s="30"/>
      <c r="AJ417" s="30"/>
      <c r="AK417" s="30"/>
      <c r="AL417" s="30"/>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c r="BJ417" s="30"/>
      <c r="BK417" s="30"/>
      <c r="BL417" s="30"/>
      <c r="BM417" s="30"/>
      <c r="BN417" s="30"/>
      <c r="BO417" s="30"/>
      <c r="BP417" s="30"/>
      <c r="BQ417" s="30"/>
      <c r="BR417" s="30"/>
      <c r="BS417" s="30"/>
      <c r="BT417" s="30"/>
      <c r="BU417" s="30"/>
      <c r="BV417" s="30"/>
      <c r="BW417" s="30"/>
      <c r="BX417" s="30"/>
      <c r="BY417" s="30"/>
      <c r="BZ417" s="30"/>
      <c r="CA417" s="30"/>
      <c r="CB417" s="30"/>
      <c r="CC417" s="30"/>
      <c r="CD417" s="30"/>
      <c r="CE417" s="30"/>
      <c r="CF417" s="30"/>
      <c r="CG417" s="30"/>
      <c r="CH417" s="30"/>
      <c r="CI417" s="30"/>
      <c r="CJ417" s="30"/>
      <c r="CK417" s="30"/>
      <c r="CL417" s="30"/>
      <c r="CM417" s="30"/>
      <c r="CN417" s="30"/>
      <c r="CO417" s="30"/>
      <c r="CP417" s="30"/>
      <c r="CQ417" s="30"/>
      <c r="CR417" s="30"/>
    </row>
    <row r="418" spans="1:96" x14ac:dyDescent="0.25">
      <c r="A418" s="30" t="s">
        <v>1765</v>
      </c>
      <c r="B418" s="30">
        <v>429</v>
      </c>
      <c r="C418" s="30" t="s">
        <v>2774</v>
      </c>
      <c r="D418" s="30">
        <v>1180</v>
      </c>
      <c r="E418" s="30"/>
      <c r="F418" s="30"/>
      <c r="G418" s="30"/>
      <c r="H418" s="30"/>
      <c r="I418" s="30"/>
      <c r="J418" s="30"/>
      <c r="K418" s="30"/>
      <c r="L418" s="30"/>
      <c r="M418" s="30"/>
      <c r="N418" s="30"/>
      <c r="O418" s="30"/>
      <c r="P418" s="30"/>
      <c r="Q418" s="30"/>
      <c r="R418" s="30"/>
      <c r="S418" s="30"/>
      <c r="T418" s="30"/>
      <c r="U418" s="30"/>
      <c r="V418" s="30"/>
      <c r="W418" s="30"/>
      <c r="X418" s="30"/>
      <c r="Y418" s="30"/>
      <c r="Z418" s="30"/>
      <c r="AA418" s="30"/>
      <c r="AB418" s="30"/>
      <c r="AC418" s="30"/>
      <c r="AD418" s="30"/>
      <c r="AE418" s="30"/>
      <c r="AF418" s="30"/>
      <c r="AG418" s="30"/>
      <c r="AH418" s="30"/>
      <c r="AI418" s="30"/>
      <c r="AJ418" s="30"/>
      <c r="AK418" s="30"/>
      <c r="AL418" s="30"/>
      <c r="AM418" s="30"/>
      <c r="AN418" s="30"/>
      <c r="AO418" s="30"/>
      <c r="AP418" s="30"/>
      <c r="AQ418" s="30"/>
      <c r="AR418" s="30"/>
      <c r="AS418" s="30"/>
      <c r="AT418" s="30"/>
      <c r="AU418" s="30"/>
      <c r="AV418" s="30"/>
      <c r="AW418" s="30"/>
      <c r="AX418" s="30"/>
      <c r="AY418" s="30"/>
      <c r="AZ418" s="30"/>
      <c r="BA418" s="30"/>
      <c r="BB418" s="30"/>
      <c r="BC418" s="30"/>
      <c r="BD418" s="30"/>
      <c r="BE418" s="30"/>
      <c r="BF418" s="30"/>
      <c r="BG418" s="30"/>
      <c r="BH418" s="30"/>
      <c r="BI418" s="30"/>
      <c r="BJ418" s="30"/>
      <c r="BK418" s="30"/>
      <c r="BL418" s="30"/>
      <c r="BM418" s="30"/>
      <c r="BN418" s="30"/>
      <c r="BO418" s="30"/>
      <c r="BP418" s="30"/>
      <c r="BQ418" s="30"/>
      <c r="BR418" s="30"/>
      <c r="BS418" s="30"/>
      <c r="BT418" s="30"/>
      <c r="BU418" s="30"/>
      <c r="BV418" s="30"/>
      <c r="BW418" s="30"/>
      <c r="BX418" s="30"/>
      <c r="BY418" s="30"/>
      <c r="BZ418" s="30"/>
      <c r="CA418" s="30"/>
      <c r="CB418" s="30"/>
      <c r="CC418" s="30"/>
      <c r="CD418" s="30"/>
      <c r="CE418" s="30"/>
      <c r="CF418" s="30"/>
      <c r="CG418" s="30"/>
      <c r="CH418" s="30"/>
      <c r="CI418" s="30"/>
      <c r="CJ418" s="30"/>
      <c r="CK418" s="30"/>
      <c r="CL418" s="30"/>
      <c r="CM418" s="30"/>
      <c r="CN418" s="30"/>
      <c r="CO418" s="30"/>
      <c r="CP418" s="30"/>
      <c r="CQ418" s="30"/>
      <c r="CR418" s="30"/>
    </row>
    <row r="419" spans="1:96" x14ac:dyDescent="0.25">
      <c r="A419" s="30" t="s">
        <v>1766</v>
      </c>
      <c r="B419" s="30">
        <v>1296</v>
      </c>
      <c r="C419" s="30" t="s">
        <v>2774</v>
      </c>
      <c r="D419" s="30">
        <v>1180</v>
      </c>
      <c r="E419" s="30"/>
      <c r="F419" s="30"/>
      <c r="G419" s="30"/>
      <c r="H419" s="30"/>
      <c r="I419" s="30"/>
      <c r="J419" s="30"/>
      <c r="K419" s="30"/>
      <c r="L419" s="30"/>
      <c r="M419" s="30"/>
      <c r="N419" s="30"/>
      <c r="O419" s="30"/>
      <c r="P419" s="30"/>
      <c r="Q419" s="30"/>
      <c r="R419" s="30"/>
      <c r="S419" s="30"/>
      <c r="T419" s="30"/>
      <c r="U419" s="30"/>
      <c r="V419" s="30"/>
      <c r="W419" s="30"/>
      <c r="X419" s="30"/>
      <c r="Y419" s="30"/>
      <c r="Z419" s="30"/>
      <c r="AA419" s="30"/>
      <c r="AB419" s="30"/>
      <c r="AC419" s="30"/>
      <c r="AD419" s="30"/>
      <c r="AE419" s="30"/>
      <c r="AF419" s="30"/>
      <c r="AG419" s="30"/>
      <c r="AH419" s="30"/>
      <c r="AI419" s="30"/>
      <c r="AJ419" s="30"/>
      <c r="AK419" s="30"/>
      <c r="AL419" s="30"/>
      <c r="AM419" s="30"/>
      <c r="AN419" s="30"/>
      <c r="AO419" s="30"/>
      <c r="AP419" s="30"/>
      <c r="AQ419" s="30"/>
      <c r="AR419" s="30"/>
      <c r="AS419" s="30"/>
      <c r="AT419" s="30"/>
      <c r="AU419" s="30"/>
      <c r="AV419" s="30"/>
      <c r="AW419" s="30"/>
      <c r="AX419" s="30"/>
      <c r="AY419" s="30"/>
      <c r="AZ419" s="30"/>
      <c r="BA419" s="30"/>
      <c r="BB419" s="30"/>
      <c r="BC419" s="30"/>
      <c r="BD419" s="30"/>
      <c r="BE419" s="30"/>
      <c r="BF419" s="30"/>
      <c r="BG419" s="30"/>
      <c r="BH419" s="30"/>
      <c r="BI419" s="30"/>
      <c r="BJ419" s="30"/>
      <c r="BK419" s="30"/>
      <c r="BL419" s="30"/>
      <c r="BM419" s="30"/>
      <c r="BN419" s="30"/>
      <c r="BO419" s="30"/>
      <c r="BP419" s="30"/>
      <c r="BQ419" s="30"/>
      <c r="BR419" s="30"/>
      <c r="BS419" s="30"/>
      <c r="BT419" s="30"/>
      <c r="BU419" s="30"/>
      <c r="BV419" s="30"/>
      <c r="BW419" s="30"/>
      <c r="BX419" s="30"/>
      <c r="BY419" s="30"/>
      <c r="BZ419" s="30"/>
      <c r="CA419" s="30"/>
      <c r="CB419" s="30"/>
      <c r="CC419" s="30"/>
      <c r="CD419" s="30"/>
      <c r="CE419" s="30"/>
      <c r="CF419" s="30"/>
      <c r="CG419" s="30"/>
      <c r="CH419" s="30"/>
      <c r="CI419" s="30"/>
      <c r="CJ419" s="30"/>
      <c r="CK419" s="30"/>
      <c r="CL419" s="30"/>
      <c r="CM419" s="30"/>
      <c r="CN419" s="30"/>
      <c r="CO419" s="30"/>
      <c r="CP419" s="30"/>
      <c r="CQ419" s="30"/>
      <c r="CR419" s="30"/>
    </row>
    <row r="420" spans="1:96" x14ac:dyDescent="0.25">
      <c r="A420" s="30" t="s">
        <v>1767</v>
      </c>
      <c r="B420" s="30">
        <v>1299</v>
      </c>
      <c r="C420" s="30" t="s">
        <v>2883</v>
      </c>
      <c r="D420" s="30">
        <v>3090</v>
      </c>
      <c r="E420" s="30"/>
      <c r="F420" s="30"/>
      <c r="G420" s="30"/>
      <c r="H420" s="30"/>
      <c r="I420" s="30"/>
      <c r="J420" s="30"/>
      <c r="K420" s="30"/>
      <c r="L420" s="30"/>
      <c r="M420" s="30"/>
      <c r="N420" s="30"/>
      <c r="O420" s="30"/>
      <c r="P420" s="30"/>
      <c r="Q420" s="30"/>
      <c r="R420" s="30"/>
      <c r="S420" s="30"/>
      <c r="T420" s="30"/>
      <c r="U420" s="30"/>
      <c r="V420" s="30"/>
      <c r="W420" s="30"/>
      <c r="X420" s="30"/>
      <c r="Y420" s="30"/>
      <c r="Z420" s="30"/>
      <c r="AA420" s="30"/>
      <c r="AB420" s="30"/>
      <c r="AC420" s="30"/>
      <c r="AD420" s="30"/>
      <c r="AE420" s="30"/>
      <c r="AF420" s="30"/>
      <c r="AG420" s="30"/>
      <c r="AH420" s="30"/>
      <c r="AI420" s="30"/>
      <c r="AJ420" s="30"/>
      <c r="AK420" s="30"/>
      <c r="AL420" s="30"/>
      <c r="AM420" s="30"/>
      <c r="AN420" s="30"/>
      <c r="AO420" s="30"/>
      <c r="AP420" s="30"/>
      <c r="AQ420" s="30"/>
      <c r="AR420" s="30"/>
      <c r="AS420" s="30"/>
      <c r="AT420" s="30"/>
      <c r="AU420" s="30"/>
      <c r="AV420" s="30"/>
      <c r="AW420" s="30"/>
      <c r="AX420" s="30"/>
      <c r="AY420" s="30"/>
      <c r="AZ420" s="30"/>
      <c r="BA420" s="30"/>
      <c r="BB420" s="30"/>
      <c r="BC420" s="30"/>
      <c r="BD420" s="30"/>
      <c r="BE420" s="30"/>
      <c r="BF420" s="30"/>
      <c r="BG420" s="30"/>
      <c r="BH420" s="30"/>
      <c r="BI420" s="30"/>
      <c r="BJ420" s="30"/>
      <c r="BK420" s="30"/>
      <c r="BL420" s="30"/>
      <c r="BM420" s="30"/>
      <c r="BN420" s="30"/>
      <c r="BO420" s="30"/>
      <c r="BP420" s="30"/>
      <c r="BQ420" s="30"/>
      <c r="BR420" s="30"/>
      <c r="BS420" s="30"/>
      <c r="BT420" s="30"/>
      <c r="BU420" s="30"/>
      <c r="BV420" s="30"/>
      <c r="BW420" s="30"/>
      <c r="BX420" s="30"/>
      <c r="BY420" s="30"/>
      <c r="BZ420" s="30"/>
      <c r="CA420" s="30"/>
      <c r="CB420" s="30"/>
      <c r="CC420" s="30"/>
      <c r="CD420" s="30"/>
      <c r="CE420" s="30"/>
      <c r="CF420" s="30"/>
      <c r="CG420" s="30"/>
      <c r="CH420" s="30"/>
      <c r="CI420" s="30"/>
      <c r="CJ420" s="30"/>
      <c r="CK420" s="30"/>
      <c r="CL420" s="30"/>
      <c r="CM420" s="30"/>
      <c r="CN420" s="30"/>
      <c r="CO420" s="30"/>
      <c r="CP420" s="30"/>
      <c r="CQ420" s="30"/>
      <c r="CR420" s="30"/>
    </row>
    <row r="421" spans="1:96" x14ac:dyDescent="0.25">
      <c r="A421" s="30" t="s">
        <v>1768</v>
      </c>
      <c r="B421" s="30">
        <v>6055</v>
      </c>
      <c r="C421" s="30" t="s">
        <v>2712</v>
      </c>
      <c r="D421" s="30">
        <v>2000</v>
      </c>
      <c r="E421" s="30"/>
      <c r="F421" s="30"/>
      <c r="G421" s="30"/>
      <c r="H421" s="30"/>
      <c r="I421" s="30"/>
      <c r="J421" s="30"/>
      <c r="K421" s="30"/>
      <c r="L421" s="30"/>
      <c r="M421" s="30"/>
      <c r="N421" s="30"/>
      <c r="O421" s="30"/>
      <c r="P421" s="30"/>
      <c r="Q421" s="30"/>
      <c r="R421" s="30"/>
      <c r="S421" s="30"/>
      <c r="T421" s="30"/>
      <c r="U421" s="30"/>
      <c r="V421" s="30"/>
      <c r="W421" s="30"/>
      <c r="X421" s="30"/>
      <c r="Y421" s="30"/>
      <c r="Z421" s="30"/>
      <c r="AA421" s="30"/>
      <c r="AB421" s="30"/>
      <c r="AC421" s="30"/>
      <c r="AD421" s="30"/>
      <c r="AE421" s="30"/>
      <c r="AF421" s="30"/>
      <c r="AG421" s="30"/>
      <c r="AH421" s="30"/>
      <c r="AI421" s="30"/>
      <c r="AJ421" s="30"/>
      <c r="AK421" s="30"/>
      <c r="AL421" s="30"/>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c r="BJ421" s="30"/>
      <c r="BK421" s="30"/>
      <c r="BL421" s="30"/>
      <c r="BM421" s="30"/>
      <c r="BN421" s="30"/>
      <c r="BO421" s="30"/>
      <c r="BP421" s="30"/>
      <c r="BQ421" s="30"/>
      <c r="BR421" s="30"/>
      <c r="BS421" s="30"/>
      <c r="BT421" s="30"/>
      <c r="BU421" s="30"/>
      <c r="BV421" s="30"/>
      <c r="BW421" s="30"/>
      <c r="BX421" s="30"/>
      <c r="BY421" s="30"/>
      <c r="BZ421" s="30"/>
      <c r="CA421" s="30"/>
      <c r="CB421" s="30"/>
      <c r="CC421" s="30"/>
      <c r="CD421" s="30"/>
      <c r="CE421" s="30"/>
      <c r="CF421" s="30"/>
      <c r="CG421" s="30"/>
      <c r="CH421" s="30"/>
      <c r="CI421" s="30"/>
      <c r="CJ421" s="30"/>
      <c r="CK421" s="30"/>
      <c r="CL421" s="30"/>
      <c r="CM421" s="30"/>
      <c r="CN421" s="30"/>
      <c r="CO421" s="30"/>
      <c r="CP421" s="30"/>
      <c r="CQ421" s="30"/>
      <c r="CR421" s="30"/>
    </row>
    <row r="422" spans="1:96" x14ac:dyDescent="0.25">
      <c r="A422" s="30" t="s">
        <v>1769</v>
      </c>
      <c r="B422" s="30">
        <v>1304</v>
      </c>
      <c r="C422" s="30" t="s">
        <v>2804</v>
      </c>
      <c r="D422" s="30">
        <v>2690</v>
      </c>
      <c r="E422" s="30"/>
      <c r="F422" s="30"/>
      <c r="G422" s="30"/>
      <c r="H422" s="30"/>
      <c r="I422" s="30"/>
      <c r="J422" s="30"/>
      <c r="K422" s="30"/>
      <c r="L422" s="30"/>
      <c r="M422" s="30"/>
      <c r="N422" s="30"/>
      <c r="O422" s="30"/>
      <c r="P422" s="30"/>
      <c r="Q422" s="30"/>
      <c r="R422" s="30"/>
      <c r="S422" s="30"/>
      <c r="T422" s="30"/>
      <c r="U422" s="30"/>
      <c r="V422" s="30"/>
      <c r="W422" s="30"/>
      <c r="X422" s="30"/>
      <c r="Y422" s="30"/>
      <c r="Z422" s="30"/>
      <c r="AA422" s="30"/>
      <c r="AB422" s="30"/>
      <c r="AC422" s="30"/>
      <c r="AD422" s="30"/>
      <c r="AE422" s="30"/>
      <c r="AF422" s="30"/>
      <c r="AG422" s="30"/>
      <c r="AH422" s="30"/>
      <c r="AI422" s="30"/>
      <c r="AJ422" s="30"/>
      <c r="AK422" s="30"/>
      <c r="AL422" s="30"/>
      <c r="AM422" s="30"/>
      <c r="AN422" s="30"/>
      <c r="AO422" s="30"/>
      <c r="AP422" s="30"/>
      <c r="AQ422" s="30"/>
      <c r="AR422" s="30"/>
      <c r="AS422" s="30"/>
      <c r="AT422" s="30"/>
      <c r="AU422" s="30"/>
      <c r="AV422" s="30"/>
      <c r="AW422" s="30"/>
      <c r="AX422" s="30"/>
      <c r="AY422" s="30"/>
      <c r="AZ422" s="30"/>
      <c r="BA422" s="30"/>
      <c r="BB422" s="30"/>
      <c r="BC422" s="30"/>
      <c r="BD422" s="30"/>
      <c r="BE422" s="30"/>
      <c r="BF422" s="30"/>
      <c r="BG422" s="30"/>
      <c r="BH422" s="30"/>
      <c r="BI422" s="30"/>
      <c r="BJ422" s="30"/>
      <c r="BK422" s="30"/>
      <c r="BL422" s="30"/>
      <c r="BM422" s="30"/>
      <c r="BN422" s="30"/>
      <c r="BO422" s="30"/>
      <c r="BP422" s="30"/>
      <c r="BQ422" s="30"/>
      <c r="BR422" s="30"/>
      <c r="BS422" s="30"/>
      <c r="BT422" s="30"/>
      <c r="BU422" s="30"/>
      <c r="BV422" s="30"/>
      <c r="BW422" s="30"/>
      <c r="BX422" s="30"/>
      <c r="BY422" s="30"/>
      <c r="BZ422" s="30"/>
      <c r="CA422" s="30"/>
      <c r="CB422" s="30"/>
      <c r="CC422" s="30"/>
      <c r="CD422" s="30"/>
      <c r="CE422" s="30"/>
      <c r="CF422" s="30"/>
      <c r="CG422" s="30"/>
      <c r="CH422" s="30"/>
      <c r="CI422" s="30"/>
      <c r="CJ422" s="30"/>
      <c r="CK422" s="30"/>
      <c r="CL422" s="30"/>
      <c r="CM422" s="30"/>
      <c r="CN422" s="30"/>
      <c r="CO422" s="30"/>
      <c r="CP422" s="30"/>
      <c r="CQ422" s="30"/>
      <c r="CR422" s="30"/>
    </row>
    <row r="423" spans="1:96" x14ac:dyDescent="0.25">
      <c r="A423" s="30" t="s">
        <v>1770</v>
      </c>
      <c r="B423" s="30">
        <v>4212</v>
      </c>
      <c r="C423" s="30" t="s">
        <v>2884</v>
      </c>
      <c r="D423" s="30">
        <v>540</v>
      </c>
      <c r="E423" s="30"/>
      <c r="F423" s="30"/>
      <c r="G423" s="30"/>
      <c r="H423" s="30"/>
      <c r="I423" s="30"/>
      <c r="J423" s="30"/>
      <c r="K423" s="30"/>
      <c r="L423" s="30"/>
      <c r="M423" s="30"/>
      <c r="N423" s="30"/>
      <c r="O423" s="30"/>
      <c r="P423" s="30"/>
      <c r="Q423" s="30"/>
      <c r="R423" s="30"/>
      <c r="S423" s="30"/>
      <c r="T423" s="30"/>
      <c r="U423" s="30"/>
      <c r="V423" s="30"/>
      <c r="W423" s="30"/>
      <c r="X423" s="30"/>
      <c r="Y423" s="30"/>
      <c r="Z423" s="30"/>
      <c r="AA423" s="30"/>
      <c r="AB423" s="30"/>
      <c r="AC423" s="30"/>
      <c r="AD423" s="30"/>
      <c r="AE423" s="30"/>
      <c r="AF423" s="30"/>
      <c r="AG423" s="30"/>
      <c r="AH423" s="30"/>
      <c r="AI423" s="30"/>
      <c r="AJ423" s="30"/>
      <c r="AK423" s="30"/>
      <c r="AL423" s="30"/>
      <c r="AM423" s="30"/>
      <c r="AN423" s="30"/>
      <c r="AO423" s="30"/>
      <c r="AP423" s="30"/>
      <c r="AQ423" s="30"/>
      <c r="AR423" s="30"/>
      <c r="AS423" s="30"/>
      <c r="AT423" s="30"/>
      <c r="AU423" s="30"/>
      <c r="AV423" s="30"/>
      <c r="AW423" s="30"/>
      <c r="AX423" s="30"/>
      <c r="AY423" s="30"/>
      <c r="AZ423" s="30"/>
      <c r="BA423" s="30"/>
      <c r="BB423" s="30"/>
      <c r="BC423" s="30"/>
      <c r="BD423" s="30"/>
      <c r="BE423" s="30"/>
      <c r="BF423" s="30"/>
      <c r="BG423" s="30"/>
      <c r="BH423" s="30"/>
      <c r="BI423" s="30"/>
      <c r="BJ423" s="30"/>
      <c r="BK423" s="30"/>
      <c r="BL423" s="30"/>
      <c r="BM423" s="30"/>
      <c r="BN423" s="30"/>
      <c r="BO423" s="30"/>
      <c r="BP423" s="30"/>
      <c r="BQ423" s="30"/>
      <c r="BR423" s="30"/>
      <c r="BS423" s="30"/>
      <c r="BT423" s="30"/>
      <c r="BU423" s="30"/>
      <c r="BV423" s="30"/>
      <c r="BW423" s="30"/>
      <c r="BX423" s="30"/>
      <c r="BY423" s="30"/>
      <c r="BZ423" s="30"/>
      <c r="CA423" s="30"/>
      <c r="CB423" s="30"/>
      <c r="CC423" s="30"/>
      <c r="CD423" s="30"/>
      <c r="CE423" s="30"/>
      <c r="CF423" s="30"/>
      <c r="CG423" s="30"/>
      <c r="CH423" s="30"/>
      <c r="CI423" s="30"/>
      <c r="CJ423" s="30"/>
      <c r="CK423" s="30"/>
      <c r="CL423" s="30"/>
      <c r="CM423" s="30"/>
      <c r="CN423" s="30"/>
      <c r="CO423" s="30"/>
      <c r="CP423" s="30"/>
      <c r="CQ423" s="30"/>
      <c r="CR423" s="30"/>
    </row>
    <row r="424" spans="1:96" x14ac:dyDescent="0.25">
      <c r="A424" s="30" t="s">
        <v>1771</v>
      </c>
      <c r="B424" s="30">
        <v>1306</v>
      </c>
      <c r="C424" s="30" t="s">
        <v>2669</v>
      </c>
      <c r="D424" s="30">
        <v>980</v>
      </c>
      <c r="E424" s="30"/>
      <c r="F424" s="30"/>
      <c r="G424" s="30"/>
      <c r="H424" s="30"/>
      <c r="I424" s="30"/>
      <c r="J424" s="30"/>
      <c r="K424" s="30"/>
      <c r="L424" s="30"/>
      <c r="M424" s="30"/>
      <c r="N424" s="30"/>
      <c r="O424" s="30"/>
      <c r="P424" s="30"/>
      <c r="Q424" s="30"/>
      <c r="R424" s="30"/>
      <c r="S424" s="30"/>
      <c r="T424" s="30"/>
      <c r="U424" s="30"/>
      <c r="V424" s="30"/>
      <c r="W424" s="30"/>
      <c r="X424" s="30"/>
      <c r="Y424" s="30"/>
      <c r="Z424" s="30"/>
      <c r="AA424" s="30"/>
      <c r="AB424" s="30"/>
      <c r="AC424" s="30"/>
      <c r="AD424" s="30"/>
      <c r="AE424" s="30"/>
      <c r="AF424" s="30"/>
      <c r="AG424" s="30"/>
      <c r="AH424" s="30"/>
      <c r="AI424" s="30"/>
      <c r="AJ424" s="30"/>
      <c r="AK424" s="30"/>
      <c r="AL424" s="30"/>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c r="BJ424" s="30"/>
      <c r="BK424" s="30"/>
      <c r="BL424" s="30"/>
      <c r="BM424" s="30"/>
      <c r="BN424" s="30"/>
      <c r="BO424" s="30"/>
      <c r="BP424" s="30"/>
      <c r="BQ424" s="30"/>
      <c r="BR424" s="30"/>
      <c r="BS424" s="30"/>
      <c r="BT424" s="30"/>
      <c r="BU424" s="30"/>
      <c r="BV424" s="30"/>
      <c r="BW424" s="30"/>
      <c r="BX424" s="30"/>
      <c r="BY424" s="30"/>
      <c r="BZ424" s="30"/>
      <c r="CA424" s="30"/>
      <c r="CB424" s="30"/>
      <c r="CC424" s="30"/>
      <c r="CD424" s="30"/>
      <c r="CE424" s="30"/>
      <c r="CF424" s="30"/>
      <c r="CG424" s="30"/>
      <c r="CH424" s="30"/>
      <c r="CI424" s="30"/>
      <c r="CJ424" s="30"/>
      <c r="CK424" s="30"/>
      <c r="CL424" s="30"/>
      <c r="CM424" s="30"/>
      <c r="CN424" s="30"/>
      <c r="CO424" s="30"/>
      <c r="CP424" s="30"/>
      <c r="CQ424" s="30"/>
      <c r="CR424" s="30"/>
    </row>
    <row r="425" spans="1:96" x14ac:dyDescent="0.25">
      <c r="A425" s="30" t="s">
        <v>1772</v>
      </c>
      <c r="B425" s="30">
        <v>1318</v>
      </c>
      <c r="C425" s="30" t="s">
        <v>2666</v>
      </c>
      <c r="D425" s="30">
        <v>1420</v>
      </c>
      <c r="E425" s="30"/>
      <c r="F425" s="30"/>
      <c r="G425" s="30"/>
      <c r="H425" s="30"/>
      <c r="I425" s="30"/>
      <c r="J425" s="30"/>
      <c r="K425" s="30"/>
      <c r="L425" s="30"/>
      <c r="M425" s="30"/>
      <c r="N425" s="30"/>
      <c r="O425" s="30"/>
      <c r="P425" s="30"/>
      <c r="Q425" s="30"/>
      <c r="R425" s="30"/>
      <c r="S425" s="30"/>
      <c r="T425" s="30"/>
      <c r="U425" s="30"/>
      <c r="V425" s="30"/>
      <c r="W425" s="30"/>
      <c r="X425" s="30"/>
      <c r="Y425" s="30"/>
      <c r="Z425" s="30"/>
      <c r="AA425" s="30"/>
      <c r="AB425" s="30"/>
      <c r="AC425" s="30"/>
      <c r="AD425" s="30"/>
      <c r="AE425" s="30"/>
      <c r="AF425" s="30"/>
      <c r="AG425" s="30"/>
      <c r="AH425" s="30"/>
      <c r="AI425" s="30"/>
      <c r="AJ425" s="30"/>
      <c r="AK425" s="30"/>
      <c r="AL425" s="30"/>
      <c r="AM425" s="30"/>
      <c r="AN425" s="30"/>
      <c r="AO425" s="30"/>
      <c r="AP425" s="30"/>
      <c r="AQ425" s="30"/>
      <c r="AR425" s="30"/>
      <c r="AS425" s="30"/>
      <c r="AT425" s="30"/>
      <c r="AU425" s="30"/>
      <c r="AV425" s="30"/>
      <c r="AW425" s="30"/>
      <c r="AX425" s="30"/>
      <c r="AY425" s="30"/>
      <c r="AZ425" s="30"/>
      <c r="BA425" s="30"/>
      <c r="BB425" s="30"/>
      <c r="BC425" s="30"/>
      <c r="BD425" s="30"/>
      <c r="BE425" s="30"/>
      <c r="BF425" s="30"/>
      <c r="BG425" s="30"/>
      <c r="BH425" s="30"/>
      <c r="BI425" s="30"/>
      <c r="BJ425" s="30"/>
      <c r="BK425" s="30"/>
      <c r="BL425" s="30"/>
      <c r="BM425" s="30"/>
      <c r="BN425" s="30"/>
      <c r="BO425" s="30"/>
      <c r="BP425" s="30"/>
      <c r="BQ425" s="30"/>
      <c r="BR425" s="30"/>
      <c r="BS425" s="30"/>
      <c r="BT425" s="30"/>
      <c r="BU425" s="30"/>
      <c r="BV425" s="30"/>
      <c r="BW425" s="30"/>
      <c r="BX425" s="30"/>
      <c r="BY425" s="30"/>
      <c r="BZ425" s="30"/>
      <c r="CA425" s="30"/>
      <c r="CB425" s="30"/>
      <c r="CC425" s="30"/>
      <c r="CD425" s="30"/>
      <c r="CE425" s="30"/>
      <c r="CF425" s="30"/>
      <c r="CG425" s="30"/>
      <c r="CH425" s="30"/>
      <c r="CI425" s="30"/>
      <c r="CJ425" s="30"/>
      <c r="CK425" s="30"/>
      <c r="CL425" s="30"/>
      <c r="CM425" s="30"/>
      <c r="CN425" s="30"/>
      <c r="CO425" s="30"/>
      <c r="CP425" s="30"/>
      <c r="CQ425" s="30"/>
      <c r="CR425" s="30"/>
    </row>
    <row r="426" spans="1:96" x14ac:dyDescent="0.25">
      <c r="A426" s="30" t="s">
        <v>1773</v>
      </c>
      <c r="B426" s="30">
        <v>1323</v>
      </c>
      <c r="C426" s="30" t="s">
        <v>2760</v>
      </c>
      <c r="D426" s="30">
        <v>1560</v>
      </c>
      <c r="E426" s="30"/>
      <c r="F426" s="30"/>
      <c r="G426" s="30"/>
      <c r="H426" s="30"/>
      <c r="I426" s="30"/>
      <c r="J426" s="30"/>
      <c r="K426" s="30"/>
      <c r="L426" s="30"/>
      <c r="M426" s="30"/>
      <c r="N426" s="30"/>
      <c r="O426" s="30"/>
      <c r="P426" s="30"/>
      <c r="Q426" s="30"/>
      <c r="R426" s="30"/>
      <c r="S426" s="30"/>
      <c r="T426" s="30"/>
      <c r="U426" s="30"/>
      <c r="V426" s="30"/>
      <c r="W426" s="30"/>
      <c r="X426" s="30"/>
      <c r="Y426" s="30"/>
      <c r="Z426" s="30"/>
      <c r="AA426" s="30"/>
      <c r="AB426" s="30"/>
      <c r="AC426" s="30"/>
      <c r="AD426" s="30"/>
      <c r="AE426" s="30"/>
      <c r="AF426" s="30"/>
      <c r="AG426" s="30"/>
      <c r="AH426" s="30"/>
      <c r="AI426" s="30"/>
      <c r="AJ426" s="30"/>
      <c r="AK426" s="30"/>
      <c r="AL426" s="30"/>
      <c r="AM426" s="30"/>
      <c r="AN426" s="30"/>
      <c r="AO426" s="30"/>
      <c r="AP426" s="30"/>
      <c r="AQ426" s="30"/>
      <c r="AR426" s="30"/>
      <c r="AS426" s="30"/>
      <c r="AT426" s="30"/>
      <c r="AU426" s="30"/>
      <c r="AV426" s="30"/>
      <c r="AW426" s="30"/>
      <c r="AX426" s="30"/>
      <c r="AY426" s="30"/>
      <c r="AZ426" s="30"/>
      <c r="BA426" s="30"/>
      <c r="BB426" s="30"/>
      <c r="BC426" s="30"/>
      <c r="BD426" s="30"/>
      <c r="BE426" s="30"/>
      <c r="BF426" s="30"/>
      <c r="BG426" s="30"/>
      <c r="BH426" s="30"/>
      <c r="BI426" s="30"/>
      <c r="BJ426" s="30"/>
      <c r="BK426" s="30"/>
      <c r="BL426" s="30"/>
      <c r="BM426" s="30"/>
      <c r="BN426" s="30"/>
      <c r="BO426" s="30"/>
      <c r="BP426" s="30"/>
      <c r="BQ426" s="30"/>
      <c r="BR426" s="30"/>
      <c r="BS426" s="30"/>
      <c r="BT426" s="30"/>
      <c r="BU426" s="30"/>
      <c r="BV426" s="30"/>
      <c r="BW426" s="30"/>
      <c r="BX426" s="30"/>
      <c r="BY426" s="30"/>
      <c r="BZ426" s="30"/>
      <c r="CA426" s="30"/>
      <c r="CB426" s="30"/>
      <c r="CC426" s="30"/>
      <c r="CD426" s="30"/>
      <c r="CE426" s="30"/>
      <c r="CF426" s="30"/>
      <c r="CG426" s="30"/>
      <c r="CH426" s="30"/>
      <c r="CI426" s="30"/>
      <c r="CJ426" s="30"/>
      <c r="CK426" s="30"/>
      <c r="CL426" s="30"/>
      <c r="CM426" s="30"/>
      <c r="CN426" s="30"/>
      <c r="CO426" s="30"/>
      <c r="CP426" s="30"/>
      <c r="CQ426" s="30"/>
      <c r="CR426" s="30"/>
    </row>
    <row r="427" spans="1:96" x14ac:dyDescent="0.25">
      <c r="A427" s="30" t="s">
        <v>1774</v>
      </c>
      <c r="B427" s="30">
        <v>1324</v>
      </c>
      <c r="C427" s="30" t="s">
        <v>2642</v>
      </c>
      <c r="D427" s="30">
        <v>880</v>
      </c>
      <c r="E427" s="30"/>
      <c r="F427" s="30"/>
      <c r="G427" s="30"/>
      <c r="H427" s="30"/>
      <c r="I427" s="30"/>
      <c r="J427" s="30"/>
      <c r="K427" s="30"/>
      <c r="L427" s="30"/>
      <c r="M427" s="30"/>
      <c r="N427" s="30"/>
      <c r="O427" s="30"/>
      <c r="P427" s="30"/>
      <c r="Q427" s="30"/>
      <c r="R427" s="30"/>
      <c r="S427" s="30"/>
      <c r="T427" s="30"/>
      <c r="U427" s="30"/>
      <c r="V427" s="30"/>
      <c r="W427" s="30"/>
      <c r="X427" s="30"/>
      <c r="Y427" s="30"/>
      <c r="Z427" s="30"/>
      <c r="AA427" s="30"/>
      <c r="AB427" s="30"/>
      <c r="AC427" s="30"/>
      <c r="AD427" s="30"/>
      <c r="AE427" s="30"/>
      <c r="AF427" s="30"/>
      <c r="AG427" s="30"/>
      <c r="AH427" s="30"/>
      <c r="AI427" s="30"/>
      <c r="AJ427" s="30"/>
      <c r="AK427" s="30"/>
      <c r="AL427" s="30"/>
      <c r="AM427" s="30"/>
      <c r="AN427" s="30"/>
      <c r="AO427" s="30"/>
      <c r="AP427" s="30"/>
      <c r="AQ427" s="30"/>
      <c r="AR427" s="30"/>
      <c r="AS427" s="30"/>
      <c r="AT427" s="30"/>
      <c r="AU427" s="30"/>
      <c r="AV427" s="30"/>
      <c r="AW427" s="30"/>
      <c r="AX427" s="30"/>
      <c r="AY427" s="30"/>
      <c r="AZ427" s="30"/>
      <c r="BA427" s="30"/>
      <c r="BB427" s="30"/>
      <c r="BC427" s="30"/>
      <c r="BD427" s="30"/>
      <c r="BE427" s="30"/>
      <c r="BF427" s="30"/>
      <c r="BG427" s="30"/>
      <c r="BH427" s="30"/>
      <c r="BI427" s="30"/>
      <c r="BJ427" s="30"/>
      <c r="BK427" s="30"/>
      <c r="BL427" s="30"/>
      <c r="BM427" s="30"/>
      <c r="BN427" s="30"/>
      <c r="BO427" s="30"/>
      <c r="BP427" s="30"/>
      <c r="BQ427" s="30"/>
      <c r="BR427" s="30"/>
      <c r="BS427" s="30"/>
      <c r="BT427" s="30"/>
      <c r="BU427" s="30"/>
      <c r="BV427" s="30"/>
      <c r="BW427" s="30"/>
      <c r="BX427" s="30"/>
      <c r="BY427" s="30"/>
      <c r="BZ427" s="30"/>
      <c r="CA427" s="30"/>
      <c r="CB427" s="30"/>
      <c r="CC427" s="30"/>
      <c r="CD427" s="30"/>
      <c r="CE427" s="30"/>
      <c r="CF427" s="30"/>
      <c r="CG427" s="30"/>
      <c r="CH427" s="30"/>
      <c r="CI427" s="30"/>
      <c r="CJ427" s="30"/>
      <c r="CK427" s="30"/>
      <c r="CL427" s="30"/>
      <c r="CM427" s="30"/>
      <c r="CN427" s="30"/>
      <c r="CO427" s="30"/>
      <c r="CP427" s="30"/>
      <c r="CQ427" s="30"/>
      <c r="CR427" s="30"/>
    </row>
    <row r="428" spans="1:96" x14ac:dyDescent="0.25">
      <c r="A428" s="30" t="s">
        <v>1775</v>
      </c>
      <c r="B428" s="30">
        <v>1332</v>
      </c>
      <c r="C428" s="30" t="s">
        <v>2644</v>
      </c>
      <c r="D428" s="30">
        <v>1000</v>
      </c>
      <c r="E428" s="30"/>
      <c r="F428" s="30"/>
      <c r="G428" s="30"/>
      <c r="H428" s="30"/>
      <c r="I428" s="30"/>
      <c r="J428" s="30"/>
      <c r="K428" s="30"/>
      <c r="L428" s="30"/>
      <c r="M428" s="30"/>
      <c r="N428" s="30"/>
      <c r="O428" s="30"/>
      <c r="P428" s="30"/>
      <c r="Q428" s="30"/>
      <c r="R428" s="30"/>
      <c r="S428" s="30"/>
      <c r="T428" s="30"/>
      <c r="U428" s="30"/>
      <c r="V428" s="30"/>
      <c r="W428" s="30"/>
      <c r="X428" s="30"/>
      <c r="Y428" s="30"/>
      <c r="Z428" s="30"/>
      <c r="AA428" s="30"/>
      <c r="AB428" s="30"/>
      <c r="AC428" s="30"/>
      <c r="AD428" s="30"/>
      <c r="AE428" s="30"/>
      <c r="AF428" s="30"/>
      <c r="AG428" s="30"/>
      <c r="AH428" s="30"/>
      <c r="AI428" s="30"/>
      <c r="AJ428" s="30"/>
      <c r="AK428" s="30"/>
      <c r="AL428" s="30"/>
      <c r="AM428" s="30"/>
      <c r="AN428" s="30"/>
      <c r="AO428" s="30"/>
      <c r="AP428" s="30"/>
      <c r="AQ428" s="30"/>
      <c r="AR428" s="30"/>
      <c r="AS428" s="30"/>
      <c r="AT428" s="30"/>
      <c r="AU428" s="30"/>
      <c r="AV428" s="30"/>
      <c r="AW428" s="30"/>
      <c r="AX428" s="30"/>
      <c r="AY428" s="30"/>
      <c r="AZ428" s="30"/>
      <c r="BA428" s="30"/>
      <c r="BB428" s="30"/>
      <c r="BC428" s="30"/>
      <c r="BD428" s="30"/>
      <c r="BE428" s="30"/>
      <c r="BF428" s="30"/>
      <c r="BG428" s="30"/>
      <c r="BH428" s="30"/>
      <c r="BI428" s="30"/>
      <c r="BJ428" s="30"/>
      <c r="BK428" s="30"/>
      <c r="BL428" s="30"/>
      <c r="BM428" s="30"/>
      <c r="BN428" s="30"/>
      <c r="BO428" s="30"/>
      <c r="BP428" s="30"/>
      <c r="BQ428" s="30"/>
      <c r="BR428" s="30"/>
      <c r="BS428" s="30"/>
      <c r="BT428" s="30"/>
      <c r="BU428" s="30"/>
      <c r="BV428" s="30"/>
      <c r="BW428" s="30"/>
      <c r="BX428" s="30"/>
      <c r="BY428" s="30"/>
      <c r="BZ428" s="30"/>
      <c r="CA428" s="30"/>
      <c r="CB428" s="30"/>
      <c r="CC428" s="30"/>
      <c r="CD428" s="30"/>
      <c r="CE428" s="30"/>
      <c r="CF428" s="30"/>
      <c r="CG428" s="30"/>
      <c r="CH428" s="30"/>
      <c r="CI428" s="30"/>
      <c r="CJ428" s="30"/>
      <c r="CK428" s="30"/>
      <c r="CL428" s="30"/>
      <c r="CM428" s="30"/>
      <c r="CN428" s="30"/>
      <c r="CO428" s="30"/>
      <c r="CP428" s="30"/>
      <c r="CQ428" s="30"/>
      <c r="CR428" s="30"/>
    </row>
    <row r="429" spans="1:96" x14ac:dyDescent="0.25">
      <c r="A429" s="30" t="s">
        <v>1776</v>
      </c>
      <c r="B429" s="30">
        <v>1340</v>
      </c>
      <c r="C429" s="30" t="s">
        <v>2651</v>
      </c>
      <c r="D429" s="30">
        <v>1010</v>
      </c>
      <c r="E429" s="30"/>
      <c r="F429" s="30"/>
      <c r="G429" s="30"/>
      <c r="H429" s="30"/>
      <c r="I429" s="30"/>
      <c r="J429" s="30"/>
      <c r="K429" s="30"/>
      <c r="L429" s="30"/>
      <c r="M429" s="30"/>
      <c r="N429" s="30"/>
      <c r="O429" s="30"/>
      <c r="P429" s="30"/>
      <c r="Q429" s="30"/>
      <c r="R429" s="30"/>
      <c r="S429" s="30"/>
      <c r="T429" s="30"/>
      <c r="U429" s="30"/>
      <c r="V429" s="30"/>
      <c r="W429" s="30"/>
      <c r="X429" s="30"/>
      <c r="Y429" s="30"/>
      <c r="Z429" s="30"/>
      <c r="AA429" s="30"/>
      <c r="AB429" s="30"/>
      <c r="AC429" s="30"/>
      <c r="AD429" s="30"/>
      <c r="AE429" s="30"/>
      <c r="AF429" s="30"/>
      <c r="AG429" s="30"/>
      <c r="AH429" s="30"/>
      <c r="AI429" s="30"/>
      <c r="AJ429" s="30"/>
      <c r="AK429" s="30"/>
      <c r="AL429" s="30"/>
      <c r="AM429" s="30"/>
      <c r="AN429" s="30"/>
      <c r="AO429" s="30"/>
      <c r="AP429" s="30"/>
      <c r="AQ429" s="30"/>
      <c r="AR429" s="30"/>
      <c r="AS429" s="30"/>
      <c r="AT429" s="30"/>
      <c r="AU429" s="30"/>
      <c r="AV429" s="30"/>
      <c r="AW429" s="30"/>
      <c r="AX429" s="30"/>
      <c r="AY429" s="30"/>
      <c r="AZ429" s="30"/>
      <c r="BA429" s="30"/>
      <c r="BB429" s="30"/>
      <c r="BC429" s="30"/>
      <c r="BD429" s="30"/>
      <c r="BE429" s="30"/>
      <c r="BF429" s="30"/>
      <c r="BG429" s="30"/>
      <c r="BH429" s="30"/>
      <c r="BI429" s="30"/>
      <c r="BJ429" s="30"/>
      <c r="BK429" s="30"/>
      <c r="BL429" s="30"/>
      <c r="BM429" s="30"/>
      <c r="BN429" s="30"/>
      <c r="BO429" s="30"/>
      <c r="BP429" s="30"/>
      <c r="BQ429" s="30"/>
      <c r="BR429" s="30"/>
      <c r="BS429" s="30"/>
      <c r="BT429" s="30"/>
      <c r="BU429" s="30"/>
      <c r="BV429" s="30"/>
      <c r="BW429" s="30"/>
      <c r="BX429" s="30"/>
      <c r="BY429" s="30"/>
      <c r="BZ429" s="30"/>
      <c r="CA429" s="30"/>
      <c r="CB429" s="30"/>
      <c r="CC429" s="30"/>
      <c r="CD429" s="30"/>
      <c r="CE429" s="30"/>
      <c r="CF429" s="30"/>
      <c r="CG429" s="30"/>
      <c r="CH429" s="30"/>
      <c r="CI429" s="30"/>
      <c r="CJ429" s="30"/>
      <c r="CK429" s="30"/>
      <c r="CL429" s="30"/>
      <c r="CM429" s="30"/>
      <c r="CN429" s="30"/>
      <c r="CO429" s="30"/>
      <c r="CP429" s="30"/>
      <c r="CQ429" s="30"/>
      <c r="CR429" s="30"/>
    </row>
    <row r="430" spans="1:96" x14ac:dyDescent="0.25">
      <c r="A430" s="30" t="s">
        <v>1777</v>
      </c>
      <c r="B430" s="30">
        <v>1352</v>
      </c>
      <c r="C430" s="30" t="s">
        <v>2700</v>
      </c>
      <c r="D430" s="30">
        <v>480</v>
      </c>
      <c r="E430" s="30"/>
      <c r="F430" s="30"/>
      <c r="G430" s="30"/>
      <c r="H430" s="30"/>
      <c r="I430" s="30"/>
      <c r="J430" s="30"/>
      <c r="K430" s="30"/>
      <c r="L430" s="30"/>
      <c r="M430" s="30"/>
      <c r="N430" s="30"/>
      <c r="O430" s="30"/>
      <c r="P430" s="30"/>
      <c r="Q430" s="30"/>
      <c r="R430" s="30"/>
      <c r="S430" s="30"/>
      <c r="T430" s="30"/>
      <c r="U430" s="30"/>
      <c r="V430" s="30"/>
      <c r="W430" s="30"/>
      <c r="X430" s="30"/>
      <c r="Y430" s="30"/>
      <c r="Z430" s="30"/>
      <c r="AA430" s="30"/>
      <c r="AB430" s="30"/>
      <c r="AC430" s="30"/>
      <c r="AD430" s="30"/>
      <c r="AE430" s="30"/>
      <c r="AF430" s="30"/>
      <c r="AG430" s="30"/>
      <c r="AH430" s="30"/>
      <c r="AI430" s="30"/>
      <c r="AJ430" s="30"/>
      <c r="AK430" s="30"/>
      <c r="AL430" s="30"/>
      <c r="AM430" s="30"/>
      <c r="AN430" s="30"/>
      <c r="AO430" s="30"/>
      <c r="AP430" s="30"/>
      <c r="AQ430" s="30"/>
      <c r="AR430" s="30"/>
      <c r="AS430" s="30"/>
      <c r="AT430" s="30"/>
      <c r="AU430" s="30"/>
      <c r="AV430" s="30"/>
      <c r="AW430" s="30"/>
      <c r="AX430" s="30"/>
      <c r="AY430" s="30"/>
      <c r="AZ430" s="30"/>
      <c r="BA430" s="30"/>
      <c r="BB430" s="30"/>
      <c r="BC430" s="30"/>
      <c r="BD430" s="30"/>
      <c r="BE430" s="30"/>
      <c r="BF430" s="30"/>
      <c r="BG430" s="30"/>
      <c r="BH430" s="30"/>
      <c r="BI430" s="30"/>
      <c r="BJ430" s="30"/>
      <c r="BK430" s="30"/>
      <c r="BL430" s="30"/>
      <c r="BM430" s="30"/>
      <c r="BN430" s="30"/>
      <c r="BO430" s="30"/>
      <c r="BP430" s="30"/>
      <c r="BQ430" s="30"/>
      <c r="BR430" s="30"/>
      <c r="BS430" s="30"/>
      <c r="BT430" s="30"/>
      <c r="BU430" s="30"/>
      <c r="BV430" s="30"/>
      <c r="BW430" s="30"/>
      <c r="BX430" s="30"/>
      <c r="BY430" s="30"/>
      <c r="BZ430" s="30"/>
      <c r="CA430" s="30"/>
      <c r="CB430" s="30"/>
      <c r="CC430" s="30"/>
      <c r="CD430" s="30"/>
      <c r="CE430" s="30"/>
      <c r="CF430" s="30"/>
      <c r="CG430" s="30"/>
      <c r="CH430" s="30"/>
      <c r="CI430" s="30"/>
      <c r="CJ430" s="30"/>
      <c r="CK430" s="30"/>
      <c r="CL430" s="30"/>
      <c r="CM430" s="30"/>
      <c r="CN430" s="30"/>
      <c r="CO430" s="30"/>
      <c r="CP430" s="30"/>
      <c r="CQ430" s="30"/>
      <c r="CR430" s="30"/>
    </row>
    <row r="431" spans="1:96" x14ac:dyDescent="0.25">
      <c r="A431" s="30" t="s">
        <v>1778</v>
      </c>
      <c r="B431" s="30">
        <v>1362</v>
      </c>
      <c r="C431" s="30" t="s">
        <v>2647</v>
      </c>
      <c r="D431" s="30">
        <v>900</v>
      </c>
      <c r="E431" s="30"/>
      <c r="F431" s="30"/>
      <c r="G431" s="30"/>
      <c r="H431" s="30"/>
      <c r="I431" s="30"/>
      <c r="J431" s="30"/>
      <c r="K431" s="30"/>
      <c r="L431" s="30"/>
      <c r="M431" s="30"/>
      <c r="N431" s="30"/>
      <c r="O431" s="30"/>
      <c r="P431" s="30"/>
      <c r="Q431" s="30"/>
      <c r="R431" s="30"/>
      <c r="S431" s="30"/>
      <c r="T431" s="30"/>
      <c r="U431" s="30"/>
      <c r="V431" s="30"/>
      <c r="W431" s="30"/>
      <c r="X431" s="30"/>
      <c r="Y431" s="30"/>
      <c r="Z431" s="30"/>
      <c r="AA431" s="30"/>
      <c r="AB431" s="30"/>
      <c r="AC431" s="30"/>
      <c r="AD431" s="30"/>
      <c r="AE431" s="30"/>
      <c r="AF431" s="30"/>
      <c r="AG431" s="30"/>
      <c r="AH431" s="30"/>
      <c r="AI431" s="30"/>
      <c r="AJ431" s="30"/>
      <c r="AK431" s="30"/>
      <c r="AL431" s="30"/>
      <c r="AM431" s="30"/>
      <c r="AN431" s="30"/>
      <c r="AO431" s="30"/>
      <c r="AP431" s="30"/>
      <c r="AQ431" s="30"/>
      <c r="AR431" s="30"/>
      <c r="AS431" s="30"/>
      <c r="AT431" s="30"/>
      <c r="AU431" s="30"/>
      <c r="AV431" s="30"/>
      <c r="AW431" s="30"/>
      <c r="AX431" s="30"/>
      <c r="AY431" s="30"/>
      <c r="AZ431" s="30"/>
      <c r="BA431" s="30"/>
      <c r="BB431" s="30"/>
      <c r="BC431" s="30"/>
      <c r="BD431" s="30"/>
      <c r="BE431" s="30"/>
      <c r="BF431" s="30"/>
      <c r="BG431" s="30"/>
      <c r="BH431" s="30"/>
      <c r="BI431" s="30"/>
      <c r="BJ431" s="30"/>
      <c r="BK431" s="30"/>
      <c r="BL431" s="30"/>
      <c r="BM431" s="30"/>
      <c r="BN431" s="30"/>
      <c r="BO431" s="30"/>
      <c r="BP431" s="30"/>
      <c r="BQ431" s="30"/>
      <c r="BR431" s="30"/>
      <c r="BS431" s="30"/>
      <c r="BT431" s="30"/>
      <c r="BU431" s="30"/>
      <c r="BV431" s="30"/>
      <c r="BW431" s="30"/>
      <c r="BX431" s="30"/>
      <c r="BY431" s="30"/>
      <c r="BZ431" s="30"/>
      <c r="CA431" s="30"/>
      <c r="CB431" s="30"/>
      <c r="CC431" s="30"/>
      <c r="CD431" s="30"/>
      <c r="CE431" s="30"/>
      <c r="CF431" s="30"/>
      <c r="CG431" s="30"/>
      <c r="CH431" s="30"/>
      <c r="CI431" s="30"/>
      <c r="CJ431" s="30"/>
      <c r="CK431" s="30"/>
      <c r="CL431" s="30"/>
      <c r="CM431" s="30"/>
      <c r="CN431" s="30"/>
      <c r="CO431" s="30"/>
      <c r="CP431" s="30"/>
      <c r="CQ431" s="30"/>
      <c r="CR431" s="30"/>
    </row>
    <row r="432" spans="1:96" x14ac:dyDescent="0.25">
      <c r="A432" s="30" t="s">
        <v>1779</v>
      </c>
      <c r="B432" s="30">
        <v>2226</v>
      </c>
      <c r="C432" s="30" t="s">
        <v>2647</v>
      </c>
      <c r="D432" s="30">
        <v>900</v>
      </c>
      <c r="E432" s="30"/>
      <c r="F432" s="30"/>
      <c r="G432" s="30"/>
      <c r="H432" s="30"/>
      <c r="I432" s="30"/>
      <c r="J432" s="30"/>
      <c r="K432" s="30"/>
      <c r="L432" s="30"/>
      <c r="M432" s="30"/>
      <c r="N432" s="30"/>
      <c r="O432" s="30"/>
      <c r="P432" s="30"/>
      <c r="Q432" s="30"/>
      <c r="R432" s="30"/>
      <c r="S432" s="30"/>
      <c r="T432" s="30"/>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c r="BI432" s="30"/>
      <c r="BJ432" s="30"/>
      <c r="BK432" s="30"/>
      <c r="BL432" s="30"/>
      <c r="BM432" s="30"/>
      <c r="BN432" s="30"/>
      <c r="BO432" s="30"/>
      <c r="BP432" s="30"/>
      <c r="BQ432" s="30"/>
      <c r="BR432" s="30"/>
      <c r="BS432" s="30"/>
      <c r="BT432" s="30"/>
      <c r="BU432" s="30"/>
      <c r="BV432" s="30"/>
      <c r="BW432" s="30"/>
      <c r="BX432" s="30"/>
      <c r="BY432" s="30"/>
      <c r="BZ432" s="30"/>
      <c r="CA432" s="30"/>
      <c r="CB432" s="30"/>
      <c r="CC432" s="30"/>
      <c r="CD432" s="30"/>
      <c r="CE432" s="30"/>
      <c r="CF432" s="30"/>
      <c r="CG432" s="30"/>
      <c r="CH432" s="30"/>
      <c r="CI432" s="30"/>
      <c r="CJ432" s="30"/>
      <c r="CK432" s="30"/>
      <c r="CL432" s="30"/>
      <c r="CM432" s="30"/>
      <c r="CN432" s="30"/>
      <c r="CO432" s="30"/>
      <c r="CP432" s="30"/>
      <c r="CQ432" s="30"/>
      <c r="CR432" s="30"/>
    </row>
    <row r="433" spans="1:96" x14ac:dyDescent="0.25">
      <c r="A433" s="30" t="s">
        <v>1780</v>
      </c>
      <c r="B433" s="30">
        <v>1367</v>
      </c>
      <c r="C433" s="30" t="s">
        <v>2647</v>
      </c>
      <c r="D433" s="30">
        <v>900</v>
      </c>
      <c r="E433" s="30"/>
      <c r="F433" s="30"/>
      <c r="G433" s="30"/>
      <c r="H433" s="30"/>
      <c r="I433" s="30"/>
      <c r="J433" s="30"/>
      <c r="K433" s="30"/>
      <c r="L433" s="30"/>
      <c r="M433" s="30"/>
      <c r="N433" s="30"/>
      <c r="O433" s="30"/>
      <c r="P433" s="30"/>
      <c r="Q433" s="30"/>
      <c r="R433" s="30"/>
      <c r="S433" s="30"/>
      <c r="T433" s="30"/>
      <c r="U433" s="30"/>
      <c r="V433" s="30"/>
      <c r="W433" s="30"/>
      <c r="X433" s="30"/>
      <c r="Y433" s="30"/>
      <c r="Z433" s="30"/>
      <c r="AA433" s="30"/>
      <c r="AB433" s="30"/>
      <c r="AC433" s="30"/>
      <c r="AD433" s="30"/>
      <c r="AE433" s="30"/>
      <c r="AF433" s="30"/>
      <c r="AG433" s="30"/>
      <c r="AH433" s="30"/>
      <c r="AI433" s="30"/>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c r="BI433" s="30"/>
      <c r="BJ433" s="30"/>
      <c r="BK433" s="30"/>
      <c r="BL433" s="30"/>
      <c r="BM433" s="30"/>
      <c r="BN433" s="30"/>
      <c r="BO433" s="30"/>
      <c r="BP433" s="30"/>
      <c r="BQ433" s="30"/>
      <c r="BR433" s="30"/>
      <c r="BS433" s="30"/>
      <c r="BT433" s="30"/>
      <c r="BU433" s="30"/>
      <c r="BV433" s="30"/>
      <c r="BW433" s="30"/>
      <c r="BX433" s="30"/>
      <c r="BY433" s="30"/>
      <c r="BZ433" s="30"/>
      <c r="CA433" s="30"/>
      <c r="CB433" s="30"/>
      <c r="CC433" s="30"/>
      <c r="CD433" s="30"/>
      <c r="CE433" s="30"/>
      <c r="CF433" s="30"/>
      <c r="CG433" s="30"/>
      <c r="CH433" s="30"/>
      <c r="CI433" s="30"/>
      <c r="CJ433" s="30"/>
      <c r="CK433" s="30"/>
      <c r="CL433" s="30"/>
      <c r="CM433" s="30"/>
      <c r="CN433" s="30"/>
      <c r="CO433" s="30"/>
      <c r="CP433" s="30"/>
      <c r="CQ433" s="30"/>
      <c r="CR433" s="30"/>
    </row>
    <row r="434" spans="1:96" x14ac:dyDescent="0.25">
      <c r="A434" s="30" t="s">
        <v>1781</v>
      </c>
      <c r="B434" s="30">
        <v>9496</v>
      </c>
      <c r="C434" s="30" t="s">
        <v>2642</v>
      </c>
      <c r="D434" s="30">
        <v>880</v>
      </c>
      <c r="E434" s="30"/>
      <c r="F434" s="30"/>
      <c r="G434" s="30"/>
      <c r="H434" s="30"/>
      <c r="I434" s="30"/>
      <c r="J434" s="30"/>
      <c r="K434" s="30"/>
      <c r="L434" s="30"/>
      <c r="M434" s="30"/>
      <c r="N434" s="30"/>
      <c r="O434" s="30"/>
      <c r="P434" s="30"/>
      <c r="Q434" s="30"/>
      <c r="R434" s="30"/>
      <c r="S434" s="30"/>
      <c r="T434" s="30"/>
      <c r="U434" s="30"/>
      <c r="V434" s="30"/>
      <c r="W434" s="30"/>
      <c r="X434" s="30"/>
      <c r="Y434" s="30"/>
      <c r="Z434" s="30"/>
      <c r="AA434" s="30"/>
      <c r="AB434" s="30"/>
      <c r="AC434" s="30"/>
      <c r="AD434" s="30"/>
      <c r="AE434" s="30"/>
      <c r="AF434" s="30"/>
      <c r="AG434" s="30"/>
      <c r="AH434" s="30"/>
      <c r="AI434" s="30"/>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c r="BI434" s="30"/>
      <c r="BJ434" s="30"/>
      <c r="BK434" s="30"/>
      <c r="BL434" s="30"/>
      <c r="BM434" s="30"/>
      <c r="BN434" s="30"/>
      <c r="BO434" s="30"/>
      <c r="BP434" s="30"/>
      <c r="BQ434" s="30"/>
      <c r="BR434" s="30"/>
      <c r="BS434" s="30"/>
      <c r="BT434" s="30"/>
      <c r="BU434" s="30"/>
      <c r="BV434" s="30"/>
      <c r="BW434" s="30"/>
      <c r="BX434" s="30"/>
      <c r="BY434" s="30"/>
      <c r="BZ434" s="30"/>
      <c r="CA434" s="30"/>
      <c r="CB434" s="30"/>
      <c r="CC434" s="30"/>
      <c r="CD434" s="30"/>
      <c r="CE434" s="30"/>
      <c r="CF434" s="30"/>
      <c r="CG434" s="30"/>
      <c r="CH434" s="30"/>
      <c r="CI434" s="30"/>
      <c r="CJ434" s="30"/>
      <c r="CK434" s="30"/>
      <c r="CL434" s="30"/>
      <c r="CM434" s="30"/>
      <c r="CN434" s="30"/>
      <c r="CO434" s="30"/>
      <c r="CP434" s="30"/>
      <c r="CQ434" s="30"/>
      <c r="CR434" s="30"/>
    </row>
    <row r="435" spans="1:96" x14ac:dyDescent="0.25">
      <c r="A435" s="30" t="s">
        <v>1782</v>
      </c>
      <c r="B435" s="30">
        <v>1377</v>
      </c>
      <c r="C435" s="30" t="s">
        <v>2640</v>
      </c>
      <c r="D435" s="30">
        <v>2700</v>
      </c>
      <c r="E435" s="30"/>
      <c r="F435" s="30"/>
      <c r="G435" s="30"/>
      <c r="H435" s="30"/>
      <c r="I435" s="30"/>
      <c r="J435" s="30"/>
      <c r="K435" s="30"/>
      <c r="L435" s="30"/>
      <c r="M435" s="30"/>
      <c r="N435" s="30"/>
      <c r="O435" s="30"/>
      <c r="P435" s="30"/>
      <c r="Q435" s="30"/>
      <c r="R435" s="30"/>
      <c r="S435" s="30"/>
      <c r="T435" s="30"/>
      <c r="U435" s="30"/>
      <c r="V435" s="30"/>
      <c r="W435" s="30"/>
      <c r="X435" s="30"/>
      <c r="Y435" s="30"/>
      <c r="Z435" s="30"/>
      <c r="AA435" s="30"/>
      <c r="AB435" s="30"/>
      <c r="AC435" s="30"/>
      <c r="AD435" s="30"/>
      <c r="AE435" s="30"/>
      <c r="AF435" s="30"/>
      <c r="AG435" s="30"/>
      <c r="AH435" s="30"/>
      <c r="AI435" s="30"/>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c r="BI435" s="30"/>
      <c r="BJ435" s="30"/>
      <c r="BK435" s="30"/>
      <c r="BL435" s="30"/>
      <c r="BM435" s="30"/>
      <c r="BN435" s="30"/>
      <c r="BO435" s="30"/>
      <c r="BP435" s="30"/>
      <c r="BQ435" s="30"/>
      <c r="BR435" s="30"/>
      <c r="BS435" s="30"/>
      <c r="BT435" s="30"/>
      <c r="BU435" s="30"/>
      <c r="BV435" s="30"/>
      <c r="BW435" s="30"/>
      <c r="BX435" s="30"/>
      <c r="BY435" s="30"/>
      <c r="BZ435" s="30"/>
      <c r="CA435" s="30"/>
      <c r="CB435" s="30"/>
      <c r="CC435" s="30"/>
      <c r="CD435" s="30"/>
      <c r="CE435" s="30"/>
      <c r="CF435" s="30"/>
      <c r="CG435" s="30"/>
      <c r="CH435" s="30"/>
      <c r="CI435" s="30"/>
      <c r="CJ435" s="30"/>
      <c r="CK435" s="30"/>
      <c r="CL435" s="30"/>
      <c r="CM435" s="30"/>
      <c r="CN435" s="30"/>
      <c r="CO435" s="30"/>
      <c r="CP435" s="30"/>
      <c r="CQ435" s="30"/>
      <c r="CR435" s="30"/>
    </row>
    <row r="436" spans="1:96" x14ac:dyDescent="0.25">
      <c r="A436" s="30" t="s">
        <v>1783</v>
      </c>
      <c r="B436" s="30">
        <v>4182</v>
      </c>
      <c r="C436" s="30" t="s">
        <v>2762</v>
      </c>
      <c r="D436" s="30">
        <v>870</v>
      </c>
      <c r="E436" s="30"/>
      <c r="F436" s="30"/>
      <c r="G436" s="30"/>
      <c r="H436" s="30"/>
      <c r="I436" s="30"/>
      <c r="J436" s="30"/>
      <c r="K436" s="30"/>
      <c r="L436" s="30"/>
      <c r="M436" s="30"/>
      <c r="N436" s="30"/>
      <c r="O436" s="30"/>
      <c r="P436" s="30"/>
      <c r="Q436" s="30"/>
      <c r="R436" s="30"/>
      <c r="S436" s="30"/>
      <c r="T436" s="30"/>
      <c r="U436" s="30"/>
      <c r="V436" s="30"/>
      <c r="W436" s="30"/>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c r="BI436" s="30"/>
      <c r="BJ436" s="30"/>
      <c r="BK436" s="30"/>
      <c r="BL436" s="30"/>
      <c r="BM436" s="30"/>
      <c r="BN436" s="30"/>
      <c r="BO436" s="30"/>
      <c r="BP436" s="30"/>
      <c r="BQ436" s="30"/>
      <c r="BR436" s="30"/>
      <c r="BS436" s="30"/>
      <c r="BT436" s="30"/>
      <c r="BU436" s="30"/>
      <c r="BV436" s="30"/>
      <c r="BW436" s="30"/>
      <c r="BX436" s="30"/>
      <c r="BY436" s="30"/>
      <c r="BZ436" s="30"/>
      <c r="CA436" s="30"/>
      <c r="CB436" s="30"/>
      <c r="CC436" s="30"/>
      <c r="CD436" s="30"/>
      <c r="CE436" s="30"/>
      <c r="CF436" s="30"/>
      <c r="CG436" s="30"/>
      <c r="CH436" s="30"/>
      <c r="CI436" s="30"/>
      <c r="CJ436" s="30"/>
      <c r="CK436" s="30"/>
      <c r="CL436" s="30"/>
      <c r="CM436" s="30"/>
      <c r="CN436" s="30"/>
      <c r="CO436" s="30"/>
      <c r="CP436" s="30"/>
      <c r="CQ436" s="30"/>
      <c r="CR436" s="30"/>
    </row>
    <row r="437" spans="1:96" x14ac:dyDescent="0.25">
      <c r="A437" s="30" t="s">
        <v>1784</v>
      </c>
      <c r="B437" s="30">
        <v>1372</v>
      </c>
      <c r="C437" s="30" t="s">
        <v>2762</v>
      </c>
      <c r="D437" s="30">
        <v>870</v>
      </c>
      <c r="E437" s="30"/>
      <c r="F437" s="30"/>
      <c r="G437" s="30"/>
      <c r="H437" s="30"/>
      <c r="I437" s="30"/>
      <c r="J437" s="30"/>
      <c r="K437" s="30"/>
      <c r="L437" s="30"/>
      <c r="M437" s="30"/>
      <c r="N437" s="30"/>
      <c r="O437" s="30"/>
      <c r="P437" s="30"/>
      <c r="Q437" s="30"/>
      <c r="R437" s="30"/>
      <c r="S437" s="30"/>
      <c r="T437" s="30"/>
      <c r="U437" s="30"/>
      <c r="V437" s="30"/>
      <c r="W437" s="30"/>
      <c r="X437" s="30"/>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c r="BI437" s="30"/>
      <c r="BJ437" s="30"/>
      <c r="BK437" s="30"/>
      <c r="BL437" s="30"/>
      <c r="BM437" s="30"/>
      <c r="BN437" s="30"/>
      <c r="BO437" s="30"/>
      <c r="BP437" s="30"/>
      <c r="BQ437" s="30"/>
      <c r="BR437" s="30"/>
      <c r="BS437" s="30"/>
      <c r="BT437" s="30"/>
      <c r="BU437" s="30"/>
      <c r="BV437" s="30"/>
      <c r="BW437" s="30"/>
      <c r="BX437" s="30"/>
      <c r="BY437" s="30"/>
      <c r="BZ437" s="30"/>
      <c r="CA437" s="30"/>
      <c r="CB437" s="30"/>
      <c r="CC437" s="30"/>
      <c r="CD437" s="30"/>
      <c r="CE437" s="30"/>
      <c r="CF437" s="30"/>
      <c r="CG437" s="30"/>
      <c r="CH437" s="30"/>
      <c r="CI437" s="30"/>
      <c r="CJ437" s="30"/>
      <c r="CK437" s="30"/>
      <c r="CL437" s="30"/>
      <c r="CM437" s="30"/>
      <c r="CN437" s="30"/>
      <c r="CO437" s="30"/>
      <c r="CP437" s="30"/>
      <c r="CQ437" s="30"/>
      <c r="CR437" s="30"/>
    </row>
    <row r="438" spans="1:96" x14ac:dyDescent="0.25">
      <c r="A438" s="30" t="s">
        <v>1785</v>
      </c>
      <c r="B438" s="30">
        <v>1375</v>
      </c>
      <c r="C438" s="30" t="s">
        <v>2762</v>
      </c>
      <c r="D438" s="30">
        <v>870</v>
      </c>
      <c r="E438" s="30"/>
      <c r="F438" s="30"/>
      <c r="G438" s="30"/>
      <c r="H438" s="30"/>
      <c r="I438" s="30"/>
      <c r="J438" s="30"/>
      <c r="K438" s="30"/>
      <c r="L438" s="30"/>
      <c r="M438" s="30"/>
      <c r="N438" s="30"/>
      <c r="O438" s="30"/>
      <c r="P438" s="30"/>
      <c r="Q438" s="30"/>
      <c r="R438" s="30"/>
      <c r="S438" s="30"/>
      <c r="T438" s="30"/>
      <c r="U438" s="30"/>
      <c r="V438" s="30"/>
      <c r="W438" s="30"/>
      <c r="X438" s="30"/>
      <c r="Y438" s="30"/>
      <c r="Z438" s="30"/>
      <c r="AA438" s="30"/>
      <c r="AB438" s="30"/>
      <c r="AC438" s="30"/>
      <c r="AD438" s="30"/>
      <c r="AE438" s="30"/>
      <c r="AF438" s="30"/>
      <c r="AG438" s="30"/>
      <c r="AH438" s="30"/>
      <c r="AI438" s="30"/>
      <c r="AJ438" s="30"/>
      <c r="AK438" s="30"/>
      <c r="AL438" s="30"/>
      <c r="AM438" s="30"/>
      <c r="AN438" s="30"/>
      <c r="AO438" s="30"/>
      <c r="AP438" s="30"/>
      <c r="AQ438" s="30"/>
      <c r="AR438" s="30"/>
      <c r="AS438" s="30"/>
      <c r="AT438" s="30"/>
      <c r="AU438" s="30"/>
      <c r="AV438" s="30"/>
      <c r="AW438" s="30"/>
      <c r="AX438" s="30"/>
      <c r="AY438" s="30"/>
      <c r="AZ438" s="30"/>
      <c r="BA438" s="30"/>
      <c r="BB438" s="30"/>
      <c r="BC438" s="30"/>
      <c r="BD438" s="30"/>
      <c r="BE438" s="30"/>
      <c r="BF438" s="30"/>
      <c r="BG438" s="30"/>
      <c r="BH438" s="30"/>
      <c r="BI438" s="30"/>
      <c r="BJ438" s="30"/>
      <c r="BK438" s="30"/>
      <c r="BL438" s="30"/>
      <c r="BM438" s="30"/>
      <c r="BN438" s="30"/>
      <c r="BO438" s="30"/>
      <c r="BP438" s="30"/>
      <c r="BQ438" s="30"/>
      <c r="BR438" s="30"/>
      <c r="BS438" s="30"/>
      <c r="BT438" s="30"/>
      <c r="BU438" s="30"/>
      <c r="BV438" s="30"/>
      <c r="BW438" s="30"/>
      <c r="BX438" s="30"/>
      <c r="BY438" s="30"/>
      <c r="BZ438" s="30"/>
      <c r="CA438" s="30"/>
      <c r="CB438" s="30"/>
      <c r="CC438" s="30"/>
      <c r="CD438" s="30"/>
      <c r="CE438" s="30"/>
      <c r="CF438" s="30"/>
      <c r="CG438" s="30"/>
      <c r="CH438" s="30"/>
      <c r="CI438" s="30"/>
      <c r="CJ438" s="30"/>
      <c r="CK438" s="30"/>
      <c r="CL438" s="30"/>
      <c r="CM438" s="30"/>
      <c r="CN438" s="30"/>
      <c r="CO438" s="30"/>
      <c r="CP438" s="30"/>
      <c r="CQ438" s="30"/>
      <c r="CR438" s="30"/>
    </row>
    <row r="439" spans="1:96" x14ac:dyDescent="0.25">
      <c r="A439" s="30" t="s">
        <v>1786</v>
      </c>
      <c r="B439" s="30">
        <v>1378</v>
      </c>
      <c r="C439" s="30" t="s">
        <v>2885</v>
      </c>
      <c r="D439" s="30">
        <v>550</v>
      </c>
      <c r="E439" s="30"/>
      <c r="F439" s="30"/>
      <c r="G439" s="30"/>
      <c r="H439" s="30"/>
      <c r="I439" s="30"/>
      <c r="J439" s="30"/>
      <c r="K439" s="30"/>
      <c r="L439" s="30"/>
      <c r="M439" s="30"/>
      <c r="N439" s="30"/>
      <c r="O439" s="30"/>
      <c r="P439" s="30"/>
      <c r="Q439" s="30"/>
      <c r="R439" s="30"/>
      <c r="S439" s="30"/>
      <c r="T439" s="30"/>
      <c r="U439" s="30"/>
      <c r="V439" s="30"/>
      <c r="W439" s="30"/>
      <c r="X439" s="30"/>
      <c r="Y439" s="30"/>
      <c r="Z439" s="30"/>
      <c r="AA439" s="30"/>
      <c r="AB439" s="30"/>
      <c r="AC439" s="30"/>
      <c r="AD439" s="30"/>
      <c r="AE439" s="30"/>
      <c r="AF439" s="30"/>
      <c r="AG439" s="30"/>
      <c r="AH439" s="30"/>
      <c r="AI439" s="30"/>
      <c r="AJ439" s="30"/>
      <c r="AK439" s="30"/>
      <c r="AL439" s="30"/>
      <c r="AM439" s="30"/>
      <c r="AN439" s="30"/>
      <c r="AO439" s="30"/>
      <c r="AP439" s="30"/>
      <c r="AQ439" s="30"/>
      <c r="AR439" s="30"/>
      <c r="AS439" s="30"/>
      <c r="AT439" s="30"/>
      <c r="AU439" s="30"/>
      <c r="AV439" s="30"/>
      <c r="AW439" s="30"/>
      <c r="AX439" s="30"/>
      <c r="AY439" s="30"/>
      <c r="AZ439" s="30"/>
      <c r="BA439" s="30"/>
      <c r="BB439" s="30"/>
      <c r="BC439" s="30"/>
      <c r="BD439" s="30"/>
      <c r="BE439" s="30"/>
      <c r="BF439" s="30"/>
      <c r="BG439" s="30"/>
      <c r="BH439" s="30"/>
      <c r="BI439" s="30"/>
      <c r="BJ439" s="30"/>
      <c r="BK439" s="30"/>
      <c r="BL439" s="30"/>
      <c r="BM439" s="30"/>
      <c r="BN439" s="30"/>
      <c r="BO439" s="30"/>
      <c r="BP439" s="30"/>
      <c r="BQ439" s="30"/>
      <c r="BR439" s="30"/>
      <c r="BS439" s="30"/>
      <c r="BT439" s="30"/>
      <c r="BU439" s="30"/>
      <c r="BV439" s="30"/>
      <c r="BW439" s="30"/>
      <c r="BX439" s="30"/>
      <c r="BY439" s="30"/>
      <c r="BZ439" s="30"/>
      <c r="CA439" s="30"/>
      <c r="CB439" s="30"/>
      <c r="CC439" s="30"/>
      <c r="CD439" s="30"/>
      <c r="CE439" s="30"/>
      <c r="CF439" s="30"/>
      <c r="CG439" s="30"/>
      <c r="CH439" s="30"/>
      <c r="CI439" s="30"/>
      <c r="CJ439" s="30"/>
      <c r="CK439" s="30"/>
      <c r="CL439" s="30"/>
      <c r="CM439" s="30"/>
      <c r="CN439" s="30"/>
      <c r="CO439" s="30"/>
      <c r="CP439" s="30"/>
      <c r="CQ439" s="30"/>
      <c r="CR439" s="30"/>
    </row>
    <row r="440" spans="1:96" x14ac:dyDescent="0.25">
      <c r="A440" s="30" t="s">
        <v>1787</v>
      </c>
      <c r="B440" s="30">
        <v>1276</v>
      </c>
      <c r="C440" s="30" t="s">
        <v>2885</v>
      </c>
      <c r="D440" s="30">
        <v>550</v>
      </c>
      <c r="E440" s="30"/>
      <c r="F440" s="30"/>
      <c r="G440" s="30"/>
      <c r="H440" s="30"/>
      <c r="I440" s="30"/>
      <c r="J440" s="30"/>
      <c r="K440" s="30"/>
      <c r="L440" s="30"/>
      <c r="M440" s="30"/>
      <c r="N440" s="30"/>
      <c r="O440" s="30"/>
      <c r="P440" s="30"/>
      <c r="Q440" s="30"/>
      <c r="R440" s="30"/>
      <c r="S440" s="30"/>
      <c r="T440" s="30"/>
      <c r="U440" s="30"/>
      <c r="V440" s="30"/>
      <c r="W440" s="30"/>
      <c r="X440" s="30"/>
      <c r="Y440" s="30"/>
      <c r="Z440" s="30"/>
      <c r="AA440" s="30"/>
      <c r="AB440" s="30"/>
      <c r="AC440" s="30"/>
      <c r="AD440" s="30"/>
      <c r="AE440" s="30"/>
      <c r="AF440" s="30"/>
      <c r="AG440" s="30"/>
      <c r="AH440" s="30"/>
      <c r="AI440" s="30"/>
      <c r="AJ440" s="30"/>
      <c r="AK440" s="30"/>
      <c r="AL440" s="30"/>
      <c r="AM440" s="30"/>
      <c r="AN440" s="30"/>
      <c r="AO440" s="30"/>
      <c r="AP440" s="30"/>
      <c r="AQ440" s="30"/>
      <c r="AR440" s="30"/>
      <c r="AS440" s="30"/>
      <c r="AT440" s="30"/>
      <c r="AU440" s="30"/>
      <c r="AV440" s="30"/>
      <c r="AW440" s="30"/>
      <c r="AX440" s="30"/>
      <c r="AY440" s="30"/>
      <c r="AZ440" s="30"/>
      <c r="BA440" s="30"/>
      <c r="BB440" s="30"/>
      <c r="BC440" s="30"/>
      <c r="BD440" s="30"/>
      <c r="BE440" s="30"/>
      <c r="BF440" s="30"/>
      <c r="BG440" s="30"/>
      <c r="BH440" s="30"/>
      <c r="BI440" s="30"/>
      <c r="BJ440" s="30"/>
      <c r="BK440" s="30"/>
      <c r="BL440" s="30"/>
      <c r="BM440" s="30"/>
      <c r="BN440" s="30"/>
      <c r="BO440" s="30"/>
      <c r="BP440" s="30"/>
      <c r="BQ440" s="30"/>
      <c r="BR440" s="30"/>
      <c r="BS440" s="30"/>
      <c r="BT440" s="30"/>
      <c r="BU440" s="30"/>
      <c r="BV440" s="30"/>
      <c r="BW440" s="30"/>
      <c r="BX440" s="30"/>
      <c r="BY440" s="30"/>
      <c r="BZ440" s="30"/>
      <c r="CA440" s="30"/>
      <c r="CB440" s="30"/>
      <c r="CC440" s="30"/>
      <c r="CD440" s="30"/>
      <c r="CE440" s="30"/>
      <c r="CF440" s="30"/>
      <c r="CG440" s="30"/>
      <c r="CH440" s="30"/>
      <c r="CI440" s="30"/>
      <c r="CJ440" s="30"/>
      <c r="CK440" s="30"/>
      <c r="CL440" s="30"/>
      <c r="CM440" s="30"/>
      <c r="CN440" s="30"/>
      <c r="CO440" s="30"/>
      <c r="CP440" s="30"/>
      <c r="CQ440" s="30"/>
      <c r="CR440" s="30"/>
    </row>
    <row r="441" spans="1:96" x14ac:dyDescent="0.25">
      <c r="A441" s="30" t="s">
        <v>1788</v>
      </c>
      <c r="B441" s="30">
        <v>1380</v>
      </c>
      <c r="C441" s="30" t="s">
        <v>2700</v>
      </c>
      <c r="D441" s="30">
        <v>480</v>
      </c>
      <c r="E441" s="30"/>
      <c r="F441" s="30"/>
      <c r="G441" s="30"/>
      <c r="H441" s="30"/>
      <c r="I441" s="30"/>
      <c r="J441" s="30"/>
      <c r="K441" s="30"/>
      <c r="L441" s="30"/>
      <c r="M441" s="30"/>
      <c r="N441" s="30"/>
      <c r="O441" s="30"/>
      <c r="P441" s="30"/>
      <c r="Q441" s="30"/>
      <c r="R441" s="30"/>
      <c r="S441" s="30"/>
      <c r="T441" s="30"/>
      <c r="U441" s="30"/>
      <c r="V441" s="30"/>
      <c r="W441" s="30"/>
      <c r="X441" s="30"/>
      <c r="Y441" s="30"/>
      <c r="Z441" s="30"/>
      <c r="AA441" s="30"/>
      <c r="AB441" s="30"/>
      <c r="AC441" s="30"/>
      <c r="AD441" s="30"/>
      <c r="AE441" s="30"/>
      <c r="AF441" s="30"/>
      <c r="AG441" s="30"/>
      <c r="AH441" s="30"/>
      <c r="AI441" s="30"/>
      <c r="AJ441" s="30"/>
      <c r="AK441" s="30"/>
      <c r="AL441" s="30"/>
      <c r="AM441" s="30"/>
      <c r="AN441" s="30"/>
      <c r="AO441" s="30"/>
      <c r="AP441" s="30"/>
      <c r="AQ441" s="30"/>
      <c r="AR441" s="30"/>
      <c r="AS441" s="30"/>
      <c r="AT441" s="30"/>
      <c r="AU441" s="30"/>
      <c r="AV441" s="30"/>
      <c r="AW441" s="30"/>
      <c r="AX441" s="30"/>
      <c r="AY441" s="30"/>
      <c r="AZ441" s="30"/>
      <c r="BA441" s="30"/>
      <c r="BB441" s="30"/>
      <c r="BC441" s="30"/>
      <c r="BD441" s="30"/>
      <c r="BE441" s="30"/>
      <c r="BF441" s="30"/>
      <c r="BG441" s="30"/>
      <c r="BH441" s="30"/>
      <c r="BI441" s="30"/>
      <c r="BJ441" s="30"/>
      <c r="BK441" s="30"/>
      <c r="BL441" s="30"/>
      <c r="BM441" s="30"/>
      <c r="BN441" s="30"/>
      <c r="BO441" s="30"/>
      <c r="BP441" s="30"/>
      <c r="BQ441" s="30"/>
      <c r="BR441" s="30"/>
      <c r="BS441" s="30"/>
      <c r="BT441" s="30"/>
      <c r="BU441" s="30"/>
      <c r="BV441" s="30"/>
      <c r="BW441" s="30"/>
      <c r="BX441" s="30"/>
      <c r="BY441" s="30"/>
      <c r="BZ441" s="30"/>
      <c r="CA441" s="30"/>
      <c r="CB441" s="30"/>
      <c r="CC441" s="30"/>
      <c r="CD441" s="30"/>
      <c r="CE441" s="30"/>
      <c r="CF441" s="30"/>
      <c r="CG441" s="30"/>
      <c r="CH441" s="30"/>
      <c r="CI441" s="30"/>
      <c r="CJ441" s="30"/>
      <c r="CK441" s="30"/>
      <c r="CL441" s="30"/>
      <c r="CM441" s="30"/>
      <c r="CN441" s="30"/>
      <c r="CO441" s="30"/>
      <c r="CP441" s="30"/>
      <c r="CQ441" s="30"/>
      <c r="CR441" s="30"/>
    </row>
    <row r="442" spans="1:96" x14ac:dyDescent="0.25">
      <c r="A442" s="30" t="s">
        <v>1789</v>
      </c>
      <c r="B442" s="30">
        <v>1382</v>
      </c>
      <c r="C442" s="30" t="s">
        <v>2716</v>
      </c>
      <c r="D442" s="30">
        <v>140</v>
      </c>
      <c r="E442" s="30"/>
      <c r="F442" s="30"/>
      <c r="G442" s="30"/>
      <c r="H442" s="30"/>
      <c r="I442" s="30"/>
      <c r="J442" s="30"/>
      <c r="K442" s="30"/>
      <c r="L442" s="30"/>
      <c r="M442" s="30"/>
      <c r="N442" s="30"/>
      <c r="O442" s="30"/>
      <c r="P442" s="30"/>
      <c r="Q442" s="30"/>
      <c r="R442" s="30"/>
      <c r="S442" s="30"/>
      <c r="T442" s="30"/>
      <c r="U442" s="30"/>
      <c r="V442" s="30"/>
      <c r="W442" s="30"/>
      <c r="X442" s="30"/>
      <c r="Y442" s="30"/>
      <c r="Z442" s="30"/>
      <c r="AA442" s="30"/>
      <c r="AB442" s="30"/>
      <c r="AC442" s="30"/>
      <c r="AD442" s="30"/>
      <c r="AE442" s="30"/>
      <c r="AF442" s="30"/>
      <c r="AG442" s="30"/>
      <c r="AH442" s="30"/>
      <c r="AI442" s="30"/>
      <c r="AJ442" s="30"/>
      <c r="AK442" s="30"/>
      <c r="AL442" s="30"/>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c r="BI442" s="30"/>
      <c r="BJ442" s="30"/>
      <c r="BK442" s="30"/>
      <c r="BL442" s="30"/>
      <c r="BM442" s="30"/>
      <c r="BN442" s="30"/>
      <c r="BO442" s="30"/>
      <c r="BP442" s="30"/>
      <c r="BQ442" s="30"/>
      <c r="BR442" s="30"/>
      <c r="BS442" s="30"/>
      <c r="BT442" s="30"/>
      <c r="BU442" s="30"/>
      <c r="BV442" s="30"/>
      <c r="BW442" s="30"/>
      <c r="BX442" s="30"/>
      <c r="BY442" s="30"/>
      <c r="BZ442" s="30"/>
      <c r="CA442" s="30"/>
      <c r="CB442" s="30"/>
      <c r="CC442" s="30"/>
      <c r="CD442" s="30"/>
      <c r="CE442" s="30"/>
      <c r="CF442" s="30"/>
      <c r="CG442" s="30"/>
      <c r="CH442" s="30"/>
      <c r="CI442" s="30"/>
      <c r="CJ442" s="30"/>
      <c r="CK442" s="30"/>
      <c r="CL442" s="30"/>
      <c r="CM442" s="30"/>
      <c r="CN442" s="30"/>
      <c r="CO442" s="30"/>
      <c r="CP442" s="30"/>
      <c r="CQ442" s="30"/>
      <c r="CR442" s="30"/>
    </row>
    <row r="443" spans="1:96" x14ac:dyDescent="0.25">
      <c r="A443" s="30" t="s">
        <v>1790</v>
      </c>
      <c r="B443" s="30">
        <v>1607</v>
      </c>
      <c r="C443" s="30" t="s">
        <v>2886</v>
      </c>
      <c r="D443" s="30">
        <v>9035</v>
      </c>
      <c r="E443" s="30"/>
      <c r="F443" s="30"/>
      <c r="G443" s="30"/>
      <c r="H443" s="30"/>
      <c r="I443" s="30"/>
      <c r="J443" s="30"/>
      <c r="K443" s="30"/>
      <c r="L443" s="30"/>
      <c r="M443" s="30"/>
      <c r="N443" s="30"/>
      <c r="O443" s="30"/>
      <c r="P443" s="30"/>
      <c r="Q443" s="30"/>
      <c r="R443" s="30"/>
      <c r="S443" s="30"/>
      <c r="T443" s="30"/>
      <c r="U443" s="30"/>
      <c r="V443" s="30"/>
      <c r="W443" s="30"/>
      <c r="X443" s="30"/>
      <c r="Y443" s="30"/>
      <c r="Z443" s="30"/>
      <c r="AA443" s="30"/>
      <c r="AB443" s="30"/>
      <c r="AC443" s="30"/>
      <c r="AD443" s="30"/>
      <c r="AE443" s="30"/>
      <c r="AF443" s="30"/>
      <c r="AG443" s="30"/>
      <c r="AH443" s="30"/>
      <c r="AI443" s="30"/>
      <c r="AJ443" s="30"/>
      <c r="AK443" s="30"/>
      <c r="AL443" s="30"/>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c r="BJ443" s="30"/>
      <c r="BK443" s="30"/>
      <c r="BL443" s="30"/>
      <c r="BM443" s="30"/>
      <c r="BN443" s="30"/>
      <c r="BO443" s="30"/>
      <c r="BP443" s="30"/>
      <c r="BQ443" s="30"/>
      <c r="BR443" s="30"/>
      <c r="BS443" s="30"/>
      <c r="BT443" s="30"/>
      <c r="BU443" s="30"/>
      <c r="BV443" s="30"/>
      <c r="BW443" s="30"/>
      <c r="BX443" s="30"/>
      <c r="BY443" s="30"/>
      <c r="BZ443" s="30"/>
      <c r="CA443" s="30"/>
      <c r="CB443" s="30"/>
      <c r="CC443" s="30"/>
      <c r="CD443" s="30"/>
      <c r="CE443" s="30"/>
      <c r="CF443" s="30"/>
      <c r="CG443" s="30"/>
      <c r="CH443" s="30"/>
      <c r="CI443" s="30"/>
      <c r="CJ443" s="30"/>
      <c r="CK443" s="30"/>
      <c r="CL443" s="30"/>
      <c r="CM443" s="30"/>
      <c r="CN443" s="30"/>
      <c r="CO443" s="30"/>
      <c r="CP443" s="30"/>
      <c r="CQ443" s="30"/>
      <c r="CR443" s="30"/>
    </row>
    <row r="444" spans="1:96" x14ac:dyDescent="0.25">
      <c r="A444" s="30" t="s">
        <v>1791</v>
      </c>
      <c r="B444" s="30">
        <v>1245</v>
      </c>
      <c r="C444" s="30" t="s">
        <v>2671</v>
      </c>
      <c r="D444" s="30">
        <v>470</v>
      </c>
      <c r="E444" s="30"/>
      <c r="F444" s="30"/>
      <c r="G444" s="30"/>
      <c r="H444" s="30"/>
      <c r="I444" s="30"/>
      <c r="J444" s="30"/>
      <c r="K444" s="30"/>
      <c r="L444" s="30"/>
      <c r="M444" s="30"/>
      <c r="N444" s="30"/>
      <c r="O444" s="30"/>
      <c r="P444" s="30"/>
      <c r="Q444" s="30"/>
      <c r="R444" s="30"/>
      <c r="S444" s="30"/>
      <c r="T444" s="30"/>
      <c r="U444" s="30"/>
      <c r="V444" s="30"/>
      <c r="W444" s="30"/>
      <c r="X444" s="30"/>
      <c r="Y444" s="30"/>
      <c r="Z444" s="30"/>
      <c r="AA444" s="30"/>
      <c r="AB444" s="30"/>
      <c r="AC444" s="30"/>
      <c r="AD444" s="30"/>
      <c r="AE444" s="30"/>
      <c r="AF444" s="30"/>
      <c r="AG444" s="30"/>
      <c r="AH444" s="30"/>
      <c r="AI444" s="30"/>
      <c r="AJ444" s="30"/>
      <c r="AK444" s="30"/>
      <c r="AL444" s="30"/>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c r="BJ444" s="30"/>
      <c r="BK444" s="30"/>
      <c r="BL444" s="30"/>
      <c r="BM444" s="30"/>
      <c r="BN444" s="30"/>
      <c r="BO444" s="30"/>
      <c r="BP444" s="30"/>
      <c r="BQ444" s="30"/>
      <c r="BR444" s="30"/>
      <c r="BS444" s="30"/>
      <c r="BT444" s="30"/>
      <c r="BU444" s="30"/>
      <c r="BV444" s="30"/>
      <c r="BW444" s="30"/>
      <c r="BX444" s="30"/>
      <c r="BY444" s="30"/>
      <c r="BZ444" s="30"/>
      <c r="CA444" s="30"/>
      <c r="CB444" s="30"/>
      <c r="CC444" s="30"/>
      <c r="CD444" s="30"/>
      <c r="CE444" s="30"/>
      <c r="CF444" s="30"/>
      <c r="CG444" s="30"/>
      <c r="CH444" s="30"/>
      <c r="CI444" s="30"/>
      <c r="CJ444" s="30"/>
      <c r="CK444" s="30"/>
      <c r="CL444" s="30"/>
      <c r="CM444" s="30"/>
      <c r="CN444" s="30"/>
      <c r="CO444" s="30"/>
      <c r="CP444" s="30"/>
      <c r="CQ444" s="30"/>
      <c r="CR444" s="30"/>
    </row>
    <row r="445" spans="1:96" x14ac:dyDescent="0.25">
      <c r="A445" s="30" t="s">
        <v>1792</v>
      </c>
      <c r="B445" s="30">
        <v>1388</v>
      </c>
      <c r="C445" s="30" t="s">
        <v>2641</v>
      </c>
      <c r="D445" s="30">
        <v>20</v>
      </c>
      <c r="E445" s="30"/>
      <c r="F445" s="30"/>
      <c r="G445" s="30"/>
      <c r="H445" s="30"/>
      <c r="I445" s="30"/>
      <c r="J445" s="30"/>
      <c r="K445" s="30"/>
      <c r="L445" s="30"/>
      <c r="M445" s="30"/>
      <c r="N445" s="30"/>
      <c r="O445" s="30"/>
      <c r="P445" s="30"/>
      <c r="Q445" s="30"/>
      <c r="R445" s="30"/>
      <c r="S445" s="30"/>
      <c r="T445" s="30"/>
      <c r="U445" s="30"/>
      <c r="V445" s="30"/>
      <c r="W445" s="30"/>
      <c r="X445" s="30"/>
      <c r="Y445" s="30"/>
      <c r="Z445" s="30"/>
      <c r="AA445" s="30"/>
      <c r="AB445" s="30"/>
      <c r="AC445" s="30"/>
      <c r="AD445" s="30"/>
      <c r="AE445" s="30"/>
      <c r="AF445" s="30"/>
      <c r="AG445" s="30"/>
      <c r="AH445" s="30"/>
      <c r="AI445" s="30"/>
      <c r="AJ445" s="30"/>
      <c r="AK445" s="30"/>
      <c r="AL445" s="30"/>
      <c r="AM445" s="30"/>
      <c r="AN445" s="30"/>
      <c r="AO445" s="30"/>
      <c r="AP445" s="30"/>
      <c r="AQ445" s="30"/>
      <c r="AR445" s="30"/>
      <c r="AS445" s="30"/>
      <c r="AT445" s="30"/>
      <c r="AU445" s="30"/>
      <c r="AV445" s="30"/>
      <c r="AW445" s="30"/>
      <c r="AX445" s="30"/>
      <c r="AY445" s="30"/>
      <c r="AZ445" s="30"/>
      <c r="BA445" s="30"/>
      <c r="BB445" s="30"/>
      <c r="BC445" s="30"/>
      <c r="BD445" s="30"/>
      <c r="BE445" s="30"/>
      <c r="BF445" s="30"/>
      <c r="BG445" s="30"/>
      <c r="BH445" s="30"/>
      <c r="BI445" s="30"/>
      <c r="BJ445" s="30"/>
      <c r="BK445" s="30"/>
      <c r="BL445" s="30"/>
      <c r="BM445" s="30"/>
      <c r="BN445" s="30"/>
      <c r="BO445" s="30"/>
      <c r="BP445" s="30"/>
      <c r="BQ445" s="30"/>
      <c r="BR445" s="30"/>
      <c r="BS445" s="30"/>
      <c r="BT445" s="30"/>
      <c r="BU445" s="30"/>
      <c r="BV445" s="30"/>
      <c r="BW445" s="30"/>
      <c r="BX445" s="30"/>
      <c r="BY445" s="30"/>
      <c r="BZ445" s="30"/>
      <c r="CA445" s="30"/>
      <c r="CB445" s="30"/>
      <c r="CC445" s="30"/>
      <c r="CD445" s="30"/>
      <c r="CE445" s="30"/>
      <c r="CF445" s="30"/>
      <c r="CG445" s="30"/>
      <c r="CH445" s="30"/>
      <c r="CI445" s="30"/>
      <c r="CJ445" s="30"/>
      <c r="CK445" s="30"/>
      <c r="CL445" s="30"/>
      <c r="CM445" s="30"/>
      <c r="CN445" s="30"/>
      <c r="CO445" s="30"/>
      <c r="CP445" s="30"/>
      <c r="CQ445" s="30"/>
      <c r="CR445" s="30"/>
    </row>
    <row r="446" spans="1:96" x14ac:dyDescent="0.25">
      <c r="A446" s="30" t="s">
        <v>1793</v>
      </c>
      <c r="B446" s="30">
        <v>7588</v>
      </c>
      <c r="C446" s="30" t="s">
        <v>2887</v>
      </c>
      <c r="D446" s="30">
        <v>640</v>
      </c>
      <c r="E446" s="30"/>
      <c r="F446" s="30"/>
      <c r="G446" s="30"/>
      <c r="H446" s="30"/>
      <c r="I446" s="30"/>
      <c r="J446" s="30"/>
      <c r="K446" s="30"/>
      <c r="L446" s="30"/>
      <c r="M446" s="30"/>
      <c r="N446" s="30"/>
      <c r="O446" s="30"/>
      <c r="P446" s="30"/>
      <c r="Q446" s="30"/>
      <c r="R446" s="30"/>
      <c r="S446" s="30"/>
      <c r="T446" s="30"/>
      <c r="U446" s="30"/>
      <c r="V446" s="30"/>
      <c r="W446" s="30"/>
      <c r="X446" s="30"/>
      <c r="Y446" s="30"/>
      <c r="Z446" s="30"/>
      <c r="AA446" s="30"/>
      <c r="AB446" s="30"/>
      <c r="AC446" s="30"/>
      <c r="AD446" s="30"/>
      <c r="AE446" s="30"/>
      <c r="AF446" s="30"/>
      <c r="AG446" s="30"/>
      <c r="AH446" s="30"/>
      <c r="AI446" s="30"/>
      <c r="AJ446" s="30"/>
      <c r="AK446" s="30"/>
      <c r="AL446" s="30"/>
      <c r="AM446" s="30"/>
      <c r="AN446" s="30"/>
      <c r="AO446" s="30"/>
      <c r="AP446" s="30"/>
      <c r="AQ446" s="30"/>
      <c r="AR446" s="30"/>
      <c r="AS446" s="30"/>
      <c r="AT446" s="30"/>
      <c r="AU446" s="30"/>
      <c r="AV446" s="30"/>
      <c r="AW446" s="30"/>
      <c r="AX446" s="30"/>
      <c r="AY446" s="30"/>
      <c r="AZ446" s="30"/>
      <c r="BA446" s="30"/>
      <c r="BB446" s="30"/>
      <c r="BC446" s="30"/>
      <c r="BD446" s="30"/>
      <c r="BE446" s="30"/>
      <c r="BF446" s="30"/>
      <c r="BG446" s="30"/>
      <c r="BH446" s="30"/>
      <c r="BI446" s="30"/>
      <c r="BJ446" s="30"/>
      <c r="BK446" s="30"/>
      <c r="BL446" s="30"/>
      <c r="BM446" s="30"/>
      <c r="BN446" s="30"/>
      <c r="BO446" s="30"/>
      <c r="BP446" s="30"/>
      <c r="BQ446" s="30"/>
      <c r="BR446" s="30"/>
      <c r="BS446" s="30"/>
      <c r="BT446" s="30"/>
      <c r="BU446" s="30"/>
      <c r="BV446" s="30"/>
      <c r="BW446" s="30"/>
      <c r="BX446" s="30"/>
      <c r="BY446" s="30"/>
      <c r="BZ446" s="30"/>
      <c r="CA446" s="30"/>
      <c r="CB446" s="30"/>
      <c r="CC446" s="30"/>
      <c r="CD446" s="30"/>
      <c r="CE446" s="30"/>
      <c r="CF446" s="30"/>
      <c r="CG446" s="30"/>
      <c r="CH446" s="30"/>
      <c r="CI446" s="30"/>
      <c r="CJ446" s="30"/>
      <c r="CK446" s="30"/>
      <c r="CL446" s="30"/>
      <c r="CM446" s="30"/>
      <c r="CN446" s="30"/>
      <c r="CO446" s="30"/>
      <c r="CP446" s="30"/>
      <c r="CQ446" s="30"/>
      <c r="CR446" s="30"/>
    </row>
    <row r="447" spans="1:96" x14ac:dyDescent="0.25">
      <c r="A447" s="30" t="s">
        <v>1794</v>
      </c>
      <c r="B447" s="30">
        <v>1384</v>
      </c>
      <c r="C447" s="30" t="s">
        <v>2857</v>
      </c>
      <c r="D447" s="30">
        <v>3120</v>
      </c>
      <c r="E447" s="30"/>
      <c r="F447" s="30"/>
      <c r="G447" s="30"/>
      <c r="H447" s="30"/>
      <c r="I447" s="30"/>
      <c r="J447" s="30"/>
      <c r="K447" s="30"/>
      <c r="L447" s="30"/>
      <c r="M447" s="30"/>
      <c r="N447" s="30"/>
      <c r="O447" s="30"/>
      <c r="P447" s="30"/>
      <c r="Q447" s="30"/>
      <c r="R447" s="30"/>
      <c r="S447" s="30"/>
      <c r="T447" s="30"/>
      <c r="U447" s="30"/>
      <c r="V447" s="30"/>
      <c r="W447" s="30"/>
      <c r="X447" s="30"/>
      <c r="Y447" s="30"/>
      <c r="Z447" s="30"/>
      <c r="AA447" s="30"/>
      <c r="AB447" s="30"/>
      <c r="AC447" s="30"/>
      <c r="AD447" s="30"/>
      <c r="AE447" s="30"/>
      <c r="AF447" s="30"/>
      <c r="AG447" s="30"/>
      <c r="AH447" s="30"/>
      <c r="AI447" s="30"/>
      <c r="AJ447" s="30"/>
      <c r="AK447" s="30"/>
      <c r="AL447" s="30"/>
      <c r="AM447" s="30"/>
      <c r="AN447" s="30"/>
      <c r="AO447" s="30"/>
      <c r="AP447" s="30"/>
      <c r="AQ447" s="30"/>
      <c r="AR447" s="30"/>
      <c r="AS447" s="30"/>
      <c r="AT447" s="30"/>
      <c r="AU447" s="30"/>
      <c r="AV447" s="30"/>
      <c r="AW447" s="30"/>
      <c r="AX447" s="30"/>
      <c r="AY447" s="30"/>
      <c r="AZ447" s="30"/>
      <c r="BA447" s="30"/>
      <c r="BB447" s="30"/>
      <c r="BC447" s="30"/>
      <c r="BD447" s="30"/>
      <c r="BE447" s="30"/>
      <c r="BF447" s="30"/>
      <c r="BG447" s="30"/>
      <c r="BH447" s="30"/>
      <c r="BI447" s="30"/>
      <c r="BJ447" s="30"/>
      <c r="BK447" s="30"/>
      <c r="BL447" s="30"/>
      <c r="BM447" s="30"/>
      <c r="BN447" s="30"/>
      <c r="BO447" s="30"/>
      <c r="BP447" s="30"/>
      <c r="BQ447" s="30"/>
      <c r="BR447" s="30"/>
      <c r="BS447" s="30"/>
      <c r="BT447" s="30"/>
      <c r="BU447" s="30"/>
      <c r="BV447" s="30"/>
      <c r="BW447" s="30"/>
      <c r="BX447" s="30"/>
      <c r="BY447" s="30"/>
      <c r="BZ447" s="30"/>
      <c r="CA447" s="30"/>
      <c r="CB447" s="30"/>
      <c r="CC447" s="30"/>
      <c r="CD447" s="30"/>
      <c r="CE447" s="30"/>
      <c r="CF447" s="30"/>
      <c r="CG447" s="30"/>
      <c r="CH447" s="30"/>
      <c r="CI447" s="30"/>
      <c r="CJ447" s="30"/>
      <c r="CK447" s="30"/>
      <c r="CL447" s="30"/>
      <c r="CM447" s="30"/>
      <c r="CN447" s="30"/>
      <c r="CO447" s="30"/>
      <c r="CP447" s="30"/>
      <c r="CQ447" s="30"/>
      <c r="CR447" s="30"/>
    </row>
    <row r="448" spans="1:96" x14ac:dyDescent="0.25">
      <c r="A448" s="30" t="s">
        <v>1795</v>
      </c>
      <c r="B448" s="30">
        <v>1383</v>
      </c>
      <c r="C448" s="30" t="s">
        <v>2669</v>
      </c>
      <c r="D448" s="30">
        <v>980</v>
      </c>
      <c r="E448" s="30"/>
      <c r="F448" s="30"/>
      <c r="G448" s="30"/>
      <c r="H448" s="30"/>
      <c r="I448" s="30"/>
      <c r="J448" s="30"/>
      <c r="K448" s="30"/>
      <c r="L448" s="30"/>
      <c r="M448" s="30"/>
      <c r="N448" s="30"/>
      <c r="O448" s="30"/>
      <c r="P448" s="30"/>
      <c r="Q448" s="30"/>
      <c r="R448" s="30"/>
      <c r="S448" s="30"/>
      <c r="T448" s="30"/>
      <c r="U448" s="30"/>
      <c r="V448" s="30"/>
      <c r="W448" s="30"/>
      <c r="X448" s="30"/>
      <c r="Y448" s="30"/>
      <c r="Z448" s="30"/>
      <c r="AA448" s="30"/>
      <c r="AB448" s="30"/>
      <c r="AC448" s="30"/>
      <c r="AD448" s="30"/>
      <c r="AE448" s="30"/>
      <c r="AF448" s="30"/>
      <c r="AG448" s="30"/>
      <c r="AH448" s="30"/>
      <c r="AI448" s="30"/>
      <c r="AJ448" s="30"/>
      <c r="AK448" s="30"/>
      <c r="AL448" s="30"/>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c r="BI448" s="30"/>
      <c r="BJ448" s="30"/>
      <c r="BK448" s="30"/>
      <c r="BL448" s="30"/>
      <c r="BM448" s="30"/>
      <c r="BN448" s="30"/>
      <c r="BO448" s="30"/>
      <c r="BP448" s="30"/>
      <c r="BQ448" s="30"/>
      <c r="BR448" s="30"/>
      <c r="BS448" s="30"/>
      <c r="BT448" s="30"/>
      <c r="BU448" s="30"/>
      <c r="BV448" s="30"/>
      <c r="BW448" s="30"/>
      <c r="BX448" s="30"/>
      <c r="BY448" s="30"/>
      <c r="BZ448" s="30"/>
      <c r="CA448" s="30"/>
      <c r="CB448" s="30"/>
      <c r="CC448" s="30"/>
      <c r="CD448" s="30"/>
      <c r="CE448" s="30"/>
      <c r="CF448" s="30"/>
      <c r="CG448" s="30"/>
      <c r="CH448" s="30"/>
      <c r="CI448" s="30"/>
      <c r="CJ448" s="30"/>
      <c r="CK448" s="30"/>
      <c r="CL448" s="30"/>
      <c r="CM448" s="30"/>
      <c r="CN448" s="30"/>
      <c r="CO448" s="30"/>
      <c r="CP448" s="30"/>
      <c r="CQ448" s="30"/>
      <c r="CR448" s="30"/>
    </row>
    <row r="449" spans="1:96" x14ac:dyDescent="0.25">
      <c r="A449" s="30" t="s">
        <v>1796</v>
      </c>
      <c r="B449" s="30">
        <v>1385</v>
      </c>
      <c r="C449" s="30" t="s">
        <v>2760</v>
      </c>
      <c r="D449" s="30">
        <v>1560</v>
      </c>
      <c r="E449" s="30"/>
      <c r="F449" s="30"/>
      <c r="G449" s="30"/>
      <c r="H449" s="30"/>
      <c r="I449" s="30"/>
      <c r="J449" s="30"/>
      <c r="K449" s="30"/>
      <c r="L449" s="30"/>
      <c r="M449" s="30"/>
      <c r="N449" s="30"/>
      <c r="O449" s="30"/>
      <c r="P449" s="30"/>
      <c r="Q449" s="30"/>
      <c r="R449" s="30"/>
      <c r="S449" s="30"/>
      <c r="T449" s="30"/>
      <c r="U449" s="30"/>
      <c r="V449" s="30"/>
      <c r="W449" s="30"/>
      <c r="X449" s="30"/>
      <c r="Y449" s="30"/>
      <c r="Z449" s="30"/>
      <c r="AA449" s="30"/>
      <c r="AB449" s="30"/>
      <c r="AC449" s="30"/>
      <c r="AD449" s="30"/>
      <c r="AE449" s="30"/>
      <c r="AF449" s="30"/>
      <c r="AG449" s="30"/>
      <c r="AH449" s="30"/>
      <c r="AI449" s="30"/>
      <c r="AJ449" s="30"/>
      <c r="AK449" s="30"/>
      <c r="AL449" s="30"/>
      <c r="AM449" s="30"/>
      <c r="AN449" s="30"/>
      <c r="AO449" s="30"/>
      <c r="AP449" s="30"/>
      <c r="AQ449" s="30"/>
      <c r="AR449" s="30"/>
      <c r="AS449" s="30"/>
      <c r="AT449" s="30"/>
      <c r="AU449" s="30"/>
      <c r="AV449" s="30"/>
      <c r="AW449" s="30"/>
      <c r="AX449" s="30"/>
      <c r="AY449" s="30"/>
      <c r="AZ449" s="30"/>
      <c r="BA449" s="30"/>
      <c r="BB449" s="30"/>
      <c r="BC449" s="30"/>
      <c r="BD449" s="30"/>
      <c r="BE449" s="30"/>
      <c r="BF449" s="30"/>
      <c r="BG449" s="30"/>
      <c r="BH449" s="30"/>
      <c r="BI449" s="30"/>
      <c r="BJ449" s="30"/>
      <c r="BK449" s="30"/>
      <c r="BL449" s="30"/>
      <c r="BM449" s="30"/>
      <c r="BN449" s="30"/>
      <c r="BO449" s="30"/>
      <c r="BP449" s="30"/>
      <c r="BQ449" s="30"/>
      <c r="BR449" s="30"/>
      <c r="BS449" s="30"/>
      <c r="BT449" s="30"/>
      <c r="BU449" s="30"/>
      <c r="BV449" s="30"/>
      <c r="BW449" s="30"/>
      <c r="BX449" s="30"/>
      <c r="BY449" s="30"/>
      <c r="BZ449" s="30"/>
      <c r="CA449" s="30"/>
      <c r="CB449" s="30"/>
      <c r="CC449" s="30"/>
      <c r="CD449" s="30"/>
      <c r="CE449" s="30"/>
      <c r="CF449" s="30"/>
      <c r="CG449" s="30"/>
      <c r="CH449" s="30"/>
      <c r="CI449" s="30"/>
      <c r="CJ449" s="30"/>
      <c r="CK449" s="30"/>
      <c r="CL449" s="30"/>
      <c r="CM449" s="30"/>
      <c r="CN449" s="30"/>
      <c r="CO449" s="30"/>
      <c r="CP449" s="30"/>
      <c r="CQ449" s="30"/>
      <c r="CR449" s="30"/>
    </row>
    <row r="450" spans="1:96" x14ac:dyDescent="0.25">
      <c r="A450" s="30" t="s">
        <v>1797</v>
      </c>
      <c r="B450" s="30">
        <v>1398</v>
      </c>
      <c r="C450" s="30" t="s">
        <v>2887</v>
      </c>
      <c r="D450" s="30">
        <v>640</v>
      </c>
      <c r="E450" s="30"/>
      <c r="F450" s="30"/>
      <c r="G450" s="30"/>
      <c r="H450" s="30"/>
      <c r="I450" s="30"/>
      <c r="J450" s="30"/>
      <c r="K450" s="30"/>
      <c r="L450" s="30"/>
      <c r="M450" s="30"/>
      <c r="N450" s="30"/>
      <c r="O450" s="30"/>
      <c r="P450" s="30"/>
      <c r="Q450" s="30"/>
      <c r="R450" s="30"/>
      <c r="S450" s="30"/>
      <c r="T450" s="30"/>
      <c r="U450" s="30"/>
      <c r="V450" s="30"/>
      <c r="W450" s="30"/>
      <c r="X450" s="30"/>
      <c r="Y450" s="30"/>
      <c r="Z450" s="30"/>
      <c r="AA450" s="30"/>
      <c r="AB450" s="30"/>
      <c r="AC450" s="30"/>
      <c r="AD450" s="30"/>
      <c r="AE450" s="30"/>
      <c r="AF450" s="30"/>
      <c r="AG450" s="30"/>
      <c r="AH450" s="30"/>
      <c r="AI450" s="30"/>
      <c r="AJ450" s="30"/>
      <c r="AK450" s="30"/>
      <c r="AL450" s="30"/>
      <c r="AM450" s="30"/>
      <c r="AN450" s="30"/>
      <c r="AO450" s="30"/>
      <c r="AP450" s="30"/>
      <c r="AQ450" s="30"/>
      <c r="AR450" s="30"/>
      <c r="AS450" s="30"/>
      <c r="AT450" s="30"/>
      <c r="AU450" s="30"/>
      <c r="AV450" s="30"/>
      <c r="AW450" s="30"/>
      <c r="AX450" s="30"/>
      <c r="AY450" s="30"/>
      <c r="AZ450" s="30"/>
      <c r="BA450" s="30"/>
      <c r="BB450" s="30"/>
      <c r="BC450" s="30"/>
      <c r="BD450" s="30"/>
      <c r="BE450" s="30"/>
      <c r="BF450" s="30"/>
      <c r="BG450" s="30"/>
      <c r="BH450" s="30"/>
      <c r="BI450" s="30"/>
      <c r="BJ450" s="30"/>
      <c r="BK450" s="30"/>
      <c r="BL450" s="30"/>
      <c r="BM450" s="30"/>
      <c r="BN450" s="30"/>
      <c r="BO450" s="30"/>
      <c r="BP450" s="30"/>
      <c r="BQ450" s="30"/>
      <c r="BR450" s="30"/>
      <c r="BS450" s="30"/>
      <c r="BT450" s="30"/>
      <c r="BU450" s="30"/>
      <c r="BV450" s="30"/>
      <c r="BW450" s="30"/>
      <c r="BX450" s="30"/>
      <c r="BY450" s="30"/>
      <c r="BZ450" s="30"/>
      <c r="CA450" s="30"/>
      <c r="CB450" s="30"/>
      <c r="CC450" s="30"/>
      <c r="CD450" s="30"/>
      <c r="CE450" s="30"/>
      <c r="CF450" s="30"/>
      <c r="CG450" s="30"/>
      <c r="CH450" s="30"/>
      <c r="CI450" s="30"/>
      <c r="CJ450" s="30"/>
      <c r="CK450" s="30"/>
      <c r="CL450" s="30"/>
      <c r="CM450" s="30"/>
      <c r="CN450" s="30"/>
      <c r="CO450" s="30"/>
      <c r="CP450" s="30"/>
      <c r="CQ450" s="30"/>
      <c r="CR450" s="30"/>
    </row>
    <row r="451" spans="1:96" x14ac:dyDescent="0.25">
      <c r="A451" s="30" t="s">
        <v>1798</v>
      </c>
      <c r="B451" s="30">
        <v>3760</v>
      </c>
      <c r="C451" s="30" t="s">
        <v>2764</v>
      </c>
      <c r="D451" s="30">
        <v>1550</v>
      </c>
      <c r="E451" s="30"/>
      <c r="F451" s="30"/>
      <c r="G451" s="30"/>
      <c r="H451" s="30"/>
      <c r="I451" s="30"/>
      <c r="J451" s="30"/>
      <c r="K451" s="30"/>
      <c r="L451" s="30"/>
      <c r="M451" s="30"/>
      <c r="N451" s="30"/>
      <c r="O451" s="30"/>
      <c r="P451" s="30"/>
      <c r="Q451" s="30"/>
      <c r="R451" s="30"/>
      <c r="S451" s="30"/>
      <c r="T451" s="30"/>
      <c r="U451" s="30"/>
      <c r="V451" s="30"/>
      <c r="W451" s="30"/>
      <c r="X451" s="30"/>
      <c r="Y451" s="30"/>
      <c r="Z451" s="30"/>
      <c r="AA451" s="30"/>
      <c r="AB451" s="30"/>
      <c r="AC451" s="30"/>
      <c r="AD451" s="30"/>
      <c r="AE451" s="30"/>
      <c r="AF451" s="30"/>
      <c r="AG451" s="30"/>
      <c r="AH451" s="30"/>
      <c r="AI451" s="30"/>
      <c r="AJ451" s="30"/>
      <c r="AK451" s="30"/>
      <c r="AL451" s="30"/>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c r="BI451" s="30"/>
      <c r="BJ451" s="30"/>
      <c r="BK451" s="30"/>
      <c r="BL451" s="30"/>
      <c r="BM451" s="30"/>
      <c r="BN451" s="30"/>
      <c r="BO451" s="30"/>
      <c r="BP451" s="30"/>
      <c r="BQ451" s="30"/>
      <c r="BR451" s="30"/>
      <c r="BS451" s="30"/>
      <c r="BT451" s="30"/>
      <c r="BU451" s="30"/>
      <c r="BV451" s="30"/>
      <c r="BW451" s="30"/>
      <c r="BX451" s="30"/>
      <c r="BY451" s="30"/>
      <c r="BZ451" s="30"/>
      <c r="CA451" s="30"/>
      <c r="CB451" s="30"/>
      <c r="CC451" s="30"/>
      <c r="CD451" s="30"/>
      <c r="CE451" s="30"/>
      <c r="CF451" s="30"/>
      <c r="CG451" s="30"/>
      <c r="CH451" s="30"/>
      <c r="CI451" s="30"/>
      <c r="CJ451" s="30"/>
      <c r="CK451" s="30"/>
      <c r="CL451" s="30"/>
      <c r="CM451" s="30"/>
      <c r="CN451" s="30"/>
      <c r="CO451" s="30"/>
      <c r="CP451" s="30"/>
      <c r="CQ451" s="30"/>
      <c r="CR451" s="30"/>
    </row>
    <row r="452" spans="1:96" x14ac:dyDescent="0.25">
      <c r="A452" s="30" t="s">
        <v>1799</v>
      </c>
      <c r="B452" s="30">
        <v>1402</v>
      </c>
      <c r="C452" s="30" t="s">
        <v>2804</v>
      </c>
      <c r="D452" s="30">
        <v>2690</v>
      </c>
      <c r="E452" s="30"/>
      <c r="F452" s="30"/>
      <c r="G452" s="30"/>
      <c r="H452" s="30"/>
      <c r="I452" s="30"/>
      <c r="J452" s="30"/>
      <c r="K452" s="30"/>
      <c r="L452" s="30"/>
      <c r="M452" s="30"/>
      <c r="N452" s="30"/>
      <c r="O452" s="30"/>
      <c r="P452" s="30"/>
      <c r="Q452" s="30"/>
      <c r="R452" s="30"/>
      <c r="S452" s="30"/>
      <c r="T452" s="30"/>
      <c r="U452" s="30"/>
      <c r="V452" s="30"/>
      <c r="W452" s="30"/>
      <c r="X452" s="30"/>
      <c r="Y452" s="30"/>
      <c r="Z452" s="30"/>
      <c r="AA452" s="30"/>
      <c r="AB452" s="30"/>
      <c r="AC452" s="30"/>
      <c r="AD452" s="30"/>
      <c r="AE452" s="30"/>
      <c r="AF452" s="30"/>
      <c r="AG452" s="30"/>
      <c r="AH452" s="30"/>
      <c r="AI452" s="30"/>
      <c r="AJ452" s="30"/>
      <c r="AK452" s="30"/>
      <c r="AL452" s="30"/>
      <c r="AM452" s="30"/>
      <c r="AN452" s="30"/>
      <c r="AO452" s="30"/>
      <c r="AP452" s="30"/>
      <c r="AQ452" s="30"/>
      <c r="AR452" s="30"/>
      <c r="AS452" s="30"/>
      <c r="AT452" s="30"/>
      <c r="AU452" s="30"/>
      <c r="AV452" s="30"/>
      <c r="AW452" s="30"/>
      <c r="AX452" s="30"/>
      <c r="AY452" s="30"/>
      <c r="AZ452" s="30"/>
      <c r="BA452" s="30"/>
      <c r="BB452" s="30"/>
      <c r="BC452" s="30"/>
      <c r="BD452" s="30"/>
      <c r="BE452" s="30"/>
      <c r="BF452" s="30"/>
      <c r="BG452" s="30"/>
      <c r="BH452" s="30"/>
      <c r="BI452" s="30"/>
      <c r="BJ452" s="30"/>
      <c r="BK452" s="30"/>
      <c r="BL452" s="30"/>
      <c r="BM452" s="30"/>
      <c r="BN452" s="30"/>
      <c r="BO452" s="30"/>
      <c r="BP452" s="30"/>
      <c r="BQ452" s="30"/>
      <c r="BR452" s="30"/>
      <c r="BS452" s="30"/>
      <c r="BT452" s="30"/>
      <c r="BU452" s="30"/>
      <c r="BV452" s="30"/>
      <c r="BW452" s="30"/>
      <c r="BX452" s="30"/>
      <c r="BY452" s="30"/>
      <c r="BZ452" s="30"/>
      <c r="CA452" s="30"/>
      <c r="CB452" s="30"/>
      <c r="CC452" s="30"/>
      <c r="CD452" s="30"/>
      <c r="CE452" s="30"/>
      <c r="CF452" s="30"/>
      <c r="CG452" s="30"/>
      <c r="CH452" s="30"/>
      <c r="CI452" s="30"/>
      <c r="CJ452" s="30"/>
      <c r="CK452" s="30"/>
      <c r="CL452" s="30"/>
      <c r="CM452" s="30"/>
      <c r="CN452" s="30"/>
      <c r="CO452" s="30"/>
      <c r="CP452" s="30"/>
      <c r="CQ452" s="30"/>
      <c r="CR452" s="30"/>
    </row>
    <row r="453" spans="1:96" x14ac:dyDescent="0.25">
      <c r="A453" s="30" t="s">
        <v>1800</v>
      </c>
      <c r="B453" s="30">
        <v>1396</v>
      </c>
      <c r="C453" s="30" t="s">
        <v>2887</v>
      </c>
      <c r="D453" s="30">
        <v>640</v>
      </c>
      <c r="E453" s="30"/>
      <c r="F453" s="30"/>
      <c r="G453" s="30"/>
      <c r="H453" s="30"/>
      <c r="I453" s="30"/>
      <c r="J453" s="30"/>
      <c r="K453" s="30"/>
      <c r="L453" s="30"/>
      <c r="M453" s="30"/>
      <c r="N453" s="30"/>
      <c r="O453" s="30"/>
      <c r="P453" s="30"/>
      <c r="Q453" s="30"/>
      <c r="R453" s="30"/>
      <c r="S453" s="30"/>
      <c r="T453" s="30"/>
      <c r="U453" s="30"/>
      <c r="V453" s="30"/>
      <c r="W453" s="30"/>
      <c r="X453" s="30"/>
      <c r="Y453" s="30"/>
      <c r="Z453" s="30"/>
      <c r="AA453" s="30"/>
      <c r="AB453" s="30"/>
      <c r="AC453" s="30"/>
      <c r="AD453" s="30"/>
      <c r="AE453" s="30"/>
      <c r="AF453" s="30"/>
      <c r="AG453" s="30"/>
      <c r="AH453" s="30"/>
      <c r="AI453" s="30"/>
      <c r="AJ453" s="30"/>
      <c r="AK453" s="30"/>
      <c r="AL453" s="30"/>
      <c r="AM453" s="30"/>
      <c r="AN453" s="30"/>
      <c r="AO453" s="30"/>
      <c r="AP453" s="30"/>
      <c r="AQ453" s="30"/>
      <c r="AR453" s="30"/>
      <c r="AS453" s="30"/>
      <c r="AT453" s="30"/>
      <c r="AU453" s="30"/>
      <c r="AV453" s="30"/>
      <c r="AW453" s="30"/>
      <c r="AX453" s="30"/>
      <c r="AY453" s="30"/>
      <c r="AZ453" s="30"/>
      <c r="BA453" s="30"/>
      <c r="BB453" s="30"/>
      <c r="BC453" s="30"/>
      <c r="BD453" s="30"/>
      <c r="BE453" s="30"/>
      <c r="BF453" s="30"/>
      <c r="BG453" s="30"/>
      <c r="BH453" s="30"/>
      <c r="BI453" s="30"/>
      <c r="BJ453" s="30"/>
      <c r="BK453" s="30"/>
      <c r="BL453" s="30"/>
      <c r="BM453" s="30"/>
      <c r="BN453" s="30"/>
      <c r="BO453" s="30"/>
      <c r="BP453" s="30"/>
      <c r="BQ453" s="30"/>
      <c r="BR453" s="30"/>
      <c r="BS453" s="30"/>
      <c r="BT453" s="30"/>
      <c r="BU453" s="30"/>
      <c r="BV453" s="30"/>
      <c r="BW453" s="30"/>
      <c r="BX453" s="30"/>
      <c r="BY453" s="30"/>
      <c r="BZ453" s="30"/>
      <c r="CA453" s="30"/>
      <c r="CB453" s="30"/>
      <c r="CC453" s="30"/>
      <c r="CD453" s="30"/>
      <c r="CE453" s="30"/>
      <c r="CF453" s="30"/>
      <c r="CG453" s="30"/>
      <c r="CH453" s="30"/>
      <c r="CI453" s="30"/>
      <c r="CJ453" s="30"/>
      <c r="CK453" s="30"/>
      <c r="CL453" s="30"/>
      <c r="CM453" s="30"/>
      <c r="CN453" s="30"/>
      <c r="CO453" s="30"/>
      <c r="CP453" s="30"/>
      <c r="CQ453" s="30"/>
      <c r="CR453" s="30"/>
    </row>
    <row r="454" spans="1:96" x14ac:dyDescent="0.25">
      <c r="A454" s="30" t="s">
        <v>1801</v>
      </c>
      <c r="B454" s="30">
        <v>1400</v>
      </c>
      <c r="C454" s="30" t="s">
        <v>2642</v>
      </c>
      <c r="D454" s="30">
        <v>880</v>
      </c>
      <c r="E454" s="30"/>
      <c r="F454" s="30"/>
      <c r="G454" s="30"/>
      <c r="H454" s="30"/>
      <c r="I454" s="30"/>
      <c r="J454" s="30"/>
      <c r="K454" s="30"/>
      <c r="L454" s="30"/>
      <c r="M454" s="30"/>
      <c r="N454" s="30"/>
      <c r="O454" s="30"/>
      <c r="P454" s="30"/>
      <c r="Q454" s="30"/>
      <c r="R454" s="30"/>
      <c r="S454" s="30"/>
      <c r="T454" s="30"/>
      <c r="U454" s="30"/>
      <c r="V454" s="30"/>
      <c r="W454" s="30"/>
      <c r="X454" s="30"/>
      <c r="Y454" s="30"/>
      <c r="Z454" s="30"/>
      <c r="AA454" s="30"/>
      <c r="AB454" s="30"/>
      <c r="AC454" s="30"/>
      <c r="AD454" s="30"/>
      <c r="AE454" s="30"/>
      <c r="AF454" s="30"/>
      <c r="AG454" s="30"/>
      <c r="AH454" s="30"/>
      <c r="AI454" s="30"/>
      <c r="AJ454" s="30"/>
      <c r="AK454" s="30"/>
      <c r="AL454" s="30"/>
      <c r="AM454" s="30"/>
      <c r="AN454" s="30"/>
      <c r="AO454" s="30"/>
      <c r="AP454" s="30"/>
      <c r="AQ454" s="30"/>
      <c r="AR454" s="30"/>
      <c r="AS454" s="30"/>
      <c r="AT454" s="30"/>
      <c r="AU454" s="30"/>
      <c r="AV454" s="30"/>
      <c r="AW454" s="30"/>
      <c r="AX454" s="30"/>
      <c r="AY454" s="30"/>
      <c r="AZ454" s="30"/>
      <c r="BA454" s="30"/>
      <c r="BB454" s="30"/>
      <c r="BC454" s="30"/>
      <c r="BD454" s="30"/>
      <c r="BE454" s="30"/>
      <c r="BF454" s="30"/>
      <c r="BG454" s="30"/>
      <c r="BH454" s="30"/>
      <c r="BI454" s="30"/>
      <c r="BJ454" s="30"/>
      <c r="BK454" s="30"/>
      <c r="BL454" s="30"/>
      <c r="BM454" s="30"/>
      <c r="BN454" s="30"/>
      <c r="BO454" s="30"/>
      <c r="BP454" s="30"/>
      <c r="BQ454" s="30"/>
      <c r="BR454" s="30"/>
      <c r="BS454" s="30"/>
      <c r="BT454" s="30"/>
      <c r="BU454" s="30"/>
      <c r="BV454" s="30"/>
      <c r="BW454" s="30"/>
      <c r="BX454" s="30"/>
      <c r="BY454" s="30"/>
      <c r="BZ454" s="30"/>
      <c r="CA454" s="30"/>
      <c r="CB454" s="30"/>
      <c r="CC454" s="30"/>
      <c r="CD454" s="30"/>
      <c r="CE454" s="30"/>
      <c r="CF454" s="30"/>
      <c r="CG454" s="30"/>
      <c r="CH454" s="30"/>
      <c r="CI454" s="30"/>
      <c r="CJ454" s="30"/>
      <c r="CK454" s="30"/>
      <c r="CL454" s="30"/>
      <c r="CM454" s="30"/>
      <c r="CN454" s="30"/>
      <c r="CO454" s="30"/>
      <c r="CP454" s="30"/>
      <c r="CQ454" s="30"/>
      <c r="CR454" s="30"/>
    </row>
    <row r="455" spans="1:96" x14ac:dyDescent="0.25">
      <c r="A455" s="30" t="s">
        <v>1802</v>
      </c>
      <c r="B455" s="30">
        <v>1390</v>
      </c>
      <c r="C455" s="30" t="s">
        <v>2700</v>
      </c>
      <c r="D455" s="30">
        <v>480</v>
      </c>
      <c r="E455" s="30"/>
      <c r="F455" s="30"/>
      <c r="G455" s="30"/>
      <c r="H455" s="30"/>
      <c r="I455" s="30"/>
      <c r="J455" s="30"/>
      <c r="K455" s="30"/>
      <c r="L455" s="30"/>
      <c r="M455" s="30"/>
      <c r="N455" s="30"/>
      <c r="O455" s="30"/>
      <c r="P455" s="30"/>
      <c r="Q455" s="30"/>
      <c r="R455" s="30"/>
      <c r="S455" s="30"/>
      <c r="T455" s="30"/>
      <c r="U455" s="30"/>
      <c r="V455" s="30"/>
      <c r="W455" s="30"/>
      <c r="X455" s="30"/>
      <c r="Y455" s="30"/>
      <c r="Z455" s="30"/>
      <c r="AA455" s="30"/>
      <c r="AB455" s="30"/>
      <c r="AC455" s="30"/>
      <c r="AD455" s="30"/>
      <c r="AE455" s="30"/>
      <c r="AF455" s="30"/>
      <c r="AG455" s="30"/>
      <c r="AH455" s="30"/>
      <c r="AI455" s="30"/>
      <c r="AJ455" s="30"/>
      <c r="AK455" s="30"/>
      <c r="AL455" s="30"/>
      <c r="AM455" s="30"/>
      <c r="AN455" s="30"/>
      <c r="AO455" s="30"/>
      <c r="AP455" s="30"/>
      <c r="AQ455" s="30"/>
      <c r="AR455" s="30"/>
      <c r="AS455" s="30"/>
      <c r="AT455" s="30"/>
      <c r="AU455" s="30"/>
      <c r="AV455" s="30"/>
      <c r="AW455" s="30"/>
      <c r="AX455" s="30"/>
      <c r="AY455" s="30"/>
      <c r="AZ455" s="30"/>
      <c r="BA455" s="30"/>
      <c r="BB455" s="30"/>
      <c r="BC455" s="30"/>
      <c r="BD455" s="30"/>
      <c r="BE455" s="30"/>
      <c r="BF455" s="30"/>
      <c r="BG455" s="30"/>
      <c r="BH455" s="30"/>
      <c r="BI455" s="30"/>
      <c r="BJ455" s="30"/>
      <c r="BK455" s="30"/>
      <c r="BL455" s="30"/>
      <c r="BM455" s="30"/>
      <c r="BN455" s="30"/>
      <c r="BO455" s="30"/>
      <c r="BP455" s="30"/>
      <c r="BQ455" s="30"/>
      <c r="BR455" s="30"/>
      <c r="BS455" s="30"/>
      <c r="BT455" s="30"/>
      <c r="BU455" s="30"/>
      <c r="BV455" s="30"/>
      <c r="BW455" s="30"/>
      <c r="BX455" s="30"/>
      <c r="BY455" s="30"/>
      <c r="BZ455" s="30"/>
      <c r="CA455" s="30"/>
      <c r="CB455" s="30"/>
      <c r="CC455" s="30"/>
      <c r="CD455" s="30"/>
      <c r="CE455" s="30"/>
      <c r="CF455" s="30"/>
      <c r="CG455" s="30"/>
      <c r="CH455" s="30"/>
      <c r="CI455" s="30"/>
      <c r="CJ455" s="30"/>
      <c r="CK455" s="30"/>
      <c r="CL455" s="30"/>
      <c r="CM455" s="30"/>
      <c r="CN455" s="30"/>
      <c r="CO455" s="30"/>
      <c r="CP455" s="30"/>
      <c r="CQ455" s="30"/>
      <c r="CR455" s="30"/>
    </row>
    <row r="456" spans="1:96" x14ac:dyDescent="0.25">
      <c r="A456" s="30" t="s">
        <v>1803</v>
      </c>
      <c r="B456" s="30">
        <v>1392</v>
      </c>
      <c r="C456" s="30" t="s">
        <v>2888</v>
      </c>
      <c r="D456" s="30">
        <v>2180</v>
      </c>
      <c r="E456" s="30"/>
      <c r="F456" s="30"/>
      <c r="G456" s="30"/>
      <c r="H456" s="30"/>
      <c r="I456" s="30"/>
      <c r="J456" s="30"/>
      <c r="K456" s="30"/>
      <c r="L456" s="30"/>
      <c r="M456" s="30"/>
      <c r="N456" s="30"/>
      <c r="O456" s="30"/>
      <c r="P456" s="30"/>
      <c r="Q456" s="30"/>
      <c r="R456" s="30"/>
      <c r="S456" s="30"/>
      <c r="T456" s="30"/>
      <c r="U456" s="30"/>
      <c r="V456" s="30"/>
      <c r="W456" s="30"/>
      <c r="X456" s="30"/>
      <c r="Y456" s="30"/>
      <c r="Z456" s="30"/>
      <c r="AA456" s="30"/>
      <c r="AB456" s="30"/>
      <c r="AC456" s="30"/>
      <c r="AD456" s="30"/>
      <c r="AE456" s="30"/>
      <c r="AF456" s="30"/>
      <c r="AG456" s="30"/>
      <c r="AH456" s="30"/>
      <c r="AI456" s="30"/>
      <c r="AJ456" s="30"/>
      <c r="AK456" s="30"/>
      <c r="AL456" s="30"/>
      <c r="AM456" s="30"/>
      <c r="AN456" s="30"/>
      <c r="AO456" s="30"/>
      <c r="AP456" s="30"/>
      <c r="AQ456" s="30"/>
      <c r="AR456" s="30"/>
      <c r="AS456" s="30"/>
      <c r="AT456" s="30"/>
      <c r="AU456" s="30"/>
      <c r="AV456" s="30"/>
      <c r="AW456" s="30"/>
      <c r="AX456" s="30"/>
      <c r="AY456" s="30"/>
      <c r="AZ456" s="30"/>
      <c r="BA456" s="30"/>
      <c r="BB456" s="30"/>
      <c r="BC456" s="30"/>
      <c r="BD456" s="30"/>
      <c r="BE456" s="30"/>
      <c r="BF456" s="30"/>
      <c r="BG456" s="30"/>
      <c r="BH456" s="30"/>
      <c r="BI456" s="30"/>
      <c r="BJ456" s="30"/>
      <c r="BK456" s="30"/>
      <c r="BL456" s="30"/>
      <c r="BM456" s="30"/>
      <c r="BN456" s="30"/>
      <c r="BO456" s="30"/>
      <c r="BP456" s="30"/>
      <c r="BQ456" s="30"/>
      <c r="BR456" s="30"/>
      <c r="BS456" s="30"/>
      <c r="BT456" s="30"/>
      <c r="BU456" s="30"/>
      <c r="BV456" s="30"/>
      <c r="BW456" s="30"/>
      <c r="BX456" s="30"/>
      <c r="BY456" s="30"/>
      <c r="BZ456" s="30"/>
      <c r="CA456" s="30"/>
      <c r="CB456" s="30"/>
      <c r="CC456" s="30"/>
      <c r="CD456" s="30"/>
      <c r="CE456" s="30"/>
      <c r="CF456" s="30"/>
      <c r="CG456" s="30"/>
      <c r="CH456" s="30"/>
      <c r="CI456" s="30"/>
      <c r="CJ456" s="30"/>
      <c r="CK456" s="30"/>
      <c r="CL456" s="30"/>
      <c r="CM456" s="30"/>
      <c r="CN456" s="30"/>
      <c r="CO456" s="30"/>
      <c r="CP456" s="30"/>
      <c r="CQ456" s="30"/>
      <c r="CR456" s="30"/>
    </row>
    <row r="457" spans="1:96" x14ac:dyDescent="0.25">
      <c r="A457" s="30" t="s">
        <v>1804</v>
      </c>
      <c r="B457" s="30">
        <v>1420</v>
      </c>
      <c r="C457" s="30" t="s">
        <v>2889</v>
      </c>
      <c r="D457" s="30">
        <v>2810</v>
      </c>
      <c r="E457" s="30"/>
      <c r="F457" s="30"/>
      <c r="G457" s="30"/>
      <c r="H457" s="30"/>
      <c r="I457" s="30"/>
      <c r="J457" s="30"/>
      <c r="K457" s="30"/>
      <c r="L457" s="30"/>
      <c r="M457" s="30"/>
      <c r="N457" s="30"/>
      <c r="O457" s="30"/>
      <c r="P457" s="30"/>
      <c r="Q457" s="30"/>
      <c r="R457" s="30"/>
      <c r="S457" s="30"/>
      <c r="T457" s="30"/>
      <c r="U457" s="30"/>
      <c r="V457" s="30"/>
      <c r="W457" s="30"/>
      <c r="X457" s="30"/>
      <c r="Y457" s="30"/>
      <c r="Z457" s="30"/>
      <c r="AA457" s="30"/>
      <c r="AB457" s="30"/>
      <c r="AC457" s="30"/>
      <c r="AD457" s="30"/>
      <c r="AE457" s="30"/>
      <c r="AF457" s="30"/>
      <c r="AG457" s="30"/>
      <c r="AH457" s="30"/>
      <c r="AI457" s="30"/>
      <c r="AJ457" s="30"/>
      <c r="AK457" s="30"/>
      <c r="AL457" s="30"/>
      <c r="AM457" s="30"/>
      <c r="AN457" s="30"/>
      <c r="AO457" s="30"/>
      <c r="AP457" s="30"/>
      <c r="AQ457" s="30"/>
      <c r="AR457" s="30"/>
      <c r="AS457" s="30"/>
      <c r="AT457" s="30"/>
      <c r="AU457" s="30"/>
      <c r="AV457" s="30"/>
      <c r="AW457" s="30"/>
      <c r="AX457" s="30"/>
      <c r="AY457" s="30"/>
      <c r="AZ457" s="30"/>
      <c r="BA457" s="30"/>
      <c r="BB457" s="30"/>
      <c r="BC457" s="30"/>
      <c r="BD457" s="30"/>
      <c r="BE457" s="30"/>
      <c r="BF457" s="30"/>
      <c r="BG457" s="30"/>
      <c r="BH457" s="30"/>
      <c r="BI457" s="30"/>
      <c r="BJ457" s="30"/>
      <c r="BK457" s="30"/>
      <c r="BL457" s="30"/>
      <c r="BM457" s="30"/>
      <c r="BN457" s="30"/>
      <c r="BO457" s="30"/>
      <c r="BP457" s="30"/>
      <c r="BQ457" s="30"/>
      <c r="BR457" s="30"/>
      <c r="BS457" s="30"/>
      <c r="BT457" s="30"/>
      <c r="BU457" s="30"/>
      <c r="BV457" s="30"/>
      <c r="BW457" s="30"/>
      <c r="BX457" s="30"/>
      <c r="BY457" s="30"/>
      <c r="BZ457" s="30"/>
      <c r="CA457" s="30"/>
      <c r="CB457" s="30"/>
      <c r="CC457" s="30"/>
      <c r="CD457" s="30"/>
      <c r="CE457" s="30"/>
      <c r="CF457" s="30"/>
      <c r="CG457" s="30"/>
      <c r="CH457" s="30"/>
      <c r="CI457" s="30"/>
      <c r="CJ457" s="30"/>
      <c r="CK457" s="30"/>
      <c r="CL457" s="30"/>
      <c r="CM457" s="30"/>
      <c r="CN457" s="30"/>
      <c r="CO457" s="30"/>
      <c r="CP457" s="30"/>
      <c r="CQ457" s="30"/>
      <c r="CR457" s="30"/>
    </row>
    <row r="458" spans="1:96" x14ac:dyDescent="0.25">
      <c r="A458" s="30" t="s">
        <v>1805</v>
      </c>
      <c r="B458" s="30">
        <v>1368</v>
      </c>
      <c r="C458" s="30" t="s">
        <v>2889</v>
      </c>
      <c r="D458" s="30">
        <v>2810</v>
      </c>
      <c r="E458" s="30"/>
      <c r="F458" s="30"/>
      <c r="G458" s="30"/>
      <c r="H458" s="30"/>
      <c r="I458" s="30"/>
      <c r="J458" s="30"/>
      <c r="K458" s="30"/>
      <c r="L458" s="30"/>
      <c r="M458" s="30"/>
      <c r="N458" s="30"/>
      <c r="O458" s="30"/>
      <c r="P458" s="30"/>
      <c r="Q458" s="30"/>
      <c r="R458" s="30"/>
      <c r="S458" s="30"/>
      <c r="T458" s="30"/>
      <c r="U458" s="30"/>
      <c r="V458" s="30"/>
      <c r="W458" s="30"/>
      <c r="X458" s="30"/>
      <c r="Y458" s="30"/>
      <c r="Z458" s="30"/>
      <c r="AA458" s="30"/>
      <c r="AB458" s="30"/>
      <c r="AC458" s="30"/>
      <c r="AD458" s="30"/>
      <c r="AE458" s="30"/>
      <c r="AF458" s="30"/>
      <c r="AG458" s="30"/>
      <c r="AH458" s="30"/>
      <c r="AI458" s="30"/>
      <c r="AJ458" s="30"/>
      <c r="AK458" s="30"/>
      <c r="AL458" s="30"/>
      <c r="AM458" s="30"/>
      <c r="AN458" s="30"/>
      <c r="AO458" s="30"/>
      <c r="AP458" s="30"/>
      <c r="AQ458" s="30"/>
      <c r="AR458" s="30"/>
      <c r="AS458" s="30"/>
      <c r="AT458" s="30"/>
      <c r="AU458" s="30"/>
      <c r="AV458" s="30"/>
      <c r="AW458" s="30"/>
      <c r="AX458" s="30"/>
      <c r="AY458" s="30"/>
      <c r="AZ458" s="30"/>
      <c r="BA458" s="30"/>
      <c r="BB458" s="30"/>
      <c r="BC458" s="30"/>
      <c r="BD458" s="30"/>
      <c r="BE458" s="30"/>
      <c r="BF458" s="30"/>
      <c r="BG458" s="30"/>
      <c r="BH458" s="30"/>
      <c r="BI458" s="30"/>
      <c r="BJ458" s="30"/>
      <c r="BK458" s="30"/>
      <c r="BL458" s="30"/>
      <c r="BM458" s="30"/>
      <c r="BN458" s="30"/>
      <c r="BO458" s="30"/>
      <c r="BP458" s="30"/>
      <c r="BQ458" s="30"/>
      <c r="BR458" s="30"/>
      <c r="BS458" s="30"/>
      <c r="BT458" s="30"/>
      <c r="BU458" s="30"/>
      <c r="BV458" s="30"/>
      <c r="BW458" s="30"/>
      <c r="BX458" s="30"/>
      <c r="BY458" s="30"/>
      <c r="BZ458" s="30"/>
      <c r="CA458" s="30"/>
      <c r="CB458" s="30"/>
      <c r="CC458" s="30"/>
      <c r="CD458" s="30"/>
      <c r="CE458" s="30"/>
      <c r="CF458" s="30"/>
      <c r="CG458" s="30"/>
      <c r="CH458" s="30"/>
      <c r="CI458" s="30"/>
      <c r="CJ458" s="30"/>
      <c r="CK458" s="30"/>
      <c r="CL458" s="30"/>
      <c r="CM458" s="30"/>
      <c r="CN458" s="30"/>
      <c r="CO458" s="30"/>
      <c r="CP458" s="30"/>
      <c r="CQ458" s="30"/>
      <c r="CR458" s="30"/>
    </row>
    <row r="459" spans="1:96" x14ac:dyDescent="0.25">
      <c r="A459" s="30" t="s">
        <v>1806</v>
      </c>
      <c r="B459" s="30">
        <v>1426</v>
      </c>
      <c r="C459" s="30" t="s">
        <v>2663</v>
      </c>
      <c r="D459" s="30">
        <v>30</v>
      </c>
      <c r="E459" s="30"/>
      <c r="F459" s="30"/>
      <c r="G459" s="30"/>
      <c r="H459" s="30"/>
      <c r="I459" s="30"/>
      <c r="J459" s="30"/>
      <c r="K459" s="30"/>
      <c r="L459" s="30"/>
      <c r="M459" s="30"/>
      <c r="N459" s="30"/>
      <c r="O459" s="30"/>
      <c r="P459" s="30"/>
      <c r="Q459" s="30"/>
      <c r="R459" s="30"/>
      <c r="S459" s="30"/>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c r="BI459" s="30"/>
      <c r="BJ459" s="30"/>
      <c r="BK459" s="30"/>
      <c r="BL459" s="30"/>
      <c r="BM459" s="30"/>
      <c r="BN459" s="30"/>
      <c r="BO459" s="30"/>
      <c r="BP459" s="30"/>
      <c r="BQ459" s="30"/>
      <c r="BR459" s="30"/>
      <c r="BS459" s="30"/>
      <c r="BT459" s="30"/>
      <c r="BU459" s="30"/>
      <c r="BV459" s="30"/>
      <c r="BW459" s="30"/>
      <c r="BX459" s="30"/>
      <c r="BY459" s="30"/>
      <c r="BZ459" s="30"/>
      <c r="CA459" s="30"/>
      <c r="CB459" s="30"/>
      <c r="CC459" s="30"/>
      <c r="CD459" s="30"/>
      <c r="CE459" s="30"/>
      <c r="CF459" s="30"/>
      <c r="CG459" s="30"/>
      <c r="CH459" s="30"/>
      <c r="CI459" s="30"/>
      <c r="CJ459" s="30"/>
      <c r="CK459" s="30"/>
      <c r="CL459" s="30"/>
      <c r="CM459" s="30"/>
      <c r="CN459" s="30"/>
      <c r="CO459" s="30"/>
      <c r="CP459" s="30"/>
      <c r="CQ459" s="30"/>
      <c r="CR459" s="30"/>
    </row>
    <row r="460" spans="1:96" x14ac:dyDescent="0.25">
      <c r="A460" s="30" t="s">
        <v>1807</v>
      </c>
      <c r="B460" s="30">
        <v>1434</v>
      </c>
      <c r="C460" s="30" t="s">
        <v>2671</v>
      </c>
      <c r="D460" s="30">
        <v>470</v>
      </c>
      <c r="E460" s="30"/>
      <c r="F460" s="30"/>
      <c r="G460" s="30"/>
      <c r="H460" s="30"/>
      <c r="I460" s="30"/>
      <c r="J460" s="30"/>
      <c r="K460" s="30"/>
      <c r="L460" s="30"/>
      <c r="M460" s="30"/>
      <c r="N460" s="30"/>
      <c r="O460" s="30"/>
      <c r="P460" s="30"/>
      <c r="Q460" s="30"/>
      <c r="R460" s="30"/>
      <c r="S460" s="30"/>
      <c r="T460" s="30"/>
      <c r="U460" s="30"/>
      <c r="V460" s="30"/>
      <c r="W460" s="30"/>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c r="BI460" s="30"/>
      <c r="BJ460" s="30"/>
      <c r="BK460" s="30"/>
      <c r="BL460" s="30"/>
      <c r="BM460" s="30"/>
      <c r="BN460" s="30"/>
      <c r="BO460" s="30"/>
      <c r="BP460" s="30"/>
      <c r="BQ460" s="30"/>
      <c r="BR460" s="30"/>
      <c r="BS460" s="30"/>
      <c r="BT460" s="30"/>
      <c r="BU460" s="30"/>
      <c r="BV460" s="30"/>
      <c r="BW460" s="30"/>
      <c r="BX460" s="30"/>
      <c r="BY460" s="30"/>
      <c r="BZ460" s="30"/>
      <c r="CA460" s="30"/>
      <c r="CB460" s="30"/>
      <c r="CC460" s="30"/>
      <c r="CD460" s="30"/>
      <c r="CE460" s="30"/>
      <c r="CF460" s="30"/>
      <c r="CG460" s="30"/>
      <c r="CH460" s="30"/>
      <c r="CI460" s="30"/>
      <c r="CJ460" s="30"/>
      <c r="CK460" s="30"/>
      <c r="CL460" s="30"/>
      <c r="CM460" s="30"/>
      <c r="CN460" s="30"/>
      <c r="CO460" s="30"/>
      <c r="CP460" s="30"/>
      <c r="CQ460" s="30"/>
      <c r="CR460" s="30"/>
    </row>
    <row r="461" spans="1:96" x14ac:dyDescent="0.25">
      <c r="A461" s="30" t="s">
        <v>1808</v>
      </c>
      <c r="B461" s="30">
        <v>1450</v>
      </c>
      <c r="C461" s="30" t="s">
        <v>2712</v>
      </c>
      <c r="D461" s="30">
        <v>2000</v>
      </c>
      <c r="E461" s="30"/>
      <c r="F461" s="30"/>
      <c r="G461" s="30"/>
      <c r="H461" s="30"/>
      <c r="I461" s="30"/>
      <c r="J461" s="30"/>
      <c r="K461" s="30"/>
      <c r="L461" s="30"/>
      <c r="M461" s="30"/>
      <c r="N461" s="30"/>
      <c r="O461" s="30"/>
      <c r="P461" s="30"/>
      <c r="Q461" s="30"/>
      <c r="R461" s="30"/>
      <c r="S461" s="30"/>
      <c r="T461" s="30"/>
      <c r="U461" s="30"/>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c r="BI461" s="30"/>
      <c r="BJ461" s="30"/>
      <c r="BK461" s="30"/>
      <c r="BL461" s="30"/>
      <c r="BM461" s="30"/>
      <c r="BN461" s="30"/>
      <c r="BO461" s="30"/>
      <c r="BP461" s="30"/>
      <c r="BQ461" s="30"/>
      <c r="BR461" s="30"/>
      <c r="BS461" s="30"/>
      <c r="BT461" s="30"/>
      <c r="BU461" s="30"/>
      <c r="BV461" s="30"/>
      <c r="BW461" s="30"/>
      <c r="BX461" s="30"/>
      <c r="BY461" s="30"/>
      <c r="BZ461" s="30"/>
      <c r="CA461" s="30"/>
      <c r="CB461" s="30"/>
      <c r="CC461" s="30"/>
      <c r="CD461" s="30"/>
      <c r="CE461" s="30"/>
      <c r="CF461" s="30"/>
      <c r="CG461" s="30"/>
      <c r="CH461" s="30"/>
      <c r="CI461" s="30"/>
      <c r="CJ461" s="30"/>
      <c r="CK461" s="30"/>
      <c r="CL461" s="30"/>
      <c r="CM461" s="30"/>
      <c r="CN461" s="30"/>
      <c r="CO461" s="30"/>
      <c r="CP461" s="30"/>
      <c r="CQ461" s="30"/>
      <c r="CR461" s="30"/>
    </row>
    <row r="462" spans="1:96" x14ac:dyDescent="0.25">
      <c r="A462" s="30" t="s">
        <v>1809</v>
      </c>
      <c r="B462" s="30">
        <v>1454</v>
      </c>
      <c r="C462" s="30" t="s">
        <v>2804</v>
      </c>
      <c r="D462" s="30">
        <v>2690</v>
      </c>
      <c r="E462" s="30"/>
      <c r="F462" s="30"/>
      <c r="G462" s="30"/>
      <c r="H462" s="30"/>
      <c r="I462" s="30"/>
      <c r="J462" s="30"/>
      <c r="K462" s="30"/>
      <c r="L462" s="30"/>
      <c r="M462" s="30"/>
      <c r="N462" s="30"/>
      <c r="O462" s="30"/>
      <c r="P462" s="30"/>
      <c r="Q462" s="30"/>
      <c r="R462" s="30"/>
      <c r="S462" s="30"/>
      <c r="T462" s="30"/>
      <c r="U462" s="30"/>
      <c r="V462" s="30"/>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c r="BI462" s="30"/>
      <c r="BJ462" s="30"/>
      <c r="BK462" s="30"/>
      <c r="BL462" s="30"/>
      <c r="BM462" s="30"/>
      <c r="BN462" s="30"/>
      <c r="BO462" s="30"/>
      <c r="BP462" s="30"/>
      <c r="BQ462" s="30"/>
      <c r="BR462" s="30"/>
      <c r="BS462" s="30"/>
      <c r="BT462" s="30"/>
      <c r="BU462" s="30"/>
      <c r="BV462" s="30"/>
      <c r="BW462" s="30"/>
      <c r="BX462" s="30"/>
      <c r="BY462" s="30"/>
      <c r="BZ462" s="30"/>
      <c r="CA462" s="30"/>
      <c r="CB462" s="30"/>
      <c r="CC462" s="30"/>
      <c r="CD462" s="30"/>
      <c r="CE462" s="30"/>
      <c r="CF462" s="30"/>
      <c r="CG462" s="30"/>
      <c r="CH462" s="30"/>
      <c r="CI462" s="30"/>
      <c r="CJ462" s="30"/>
      <c r="CK462" s="30"/>
      <c r="CL462" s="30"/>
      <c r="CM462" s="30"/>
      <c r="CN462" s="30"/>
      <c r="CO462" s="30"/>
      <c r="CP462" s="30"/>
      <c r="CQ462" s="30"/>
      <c r="CR462" s="30"/>
    </row>
    <row r="463" spans="1:96" x14ac:dyDescent="0.25">
      <c r="A463" s="30" t="s">
        <v>1810</v>
      </c>
      <c r="B463" s="30">
        <v>1470</v>
      </c>
      <c r="C463" s="30" t="s">
        <v>2696</v>
      </c>
      <c r="D463" s="30">
        <v>180</v>
      </c>
      <c r="E463" s="30"/>
      <c r="F463" s="30"/>
      <c r="G463" s="30"/>
      <c r="H463" s="30"/>
      <c r="I463" s="30"/>
      <c r="J463" s="30"/>
      <c r="K463" s="30"/>
      <c r="L463" s="30"/>
      <c r="M463" s="30"/>
      <c r="N463" s="30"/>
      <c r="O463" s="30"/>
      <c r="P463" s="30"/>
      <c r="Q463" s="30"/>
      <c r="R463" s="30"/>
      <c r="S463" s="30"/>
      <c r="T463" s="30"/>
      <c r="U463" s="30"/>
      <c r="V463" s="30"/>
      <c r="W463" s="30"/>
      <c r="X463" s="30"/>
      <c r="Y463" s="30"/>
      <c r="Z463" s="30"/>
      <c r="AA463" s="30"/>
      <c r="AB463" s="30"/>
      <c r="AC463" s="30"/>
      <c r="AD463" s="30"/>
      <c r="AE463" s="30"/>
      <c r="AF463" s="30"/>
      <c r="AG463" s="30"/>
      <c r="AH463" s="30"/>
      <c r="AI463" s="30"/>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c r="BI463" s="30"/>
      <c r="BJ463" s="30"/>
      <c r="BK463" s="30"/>
      <c r="BL463" s="30"/>
      <c r="BM463" s="30"/>
      <c r="BN463" s="30"/>
      <c r="BO463" s="30"/>
      <c r="BP463" s="30"/>
      <c r="BQ463" s="30"/>
      <c r="BR463" s="30"/>
      <c r="BS463" s="30"/>
      <c r="BT463" s="30"/>
      <c r="BU463" s="30"/>
      <c r="BV463" s="30"/>
      <c r="BW463" s="30"/>
      <c r="BX463" s="30"/>
      <c r="BY463" s="30"/>
      <c r="BZ463" s="30"/>
      <c r="CA463" s="30"/>
      <c r="CB463" s="30"/>
      <c r="CC463" s="30"/>
      <c r="CD463" s="30"/>
      <c r="CE463" s="30"/>
      <c r="CF463" s="30"/>
      <c r="CG463" s="30"/>
      <c r="CH463" s="30"/>
      <c r="CI463" s="30"/>
      <c r="CJ463" s="30"/>
      <c r="CK463" s="30"/>
      <c r="CL463" s="30"/>
      <c r="CM463" s="30"/>
      <c r="CN463" s="30"/>
      <c r="CO463" s="30"/>
      <c r="CP463" s="30"/>
      <c r="CQ463" s="30"/>
      <c r="CR463" s="30"/>
    </row>
    <row r="464" spans="1:96" x14ac:dyDescent="0.25">
      <c r="A464" s="30" t="s">
        <v>1811</v>
      </c>
      <c r="B464" s="30">
        <v>1480</v>
      </c>
      <c r="C464" s="30" t="s">
        <v>2641</v>
      </c>
      <c r="D464" s="30">
        <v>20</v>
      </c>
      <c r="E464" s="30"/>
      <c r="F464" s="30"/>
      <c r="G464" s="30"/>
      <c r="H464" s="30"/>
      <c r="I464" s="30"/>
      <c r="J464" s="30"/>
      <c r="K464" s="30"/>
      <c r="L464" s="30"/>
      <c r="M464" s="30"/>
      <c r="N464" s="30"/>
      <c r="O464" s="30"/>
      <c r="P464" s="30"/>
      <c r="Q464" s="30"/>
      <c r="R464" s="30"/>
      <c r="S464" s="30"/>
      <c r="T464" s="30"/>
      <c r="U464" s="30"/>
      <c r="V464" s="30"/>
      <c r="W464" s="30"/>
      <c r="X464" s="30"/>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c r="BI464" s="30"/>
      <c r="BJ464" s="30"/>
      <c r="BK464" s="30"/>
      <c r="BL464" s="30"/>
      <c r="BM464" s="30"/>
      <c r="BN464" s="30"/>
      <c r="BO464" s="30"/>
      <c r="BP464" s="30"/>
      <c r="BQ464" s="30"/>
      <c r="BR464" s="30"/>
      <c r="BS464" s="30"/>
      <c r="BT464" s="30"/>
      <c r="BU464" s="30"/>
      <c r="BV464" s="30"/>
      <c r="BW464" s="30"/>
      <c r="BX464" s="30"/>
      <c r="BY464" s="30"/>
      <c r="BZ464" s="30"/>
      <c r="CA464" s="30"/>
      <c r="CB464" s="30"/>
      <c r="CC464" s="30"/>
      <c r="CD464" s="30"/>
      <c r="CE464" s="30"/>
      <c r="CF464" s="30"/>
      <c r="CG464" s="30"/>
      <c r="CH464" s="30"/>
      <c r="CI464" s="30"/>
      <c r="CJ464" s="30"/>
      <c r="CK464" s="30"/>
      <c r="CL464" s="30"/>
      <c r="CM464" s="30"/>
      <c r="CN464" s="30"/>
      <c r="CO464" s="30"/>
      <c r="CP464" s="30"/>
      <c r="CQ464" s="30"/>
      <c r="CR464" s="30"/>
    </row>
    <row r="465" spans="1:96" x14ac:dyDescent="0.25">
      <c r="A465" s="30" t="s">
        <v>1812</v>
      </c>
      <c r="B465" s="30">
        <v>1488</v>
      </c>
      <c r="C465" s="30" t="s">
        <v>2804</v>
      </c>
      <c r="D465" s="30">
        <v>2690</v>
      </c>
      <c r="E465" s="30"/>
      <c r="F465" s="30"/>
      <c r="G465" s="30"/>
      <c r="H465" s="30"/>
      <c r="I465" s="30"/>
      <c r="J465" s="30"/>
      <c r="K465" s="30"/>
      <c r="L465" s="30"/>
      <c r="M465" s="30"/>
      <c r="N465" s="30"/>
      <c r="O465" s="30"/>
      <c r="P465" s="30"/>
      <c r="Q465" s="30"/>
      <c r="R465" s="30"/>
      <c r="S465" s="30"/>
      <c r="T465" s="30"/>
      <c r="U465" s="30"/>
      <c r="V465" s="30"/>
      <c r="W465" s="30"/>
      <c r="X465" s="30"/>
      <c r="Y465" s="30"/>
      <c r="Z465" s="30"/>
      <c r="AA465" s="30"/>
      <c r="AB465" s="30"/>
      <c r="AC465" s="30"/>
      <c r="AD465" s="30"/>
      <c r="AE465" s="30"/>
      <c r="AF465" s="30"/>
      <c r="AG465" s="30"/>
      <c r="AH465" s="30"/>
      <c r="AI465" s="30"/>
      <c r="AJ465" s="30"/>
      <c r="AK465" s="30"/>
      <c r="AL465" s="30"/>
      <c r="AM465" s="30"/>
      <c r="AN465" s="30"/>
      <c r="AO465" s="30"/>
      <c r="AP465" s="30"/>
      <c r="AQ465" s="30"/>
      <c r="AR465" s="30"/>
      <c r="AS465" s="30"/>
      <c r="AT465" s="30"/>
      <c r="AU465" s="30"/>
      <c r="AV465" s="30"/>
      <c r="AW465" s="30"/>
      <c r="AX465" s="30"/>
      <c r="AY465" s="30"/>
      <c r="AZ465" s="30"/>
      <c r="BA465" s="30"/>
      <c r="BB465" s="30"/>
      <c r="BC465" s="30"/>
      <c r="BD465" s="30"/>
      <c r="BE465" s="30"/>
      <c r="BF465" s="30"/>
      <c r="BG465" s="30"/>
      <c r="BH465" s="30"/>
      <c r="BI465" s="30"/>
      <c r="BJ465" s="30"/>
      <c r="BK465" s="30"/>
      <c r="BL465" s="30"/>
      <c r="BM465" s="30"/>
      <c r="BN465" s="30"/>
      <c r="BO465" s="30"/>
      <c r="BP465" s="30"/>
      <c r="BQ465" s="30"/>
      <c r="BR465" s="30"/>
      <c r="BS465" s="30"/>
      <c r="BT465" s="30"/>
      <c r="BU465" s="30"/>
      <c r="BV465" s="30"/>
      <c r="BW465" s="30"/>
      <c r="BX465" s="30"/>
      <c r="BY465" s="30"/>
      <c r="BZ465" s="30"/>
      <c r="CA465" s="30"/>
      <c r="CB465" s="30"/>
      <c r="CC465" s="30"/>
      <c r="CD465" s="30"/>
      <c r="CE465" s="30"/>
      <c r="CF465" s="30"/>
      <c r="CG465" s="30"/>
      <c r="CH465" s="30"/>
      <c r="CI465" s="30"/>
      <c r="CJ465" s="30"/>
      <c r="CK465" s="30"/>
      <c r="CL465" s="30"/>
      <c r="CM465" s="30"/>
      <c r="CN465" s="30"/>
      <c r="CO465" s="30"/>
      <c r="CP465" s="30"/>
      <c r="CQ465" s="30"/>
      <c r="CR465" s="30"/>
    </row>
    <row r="466" spans="1:96" x14ac:dyDescent="0.25">
      <c r="A466" s="30" t="s">
        <v>1813</v>
      </c>
      <c r="B466" s="30">
        <v>1345</v>
      </c>
      <c r="C466" s="30" t="s">
        <v>2642</v>
      </c>
      <c r="D466" s="30">
        <v>880</v>
      </c>
      <c r="E466" s="30"/>
      <c r="F466" s="30"/>
      <c r="G466" s="30"/>
      <c r="H466" s="30"/>
      <c r="I466" s="30"/>
      <c r="J466" s="30"/>
      <c r="K466" s="30"/>
      <c r="L466" s="30"/>
      <c r="M466" s="30"/>
      <c r="N466" s="30"/>
      <c r="O466" s="30"/>
      <c r="P466" s="30"/>
      <c r="Q466" s="30"/>
      <c r="R466" s="30"/>
      <c r="S466" s="30"/>
      <c r="T466" s="30"/>
      <c r="U466" s="30"/>
      <c r="V466" s="30"/>
      <c r="W466" s="30"/>
      <c r="X466" s="30"/>
      <c r="Y466" s="30"/>
      <c r="Z466" s="30"/>
      <c r="AA466" s="30"/>
      <c r="AB466" s="30"/>
      <c r="AC466" s="30"/>
      <c r="AD466" s="30"/>
      <c r="AE466" s="30"/>
      <c r="AF466" s="30"/>
      <c r="AG466" s="30"/>
      <c r="AH466" s="30"/>
      <c r="AI466" s="30"/>
      <c r="AJ466" s="30"/>
      <c r="AK466" s="30"/>
      <c r="AL466" s="30"/>
      <c r="AM466" s="30"/>
      <c r="AN466" s="30"/>
      <c r="AO466" s="30"/>
      <c r="AP466" s="30"/>
      <c r="AQ466" s="30"/>
      <c r="AR466" s="30"/>
      <c r="AS466" s="30"/>
      <c r="AT466" s="30"/>
      <c r="AU466" s="30"/>
      <c r="AV466" s="30"/>
      <c r="AW466" s="30"/>
      <c r="AX466" s="30"/>
      <c r="AY466" s="30"/>
      <c r="AZ466" s="30"/>
      <c r="BA466" s="30"/>
      <c r="BB466" s="30"/>
      <c r="BC466" s="30"/>
      <c r="BD466" s="30"/>
      <c r="BE466" s="30"/>
      <c r="BF466" s="30"/>
      <c r="BG466" s="30"/>
      <c r="BH466" s="30"/>
      <c r="BI466" s="30"/>
      <c r="BJ466" s="30"/>
      <c r="BK466" s="30"/>
      <c r="BL466" s="30"/>
      <c r="BM466" s="30"/>
      <c r="BN466" s="30"/>
      <c r="BO466" s="30"/>
      <c r="BP466" s="30"/>
      <c r="BQ466" s="30"/>
      <c r="BR466" s="30"/>
      <c r="BS466" s="30"/>
      <c r="BT466" s="30"/>
      <c r="BU466" s="30"/>
      <c r="BV466" s="30"/>
      <c r="BW466" s="30"/>
      <c r="BX466" s="30"/>
      <c r="BY466" s="30"/>
      <c r="BZ466" s="30"/>
      <c r="CA466" s="30"/>
      <c r="CB466" s="30"/>
      <c r="CC466" s="30"/>
      <c r="CD466" s="30"/>
      <c r="CE466" s="30"/>
      <c r="CF466" s="30"/>
      <c r="CG466" s="30"/>
      <c r="CH466" s="30"/>
      <c r="CI466" s="30"/>
      <c r="CJ466" s="30"/>
      <c r="CK466" s="30"/>
      <c r="CL466" s="30"/>
      <c r="CM466" s="30"/>
      <c r="CN466" s="30"/>
      <c r="CO466" s="30"/>
      <c r="CP466" s="30"/>
      <c r="CQ466" s="30"/>
      <c r="CR466" s="30"/>
    </row>
    <row r="467" spans="1:96" x14ac:dyDescent="0.25">
      <c r="A467" s="30" t="s">
        <v>1814</v>
      </c>
      <c r="B467" s="30">
        <v>1508</v>
      </c>
      <c r="C467" s="30" t="s">
        <v>2752</v>
      </c>
      <c r="D467" s="30">
        <v>490</v>
      </c>
      <c r="E467" s="30"/>
      <c r="F467" s="30"/>
      <c r="G467" s="30"/>
      <c r="H467" s="30"/>
      <c r="I467" s="30"/>
      <c r="J467" s="30"/>
      <c r="K467" s="30"/>
      <c r="L467" s="30"/>
      <c r="M467" s="30"/>
      <c r="N467" s="30"/>
      <c r="O467" s="30"/>
      <c r="P467" s="30"/>
      <c r="Q467" s="30"/>
      <c r="R467" s="30"/>
      <c r="S467" s="30"/>
      <c r="T467" s="30"/>
      <c r="U467" s="30"/>
      <c r="V467" s="30"/>
      <c r="W467" s="30"/>
      <c r="X467" s="30"/>
      <c r="Y467" s="30"/>
      <c r="Z467" s="30"/>
      <c r="AA467" s="30"/>
      <c r="AB467" s="30"/>
      <c r="AC467" s="30"/>
      <c r="AD467" s="30"/>
      <c r="AE467" s="30"/>
      <c r="AF467" s="30"/>
      <c r="AG467" s="30"/>
      <c r="AH467" s="30"/>
      <c r="AI467" s="30"/>
      <c r="AJ467" s="30"/>
      <c r="AK467" s="30"/>
      <c r="AL467" s="30"/>
      <c r="AM467" s="30"/>
      <c r="AN467" s="30"/>
      <c r="AO467" s="30"/>
      <c r="AP467" s="30"/>
      <c r="AQ467" s="30"/>
      <c r="AR467" s="30"/>
      <c r="AS467" s="30"/>
      <c r="AT467" s="30"/>
      <c r="AU467" s="30"/>
      <c r="AV467" s="30"/>
      <c r="AW467" s="30"/>
      <c r="AX467" s="30"/>
      <c r="AY467" s="30"/>
      <c r="AZ467" s="30"/>
      <c r="BA467" s="30"/>
      <c r="BB467" s="30"/>
      <c r="BC467" s="30"/>
      <c r="BD467" s="30"/>
      <c r="BE467" s="30"/>
      <c r="BF467" s="30"/>
      <c r="BG467" s="30"/>
      <c r="BH467" s="30"/>
      <c r="BI467" s="30"/>
      <c r="BJ467" s="30"/>
      <c r="BK467" s="30"/>
      <c r="BL467" s="30"/>
      <c r="BM467" s="30"/>
      <c r="BN467" s="30"/>
      <c r="BO467" s="30"/>
      <c r="BP467" s="30"/>
      <c r="BQ467" s="30"/>
      <c r="BR467" s="30"/>
      <c r="BS467" s="30"/>
      <c r="BT467" s="30"/>
      <c r="BU467" s="30"/>
      <c r="BV467" s="30"/>
      <c r="BW467" s="30"/>
      <c r="BX467" s="30"/>
      <c r="BY467" s="30"/>
      <c r="BZ467" s="30"/>
      <c r="CA467" s="30"/>
      <c r="CB467" s="30"/>
      <c r="CC467" s="30"/>
      <c r="CD467" s="30"/>
      <c r="CE467" s="30"/>
      <c r="CF467" s="30"/>
      <c r="CG467" s="30"/>
      <c r="CH467" s="30"/>
      <c r="CI467" s="30"/>
      <c r="CJ467" s="30"/>
      <c r="CK467" s="30"/>
      <c r="CL467" s="30"/>
      <c r="CM467" s="30"/>
      <c r="CN467" s="30"/>
      <c r="CO467" s="30"/>
      <c r="CP467" s="30"/>
      <c r="CQ467" s="30"/>
      <c r="CR467" s="30"/>
    </row>
    <row r="468" spans="1:96" x14ac:dyDescent="0.25">
      <c r="A468" s="30" t="s">
        <v>1815</v>
      </c>
      <c r="B468" s="30">
        <v>1510</v>
      </c>
      <c r="C468" s="30" t="s">
        <v>2706</v>
      </c>
      <c r="D468" s="30">
        <v>130</v>
      </c>
      <c r="E468" s="30"/>
      <c r="F468" s="30"/>
      <c r="G468" s="30"/>
      <c r="H468" s="30"/>
      <c r="I468" s="30"/>
      <c r="J468" s="30"/>
      <c r="K468" s="30"/>
      <c r="L468" s="30"/>
      <c r="M468" s="30"/>
      <c r="N468" s="30"/>
      <c r="O468" s="30"/>
      <c r="P468" s="30"/>
      <c r="Q468" s="30"/>
      <c r="R468" s="30"/>
      <c r="S468" s="30"/>
      <c r="T468" s="30"/>
      <c r="U468" s="30"/>
      <c r="V468" s="30"/>
      <c r="W468" s="30"/>
      <c r="X468" s="30"/>
      <c r="Y468" s="30"/>
      <c r="Z468" s="30"/>
      <c r="AA468" s="30"/>
      <c r="AB468" s="30"/>
      <c r="AC468" s="30"/>
      <c r="AD468" s="30"/>
      <c r="AE468" s="30"/>
      <c r="AF468" s="30"/>
      <c r="AG468" s="30"/>
      <c r="AH468" s="30"/>
      <c r="AI468" s="30"/>
      <c r="AJ468" s="30"/>
      <c r="AK468" s="30"/>
      <c r="AL468" s="30"/>
      <c r="AM468" s="30"/>
      <c r="AN468" s="30"/>
      <c r="AO468" s="30"/>
      <c r="AP468" s="30"/>
      <c r="AQ468" s="30"/>
      <c r="AR468" s="30"/>
      <c r="AS468" s="30"/>
      <c r="AT468" s="30"/>
      <c r="AU468" s="30"/>
      <c r="AV468" s="30"/>
      <c r="AW468" s="30"/>
      <c r="AX468" s="30"/>
      <c r="AY468" s="30"/>
      <c r="AZ468" s="30"/>
      <c r="BA468" s="30"/>
      <c r="BB468" s="30"/>
      <c r="BC468" s="30"/>
      <c r="BD468" s="30"/>
      <c r="BE468" s="30"/>
      <c r="BF468" s="30"/>
      <c r="BG468" s="30"/>
      <c r="BH468" s="30"/>
      <c r="BI468" s="30"/>
      <c r="BJ468" s="30"/>
      <c r="BK468" s="30"/>
      <c r="BL468" s="30"/>
      <c r="BM468" s="30"/>
      <c r="BN468" s="30"/>
      <c r="BO468" s="30"/>
      <c r="BP468" s="30"/>
      <c r="BQ468" s="30"/>
      <c r="BR468" s="30"/>
      <c r="BS468" s="30"/>
      <c r="BT468" s="30"/>
      <c r="BU468" s="30"/>
      <c r="BV468" s="30"/>
      <c r="BW468" s="30"/>
      <c r="BX468" s="30"/>
      <c r="BY468" s="30"/>
      <c r="BZ468" s="30"/>
      <c r="CA468" s="30"/>
      <c r="CB468" s="30"/>
      <c r="CC468" s="30"/>
      <c r="CD468" s="30"/>
      <c r="CE468" s="30"/>
      <c r="CF468" s="30"/>
      <c r="CG468" s="30"/>
      <c r="CH468" s="30"/>
      <c r="CI468" s="30"/>
      <c r="CJ468" s="30"/>
      <c r="CK468" s="30"/>
      <c r="CL468" s="30"/>
      <c r="CM468" s="30"/>
      <c r="CN468" s="30"/>
      <c r="CO468" s="30"/>
      <c r="CP468" s="30"/>
      <c r="CQ468" s="30"/>
      <c r="CR468" s="30"/>
    </row>
    <row r="469" spans="1:96" x14ac:dyDescent="0.25">
      <c r="A469" s="30" t="s">
        <v>1816</v>
      </c>
      <c r="B469" s="30">
        <v>1512</v>
      </c>
      <c r="C469" s="30" t="s">
        <v>2647</v>
      </c>
      <c r="D469" s="30">
        <v>900</v>
      </c>
      <c r="E469" s="30"/>
      <c r="F469" s="30"/>
      <c r="G469" s="30"/>
      <c r="H469" s="30"/>
      <c r="I469" s="30"/>
      <c r="J469" s="30"/>
      <c r="K469" s="30"/>
      <c r="L469" s="30"/>
      <c r="M469" s="30"/>
      <c r="N469" s="30"/>
      <c r="O469" s="30"/>
      <c r="P469" s="30"/>
      <c r="Q469" s="30"/>
      <c r="R469" s="30"/>
      <c r="S469" s="30"/>
      <c r="T469" s="30"/>
      <c r="U469" s="30"/>
      <c r="V469" s="30"/>
      <c r="W469" s="30"/>
      <c r="X469" s="30"/>
      <c r="Y469" s="30"/>
      <c r="Z469" s="30"/>
      <c r="AA469" s="30"/>
      <c r="AB469" s="30"/>
      <c r="AC469" s="30"/>
      <c r="AD469" s="30"/>
      <c r="AE469" s="30"/>
      <c r="AF469" s="30"/>
      <c r="AG469" s="30"/>
      <c r="AH469" s="30"/>
      <c r="AI469" s="30"/>
      <c r="AJ469" s="30"/>
      <c r="AK469" s="30"/>
      <c r="AL469" s="30"/>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c r="BI469" s="30"/>
      <c r="BJ469" s="30"/>
      <c r="BK469" s="30"/>
      <c r="BL469" s="30"/>
      <c r="BM469" s="30"/>
      <c r="BN469" s="30"/>
      <c r="BO469" s="30"/>
      <c r="BP469" s="30"/>
      <c r="BQ469" s="30"/>
      <c r="BR469" s="30"/>
      <c r="BS469" s="30"/>
      <c r="BT469" s="30"/>
      <c r="BU469" s="30"/>
      <c r="BV469" s="30"/>
      <c r="BW469" s="30"/>
      <c r="BX469" s="30"/>
      <c r="BY469" s="30"/>
      <c r="BZ469" s="30"/>
      <c r="CA469" s="30"/>
      <c r="CB469" s="30"/>
      <c r="CC469" s="30"/>
      <c r="CD469" s="30"/>
      <c r="CE469" s="30"/>
      <c r="CF469" s="30"/>
      <c r="CG469" s="30"/>
      <c r="CH469" s="30"/>
      <c r="CI469" s="30"/>
      <c r="CJ469" s="30"/>
      <c r="CK469" s="30"/>
      <c r="CL469" s="30"/>
      <c r="CM469" s="30"/>
      <c r="CN469" s="30"/>
      <c r="CO469" s="30"/>
      <c r="CP469" s="30"/>
      <c r="CQ469" s="30"/>
      <c r="CR469" s="30"/>
    </row>
    <row r="470" spans="1:96" x14ac:dyDescent="0.25">
      <c r="A470" s="30" t="s">
        <v>1817</v>
      </c>
      <c r="B470" s="30">
        <v>74</v>
      </c>
      <c r="C470" s="30" t="s">
        <v>2649</v>
      </c>
      <c r="D470" s="30">
        <v>1040</v>
      </c>
      <c r="E470" s="30"/>
      <c r="F470" s="30"/>
      <c r="G470" s="30"/>
      <c r="H470" s="30"/>
      <c r="I470" s="30"/>
      <c r="J470" s="30"/>
      <c r="K470" s="30"/>
      <c r="L470" s="30"/>
      <c r="M470" s="30"/>
      <c r="N470" s="30"/>
      <c r="O470" s="30"/>
      <c r="P470" s="30"/>
      <c r="Q470" s="30"/>
      <c r="R470" s="30"/>
      <c r="S470" s="30"/>
      <c r="T470" s="30"/>
      <c r="U470" s="30"/>
      <c r="V470" s="30"/>
      <c r="W470" s="30"/>
      <c r="X470" s="30"/>
      <c r="Y470" s="30"/>
      <c r="Z470" s="30"/>
      <c r="AA470" s="30"/>
      <c r="AB470" s="30"/>
      <c r="AC470" s="30"/>
      <c r="AD470" s="30"/>
      <c r="AE470" s="30"/>
      <c r="AF470" s="30"/>
      <c r="AG470" s="30"/>
      <c r="AH470" s="30"/>
      <c r="AI470" s="30"/>
      <c r="AJ470" s="30"/>
      <c r="AK470" s="30"/>
      <c r="AL470" s="30"/>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c r="BI470" s="30"/>
      <c r="BJ470" s="30"/>
      <c r="BK470" s="30"/>
      <c r="BL470" s="30"/>
      <c r="BM470" s="30"/>
      <c r="BN470" s="30"/>
      <c r="BO470" s="30"/>
      <c r="BP470" s="30"/>
      <c r="BQ470" s="30"/>
      <c r="BR470" s="30"/>
      <c r="BS470" s="30"/>
      <c r="BT470" s="30"/>
      <c r="BU470" s="30"/>
      <c r="BV470" s="30"/>
      <c r="BW470" s="30"/>
      <c r="BX470" s="30"/>
      <c r="BY470" s="30"/>
      <c r="BZ470" s="30"/>
      <c r="CA470" s="30"/>
      <c r="CB470" s="30"/>
      <c r="CC470" s="30"/>
      <c r="CD470" s="30"/>
      <c r="CE470" s="30"/>
      <c r="CF470" s="30"/>
      <c r="CG470" s="30"/>
      <c r="CH470" s="30"/>
      <c r="CI470" s="30"/>
      <c r="CJ470" s="30"/>
      <c r="CK470" s="30"/>
      <c r="CL470" s="30"/>
      <c r="CM470" s="30"/>
      <c r="CN470" s="30"/>
      <c r="CO470" s="30"/>
      <c r="CP470" s="30"/>
      <c r="CQ470" s="30"/>
      <c r="CR470" s="30"/>
    </row>
    <row r="471" spans="1:96" x14ac:dyDescent="0.25">
      <c r="A471" s="30" t="s">
        <v>1818</v>
      </c>
      <c r="B471" s="30">
        <v>1490</v>
      </c>
      <c r="C471" s="30" t="s">
        <v>2669</v>
      </c>
      <c r="D471" s="30">
        <v>980</v>
      </c>
      <c r="E471" s="30"/>
      <c r="F471" s="30"/>
      <c r="G471" s="30"/>
      <c r="H471" s="30"/>
      <c r="I471" s="30"/>
      <c r="J471" s="30"/>
      <c r="K471" s="30"/>
      <c r="L471" s="30"/>
      <c r="M471" s="30"/>
      <c r="N471" s="30"/>
      <c r="O471" s="30"/>
      <c r="P471" s="30"/>
      <c r="Q471" s="30"/>
      <c r="R471" s="30"/>
      <c r="S471" s="30"/>
      <c r="T471" s="30"/>
      <c r="U471" s="30"/>
      <c r="V471" s="30"/>
      <c r="W471" s="30"/>
      <c r="X471" s="30"/>
      <c r="Y471" s="30"/>
      <c r="Z471" s="30"/>
      <c r="AA471" s="30"/>
      <c r="AB471" s="30"/>
      <c r="AC471" s="30"/>
      <c r="AD471" s="30"/>
      <c r="AE471" s="30"/>
      <c r="AF471" s="30"/>
      <c r="AG471" s="30"/>
      <c r="AH471" s="30"/>
      <c r="AI471" s="30"/>
      <c r="AJ471" s="30"/>
      <c r="AK471" s="30"/>
      <c r="AL471" s="30"/>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c r="BI471" s="30"/>
      <c r="BJ471" s="30"/>
      <c r="BK471" s="30"/>
      <c r="BL471" s="30"/>
      <c r="BM471" s="30"/>
      <c r="BN471" s="30"/>
      <c r="BO471" s="30"/>
      <c r="BP471" s="30"/>
      <c r="BQ471" s="30"/>
      <c r="BR471" s="30"/>
      <c r="BS471" s="30"/>
      <c r="BT471" s="30"/>
      <c r="BU471" s="30"/>
      <c r="BV471" s="30"/>
      <c r="BW471" s="30"/>
      <c r="BX471" s="30"/>
      <c r="BY471" s="30"/>
      <c r="BZ471" s="30"/>
      <c r="CA471" s="30"/>
      <c r="CB471" s="30"/>
      <c r="CC471" s="30"/>
      <c r="CD471" s="30"/>
      <c r="CE471" s="30"/>
      <c r="CF471" s="30"/>
      <c r="CG471" s="30"/>
      <c r="CH471" s="30"/>
      <c r="CI471" s="30"/>
      <c r="CJ471" s="30"/>
      <c r="CK471" s="30"/>
      <c r="CL471" s="30"/>
      <c r="CM471" s="30"/>
      <c r="CN471" s="30"/>
      <c r="CO471" s="30"/>
      <c r="CP471" s="30"/>
      <c r="CQ471" s="30"/>
      <c r="CR471" s="30"/>
    </row>
    <row r="472" spans="1:96" x14ac:dyDescent="0.25">
      <c r="A472" s="30" t="s">
        <v>1819</v>
      </c>
      <c r="B472" s="30">
        <v>1503</v>
      </c>
      <c r="C472" s="30" t="s">
        <v>2647</v>
      </c>
      <c r="D472" s="30">
        <v>900</v>
      </c>
      <c r="E472" s="30"/>
      <c r="F472" s="30"/>
      <c r="G472" s="30"/>
      <c r="H472" s="30"/>
      <c r="I472" s="30"/>
      <c r="J472" s="30"/>
      <c r="K472" s="30"/>
      <c r="L472" s="30"/>
      <c r="M472" s="30"/>
      <c r="N472" s="30"/>
      <c r="O472" s="30"/>
      <c r="P472" s="30"/>
      <c r="Q472" s="30"/>
      <c r="R472" s="30"/>
      <c r="S472" s="30"/>
      <c r="T472" s="30"/>
      <c r="U472" s="30"/>
      <c r="V472" s="30"/>
      <c r="W472" s="30"/>
      <c r="X472" s="30"/>
      <c r="Y472" s="30"/>
      <c r="Z472" s="30"/>
      <c r="AA472" s="30"/>
      <c r="AB472" s="30"/>
      <c r="AC472" s="30"/>
      <c r="AD472" s="30"/>
      <c r="AE472" s="30"/>
      <c r="AF472" s="30"/>
      <c r="AG472" s="30"/>
      <c r="AH472" s="30"/>
      <c r="AI472" s="30"/>
      <c r="AJ472" s="30"/>
      <c r="AK472" s="30"/>
      <c r="AL472" s="30"/>
      <c r="AM472" s="30"/>
      <c r="AN472" s="30"/>
      <c r="AO472" s="30"/>
      <c r="AP472" s="30"/>
      <c r="AQ472" s="30"/>
      <c r="AR472" s="30"/>
      <c r="AS472" s="30"/>
      <c r="AT472" s="30"/>
      <c r="AU472" s="30"/>
      <c r="AV472" s="30"/>
      <c r="AW472" s="30"/>
      <c r="AX472" s="30"/>
      <c r="AY472" s="30"/>
      <c r="AZ472" s="30"/>
      <c r="BA472" s="30"/>
      <c r="BB472" s="30"/>
      <c r="BC472" s="30"/>
      <c r="BD472" s="30"/>
      <c r="BE472" s="30"/>
      <c r="BF472" s="30"/>
      <c r="BG472" s="30"/>
      <c r="BH472" s="30"/>
      <c r="BI472" s="30"/>
      <c r="BJ472" s="30"/>
      <c r="BK472" s="30"/>
      <c r="BL472" s="30"/>
      <c r="BM472" s="30"/>
      <c r="BN472" s="30"/>
      <c r="BO472" s="30"/>
      <c r="BP472" s="30"/>
      <c r="BQ472" s="30"/>
      <c r="BR472" s="30"/>
      <c r="BS472" s="30"/>
      <c r="BT472" s="30"/>
      <c r="BU472" s="30"/>
      <c r="BV472" s="30"/>
      <c r="BW472" s="30"/>
      <c r="BX472" s="30"/>
      <c r="BY472" s="30"/>
      <c r="BZ472" s="30"/>
      <c r="CA472" s="30"/>
      <c r="CB472" s="30"/>
      <c r="CC472" s="30"/>
      <c r="CD472" s="30"/>
      <c r="CE472" s="30"/>
      <c r="CF472" s="30"/>
      <c r="CG472" s="30"/>
      <c r="CH472" s="30"/>
      <c r="CI472" s="30"/>
      <c r="CJ472" s="30"/>
      <c r="CK472" s="30"/>
      <c r="CL472" s="30"/>
      <c r="CM472" s="30"/>
      <c r="CN472" s="30"/>
      <c r="CO472" s="30"/>
      <c r="CP472" s="30"/>
      <c r="CQ472" s="30"/>
      <c r="CR472" s="30"/>
    </row>
    <row r="473" spans="1:96" x14ac:dyDescent="0.25">
      <c r="A473" s="30" t="s">
        <v>1820</v>
      </c>
      <c r="B473" s="30">
        <v>1500</v>
      </c>
      <c r="C473" s="30" t="s">
        <v>2857</v>
      </c>
      <c r="D473" s="30">
        <v>3120</v>
      </c>
      <c r="E473" s="30"/>
      <c r="F473" s="30"/>
      <c r="G473" s="30"/>
      <c r="H473" s="30"/>
      <c r="I473" s="30"/>
      <c r="J473" s="30"/>
      <c r="K473" s="30"/>
      <c r="L473" s="30"/>
      <c r="M473" s="30"/>
      <c r="N473" s="30"/>
      <c r="O473" s="30"/>
      <c r="P473" s="30"/>
      <c r="Q473" s="30"/>
      <c r="R473" s="30"/>
      <c r="S473" s="30"/>
      <c r="T473" s="30"/>
      <c r="U473" s="30"/>
      <c r="V473" s="30"/>
      <c r="W473" s="30"/>
      <c r="X473" s="30"/>
      <c r="Y473" s="30"/>
      <c r="Z473" s="30"/>
      <c r="AA473" s="30"/>
      <c r="AB473" s="30"/>
      <c r="AC473" s="30"/>
      <c r="AD473" s="30"/>
      <c r="AE473" s="30"/>
      <c r="AF473" s="30"/>
      <c r="AG473" s="30"/>
      <c r="AH473" s="30"/>
      <c r="AI473" s="30"/>
      <c r="AJ473" s="30"/>
      <c r="AK473" s="30"/>
      <c r="AL473" s="30"/>
      <c r="AM473" s="30"/>
      <c r="AN473" s="30"/>
      <c r="AO473" s="30"/>
      <c r="AP473" s="30"/>
      <c r="AQ473" s="30"/>
      <c r="AR473" s="30"/>
      <c r="AS473" s="30"/>
      <c r="AT473" s="30"/>
      <c r="AU473" s="30"/>
      <c r="AV473" s="30"/>
      <c r="AW473" s="30"/>
      <c r="AX473" s="30"/>
      <c r="AY473" s="30"/>
      <c r="AZ473" s="30"/>
      <c r="BA473" s="30"/>
      <c r="BB473" s="30"/>
      <c r="BC473" s="30"/>
      <c r="BD473" s="30"/>
      <c r="BE473" s="30"/>
      <c r="BF473" s="30"/>
      <c r="BG473" s="30"/>
      <c r="BH473" s="30"/>
      <c r="BI473" s="30"/>
      <c r="BJ473" s="30"/>
      <c r="BK473" s="30"/>
      <c r="BL473" s="30"/>
      <c r="BM473" s="30"/>
      <c r="BN473" s="30"/>
      <c r="BO473" s="30"/>
      <c r="BP473" s="30"/>
      <c r="BQ473" s="30"/>
      <c r="BR473" s="30"/>
      <c r="BS473" s="30"/>
      <c r="BT473" s="30"/>
      <c r="BU473" s="30"/>
      <c r="BV473" s="30"/>
      <c r="BW473" s="30"/>
      <c r="BX473" s="30"/>
      <c r="BY473" s="30"/>
      <c r="BZ473" s="30"/>
      <c r="CA473" s="30"/>
      <c r="CB473" s="30"/>
      <c r="CC473" s="30"/>
      <c r="CD473" s="30"/>
      <c r="CE473" s="30"/>
      <c r="CF473" s="30"/>
      <c r="CG473" s="30"/>
      <c r="CH473" s="30"/>
      <c r="CI473" s="30"/>
      <c r="CJ473" s="30"/>
      <c r="CK473" s="30"/>
      <c r="CL473" s="30"/>
      <c r="CM473" s="30"/>
      <c r="CN473" s="30"/>
      <c r="CO473" s="30"/>
      <c r="CP473" s="30"/>
      <c r="CQ473" s="30"/>
      <c r="CR473" s="30"/>
    </row>
    <row r="474" spans="1:96" x14ac:dyDescent="0.25">
      <c r="A474" s="30" t="s">
        <v>1821</v>
      </c>
      <c r="B474" s="30">
        <v>1514</v>
      </c>
      <c r="C474" s="30" t="s">
        <v>2890</v>
      </c>
      <c r="D474" s="30">
        <v>120</v>
      </c>
      <c r="E474" s="30"/>
      <c r="F474" s="30"/>
      <c r="G474" s="30"/>
      <c r="H474" s="30"/>
      <c r="I474" s="30"/>
      <c r="J474" s="30"/>
      <c r="K474" s="30"/>
      <c r="L474" s="30"/>
      <c r="M474" s="30"/>
      <c r="N474" s="30"/>
      <c r="O474" s="30"/>
      <c r="P474" s="30"/>
      <c r="Q474" s="30"/>
      <c r="R474" s="30"/>
      <c r="S474" s="30"/>
      <c r="T474" s="30"/>
      <c r="U474" s="30"/>
      <c r="V474" s="30"/>
      <c r="W474" s="30"/>
      <c r="X474" s="30"/>
      <c r="Y474" s="30"/>
      <c r="Z474" s="30"/>
      <c r="AA474" s="30"/>
      <c r="AB474" s="30"/>
      <c r="AC474" s="30"/>
      <c r="AD474" s="30"/>
      <c r="AE474" s="30"/>
      <c r="AF474" s="30"/>
      <c r="AG474" s="30"/>
      <c r="AH474" s="30"/>
      <c r="AI474" s="30"/>
      <c r="AJ474" s="30"/>
      <c r="AK474" s="30"/>
      <c r="AL474" s="30"/>
      <c r="AM474" s="30"/>
      <c r="AN474" s="30"/>
      <c r="AO474" s="30"/>
      <c r="AP474" s="30"/>
      <c r="AQ474" s="30"/>
      <c r="AR474" s="30"/>
      <c r="AS474" s="30"/>
      <c r="AT474" s="30"/>
      <c r="AU474" s="30"/>
      <c r="AV474" s="30"/>
      <c r="AW474" s="30"/>
      <c r="AX474" s="30"/>
      <c r="AY474" s="30"/>
      <c r="AZ474" s="30"/>
      <c r="BA474" s="30"/>
      <c r="BB474" s="30"/>
      <c r="BC474" s="30"/>
      <c r="BD474" s="30"/>
      <c r="BE474" s="30"/>
      <c r="BF474" s="30"/>
      <c r="BG474" s="30"/>
      <c r="BH474" s="30"/>
      <c r="BI474" s="30"/>
      <c r="BJ474" s="30"/>
      <c r="BK474" s="30"/>
      <c r="BL474" s="30"/>
      <c r="BM474" s="30"/>
      <c r="BN474" s="30"/>
      <c r="BO474" s="30"/>
      <c r="BP474" s="30"/>
      <c r="BQ474" s="30"/>
      <c r="BR474" s="30"/>
      <c r="BS474" s="30"/>
      <c r="BT474" s="30"/>
      <c r="BU474" s="30"/>
      <c r="BV474" s="30"/>
      <c r="BW474" s="30"/>
      <c r="BX474" s="30"/>
      <c r="BY474" s="30"/>
      <c r="BZ474" s="30"/>
      <c r="CA474" s="30"/>
      <c r="CB474" s="30"/>
      <c r="CC474" s="30"/>
      <c r="CD474" s="30"/>
      <c r="CE474" s="30"/>
      <c r="CF474" s="30"/>
      <c r="CG474" s="30"/>
      <c r="CH474" s="30"/>
      <c r="CI474" s="30"/>
      <c r="CJ474" s="30"/>
      <c r="CK474" s="30"/>
      <c r="CL474" s="30"/>
      <c r="CM474" s="30"/>
      <c r="CN474" s="30"/>
      <c r="CO474" s="30"/>
      <c r="CP474" s="30"/>
      <c r="CQ474" s="30"/>
      <c r="CR474" s="30"/>
    </row>
    <row r="475" spans="1:96" x14ac:dyDescent="0.25">
      <c r="A475" s="30" t="s">
        <v>1822</v>
      </c>
      <c r="B475" s="30">
        <v>7694</v>
      </c>
      <c r="C475" s="30" t="s">
        <v>2642</v>
      </c>
      <c r="D475" s="30">
        <v>880</v>
      </c>
      <c r="E475" s="30"/>
      <c r="F475" s="30"/>
      <c r="G475" s="30"/>
      <c r="H475" s="30"/>
      <c r="I475" s="30"/>
      <c r="J475" s="30"/>
      <c r="K475" s="30"/>
      <c r="L475" s="30"/>
      <c r="M475" s="30"/>
      <c r="N475" s="30"/>
      <c r="O475" s="30"/>
      <c r="P475" s="30"/>
      <c r="Q475" s="30"/>
      <c r="R475" s="30"/>
      <c r="S475" s="30"/>
      <c r="T475" s="30"/>
      <c r="U475" s="30"/>
      <c r="V475" s="30"/>
      <c r="W475" s="30"/>
      <c r="X475" s="30"/>
      <c r="Y475" s="30"/>
      <c r="Z475" s="30"/>
      <c r="AA475" s="30"/>
      <c r="AB475" s="30"/>
      <c r="AC475" s="30"/>
      <c r="AD475" s="30"/>
      <c r="AE475" s="30"/>
      <c r="AF475" s="30"/>
      <c r="AG475" s="30"/>
      <c r="AH475" s="30"/>
      <c r="AI475" s="30"/>
      <c r="AJ475" s="30"/>
      <c r="AK475" s="30"/>
      <c r="AL475" s="30"/>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c r="BI475" s="30"/>
      <c r="BJ475" s="30"/>
      <c r="BK475" s="30"/>
      <c r="BL475" s="30"/>
      <c r="BM475" s="30"/>
      <c r="BN475" s="30"/>
      <c r="BO475" s="30"/>
      <c r="BP475" s="30"/>
      <c r="BQ475" s="30"/>
      <c r="BR475" s="30"/>
      <c r="BS475" s="30"/>
      <c r="BT475" s="30"/>
      <c r="BU475" s="30"/>
      <c r="BV475" s="30"/>
      <c r="BW475" s="30"/>
      <c r="BX475" s="30"/>
      <c r="BY475" s="30"/>
      <c r="BZ475" s="30"/>
      <c r="CA475" s="30"/>
      <c r="CB475" s="30"/>
      <c r="CC475" s="30"/>
      <c r="CD475" s="30"/>
      <c r="CE475" s="30"/>
      <c r="CF475" s="30"/>
      <c r="CG475" s="30"/>
      <c r="CH475" s="30"/>
      <c r="CI475" s="30"/>
      <c r="CJ475" s="30"/>
      <c r="CK475" s="30"/>
      <c r="CL475" s="30"/>
      <c r="CM475" s="30"/>
      <c r="CN475" s="30"/>
      <c r="CO475" s="30"/>
      <c r="CP475" s="30"/>
      <c r="CQ475" s="30"/>
      <c r="CR475" s="30"/>
    </row>
    <row r="476" spans="1:96" x14ac:dyDescent="0.25">
      <c r="A476" s="30" t="s">
        <v>1823</v>
      </c>
      <c r="B476" s="30">
        <v>1520</v>
      </c>
      <c r="C476" s="30" t="s">
        <v>2712</v>
      </c>
      <c r="D476" s="30">
        <v>2000</v>
      </c>
      <c r="E476" s="30"/>
      <c r="F476" s="30"/>
      <c r="G476" s="30"/>
      <c r="H476" s="30"/>
      <c r="I476" s="30"/>
      <c r="J476" s="30"/>
      <c r="K476" s="30"/>
      <c r="L476" s="30"/>
      <c r="M476" s="30"/>
      <c r="N476" s="30"/>
      <c r="O476" s="30"/>
      <c r="P476" s="30"/>
      <c r="Q476" s="30"/>
      <c r="R476" s="30"/>
      <c r="S476" s="30"/>
      <c r="T476" s="30"/>
      <c r="U476" s="30"/>
      <c r="V476" s="30"/>
      <c r="W476" s="30"/>
      <c r="X476" s="30"/>
      <c r="Y476" s="30"/>
      <c r="Z476" s="30"/>
      <c r="AA476" s="30"/>
      <c r="AB476" s="30"/>
      <c r="AC476" s="30"/>
      <c r="AD476" s="30"/>
      <c r="AE476" s="30"/>
      <c r="AF476" s="30"/>
      <c r="AG476" s="30"/>
      <c r="AH476" s="30"/>
      <c r="AI476" s="30"/>
      <c r="AJ476" s="30"/>
      <c r="AK476" s="30"/>
      <c r="AL476" s="30"/>
      <c r="AM476" s="30"/>
      <c r="AN476" s="30"/>
      <c r="AO476" s="30"/>
      <c r="AP476" s="30"/>
      <c r="AQ476" s="30"/>
      <c r="AR476" s="30"/>
      <c r="AS476" s="30"/>
      <c r="AT476" s="30"/>
      <c r="AU476" s="30"/>
      <c r="AV476" s="30"/>
      <c r="AW476" s="30"/>
      <c r="AX476" s="30"/>
      <c r="AY476" s="30"/>
      <c r="AZ476" s="30"/>
      <c r="BA476" s="30"/>
      <c r="BB476" s="30"/>
      <c r="BC476" s="30"/>
      <c r="BD476" s="30"/>
      <c r="BE476" s="30"/>
      <c r="BF476" s="30"/>
      <c r="BG476" s="30"/>
      <c r="BH476" s="30"/>
      <c r="BI476" s="30"/>
      <c r="BJ476" s="30"/>
      <c r="BK476" s="30"/>
      <c r="BL476" s="30"/>
      <c r="BM476" s="30"/>
      <c r="BN476" s="30"/>
      <c r="BO476" s="30"/>
      <c r="BP476" s="30"/>
      <c r="BQ476" s="30"/>
      <c r="BR476" s="30"/>
      <c r="BS476" s="30"/>
      <c r="BT476" s="30"/>
      <c r="BU476" s="30"/>
      <c r="BV476" s="30"/>
      <c r="BW476" s="30"/>
      <c r="BX476" s="30"/>
      <c r="BY476" s="30"/>
      <c r="BZ476" s="30"/>
      <c r="CA476" s="30"/>
      <c r="CB476" s="30"/>
      <c r="CC476" s="30"/>
      <c r="CD476" s="30"/>
      <c r="CE476" s="30"/>
      <c r="CF476" s="30"/>
      <c r="CG476" s="30"/>
      <c r="CH476" s="30"/>
      <c r="CI476" s="30"/>
      <c r="CJ476" s="30"/>
      <c r="CK476" s="30"/>
      <c r="CL476" s="30"/>
      <c r="CM476" s="30"/>
      <c r="CN476" s="30"/>
      <c r="CO476" s="30"/>
      <c r="CP476" s="30"/>
      <c r="CQ476" s="30"/>
      <c r="CR476" s="30"/>
    </row>
    <row r="477" spans="1:96" x14ac:dyDescent="0.25">
      <c r="A477" s="30" t="s">
        <v>1824</v>
      </c>
      <c r="B477" s="30">
        <v>1522</v>
      </c>
      <c r="C477" s="30" t="s">
        <v>2666</v>
      </c>
      <c r="D477" s="30">
        <v>1420</v>
      </c>
      <c r="E477" s="30"/>
      <c r="F477" s="30"/>
      <c r="G477" s="30"/>
      <c r="H477" s="30"/>
      <c r="I477" s="30"/>
      <c r="J477" s="30"/>
      <c r="K477" s="30"/>
      <c r="L477" s="30"/>
      <c r="M477" s="30"/>
      <c r="N477" s="30"/>
      <c r="O477" s="30"/>
      <c r="P477" s="30"/>
      <c r="Q477" s="30"/>
      <c r="R477" s="30"/>
      <c r="S477" s="30"/>
      <c r="T477" s="30"/>
      <c r="U477" s="30"/>
      <c r="V477" s="30"/>
      <c r="W477" s="30"/>
      <c r="X477" s="30"/>
      <c r="Y477" s="30"/>
      <c r="Z477" s="30"/>
      <c r="AA477" s="30"/>
      <c r="AB477" s="30"/>
      <c r="AC477" s="30"/>
      <c r="AD477" s="30"/>
      <c r="AE477" s="30"/>
      <c r="AF477" s="30"/>
      <c r="AG477" s="30"/>
      <c r="AH477" s="30"/>
      <c r="AI477" s="30"/>
      <c r="AJ477" s="30"/>
      <c r="AK477" s="30"/>
      <c r="AL477" s="30"/>
      <c r="AM477" s="30"/>
      <c r="AN477" s="30"/>
      <c r="AO477" s="30"/>
      <c r="AP477" s="30"/>
      <c r="AQ477" s="30"/>
      <c r="AR477" s="30"/>
      <c r="AS477" s="30"/>
      <c r="AT477" s="30"/>
      <c r="AU477" s="30"/>
      <c r="AV477" s="30"/>
      <c r="AW477" s="30"/>
      <c r="AX477" s="30"/>
      <c r="AY477" s="30"/>
      <c r="AZ477" s="30"/>
      <c r="BA477" s="30"/>
      <c r="BB477" s="30"/>
      <c r="BC477" s="30"/>
      <c r="BD477" s="30"/>
      <c r="BE477" s="30"/>
      <c r="BF477" s="30"/>
      <c r="BG477" s="30"/>
      <c r="BH477" s="30"/>
      <c r="BI477" s="30"/>
      <c r="BJ477" s="30"/>
      <c r="BK477" s="30"/>
      <c r="BL477" s="30"/>
      <c r="BM477" s="30"/>
      <c r="BN477" s="30"/>
      <c r="BO477" s="30"/>
      <c r="BP477" s="30"/>
      <c r="BQ477" s="30"/>
      <c r="BR477" s="30"/>
      <c r="BS477" s="30"/>
      <c r="BT477" s="30"/>
      <c r="BU477" s="30"/>
      <c r="BV477" s="30"/>
      <c r="BW477" s="30"/>
      <c r="BX477" s="30"/>
      <c r="BY477" s="30"/>
      <c r="BZ477" s="30"/>
      <c r="CA477" s="30"/>
      <c r="CB477" s="30"/>
      <c r="CC477" s="30"/>
      <c r="CD477" s="30"/>
      <c r="CE477" s="30"/>
      <c r="CF477" s="30"/>
      <c r="CG477" s="30"/>
      <c r="CH477" s="30"/>
      <c r="CI477" s="30"/>
      <c r="CJ477" s="30"/>
      <c r="CK477" s="30"/>
      <c r="CL477" s="30"/>
      <c r="CM477" s="30"/>
      <c r="CN477" s="30"/>
      <c r="CO477" s="30"/>
      <c r="CP477" s="30"/>
      <c r="CQ477" s="30"/>
      <c r="CR477" s="30"/>
    </row>
    <row r="478" spans="1:96" x14ac:dyDescent="0.25">
      <c r="A478" s="30" t="s">
        <v>1825</v>
      </c>
      <c r="B478" s="30">
        <v>1528</v>
      </c>
      <c r="C478" s="30" t="s">
        <v>2642</v>
      </c>
      <c r="D478" s="30">
        <v>880</v>
      </c>
      <c r="E478" s="30"/>
      <c r="F478" s="30"/>
      <c r="G478" s="30"/>
      <c r="H478" s="30"/>
      <c r="I478" s="30"/>
      <c r="J478" s="30"/>
      <c r="K478" s="30"/>
      <c r="L478" s="30"/>
      <c r="M478" s="30"/>
      <c r="N478" s="30"/>
      <c r="O478" s="30"/>
      <c r="P478" s="30"/>
      <c r="Q478" s="30"/>
      <c r="R478" s="30"/>
      <c r="S478" s="30"/>
      <c r="T478" s="30"/>
      <c r="U478" s="30"/>
      <c r="V478" s="30"/>
      <c r="W478" s="30"/>
      <c r="X478" s="30"/>
      <c r="Y478" s="30"/>
      <c r="Z478" s="30"/>
      <c r="AA478" s="30"/>
      <c r="AB478" s="30"/>
      <c r="AC478" s="30"/>
      <c r="AD478" s="30"/>
      <c r="AE478" s="30"/>
      <c r="AF478" s="30"/>
      <c r="AG478" s="30"/>
      <c r="AH478" s="30"/>
      <c r="AI478" s="30"/>
      <c r="AJ478" s="30"/>
      <c r="AK478" s="30"/>
      <c r="AL478" s="30"/>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c r="BI478" s="30"/>
      <c r="BJ478" s="30"/>
      <c r="BK478" s="30"/>
      <c r="BL478" s="30"/>
      <c r="BM478" s="30"/>
      <c r="BN478" s="30"/>
      <c r="BO478" s="30"/>
      <c r="BP478" s="30"/>
      <c r="BQ478" s="30"/>
      <c r="BR478" s="30"/>
      <c r="BS478" s="30"/>
      <c r="BT478" s="30"/>
      <c r="BU478" s="30"/>
      <c r="BV478" s="30"/>
      <c r="BW478" s="30"/>
      <c r="BX478" s="30"/>
      <c r="BY478" s="30"/>
      <c r="BZ478" s="30"/>
      <c r="CA478" s="30"/>
      <c r="CB478" s="30"/>
      <c r="CC478" s="30"/>
      <c r="CD478" s="30"/>
      <c r="CE478" s="30"/>
      <c r="CF478" s="30"/>
      <c r="CG478" s="30"/>
      <c r="CH478" s="30"/>
      <c r="CI478" s="30"/>
      <c r="CJ478" s="30"/>
      <c r="CK478" s="30"/>
      <c r="CL478" s="30"/>
      <c r="CM478" s="30"/>
      <c r="CN478" s="30"/>
      <c r="CO478" s="30"/>
      <c r="CP478" s="30"/>
      <c r="CQ478" s="30"/>
      <c r="CR478" s="30"/>
    </row>
    <row r="479" spans="1:96" x14ac:dyDescent="0.25">
      <c r="A479" s="30" t="s">
        <v>1826</v>
      </c>
      <c r="B479" s="30">
        <v>1538</v>
      </c>
      <c r="C479" s="30" t="s">
        <v>2891</v>
      </c>
      <c r="D479" s="30">
        <v>2560</v>
      </c>
      <c r="E479" s="30"/>
      <c r="F479" s="30"/>
      <c r="G479" s="30"/>
      <c r="H479" s="30"/>
      <c r="I479" s="30"/>
      <c r="J479" s="30"/>
      <c r="K479" s="30"/>
      <c r="L479" s="30"/>
      <c r="M479" s="30"/>
      <c r="N479" s="30"/>
      <c r="O479" s="30"/>
      <c r="P479" s="30"/>
      <c r="Q479" s="30"/>
      <c r="R479" s="30"/>
      <c r="S479" s="30"/>
      <c r="T479" s="30"/>
      <c r="U479" s="30"/>
      <c r="V479" s="30"/>
      <c r="W479" s="30"/>
      <c r="X479" s="30"/>
      <c r="Y479" s="30"/>
      <c r="Z479" s="30"/>
      <c r="AA479" s="30"/>
      <c r="AB479" s="30"/>
      <c r="AC479" s="30"/>
      <c r="AD479" s="30"/>
      <c r="AE479" s="30"/>
      <c r="AF479" s="30"/>
      <c r="AG479" s="30"/>
      <c r="AH479" s="30"/>
      <c r="AI479" s="30"/>
      <c r="AJ479" s="30"/>
      <c r="AK479" s="30"/>
      <c r="AL479" s="30"/>
      <c r="AM479" s="30"/>
      <c r="AN479" s="30"/>
      <c r="AO479" s="30"/>
      <c r="AP479" s="30"/>
      <c r="AQ479" s="30"/>
      <c r="AR479" s="30"/>
      <c r="AS479" s="30"/>
      <c r="AT479" s="30"/>
      <c r="AU479" s="30"/>
      <c r="AV479" s="30"/>
      <c r="AW479" s="30"/>
      <c r="AX479" s="30"/>
      <c r="AY479" s="30"/>
      <c r="AZ479" s="30"/>
      <c r="BA479" s="30"/>
      <c r="BB479" s="30"/>
      <c r="BC479" s="30"/>
      <c r="BD479" s="30"/>
      <c r="BE479" s="30"/>
      <c r="BF479" s="30"/>
      <c r="BG479" s="30"/>
      <c r="BH479" s="30"/>
      <c r="BI479" s="30"/>
      <c r="BJ479" s="30"/>
      <c r="BK479" s="30"/>
      <c r="BL479" s="30"/>
      <c r="BM479" s="30"/>
      <c r="BN479" s="30"/>
      <c r="BO479" s="30"/>
      <c r="BP479" s="30"/>
      <c r="BQ479" s="30"/>
      <c r="BR479" s="30"/>
      <c r="BS479" s="30"/>
      <c r="BT479" s="30"/>
      <c r="BU479" s="30"/>
      <c r="BV479" s="30"/>
      <c r="BW479" s="30"/>
      <c r="BX479" s="30"/>
      <c r="BY479" s="30"/>
      <c r="BZ479" s="30"/>
      <c r="CA479" s="30"/>
      <c r="CB479" s="30"/>
      <c r="CC479" s="30"/>
      <c r="CD479" s="30"/>
      <c r="CE479" s="30"/>
      <c r="CF479" s="30"/>
      <c r="CG479" s="30"/>
      <c r="CH479" s="30"/>
      <c r="CI479" s="30"/>
      <c r="CJ479" s="30"/>
      <c r="CK479" s="30"/>
      <c r="CL479" s="30"/>
      <c r="CM479" s="30"/>
      <c r="CN479" s="30"/>
      <c r="CO479" s="30"/>
      <c r="CP479" s="30"/>
      <c r="CQ479" s="30"/>
      <c r="CR479" s="30"/>
    </row>
    <row r="480" spans="1:96" x14ac:dyDescent="0.25">
      <c r="A480" s="30" t="s">
        <v>1827</v>
      </c>
      <c r="B480" s="30">
        <v>1546</v>
      </c>
      <c r="C480" s="30" t="s">
        <v>2891</v>
      </c>
      <c r="D480" s="30">
        <v>2560</v>
      </c>
      <c r="E480" s="30"/>
      <c r="F480" s="30"/>
      <c r="G480" s="30"/>
      <c r="H480" s="30"/>
      <c r="I480" s="30"/>
      <c r="J480" s="30"/>
      <c r="K480" s="30"/>
      <c r="L480" s="30"/>
      <c r="M480" s="30"/>
      <c r="N480" s="30"/>
      <c r="O480" s="30"/>
      <c r="P480" s="30"/>
      <c r="Q480" s="30"/>
      <c r="R480" s="30"/>
      <c r="S480" s="30"/>
      <c r="T480" s="30"/>
      <c r="U480" s="30"/>
      <c r="V480" s="30"/>
      <c r="W480" s="30"/>
      <c r="X480" s="30"/>
      <c r="Y480" s="30"/>
      <c r="Z480" s="30"/>
      <c r="AA480" s="30"/>
      <c r="AB480" s="30"/>
      <c r="AC480" s="30"/>
      <c r="AD480" s="30"/>
      <c r="AE480" s="30"/>
      <c r="AF480" s="30"/>
      <c r="AG480" s="30"/>
      <c r="AH480" s="30"/>
      <c r="AI480" s="30"/>
      <c r="AJ480" s="30"/>
      <c r="AK480" s="30"/>
      <c r="AL480" s="30"/>
      <c r="AM480" s="30"/>
      <c r="AN480" s="30"/>
      <c r="AO480" s="30"/>
      <c r="AP480" s="30"/>
      <c r="AQ480" s="30"/>
      <c r="AR480" s="30"/>
      <c r="AS480" s="30"/>
      <c r="AT480" s="30"/>
      <c r="AU480" s="30"/>
      <c r="AV480" s="30"/>
      <c r="AW480" s="30"/>
      <c r="AX480" s="30"/>
      <c r="AY480" s="30"/>
      <c r="AZ480" s="30"/>
      <c r="BA480" s="30"/>
      <c r="BB480" s="30"/>
      <c r="BC480" s="30"/>
      <c r="BD480" s="30"/>
      <c r="BE480" s="30"/>
      <c r="BF480" s="30"/>
      <c r="BG480" s="30"/>
      <c r="BH480" s="30"/>
      <c r="BI480" s="30"/>
      <c r="BJ480" s="30"/>
      <c r="BK480" s="30"/>
      <c r="BL480" s="30"/>
      <c r="BM480" s="30"/>
      <c r="BN480" s="30"/>
      <c r="BO480" s="30"/>
      <c r="BP480" s="30"/>
      <c r="BQ480" s="30"/>
      <c r="BR480" s="30"/>
      <c r="BS480" s="30"/>
      <c r="BT480" s="30"/>
      <c r="BU480" s="30"/>
      <c r="BV480" s="30"/>
      <c r="BW480" s="30"/>
      <c r="BX480" s="30"/>
      <c r="BY480" s="30"/>
      <c r="BZ480" s="30"/>
      <c r="CA480" s="30"/>
      <c r="CB480" s="30"/>
      <c r="CC480" s="30"/>
      <c r="CD480" s="30"/>
      <c r="CE480" s="30"/>
      <c r="CF480" s="30"/>
      <c r="CG480" s="30"/>
      <c r="CH480" s="30"/>
      <c r="CI480" s="30"/>
      <c r="CJ480" s="30"/>
      <c r="CK480" s="30"/>
      <c r="CL480" s="30"/>
      <c r="CM480" s="30"/>
      <c r="CN480" s="30"/>
      <c r="CO480" s="30"/>
      <c r="CP480" s="30"/>
      <c r="CQ480" s="30"/>
      <c r="CR480" s="30"/>
    </row>
    <row r="481" spans="1:96" x14ac:dyDescent="0.25">
      <c r="A481" s="30" t="s">
        <v>1828</v>
      </c>
      <c r="B481" s="30">
        <v>1548</v>
      </c>
      <c r="C481" s="30" t="s">
        <v>2891</v>
      </c>
      <c r="D481" s="30">
        <v>2560</v>
      </c>
      <c r="E481" s="30"/>
      <c r="F481" s="30"/>
      <c r="G481" s="30"/>
      <c r="H481" s="30"/>
      <c r="I481" s="30"/>
      <c r="J481" s="30"/>
      <c r="K481" s="30"/>
      <c r="L481" s="30"/>
      <c r="M481" s="30"/>
      <c r="N481" s="30"/>
      <c r="O481" s="30"/>
      <c r="P481" s="30"/>
      <c r="Q481" s="30"/>
      <c r="R481" s="30"/>
      <c r="S481" s="30"/>
      <c r="T481" s="30"/>
      <c r="U481" s="30"/>
      <c r="V481" s="30"/>
      <c r="W481" s="30"/>
      <c r="X481" s="30"/>
      <c r="Y481" s="30"/>
      <c r="Z481" s="30"/>
      <c r="AA481" s="30"/>
      <c r="AB481" s="30"/>
      <c r="AC481" s="30"/>
      <c r="AD481" s="30"/>
      <c r="AE481" s="30"/>
      <c r="AF481" s="30"/>
      <c r="AG481" s="30"/>
      <c r="AH481" s="30"/>
      <c r="AI481" s="30"/>
      <c r="AJ481" s="30"/>
      <c r="AK481" s="30"/>
      <c r="AL481" s="30"/>
      <c r="AM481" s="30"/>
      <c r="AN481" s="30"/>
      <c r="AO481" s="30"/>
      <c r="AP481" s="30"/>
      <c r="AQ481" s="30"/>
      <c r="AR481" s="30"/>
      <c r="AS481" s="30"/>
      <c r="AT481" s="30"/>
      <c r="AU481" s="30"/>
      <c r="AV481" s="30"/>
      <c r="AW481" s="30"/>
      <c r="AX481" s="30"/>
      <c r="AY481" s="30"/>
      <c r="AZ481" s="30"/>
      <c r="BA481" s="30"/>
      <c r="BB481" s="30"/>
      <c r="BC481" s="30"/>
      <c r="BD481" s="30"/>
      <c r="BE481" s="30"/>
      <c r="BF481" s="30"/>
      <c r="BG481" s="30"/>
      <c r="BH481" s="30"/>
      <c r="BI481" s="30"/>
      <c r="BJ481" s="30"/>
      <c r="BK481" s="30"/>
      <c r="BL481" s="30"/>
      <c r="BM481" s="30"/>
      <c r="BN481" s="30"/>
      <c r="BO481" s="30"/>
      <c r="BP481" s="30"/>
      <c r="BQ481" s="30"/>
      <c r="BR481" s="30"/>
      <c r="BS481" s="30"/>
      <c r="BT481" s="30"/>
      <c r="BU481" s="30"/>
      <c r="BV481" s="30"/>
      <c r="BW481" s="30"/>
      <c r="BX481" s="30"/>
      <c r="BY481" s="30"/>
      <c r="BZ481" s="30"/>
      <c r="CA481" s="30"/>
      <c r="CB481" s="30"/>
      <c r="CC481" s="30"/>
      <c r="CD481" s="30"/>
      <c r="CE481" s="30"/>
      <c r="CF481" s="30"/>
      <c r="CG481" s="30"/>
      <c r="CH481" s="30"/>
      <c r="CI481" s="30"/>
      <c r="CJ481" s="30"/>
      <c r="CK481" s="30"/>
      <c r="CL481" s="30"/>
      <c r="CM481" s="30"/>
      <c r="CN481" s="30"/>
      <c r="CO481" s="30"/>
      <c r="CP481" s="30"/>
      <c r="CQ481" s="30"/>
      <c r="CR481" s="30"/>
    </row>
    <row r="482" spans="1:96" x14ac:dyDescent="0.25">
      <c r="A482" s="30" t="s">
        <v>1829</v>
      </c>
      <c r="B482" s="30">
        <v>2233</v>
      </c>
      <c r="C482" s="30" t="s">
        <v>2647</v>
      </c>
      <c r="D482" s="30">
        <v>900</v>
      </c>
      <c r="E482" s="30"/>
      <c r="F482" s="30"/>
      <c r="G482" s="30"/>
      <c r="H482" s="30"/>
      <c r="I482" s="30"/>
      <c r="J482" s="30"/>
      <c r="K482" s="30"/>
      <c r="L482" s="30"/>
      <c r="M482" s="30"/>
      <c r="N482" s="30"/>
      <c r="O482" s="30"/>
      <c r="P482" s="30"/>
      <c r="Q482" s="30"/>
      <c r="R482" s="30"/>
      <c r="S482" s="30"/>
      <c r="T482" s="30"/>
      <c r="U482" s="30"/>
      <c r="V482" s="30"/>
      <c r="W482" s="30"/>
      <c r="X482" s="30"/>
      <c r="Y482" s="30"/>
      <c r="Z482" s="30"/>
      <c r="AA482" s="30"/>
      <c r="AB482" s="30"/>
      <c r="AC482" s="30"/>
      <c r="AD482" s="30"/>
      <c r="AE482" s="30"/>
      <c r="AF482" s="30"/>
      <c r="AG482" s="30"/>
      <c r="AH482" s="30"/>
      <c r="AI482" s="30"/>
      <c r="AJ482" s="30"/>
      <c r="AK482" s="30"/>
      <c r="AL482" s="30"/>
      <c r="AM482" s="30"/>
      <c r="AN482" s="30"/>
      <c r="AO482" s="30"/>
      <c r="AP482" s="30"/>
      <c r="AQ482" s="30"/>
      <c r="AR482" s="30"/>
      <c r="AS482" s="30"/>
      <c r="AT482" s="30"/>
      <c r="AU482" s="30"/>
      <c r="AV482" s="30"/>
      <c r="AW482" s="30"/>
      <c r="AX482" s="30"/>
      <c r="AY482" s="30"/>
      <c r="AZ482" s="30"/>
      <c r="BA482" s="30"/>
      <c r="BB482" s="30"/>
      <c r="BC482" s="30"/>
      <c r="BD482" s="30"/>
      <c r="BE482" s="30"/>
      <c r="BF482" s="30"/>
      <c r="BG482" s="30"/>
      <c r="BH482" s="30"/>
      <c r="BI482" s="30"/>
      <c r="BJ482" s="30"/>
      <c r="BK482" s="30"/>
      <c r="BL482" s="30"/>
      <c r="BM482" s="30"/>
      <c r="BN482" s="30"/>
      <c r="BO482" s="30"/>
      <c r="BP482" s="30"/>
      <c r="BQ482" s="30"/>
      <c r="BR482" s="30"/>
      <c r="BS482" s="30"/>
      <c r="BT482" s="30"/>
      <c r="BU482" s="30"/>
      <c r="BV482" s="30"/>
      <c r="BW482" s="30"/>
      <c r="BX482" s="30"/>
      <c r="BY482" s="30"/>
      <c r="BZ482" s="30"/>
      <c r="CA482" s="30"/>
      <c r="CB482" s="30"/>
      <c r="CC482" s="30"/>
      <c r="CD482" s="30"/>
      <c r="CE482" s="30"/>
      <c r="CF482" s="30"/>
      <c r="CG482" s="30"/>
      <c r="CH482" s="30"/>
      <c r="CI482" s="30"/>
      <c r="CJ482" s="30"/>
      <c r="CK482" s="30"/>
      <c r="CL482" s="30"/>
      <c r="CM482" s="30"/>
      <c r="CN482" s="30"/>
      <c r="CO482" s="30"/>
      <c r="CP482" s="30"/>
      <c r="CQ482" s="30"/>
      <c r="CR482" s="30"/>
    </row>
    <row r="483" spans="1:96" x14ac:dyDescent="0.25">
      <c r="A483" s="30" t="s">
        <v>1830</v>
      </c>
      <c r="B483" s="30">
        <v>1551</v>
      </c>
      <c r="C483" s="30" t="s">
        <v>2706</v>
      </c>
      <c r="D483" s="30">
        <v>130</v>
      </c>
      <c r="E483" s="30"/>
      <c r="F483" s="30"/>
      <c r="G483" s="30"/>
      <c r="H483" s="30"/>
      <c r="I483" s="30"/>
      <c r="J483" s="30"/>
      <c r="K483" s="30"/>
      <c r="L483" s="30"/>
      <c r="M483" s="30"/>
      <c r="N483" s="30"/>
      <c r="O483" s="30"/>
      <c r="P483" s="30"/>
      <c r="Q483" s="30"/>
      <c r="R483" s="30"/>
      <c r="S483" s="30"/>
      <c r="T483" s="30"/>
      <c r="U483" s="30"/>
      <c r="V483" s="30"/>
      <c r="W483" s="30"/>
      <c r="X483" s="30"/>
      <c r="Y483" s="30"/>
      <c r="Z483" s="30"/>
      <c r="AA483" s="30"/>
      <c r="AB483" s="30"/>
      <c r="AC483" s="30"/>
      <c r="AD483" s="30"/>
      <c r="AE483" s="30"/>
      <c r="AF483" s="30"/>
      <c r="AG483" s="30"/>
      <c r="AH483" s="30"/>
      <c r="AI483" s="30"/>
      <c r="AJ483" s="30"/>
      <c r="AK483" s="30"/>
      <c r="AL483" s="30"/>
      <c r="AM483" s="30"/>
      <c r="AN483" s="30"/>
      <c r="AO483" s="30"/>
      <c r="AP483" s="30"/>
      <c r="AQ483" s="30"/>
      <c r="AR483" s="30"/>
      <c r="AS483" s="30"/>
      <c r="AT483" s="30"/>
      <c r="AU483" s="30"/>
      <c r="AV483" s="30"/>
      <c r="AW483" s="30"/>
      <c r="AX483" s="30"/>
      <c r="AY483" s="30"/>
      <c r="AZ483" s="30"/>
      <c r="BA483" s="30"/>
      <c r="BB483" s="30"/>
      <c r="BC483" s="30"/>
      <c r="BD483" s="30"/>
      <c r="BE483" s="30"/>
      <c r="BF483" s="30"/>
      <c r="BG483" s="30"/>
      <c r="BH483" s="30"/>
      <c r="BI483" s="30"/>
      <c r="BJ483" s="30"/>
      <c r="BK483" s="30"/>
      <c r="BL483" s="30"/>
      <c r="BM483" s="30"/>
      <c r="BN483" s="30"/>
      <c r="BO483" s="30"/>
      <c r="BP483" s="30"/>
      <c r="BQ483" s="30"/>
      <c r="BR483" s="30"/>
      <c r="BS483" s="30"/>
      <c r="BT483" s="30"/>
      <c r="BU483" s="30"/>
      <c r="BV483" s="30"/>
      <c r="BW483" s="30"/>
      <c r="BX483" s="30"/>
      <c r="BY483" s="30"/>
      <c r="BZ483" s="30"/>
      <c r="CA483" s="30"/>
      <c r="CB483" s="30"/>
      <c r="CC483" s="30"/>
      <c r="CD483" s="30"/>
      <c r="CE483" s="30"/>
      <c r="CF483" s="30"/>
      <c r="CG483" s="30"/>
      <c r="CH483" s="30"/>
      <c r="CI483" s="30"/>
      <c r="CJ483" s="30"/>
      <c r="CK483" s="30"/>
      <c r="CL483" s="30"/>
      <c r="CM483" s="30"/>
      <c r="CN483" s="30"/>
      <c r="CO483" s="30"/>
      <c r="CP483" s="30"/>
      <c r="CQ483" s="30"/>
      <c r="CR483" s="30"/>
    </row>
    <row r="484" spans="1:96" x14ac:dyDescent="0.25">
      <c r="A484" s="30" t="s">
        <v>1831</v>
      </c>
      <c r="B484" s="30">
        <v>1556</v>
      </c>
      <c r="C484" s="30" t="s">
        <v>2890</v>
      </c>
      <c r="D484" s="30">
        <v>120</v>
      </c>
      <c r="E484" s="30"/>
      <c r="F484" s="30"/>
      <c r="G484" s="30"/>
      <c r="H484" s="30"/>
      <c r="I484" s="30"/>
      <c r="J484" s="30"/>
      <c r="K484" s="30"/>
      <c r="L484" s="30"/>
      <c r="M484" s="30"/>
      <c r="N484" s="30"/>
      <c r="O484" s="30"/>
      <c r="P484" s="30"/>
      <c r="Q484" s="30"/>
      <c r="R484" s="30"/>
      <c r="S484" s="30"/>
      <c r="T484" s="30"/>
      <c r="U484" s="30"/>
      <c r="V484" s="30"/>
      <c r="W484" s="30"/>
      <c r="X484" s="30"/>
      <c r="Y484" s="30"/>
      <c r="Z484" s="30"/>
      <c r="AA484" s="30"/>
      <c r="AB484" s="30"/>
      <c r="AC484" s="30"/>
      <c r="AD484" s="30"/>
      <c r="AE484" s="30"/>
      <c r="AF484" s="30"/>
      <c r="AG484" s="30"/>
      <c r="AH484" s="30"/>
      <c r="AI484" s="30"/>
      <c r="AJ484" s="30"/>
      <c r="AK484" s="30"/>
      <c r="AL484" s="30"/>
      <c r="AM484" s="30"/>
      <c r="AN484" s="30"/>
      <c r="AO484" s="30"/>
      <c r="AP484" s="30"/>
      <c r="AQ484" s="30"/>
      <c r="AR484" s="30"/>
      <c r="AS484" s="30"/>
      <c r="AT484" s="30"/>
      <c r="AU484" s="30"/>
      <c r="AV484" s="30"/>
      <c r="AW484" s="30"/>
      <c r="AX484" s="30"/>
      <c r="AY484" s="30"/>
      <c r="AZ484" s="30"/>
      <c r="BA484" s="30"/>
      <c r="BB484" s="30"/>
      <c r="BC484" s="30"/>
      <c r="BD484" s="30"/>
      <c r="BE484" s="30"/>
      <c r="BF484" s="30"/>
      <c r="BG484" s="30"/>
      <c r="BH484" s="30"/>
      <c r="BI484" s="30"/>
      <c r="BJ484" s="30"/>
      <c r="BK484" s="30"/>
      <c r="BL484" s="30"/>
      <c r="BM484" s="30"/>
      <c r="BN484" s="30"/>
      <c r="BO484" s="30"/>
      <c r="BP484" s="30"/>
      <c r="BQ484" s="30"/>
      <c r="BR484" s="30"/>
      <c r="BS484" s="30"/>
      <c r="BT484" s="30"/>
      <c r="BU484" s="30"/>
      <c r="BV484" s="30"/>
      <c r="BW484" s="30"/>
      <c r="BX484" s="30"/>
      <c r="BY484" s="30"/>
      <c r="BZ484" s="30"/>
      <c r="CA484" s="30"/>
      <c r="CB484" s="30"/>
      <c r="CC484" s="30"/>
      <c r="CD484" s="30"/>
      <c r="CE484" s="30"/>
      <c r="CF484" s="30"/>
      <c r="CG484" s="30"/>
      <c r="CH484" s="30"/>
      <c r="CI484" s="30"/>
      <c r="CJ484" s="30"/>
      <c r="CK484" s="30"/>
      <c r="CL484" s="30"/>
      <c r="CM484" s="30"/>
      <c r="CN484" s="30"/>
      <c r="CO484" s="30"/>
      <c r="CP484" s="30"/>
      <c r="CQ484" s="30"/>
      <c r="CR484" s="30"/>
    </row>
    <row r="485" spans="1:96" x14ac:dyDescent="0.25">
      <c r="A485" s="30" t="s">
        <v>1832</v>
      </c>
      <c r="B485" s="30">
        <v>1571</v>
      </c>
      <c r="C485" s="30" t="s">
        <v>2706</v>
      </c>
      <c r="D485" s="30">
        <v>130</v>
      </c>
      <c r="E485" s="30"/>
      <c r="F485" s="30"/>
      <c r="G485" s="30"/>
      <c r="H485" s="30"/>
      <c r="I485" s="30"/>
      <c r="J485" s="30"/>
      <c r="K485" s="30"/>
      <c r="L485" s="30"/>
      <c r="M485" s="30"/>
      <c r="N485" s="30"/>
      <c r="O485" s="30"/>
      <c r="P485" s="30"/>
      <c r="Q485" s="30"/>
      <c r="R485" s="30"/>
      <c r="S485" s="30"/>
      <c r="T485" s="30"/>
      <c r="U485" s="30"/>
      <c r="V485" s="30"/>
      <c r="W485" s="30"/>
      <c r="X485" s="30"/>
      <c r="Y485" s="30"/>
      <c r="Z485" s="30"/>
      <c r="AA485" s="30"/>
      <c r="AB485" s="30"/>
      <c r="AC485" s="30"/>
      <c r="AD485" s="30"/>
      <c r="AE485" s="30"/>
      <c r="AF485" s="30"/>
      <c r="AG485" s="30"/>
      <c r="AH485" s="30"/>
      <c r="AI485" s="30"/>
      <c r="AJ485" s="30"/>
      <c r="AK485" s="30"/>
      <c r="AL485" s="30"/>
      <c r="AM485" s="30"/>
      <c r="AN485" s="30"/>
      <c r="AO485" s="30"/>
      <c r="AP485" s="30"/>
      <c r="AQ485" s="30"/>
      <c r="AR485" s="30"/>
      <c r="AS485" s="30"/>
      <c r="AT485" s="30"/>
      <c r="AU485" s="30"/>
      <c r="AV485" s="30"/>
      <c r="AW485" s="30"/>
      <c r="AX485" s="30"/>
      <c r="AY485" s="30"/>
      <c r="AZ485" s="30"/>
      <c r="BA485" s="30"/>
      <c r="BB485" s="30"/>
      <c r="BC485" s="30"/>
      <c r="BD485" s="30"/>
      <c r="BE485" s="30"/>
      <c r="BF485" s="30"/>
      <c r="BG485" s="30"/>
      <c r="BH485" s="30"/>
      <c r="BI485" s="30"/>
      <c r="BJ485" s="30"/>
      <c r="BK485" s="30"/>
      <c r="BL485" s="30"/>
      <c r="BM485" s="30"/>
      <c r="BN485" s="30"/>
      <c r="BO485" s="30"/>
      <c r="BP485" s="30"/>
      <c r="BQ485" s="30"/>
      <c r="BR485" s="30"/>
      <c r="BS485" s="30"/>
      <c r="BT485" s="30"/>
      <c r="BU485" s="30"/>
      <c r="BV485" s="30"/>
      <c r="BW485" s="30"/>
      <c r="BX485" s="30"/>
      <c r="BY485" s="30"/>
      <c r="BZ485" s="30"/>
      <c r="CA485" s="30"/>
      <c r="CB485" s="30"/>
      <c r="CC485" s="30"/>
      <c r="CD485" s="30"/>
      <c r="CE485" s="30"/>
      <c r="CF485" s="30"/>
      <c r="CG485" s="30"/>
      <c r="CH485" s="30"/>
      <c r="CI485" s="30"/>
      <c r="CJ485" s="30"/>
      <c r="CK485" s="30"/>
      <c r="CL485" s="30"/>
      <c r="CM485" s="30"/>
      <c r="CN485" s="30"/>
      <c r="CO485" s="30"/>
      <c r="CP485" s="30"/>
      <c r="CQ485" s="30"/>
      <c r="CR485" s="30"/>
    </row>
    <row r="486" spans="1:96" x14ac:dyDescent="0.25">
      <c r="A486" s="30" t="s">
        <v>1833</v>
      </c>
      <c r="B486" s="30">
        <v>1570</v>
      </c>
      <c r="C486" s="30" t="s">
        <v>2706</v>
      </c>
      <c r="D486" s="30">
        <v>130</v>
      </c>
      <c r="E486" s="30"/>
      <c r="F486" s="30"/>
      <c r="G486" s="30"/>
      <c r="H486" s="30"/>
      <c r="I486" s="30"/>
      <c r="J486" s="30"/>
      <c r="K486" s="30"/>
      <c r="L486" s="30"/>
      <c r="M486" s="30"/>
      <c r="N486" s="30"/>
      <c r="O486" s="30"/>
      <c r="P486" s="30"/>
      <c r="Q486" s="30"/>
      <c r="R486" s="30"/>
      <c r="S486" s="30"/>
      <c r="T486" s="30"/>
      <c r="U486" s="30"/>
      <c r="V486" s="30"/>
      <c r="W486" s="30"/>
      <c r="X486" s="30"/>
      <c r="Y486" s="30"/>
      <c r="Z486" s="30"/>
      <c r="AA486" s="30"/>
      <c r="AB486" s="30"/>
      <c r="AC486" s="30"/>
      <c r="AD486" s="30"/>
      <c r="AE486" s="30"/>
      <c r="AF486" s="30"/>
      <c r="AG486" s="30"/>
      <c r="AH486" s="30"/>
      <c r="AI486" s="30"/>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c r="BI486" s="30"/>
      <c r="BJ486" s="30"/>
      <c r="BK486" s="30"/>
      <c r="BL486" s="30"/>
      <c r="BM486" s="30"/>
      <c r="BN486" s="30"/>
      <c r="BO486" s="30"/>
      <c r="BP486" s="30"/>
      <c r="BQ486" s="30"/>
      <c r="BR486" s="30"/>
      <c r="BS486" s="30"/>
      <c r="BT486" s="30"/>
      <c r="BU486" s="30"/>
      <c r="BV486" s="30"/>
      <c r="BW486" s="30"/>
      <c r="BX486" s="30"/>
      <c r="BY486" s="30"/>
      <c r="BZ486" s="30"/>
      <c r="CA486" s="30"/>
      <c r="CB486" s="30"/>
      <c r="CC486" s="30"/>
      <c r="CD486" s="30"/>
      <c r="CE486" s="30"/>
      <c r="CF486" s="30"/>
      <c r="CG486" s="30"/>
      <c r="CH486" s="30"/>
      <c r="CI486" s="30"/>
      <c r="CJ486" s="30"/>
      <c r="CK486" s="30"/>
      <c r="CL486" s="30"/>
      <c r="CM486" s="30"/>
      <c r="CN486" s="30"/>
      <c r="CO486" s="30"/>
      <c r="CP486" s="30"/>
      <c r="CQ486" s="30"/>
      <c r="CR486" s="30"/>
    </row>
    <row r="487" spans="1:96" x14ac:dyDescent="0.25">
      <c r="A487" s="30" t="s">
        <v>1834</v>
      </c>
      <c r="B487" s="30">
        <v>2576</v>
      </c>
      <c r="C487" s="30" t="s">
        <v>2641</v>
      </c>
      <c r="D487" s="30">
        <v>20</v>
      </c>
      <c r="E487" s="30"/>
      <c r="F487" s="30"/>
      <c r="G487" s="30"/>
      <c r="H487" s="30"/>
      <c r="I487" s="30"/>
      <c r="J487" s="30"/>
      <c r="K487" s="30"/>
      <c r="L487" s="30"/>
      <c r="M487" s="30"/>
      <c r="N487" s="30"/>
      <c r="O487" s="30"/>
      <c r="P487" s="30"/>
      <c r="Q487" s="30"/>
      <c r="R487" s="30"/>
      <c r="S487" s="30"/>
      <c r="T487" s="30"/>
      <c r="U487" s="30"/>
      <c r="V487" s="30"/>
      <c r="W487" s="30"/>
      <c r="X487" s="30"/>
      <c r="Y487" s="30"/>
      <c r="Z487" s="30"/>
      <c r="AA487" s="30"/>
      <c r="AB487" s="30"/>
      <c r="AC487" s="30"/>
      <c r="AD487" s="30"/>
      <c r="AE487" s="30"/>
      <c r="AF487" s="30"/>
      <c r="AG487" s="30"/>
      <c r="AH487" s="30"/>
      <c r="AI487" s="30"/>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c r="BI487" s="30"/>
      <c r="BJ487" s="30"/>
      <c r="BK487" s="30"/>
      <c r="BL487" s="30"/>
      <c r="BM487" s="30"/>
      <c r="BN487" s="30"/>
      <c r="BO487" s="30"/>
      <c r="BP487" s="30"/>
      <c r="BQ487" s="30"/>
      <c r="BR487" s="30"/>
      <c r="BS487" s="30"/>
      <c r="BT487" s="30"/>
      <c r="BU487" s="30"/>
      <c r="BV487" s="30"/>
      <c r="BW487" s="30"/>
      <c r="BX487" s="30"/>
      <c r="BY487" s="30"/>
      <c r="BZ487" s="30"/>
      <c r="CA487" s="30"/>
      <c r="CB487" s="30"/>
      <c r="CC487" s="30"/>
      <c r="CD487" s="30"/>
      <c r="CE487" s="30"/>
      <c r="CF487" s="30"/>
      <c r="CG487" s="30"/>
      <c r="CH487" s="30"/>
      <c r="CI487" s="30"/>
      <c r="CJ487" s="30"/>
      <c r="CK487" s="30"/>
      <c r="CL487" s="30"/>
      <c r="CM487" s="30"/>
      <c r="CN487" s="30"/>
      <c r="CO487" s="30"/>
      <c r="CP487" s="30"/>
      <c r="CQ487" s="30"/>
      <c r="CR487" s="30"/>
    </row>
    <row r="488" spans="1:96" x14ac:dyDescent="0.25">
      <c r="A488" s="30" t="s">
        <v>1835</v>
      </c>
      <c r="B488" s="30">
        <v>1574</v>
      </c>
      <c r="C488" s="30" t="s">
        <v>2706</v>
      </c>
      <c r="D488" s="30">
        <v>130</v>
      </c>
      <c r="E488" s="30"/>
      <c r="F488" s="30"/>
      <c r="G488" s="30"/>
      <c r="H488" s="30"/>
      <c r="I488" s="30"/>
      <c r="J488" s="30"/>
      <c r="K488" s="30"/>
      <c r="L488" s="30"/>
      <c r="M488" s="30"/>
      <c r="N488" s="30"/>
      <c r="O488" s="30"/>
      <c r="P488" s="30"/>
      <c r="Q488" s="30"/>
      <c r="R488" s="30"/>
      <c r="S488" s="30"/>
      <c r="T488" s="30"/>
      <c r="U488" s="30"/>
      <c r="V488" s="30"/>
      <c r="W488" s="30"/>
      <c r="X488" s="30"/>
      <c r="Y488" s="30"/>
      <c r="Z488" s="30"/>
      <c r="AA488" s="30"/>
      <c r="AB488" s="30"/>
      <c r="AC488" s="30"/>
      <c r="AD488" s="30"/>
      <c r="AE488" s="30"/>
      <c r="AF488" s="30"/>
      <c r="AG488" s="30"/>
      <c r="AH488" s="30"/>
      <c r="AI488" s="30"/>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c r="BI488" s="30"/>
      <c r="BJ488" s="30"/>
      <c r="BK488" s="30"/>
      <c r="BL488" s="30"/>
      <c r="BM488" s="30"/>
      <c r="BN488" s="30"/>
      <c r="BO488" s="30"/>
      <c r="BP488" s="30"/>
      <c r="BQ488" s="30"/>
      <c r="BR488" s="30"/>
      <c r="BS488" s="30"/>
      <c r="BT488" s="30"/>
      <c r="BU488" s="30"/>
      <c r="BV488" s="30"/>
      <c r="BW488" s="30"/>
      <c r="BX488" s="30"/>
      <c r="BY488" s="30"/>
      <c r="BZ488" s="30"/>
      <c r="CA488" s="30"/>
      <c r="CB488" s="30"/>
      <c r="CC488" s="30"/>
      <c r="CD488" s="30"/>
      <c r="CE488" s="30"/>
      <c r="CF488" s="30"/>
      <c r="CG488" s="30"/>
      <c r="CH488" s="30"/>
      <c r="CI488" s="30"/>
      <c r="CJ488" s="30"/>
      <c r="CK488" s="30"/>
      <c r="CL488" s="30"/>
      <c r="CM488" s="30"/>
      <c r="CN488" s="30"/>
      <c r="CO488" s="30"/>
      <c r="CP488" s="30"/>
      <c r="CQ488" s="30"/>
      <c r="CR488" s="30"/>
    </row>
    <row r="489" spans="1:96" x14ac:dyDescent="0.25">
      <c r="A489" s="30" t="s">
        <v>1836</v>
      </c>
      <c r="B489" s="30">
        <v>1578</v>
      </c>
      <c r="C489" s="30" t="s">
        <v>2647</v>
      </c>
      <c r="D489" s="30">
        <v>900</v>
      </c>
      <c r="E489" s="30"/>
      <c r="F489" s="30"/>
      <c r="G489" s="30"/>
      <c r="H489" s="30"/>
      <c r="I489" s="30"/>
      <c r="J489" s="30"/>
      <c r="K489" s="30"/>
      <c r="L489" s="30"/>
      <c r="M489" s="30"/>
      <c r="N489" s="30"/>
      <c r="O489" s="30"/>
      <c r="P489" s="30"/>
      <c r="Q489" s="30"/>
      <c r="R489" s="30"/>
      <c r="S489" s="30"/>
      <c r="T489" s="30"/>
      <c r="U489" s="30"/>
      <c r="V489" s="30"/>
      <c r="W489" s="30"/>
      <c r="X489" s="30"/>
      <c r="Y489" s="30"/>
      <c r="Z489" s="30"/>
      <c r="AA489" s="30"/>
      <c r="AB489" s="30"/>
      <c r="AC489" s="30"/>
      <c r="AD489" s="30"/>
      <c r="AE489" s="30"/>
      <c r="AF489" s="30"/>
      <c r="AG489" s="30"/>
      <c r="AH489" s="30"/>
      <c r="AI489" s="30"/>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c r="BI489" s="30"/>
      <c r="BJ489" s="30"/>
      <c r="BK489" s="30"/>
      <c r="BL489" s="30"/>
      <c r="BM489" s="30"/>
      <c r="BN489" s="30"/>
      <c r="BO489" s="30"/>
      <c r="BP489" s="30"/>
      <c r="BQ489" s="30"/>
      <c r="BR489" s="30"/>
      <c r="BS489" s="30"/>
      <c r="BT489" s="30"/>
      <c r="BU489" s="30"/>
      <c r="BV489" s="30"/>
      <c r="BW489" s="30"/>
      <c r="BX489" s="30"/>
      <c r="BY489" s="30"/>
      <c r="BZ489" s="30"/>
      <c r="CA489" s="30"/>
      <c r="CB489" s="30"/>
      <c r="CC489" s="30"/>
      <c r="CD489" s="30"/>
      <c r="CE489" s="30"/>
      <c r="CF489" s="30"/>
      <c r="CG489" s="30"/>
      <c r="CH489" s="30"/>
      <c r="CI489" s="30"/>
      <c r="CJ489" s="30"/>
      <c r="CK489" s="30"/>
      <c r="CL489" s="30"/>
      <c r="CM489" s="30"/>
      <c r="CN489" s="30"/>
      <c r="CO489" s="30"/>
      <c r="CP489" s="30"/>
      <c r="CQ489" s="30"/>
      <c r="CR489" s="30"/>
    </row>
    <row r="490" spans="1:96" x14ac:dyDescent="0.25">
      <c r="A490" s="30" t="s">
        <v>1837</v>
      </c>
      <c r="B490" s="30">
        <v>1582</v>
      </c>
      <c r="C490" s="30" t="s">
        <v>2867</v>
      </c>
      <c r="D490" s="30">
        <v>1020</v>
      </c>
      <c r="E490" s="30"/>
      <c r="F490" s="30"/>
      <c r="G490" s="30"/>
      <c r="H490" s="30"/>
      <c r="I490" s="30"/>
      <c r="J490" s="30"/>
      <c r="K490" s="30"/>
      <c r="L490" s="30"/>
      <c r="M490" s="30"/>
      <c r="N490" s="30"/>
      <c r="O490" s="30"/>
      <c r="P490" s="30"/>
      <c r="Q490" s="30"/>
      <c r="R490" s="30"/>
      <c r="S490" s="30"/>
      <c r="T490" s="30"/>
      <c r="U490" s="30"/>
      <c r="V490" s="30"/>
      <c r="W490" s="30"/>
      <c r="X490" s="30"/>
      <c r="Y490" s="30"/>
      <c r="Z490" s="30"/>
      <c r="AA490" s="30"/>
      <c r="AB490" s="30"/>
      <c r="AC490" s="30"/>
      <c r="AD490" s="30"/>
      <c r="AE490" s="30"/>
      <c r="AF490" s="30"/>
      <c r="AG490" s="30"/>
      <c r="AH490" s="30"/>
      <c r="AI490" s="30"/>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c r="BI490" s="30"/>
      <c r="BJ490" s="30"/>
      <c r="BK490" s="30"/>
      <c r="BL490" s="30"/>
      <c r="BM490" s="30"/>
      <c r="BN490" s="30"/>
      <c r="BO490" s="30"/>
      <c r="BP490" s="30"/>
      <c r="BQ490" s="30"/>
      <c r="BR490" s="30"/>
      <c r="BS490" s="30"/>
      <c r="BT490" s="30"/>
      <c r="BU490" s="30"/>
      <c r="BV490" s="30"/>
      <c r="BW490" s="30"/>
      <c r="BX490" s="30"/>
      <c r="BY490" s="30"/>
      <c r="BZ490" s="30"/>
      <c r="CA490" s="30"/>
      <c r="CB490" s="30"/>
      <c r="CC490" s="30"/>
      <c r="CD490" s="30"/>
      <c r="CE490" s="30"/>
      <c r="CF490" s="30"/>
      <c r="CG490" s="30"/>
      <c r="CH490" s="30"/>
      <c r="CI490" s="30"/>
      <c r="CJ490" s="30"/>
      <c r="CK490" s="30"/>
      <c r="CL490" s="30"/>
      <c r="CM490" s="30"/>
      <c r="CN490" s="30"/>
      <c r="CO490" s="30"/>
      <c r="CP490" s="30"/>
      <c r="CQ490" s="30"/>
      <c r="CR490" s="30"/>
    </row>
    <row r="491" spans="1:96" x14ac:dyDescent="0.25">
      <c r="A491" s="30" t="s">
        <v>1838</v>
      </c>
      <c r="B491" s="30">
        <v>1586</v>
      </c>
      <c r="C491" s="30" t="s">
        <v>2867</v>
      </c>
      <c r="D491" s="30">
        <v>1020</v>
      </c>
      <c r="E491" s="30"/>
      <c r="F491" s="30"/>
      <c r="G491" s="30"/>
      <c r="H491" s="30"/>
      <c r="I491" s="30"/>
      <c r="J491" s="30"/>
      <c r="K491" s="30"/>
      <c r="L491" s="30"/>
      <c r="M491" s="30"/>
      <c r="N491" s="30"/>
      <c r="O491" s="30"/>
      <c r="P491" s="30"/>
      <c r="Q491" s="30"/>
      <c r="R491" s="30"/>
      <c r="S491" s="30"/>
      <c r="T491" s="30"/>
      <c r="U491" s="30"/>
      <c r="V491" s="30"/>
      <c r="W491" s="30"/>
      <c r="X491" s="30"/>
      <c r="Y491" s="30"/>
      <c r="Z491" s="30"/>
      <c r="AA491" s="30"/>
      <c r="AB491" s="30"/>
      <c r="AC491" s="30"/>
      <c r="AD491" s="30"/>
      <c r="AE491" s="30"/>
      <c r="AF491" s="30"/>
      <c r="AG491" s="30"/>
      <c r="AH491" s="30"/>
      <c r="AI491" s="30"/>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c r="BI491" s="30"/>
      <c r="BJ491" s="30"/>
      <c r="BK491" s="30"/>
      <c r="BL491" s="30"/>
      <c r="BM491" s="30"/>
      <c r="BN491" s="30"/>
      <c r="BO491" s="30"/>
      <c r="BP491" s="30"/>
      <c r="BQ491" s="30"/>
      <c r="BR491" s="30"/>
      <c r="BS491" s="30"/>
      <c r="BT491" s="30"/>
      <c r="BU491" s="30"/>
      <c r="BV491" s="30"/>
      <c r="BW491" s="30"/>
      <c r="BX491" s="30"/>
      <c r="BY491" s="30"/>
      <c r="BZ491" s="30"/>
      <c r="CA491" s="30"/>
      <c r="CB491" s="30"/>
      <c r="CC491" s="30"/>
      <c r="CD491" s="30"/>
      <c r="CE491" s="30"/>
      <c r="CF491" s="30"/>
      <c r="CG491" s="30"/>
      <c r="CH491" s="30"/>
      <c r="CI491" s="30"/>
      <c r="CJ491" s="30"/>
      <c r="CK491" s="30"/>
      <c r="CL491" s="30"/>
      <c r="CM491" s="30"/>
      <c r="CN491" s="30"/>
      <c r="CO491" s="30"/>
      <c r="CP491" s="30"/>
      <c r="CQ491" s="30"/>
      <c r="CR491" s="30"/>
    </row>
    <row r="492" spans="1:96" x14ac:dyDescent="0.25">
      <c r="A492" s="30" t="s">
        <v>1839</v>
      </c>
      <c r="B492" s="30">
        <v>1590</v>
      </c>
      <c r="C492" s="30" t="s">
        <v>2867</v>
      </c>
      <c r="D492" s="30">
        <v>1020</v>
      </c>
      <c r="E492" s="30"/>
      <c r="F492" s="30"/>
      <c r="G492" s="30"/>
      <c r="H492" s="30"/>
      <c r="I492" s="30"/>
      <c r="J492" s="30"/>
      <c r="K492" s="30"/>
      <c r="L492" s="30"/>
      <c r="M492" s="30"/>
      <c r="N492" s="30"/>
      <c r="O492" s="30"/>
      <c r="P492" s="30"/>
      <c r="Q492" s="30"/>
      <c r="R492" s="30"/>
      <c r="S492" s="30"/>
      <c r="T492" s="30"/>
      <c r="U492" s="30"/>
      <c r="V492" s="30"/>
      <c r="W492" s="30"/>
      <c r="X492" s="30"/>
      <c r="Y492" s="30"/>
      <c r="Z492" s="30"/>
      <c r="AA492" s="30"/>
      <c r="AB492" s="30"/>
      <c r="AC492" s="30"/>
      <c r="AD492" s="30"/>
      <c r="AE492" s="30"/>
      <c r="AF492" s="30"/>
      <c r="AG492" s="30"/>
      <c r="AH492" s="30"/>
      <c r="AI492" s="30"/>
      <c r="AJ492" s="30"/>
      <c r="AK492" s="30"/>
      <c r="AL492" s="30"/>
      <c r="AM492" s="30"/>
      <c r="AN492" s="30"/>
      <c r="AO492" s="30"/>
      <c r="AP492" s="30"/>
      <c r="AQ492" s="30"/>
      <c r="AR492" s="30"/>
      <c r="AS492" s="30"/>
      <c r="AT492" s="30"/>
      <c r="AU492" s="30"/>
      <c r="AV492" s="30"/>
      <c r="AW492" s="30"/>
      <c r="AX492" s="30"/>
      <c r="AY492" s="30"/>
      <c r="AZ492" s="30"/>
      <c r="BA492" s="30"/>
      <c r="BB492" s="30"/>
      <c r="BC492" s="30"/>
      <c r="BD492" s="30"/>
      <c r="BE492" s="30"/>
      <c r="BF492" s="30"/>
      <c r="BG492" s="30"/>
      <c r="BH492" s="30"/>
      <c r="BI492" s="30"/>
      <c r="BJ492" s="30"/>
      <c r="BK492" s="30"/>
      <c r="BL492" s="30"/>
      <c r="BM492" s="30"/>
      <c r="BN492" s="30"/>
      <c r="BO492" s="30"/>
      <c r="BP492" s="30"/>
      <c r="BQ492" s="30"/>
      <c r="BR492" s="30"/>
      <c r="BS492" s="30"/>
      <c r="BT492" s="30"/>
      <c r="BU492" s="30"/>
      <c r="BV492" s="30"/>
      <c r="BW492" s="30"/>
      <c r="BX492" s="30"/>
      <c r="BY492" s="30"/>
      <c r="BZ492" s="30"/>
      <c r="CA492" s="30"/>
      <c r="CB492" s="30"/>
      <c r="CC492" s="30"/>
      <c r="CD492" s="30"/>
      <c r="CE492" s="30"/>
      <c r="CF492" s="30"/>
      <c r="CG492" s="30"/>
      <c r="CH492" s="30"/>
      <c r="CI492" s="30"/>
      <c r="CJ492" s="30"/>
      <c r="CK492" s="30"/>
      <c r="CL492" s="30"/>
      <c r="CM492" s="30"/>
      <c r="CN492" s="30"/>
      <c r="CO492" s="30"/>
      <c r="CP492" s="30"/>
      <c r="CQ492" s="30"/>
      <c r="CR492" s="30"/>
    </row>
    <row r="493" spans="1:96" x14ac:dyDescent="0.25">
      <c r="A493" s="30" t="s">
        <v>1840</v>
      </c>
      <c r="B493" s="30">
        <v>1588</v>
      </c>
      <c r="C493" s="30" t="s">
        <v>2867</v>
      </c>
      <c r="D493" s="30">
        <v>1020</v>
      </c>
      <c r="E493" s="30"/>
      <c r="F493" s="30"/>
      <c r="G493" s="30"/>
      <c r="H493" s="30"/>
      <c r="I493" s="30"/>
      <c r="J493" s="30"/>
      <c r="K493" s="30"/>
      <c r="L493" s="30"/>
      <c r="M493" s="30"/>
      <c r="N493" s="30"/>
      <c r="O493" s="30"/>
      <c r="P493" s="30"/>
      <c r="Q493" s="30"/>
      <c r="R493" s="30"/>
      <c r="S493" s="30"/>
      <c r="T493" s="30"/>
      <c r="U493" s="30"/>
      <c r="V493" s="30"/>
      <c r="W493" s="30"/>
      <c r="X493" s="30"/>
      <c r="Y493" s="30"/>
      <c r="Z493" s="30"/>
      <c r="AA493" s="30"/>
      <c r="AB493" s="30"/>
      <c r="AC493" s="30"/>
      <c r="AD493" s="30"/>
      <c r="AE493" s="30"/>
      <c r="AF493" s="30"/>
      <c r="AG493" s="30"/>
      <c r="AH493" s="30"/>
      <c r="AI493" s="30"/>
      <c r="AJ493" s="30"/>
      <c r="AK493" s="30"/>
      <c r="AL493" s="30"/>
      <c r="AM493" s="30"/>
      <c r="AN493" s="30"/>
      <c r="AO493" s="30"/>
      <c r="AP493" s="30"/>
      <c r="AQ493" s="30"/>
      <c r="AR493" s="30"/>
      <c r="AS493" s="30"/>
      <c r="AT493" s="30"/>
      <c r="AU493" s="30"/>
      <c r="AV493" s="30"/>
      <c r="AW493" s="30"/>
      <c r="AX493" s="30"/>
      <c r="AY493" s="30"/>
      <c r="AZ493" s="30"/>
      <c r="BA493" s="30"/>
      <c r="BB493" s="30"/>
      <c r="BC493" s="30"/>
      <c r="BD493" s="30"/>
      <c r="BE493" s="30"/>
      <c r="BF493" s="30"/>
      <c r="BG493" s="30"/>
      <c r="BH493" s="30"/>
      <c r="BI493" s="30"/>
      <c r="BJ493" s="30"/>
      <c r="BK493" s="30"/>
      <c r="BL493" s="30"/>
      <c r="BM493" s="30"/>
      <c r="BN493" s="30"/>
      <c r="BO493" s="30"/>
      <c r="BP493" s="30"/>
      <c r="BQ493" s="30"/>
      <c r="BR493" s="30"/>
      <c r="BS493" s="30"/>
      <c r="BT493" s="30"/>
      <c r="BU493" s="30"/>
      <c r="BV493" s="30"/>
      <c r="BW493" s="30"/>
      <c r="BX493" s="30"/>
      <c r="BY493" s="30"/>
      <c r="BZ493" s="30"/>
      <c r="CA493" s="30"/>
      <c r="CB493" s="30"/>
      <c r="CC493" s="30"/>
      <c r="CD493" s="30"/>
      <c r="CE493" s="30"/>
      <c r="CF493" s="30"/>
      <c r="CG493" s="30"/>
      <c r="CH493" s="30"/>
      <c r="CI493" s="30"/>
      <c r="CJ493" s="30"/>
      <c r="CK493" s="30"/>
      <c r="CL493" s="30"/>
      <c r="CM493" s="30"/>
      <c r="CN493" s="30"/>
      <c r="CO493" s="30"/>
      <c r="CP493" s="30"/>
      <c r="CQ493" s="30"/>
      <c r="CR493" s="30"/>
    </row>
    <row r="494" spans="1:96" x14ac:dyDescent="0.25">
      <c r="A494" s="30" t="s">
        <v>1841</v>
      </c>
      <c r="B494" s="30">
        <v>1608</v>
      </c>
      <c r="C494" s="30" t="s">
        <v>2892</v>
      </c>
      <c r="D494" s="30">
        <v>520</v>
      </c>
      <c r="E494" s="30"/>
      <c r="F494" s="30"/>
      <c r="G494" s="30"/>
      <c r="H494" s="30"/>
      <c r="I494" s="30"/>
      <c r="J494" s="30"/>
      <c r="K494" s="30"/>
      <c r="L494" s="30"/>
      <c r="M494" s="30"/>
      <c r="N494" s="30"/>
      <c r="O494" s="30"/>
      <c r="P494" s="30"/>
      <c r="Q494" s="30"/>
      <c r="R494" s="30"/>
      <c r="S494" s="30"/>
      <c r="T494" s="30"/>
      <c r="U494" s="30"/>
      <c r="V494" s="30"/>
      <c r="W494" s="30"/>
      <c r="X494" s="30"/>
      <c r="Y494" s="30"/>
      <c r="Z494" s="30"/>
      <c r="AA494" s="30"/>
      <c r="AB494" s="30"/>
      <c r="AC494" s="30"/>
      <c r="AD494" s="30"/>
      <c r="AE494" s="30"/>
      <c r="AF494" s="30"/>
      <c r="AG494" s="30"/>
      <c r="AH494" s="30"/>
      <c r="AI494" s="30"/>
      <c r="AJ494" s="30"/>
      <c r="AK494" s="30"/>
      <c r="AL494" s="30"/>
      <c r="AM494" s="30"/>
      <c r="AN494" s="30"/>
      <c r="AO494" s="30"/>
      <c r="AP494" s="30"/>
      <c r="AQ494" s="30"/>
      <c r="AR494" s="30"/>
      <c r="AS494" s="30"/>
      <c r="AT494" s="30"/>
      <c r="AU494" s="30"/>
      <c r="AV494" s="30"/>
      <c r="AW494" s="30"/>
      <c r="AX494" s="30"/>
      <c r="AY494" s="30"/>
      <c r="AZ494" s="30"/>
      <c r="BA494" s="30"/>
      <c r="BB494" s="30"/>
      <c r="BC494" s="30"/>
      <c r="BD494" s="30"/>
      <c r="BE494" s="30"/>
      <c r="BF494" s="30"/>
      <c r="BG494" s="30"/>
      <c r="BH494" s="30"/>
      <c r="BI494" s="30"/>
      <c r="BJ494" s="30"/>
      <c r="BK494" s="30"/>
      <c r="BL494" s="30"/>
      <c r="BM494" s="30"/>
      <c r="BN494" s="30"/>
      <c r="BO494" s="30"/>
      <c r="BP494" s="30"/>
      <c r="BQ494" s="30"/>
      <c r="BR494" s="30"/>
      <c r="BS494" s="30"/>
      <c r="BT494" s="30"/>
      <c r="BU494" s="30"/>
      <c r="BV494" s="30"/>
      <c r="BW494" s="30"/>
      <c r="BX494" s="30"/>
      <c r="BY494" s="30"/>
      <c r="BZ494" s="30"/>
      <c r="CA494" s="30"/>
      <c r="CB494" s="30"/>
      <c r="CC494" s="30"/>
      <c r="CD494" s="30"/>
      <c r="CE494" s="30"/>
      <c r="CF494" s="30"/>
      <c r="CG494" s="30"/>
      <c r="CH494" s="30"/>
      <c r="CI494" s="30"/>
      <c r="CJ494" s="30"/>
      <c r="CK494" s="30"/>
      <c r="CL494" s="30"/>
      <c r="CM494" s="30"/>
      <c r="CN494" s="30"/>
      <c r="CO494" s="30"/>
      <c r="CP494" s="30"/>
      <c r="CQ494" s="30"/>
      <c r="CR494" s="30"/>
    </row>
    <row r="495" spans="1:96" x14ac:dyDescent="0.25">
      <c r="A495" s="30" t="s">
        <v>1842</v>
      </c>
      <c r="B495" s="30">
        <v>1612</v>
      </c>
      <c r="C495" s="30" t="s">
        <v>2892</v>
      </c>
      <c r="D495" s="30">
        <v>520</v>
      </c>
      <c r="E495" s="30"/>
      <c r="F495" s="30"/>
      <c r="G495" s="30"/>
      <c r="H495" s="30"/>
      <c r="I495" s="30"/>
      <c r="J495" s="30"/>
      <c r="K495" s="30"/>
      <c r="L495" s="30"/>
      <c r="M495" s="30"/>
      <c r="N495" s="30"/>
      <c r="O495" s="30"/>
      <c r="P495" s="30"/>
      <c r="Q495" s="30"/>
      <c r="R495" s="30"/>
      <c r="S495" s="30"/>
      <c r="T495" s="30"/>
      <c r="U495" s="30"/>
      <c r="V495" s="30"/>
      <c r="W495" s="30"/>
      <c r="X495" s="30"/>
      <c r="Y495" s="30"/>
      <c r="Z495" s="30"/>
      <c r="AA495" s="30"/>
      <c r="AB495" s="30"/>
      <c r="AC495" s="30"/>
      <c r="AD495" s="30"/>
      <c r="AE495" s="30"/>
      <c r="AF495" s="30"/>
      <c r="AG495" s="30"/>
      <c r="AH495" s="30"/>
      <c r="AI495" s="30"/>
      <c r="AJ495" s="30"/>
      <c r="AK495" s="30"/>
      <c r="AL495" s="30"/>
      <c r="AM495" s="30"/>
      <c r="AN495" s="30"/>
      <c r="AO495" s="30"/>
      <c r="AP495" s="30"/>
      <c r="AQ495" s="30"/>
      <c r="AR495" s="30"/>
      <c r="AS495" s="30"/>
      <c r="AT495" s="30"/>
      <c r="AU495" s="30"/>
      <c r="AV495" s="30"/>
      <c r="AW495" s="30"/>
      <c r="AX495" s="30"/>
      <c r="AY495" s="30"/>
      <c r="AZ495" s="30"/>
      <c r="BA495" s="30"/>
      <c r="BB495" s="30"/>
      <c r="BC495" s="30"/>
      <c r="BD495" s="30"/>
      <c r="BE495" s="30"/>
      <c r="BF495" s="30"/>
      <c r="BG495" s="30"/>
      <c r="BH495" s="30"/>
      <c r="BI495" s="30"/>
      <c r="BJ495" s="30"/>
      <c r="BK495" s="30"/>
      <c r="BL495" s="30"/>
      <c r="BM495" s="30"/>
      <c r="BN495" s="30"/>
      <c r="BO495" s="30"/>
      <c r="BP495" s="30"/>
      <c r="BQ495" s="30"/>
      <c r="BR495" s="30"/>
      <c r="BS495" s="30"/>
      <c r="BT495" s="30"/>
      <c r="BU495" s="30"/>
      <c r="BV495" s="30"/>
      <c r="BW495" s="30"/>
      <c r="BX495" s="30"/>
      <c r="BY495" s="30"/>
      <c r="BZ495" s="30"/>
      <c r="CA495" s="30"/>
      <c r="CB495" s="30"/>
      <c r="CC495" s="30"/>
      <c r="CD495" s="30"/>
      <c r="CE495" s="30"/>
      <c r="CF495" s="30"/>
      <c r="CG495" s="30"/>
      <c r="CH495" s="30"/>
      <c r="CI495" s="30"/>
      <c r="CJ495" s="30"/>
      <c r="CK495" s="30"/>
      <c r="CL495" s="30"/>
      <c r="CM495" s="30"/>
      <c r="CN495" s="30"/>
      <c r="CO495" s="30"/>
      <c r="CP495" s="30"/>
      <c r="CQ495" s="30"/>
      <c r="CR495" s="30"/>
    </row>
    <row r="496" spans="1:96" x14ac:dyDescent="0.25">
      <c r="A496" s="30" t="s">
        <v>1843</v>
      </c>
      <c r="B496" s="30">
        <v>1610</v>
      </c>
      <c r="C496" s="30" t="s">
        <v>2892</v>
      </c>
      <c r="D496" s="30">
        <v>520</v>
      </c>
      <c r="E496" s="30"/>
      <c r="F496" s="30"/>
      <c r="G496" s="30"/>
      <c r="H496" s="30"/>
      <c r="I496" s="30"/>
      <c r="J496" s="30"/>
      <c r="K496" s="30"/>
      <c r="L496" s="30"/>
      <c r="M496" s="30"/>
      <c r="N496" s="30"/>
      <c r="O496" s="30"/>
      <c r="P496" s="30"/>
      <c r="Q496" s="30"/>
      <c r="R496" s="30"/>
      <c r="S496" s="30"/>
      <c r="T496" s="30"/>
      <c r="U496" s="30"/>
      <c r="V496" s="30"/>
      <c r="W496" s="30"/>
      <c r="X496" s="30"/>
      <c r="Y496" s="30"/>
      <c r="Z496" s="30"/>
      <c r="AA496" s="30"/>
      <c r="AB496" s="30"/>
      <c r="AC496" s="30"/>
      <c r="AD496" s="30"/>
      <c r="AE496" s="30"/>
      <c r="AF496" s="30"/>
      <c r="AG496" s="30"/>
      <c r="AH496" s="30"/>
      <c r="AI496" s="30"/>
      <c r="AJ496" s="30"/>
      <c r="AK496" s="30"/>
      <c r="AL496" s="30"/>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c r="BI496" s="30"/>
      <c r="BJ496" s="30"/>
      <c r="BK496" s="30"/>
      <c r="BL496" s="30"/>
      <c r="BM496" s="30"/>
      <c r="BN496" s="30"/>
      <c r="BO496" s="30"/>
      <c r="BP496" s="30"/>
      <c r="BQ496" s="30"/>
      <c r="BR496" s="30"/>
      <c r="BS496" s="30"/>
      <c r="BT496" s="30"/>
      <c r="BU496" s="30"/>
      <c r="BV496" s="30"/>
      <c r="BW496" s="30"/>
      <c r="BX496" s="30"/>
      <c r="BY496" s="30"/>
      <c r="BZ496" s="30"/>
      <c r="CA496" s="30"/>
      <c r="CB496" s="30"/>
      <c r="CC496" s="30"/>
      <c r="CD496" s="30"/>
      <c r="CE496" s="30"/>
      <c r="CF496" s="30"/>
      <c r="CG496" s="30"/>
      <c r="CH496" s="30"/>
      <c r="CI496" s="30"/>
      <c r="CJ496" s="30"/>
      <c r="CK496" s="30"/>
      <c r="CL496" s="30"/>
      <c r="CM496" s="30"/>
      <c r="CN496" s="30"/>
      <c r="CO496" s="30"/>
      <c r="CP496" s="30"/>
      <c r="CQ496" s="30"/>
      <c r="CR496" s="30"/>
    </row>
    <row r="497" spans="1:96" x14ac:dyDescent="0.25">
      <c r="A497" s="30" t="s">
        <v>1844</v>
      </c>
      <c r="B497" s="30">
        <v>1615</v>
      </c>
      <c r="C497" s="30" t="s">
        <v>2649</v>
      </c>
      <c r="D497" s="30">
        <v>1040</v>
      </c>
      <c r="E497" s="30"/>
      <c r="F497" s="30"/>
      <c r="G497" s="30"/>
      <c r="H497" s="30"/>
      <c r="I497" s="30"/>
      <c r="J497" s="30"/>
      <c r="K497" s="30"/>
      <c r="L497" s="30"/>
      <c r="M497" s="30"/>
      <c r="N497" s="30"/>
      <c r="O497" s="30"/>
      <c r="P497" s="30"/>
      <c r="Q497" s="30"/>
      <c r="R497" s="30"/>
      <c r="S497" s="30"/>
      <c r="T497" s="30"/>
      <c r="U497" s="30"/>
      <c r="V497" s="30"/>
      <c r="W497" s="30"/>
      <c r="X497" s="30"/>
      <c r="Y497" s="30"/>
      <c r="Z497" s="30"/>
      <c r="AA497" s="30"/>
      <c r="AB497" s="30"/>
      <c r="AC497" s="30"/>
      <c r="AD497" s="30"/>
      <c r="AE497" s="30"/>
      <c r="AF497" s="30"/>
      <c r="AG497" s="30"/>
      <c r="AH497" s="30"/>
      <c r="AI497" s="30"/>
      <c r="AJ497" s="30"/>
      <c r="AK497" s="30"/>
      <c r="AL497" s="30"/>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c r="BI497" s="30"/>
      <c r="BJ497" s="30"/>
      <c r="BK497" s="30"/>
      <c r="BL497" s="30"/>
      <c r="BM497" s="30"/>
      <c r="BN497" s="30"/>
      <c r="BO497" s="30"/>
      <c r="BP497" s="30"/>
      <c r="BQ497" s="30"/>
      <c r="BR497" s="30"/>
      <c r="BS497" s="30"/>
      <c r="BT497" s="30"/>
      <c r="BU497" s="30"/>
      <c r="BV497" s="30"/>
      <c r="BW497" s="30"/>
      <c r="BX497" s="30"/>
      <c r="BY497" s="30"/>
      <c r="BZ497" s="30"/>
      <c r="CA497" s="30"/>
      <c r="CB497" s="30"/>
      <c r="CC497" s="30"/>
      <c r="CD497" s="30"/>
      <c r="CE497" s="30"/>
      <c r="CF497" s="30"/>
      <c r="CG497" s="30"/>
      <c r="CH497" s="30"/>
      <c r="CI497" s="30"/>
      <c r="CJ497" s="30"/>
      <c r="CK497" s="30"/>
      <c r="CL497" s="30"/>
      <c r="CM497" s="30"/>
      <c r="CN497" s="30"/>
      <c r="CO497" s="30"/>
      <c r="CP497" s="30"/>
      <c r="CQ497" s="30"/>
      <c r="CR497" s="30"/>
    </row>
    <row r="498" spans="1:96" x14ac:dyDescent="0.25">
      <c r="A498" s="30" t="s">
        <v>1845</v>
      </c>
      <c r="B498" s="30">
        <v>1613</v>
      </c>
      <c r="C498" s="30" t="s">
        <v>2651</v>
      </c>
      <c r="D498" s="30">
        <v>1010</v>
      </c>
      <c r="E498" s="30"/>
      <c r="F498" s="30"/>
      <c r="G498" s="30"/>
      <c r="H498" s="30"/>
      <c r="I498" s="30"/>
      <c r="J498" s="30"/>
      <c r="K498" s="30"/>
      <c r="L498" s="30"/>
      <c r="M498" s="30"/>
      <c r="N498" s="30"/>
      <c r="O498" s="30"/>
      <c r="P498" s="30"/>
      <c r="Q498" s="30"/>
      <c r="R498" s="30"/>
      <c r="S498" s="30"/>
      <c r="T498" s="30"/>
      <c r="U498" s="30"/>
      <c r="V498" s="30"/>
      <c r="W498" s="30"/>
      <c r="X498" s="30"/>
      <c r="Y498" s="30"/>
      <c r="Z498" s="30"/>
      <c r="AA498" s="30"/>
      <c r="AB498" s="30"/>
      <c r="AC498" s="30"/>
      <c r="AD498" s="30"/>
      <c r="AE498" s="30"/>
      <c r="AF498" s="30"/>
      <c r="AG498" s="30"/>
      <c r="AH498" s="30"/>
      <c r="AI498" s="30"/>
      <c r="AJ498" s="30"/>
      <c r="AK498" s="30"/>
      <c r="AL498" s="30"/>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c r="BI498" s="30"/>
      <c r="BJ498" s="30"/>
      <c r="BK498" s="30"/>
      <c r="BL498" s="30"/>
      <c r="BM498" s="30"/>
      <c r="BN498" s="30"/>
      <c r="BO498" s="30"/>
      <c r="BP498" s="30"/>
      <c r="BQ498" s="30"/>
      <c r="BR498" s="30"/>
      <c r="BS498" s="30"/>
      <c r="BT498" s="30"/>
      <c r="BU498" s="30"/>
      <c r="BV498" s="30"/>
      <c r="BW498" s="30"/>
      <c r="BX498" s="30"/>
      <c r="BY498" s="30"/>
      <c r="BZ498" s="30"/>
      <c r="CA498" s="30"/>
      <c r="CB498" s="30"/>
      <c r="CC498" s="30"/>
      <c r="CD498" s="30"/>
      <c r="CE498" s="30"/>
      <c r="CF498" s="30"/>
      <c r="CG498" s="30"/>
      <c r="CH498" s="30"/>
      <c r="CI498" s="30"/>
      <c r="CJ498" s="30"/>
      <c r="CK498" s="30"/>
      <c r="CL498" s="30"/>
      <c r="CM498" s="30"/>
      <c r="CN498" s="30"/>
      <c r="CO498" s="30"/>
      <c r="CP498" s="30"/>
      <c r="CQ498" s="30"/>
      <c r="CR498" s="30"/>
    </row>
    <row r="499" spans="1:96" x14ac:dyDescent="0.25">
      <c r="A499" s="30" t="s">
        <v>1846</v>
      </c>
      <c r="B499" s="30">
        <v>1619</v>
      </c>
      <c r="C499" s="30" t="s">
        <v>2712</v>
      </c>
      <c r="D499" s="30">
        <v>2000</v>
      </c>
      <c r="E499" s="30"/>
      <c r="F499" s="30"/>
      <c r="G499" s="30"/>
      <c r="H499" s="30"/>
      <c r="I499" s="30"/>
      <c r="J499" s="30"/>
      <c r="K499" s="30"/>
      <c r="L499" s="30"/>
      <c r="M499" s="30"/>
      <c r="N499" s="30"/>
      <c r="O499" s="30"/>
      <c r="P499" s="30"/>
      <c r="Q499" s="30"/>
      <c r="R499" s="30"/>
      <c r="S499" s="30"/>
      <c r="T499" s="30"/>
      <c r="U499" s="30"/>
      <c r="V499" s="30"/>
      <c r="W499" s="30"/>
      <c r="X499" s="30"/>
      <c r="Y499" s="30"/>
      <c r="Z499" s="30"/>
      <c r="AA499" s="30"/>
      <c r="AB499" s="30"/>
      <c r="AC499" s="30"/>
      <c r="AD499" s="30"/>
      <c r="AE499" s="30"/>
      <c r="AF499" s="30"/>
      <c r="AG499" s="30"/>
      <c r="AH499" s="30"/>
      <c r="AI499" s="30"/>
      <c r="AJ499" s="30"/>
      <c r="AK499" s="30"/>
      <c r="AL499" s="30"/>
      <c r="AM499" s="30"/>
      <c r="AN499" s="30"/>
      <c r="AO499" s="30"/>
      <c r="AP499" s="30"/>
      <c r="AQ499" s="30"/>
      <c r="AR499" s="30"/>
      <c r="AS499" s="30"/>
      <c r="AT499" s="30"/>
      <c r="AU499" s="30"/>
      <c r="AV499" s="30"/>
      <c r="AW499" s="30"/>
      <c r="AX499" s="30"/>
      <c r="AY499" s="30"/>
      <c r="AZ499" s="30"/>
      <c r="BA499" s="30"/>
      <c r="BB499" s="30"/>
      <c r="BC499" s="30"/>
      <c r="BD499" s="30"/>
      <c r="BE499" s="30"/>
      <c r="BF499" s="30"/>
      <c r="BG499" s="30"/>
      <c r="BH499" s="30"/>
      <c r="BI499" s="30"/>
      <c r="BJ499" s="30"/>
      <c r="BK499" s="30"/>
      <c r="BL499" s="30"/>
      <c r="BM499" s="30"/>
      <c r="BN499" s="30"/>
      <c r="BO499" s="30"/>
      <c r="BP499" s="30"/>
      <c r="BQ499" s="30"/>
      <c r="BR499" s="30"/>
      <c r="BS499" s="30"/>
      <c r="BT499" s="30"/>
      <c r="BU499" s="30"/>
      <c r="BV499" s="30"/>
      <c r="BW499" s="30"/>
      <c r="BX499" s="30"/>
      <c r="BY499" s="30"/>
      <c r="BZ499" s="30"/>
      <c r="CA499" s="30"/>
      <c r="CB499" s="30"/>
      <c r="CC499" s="30"/>
      <c r="CD499" s="30"/>
      <c r="CE499" s="30"/>
      <c r="CF499" s="30"/>
      <c r="CG499" s="30"/>
      <c r="CH499" s="30"/>
      <c r="CI499" s="30"/>
      <c r="CJ499" s="30"/>
      <c r="CK499" s="30"/>
      <c r="CL499" s="30"/>
      <c r="CM499" s="30"/>
      <c r="CN499" s="30"/>
      <c r="CO499" s="30"/>
      <c r="CP499" s="30"/>
      <c r="CQ499" s="30"/>
      <c r="CR499" s="30"/>
    </row>
    <row r="500" spans="1:96" x14ac:dyDescent="0.25">
      <c r="A500" s="30" t="s">
        <v>1847</v>
      </c>
      <c r="B500" s="30">
        <v>1614</v>
      </c>
      <c r="C500" s="30" t="s">
        <v>2706</v>
      </c>
      <c r="D500" s="30">
        <v>130</v>
      </c>
      <c r="E500" s="30"/>
      <c r="F500" s="30"/>
      <c r="G500" s="30"/>
      <c r="H500" s="30"/>
      <c r="I500" s="30"/>
      <c r="J500" s="30"/>
      <c r="K500" s="30"/>
      <c r="L500" s="30"/>
      <c r="M500" s="30"/>
      <c r="N500" s="30"/>
      <c r="O500" s="30"/>
      <c r="P500" s="30"/>
      <c r="Q500" s="30"/>
      <c r="R500" s="30"/>
      <c r="S500" s="30"/>
      <c r="T500" s="30"/>
      <c r="U500" s="30"/>
      <c r="V500" s="30"/>
      <c r="W500" s="30"/>
      <c r="X500" s="30"/>
      <c r="Y500" s="30"/>
      <c r="Z500" s="30"/>
      <c r="AA500" s="30"/>
      <c r="AB500" s="30"/>
      <c r="AC500" s="30"/>
      <c r="AD500" s="30"/>
      <c r="AE500" s="30"/>
      <c r="AF500" s="30"/>
      <c r="AG500" s="30"/>
      <c r="AH500" s="30"/>
      <c r="AI500" s="30"/>
      <c r="AJ500" s="30"/>
      <c r="AK500" s="30"/>
      <c r="AL500" s="30"/>
      <c r="AM500" s="30"/>
      <c r="AN500" s="30"/>
      <c r="AO500" s="30"/>
      <c r="AP500" s="30"/>
      <c r="AQ500" s="30"/>
      <c r="AR500" s="30"/>
      <c r="AS500" s="30"/>
      <c r="AT500" s="30"/>
      <c r="AU500" s="30"/>
      <c r="AV500" s="30"/>
      <c r="AW500" s="30"/>
      <c r="AX500" s="30"/>
      <c r="AY500" s="30"/>
      <c r="AZ500" s="30"/>
      <c r="BA500" s="30"/>
      <c r="BB500" s="30"/>
      <c r="BC500" s="30"/>
      <c r="BD500" s="30"/>
      <c r="BE500" s="30"/>
      <c r="BF500" s="30"/>
      <c r="BG500" s="30"/>
      <c r="BH500" s="30"/>
      <c r="BI500" s="30"/>
      <c r="BJ500" s="30"/>
      <c r="BK500" s="30"/>
      <c r="BL500" s="30"/>
      <c r="BM500" s="30"/>
      <c r="BN500" s="30"/>
      <c r="BO500" s="30"/>
      <c r="BP500" s="30"/>
      <c r="BQ500" s="30"/>
      <c r="BR500" s="30"/>
      <c r="BS500" s="30"/>
      <c r="BT500" s="30"/>
      <c r="BU500" s="30"/>
      <c r="BV500" s="30"/>
      <c r="BW500" s="30"/>
      <c r="BX500" s="30"/>
      <c r="BY500" s="30"/>
      <c r="BZ500" s="30"/>
      <c r="CA500" s="30"/>
      <c r="CB500" s="30"/>
      <c r="CC500" s="30"/>
      <c r="CD500" s="30"/>
      <c r="CE500" s="30"/>
      <c r="CF500" s="30"/>
      <c r="CG500" s="30"/>
      <c r="CH500" s="30"/>
      <c r="CI500" s="30"/>
      <c r="CJ500" s="30"/>
      <c r="CK500" s="30"/>
      <c r="CL500" s="30"/>
      <c r="CM500" s="30"/>
      <c r="CN500" s="30"/>
      <c r="CO500" s="30"/>
      <c r="CP500" s="30"/>
      <c r="CQ500" s="30"/>
      <c r="CR500" s="30"/>
    </row>
    <row r="501" spans="1:96" x14ac:dyDescent="0.25">
      <c r="A501" s="30" t="s">
        <v>1848</v>
      </c>
      <c r="B501" s="30">
        <v>264</v>
      </c>
      <c r="C501" s="30" t="s">
        <v>2647</v>
      </c>
      <c r="D501" s="30">
        <v>900</v>
      </c>
      <c r="E501" s="30"/>
      <c r="F501" s="30"/>
      <c r="G501" s="30"/>
      <c r="H501" s="30"/>
      <c r="I501" s="30"/>
      <c r="J501" s="30"/>
      <c r="K501" s="30"/>
      <c r="L501" s="30"/>
      <c r="M501" s="30"/>
      <c r="N501" s="30"/>
      <c r="O501" s="30"/>
      <c r="P501" s="30"/>
      <c r="Q501" s="30"/>
      <c r="R501" s="30"/>
      <c r="S501" s="30"/>
      <c r="T501" s="30"/>
      <c r="U501" s="30"/>
      <c r="V501" s="30"/>
      <c r="W501" s="30"/>
      <c r="X501" s="30"/>
      <c r="Y501" s="30"/>
      <c r="Z501" s="30"/>
      <c r="AA501" s="30"/>
      <c r="AB501" s="30"/>
      <c r="AC501" s="30"/>
      <c r="AD501" s="30"/>
      <c r="AE501" s="30"/>
      <c r="AF501" s="30"/>
      <c r="AG501" s="30"/>
      <c r="AH501" s="30"/>
      <c r="AI501" s="30"/>
      <c r="AJ501" s="30"/>
      <c r="AK501" s="30"/>
      <c r="AL501" s="30"/>
      <c r="AM501" s="30"/>
      <c r="AN501" s="30"/>
      <c r="AO501" s="30"/>
      <c r="AP501" s="30"/>
      <c r="AQ501" s="30"/>
      <c r="AR501" s="30"/>
      <c r="AS501" s="30"/>
      <c r="AT501" s="30"/>
      <c r="AU501" s="30"/>
      <c r="AV501" s="30"/>
      <c r="AW501" s="30"/>
      <c r="AX501" s="30"/>
      <c r="AY501" s="30"/>
      <c r="AZ501" s="30"/>
      <c r="BA501" s="30"/>
      <c r="BB501" s="30"/>
      <c r="BC501" s="30"/>
      <c r="BD501" s="30"/>
      <c r="BE501" s="30"/>
      <c r="BF501" s="30"/>
      <c r="BG501" s="30"/>
      <c r="BH501" s="30"/>
      <c r="BI501" s="30"/>
      <c r="BJ501" s="30"/>
      <c r="BK501" s="30"/>
      <c r="BL501" s="30"/>
      <c r="BM501" s="30"/>
      <c r="BN501" s="30"/>
      <c r="BO501" s="30"/>
      <c r="BP501" s="30"/>
      <c r="BQ501" s="30"/>
      <c r="BR501" s="30"/>
      <c r="BS501" s="30"/>
      <c r="BT501" s="30"/>
      <c r="BU501" s="30"/>
      <c r="BV501" s="30"/>
      <c r="BW501" s="30"/>
      <c r="BX501" s="30"/>
      <c r="BY501" s="30"/>
      <c r="BZ501" s="30"/>
      <c r="CA501" s="30"/>
      <c r="CB501" s="30"/>
      <c r="CC501" s="30"/>
      <c r="CD501" s="30"/>
      <c r="CE501" s="30"/>
      <c r="CF501" s="30"/>
      <c r="CG501" s="30"/>
      <c r="CH501" s="30"/>
      <c r="CI501" s="30"/>
      <c r="CJ501" s="30"/>
      <c r="CK501" s="30"/>
      <c r="CL501" s="30"/>
      <c r="CM501" s="30"/>
      <c r="CN501" s="30"/>
      <c r="CO501" s="30"/>
      <c r="CP501" s="30"/>
      <c r="CQ501" s="30"/>
      <c r="CR501" s="30"/>
    </row>
    <row r="502" spans="1:96" x14ac:dyDescent="0.25">
      <c r="A502" s="30" t="s">
        <v>1849</v>
      </c>
      <c r="B502" s="30">
        <v>1616</v>
      </c>
      <c r="C502" s="30" t="s">
        <v>2651</v>
      </c>
      <c r="D502" s="30">
        <v>1010</v>
      </c>
      <c r="E502" s="30"/>
      <c r="F502" s="30"/>
      <c r="G502" s="30"/>
      <c r="H502" s="30"/>
      <c r="I502" s="30"/>
      <c r="J502" s="30"/>
      <c r="K502" s="30"/>
      <c r="L502" s="30"/>
      <c r="M502" s="30"/>
      <c r="N502" s="30"/>
      <c r="O502" s="30"/>
      <c r="P502" s="30"/>
      <c r="Q502" s="30"/>
      <c r="R502" s="30"/>
      <c r="S502" s="30"/>
      <c r="T502" s="30"/>
      <c r="U502" s="30"/>
      <c r="V502" s="30"/>
      <c r="W502" s="30"/>
      <c r="X502" s="30"/>
      <c r="Y502" s="30"/>
      <c r="Z502" s="30"/>
      <c r="AA502" s="30"/>
      <c r="AB502" s="30"/>
      <c r="AC502" s="30"/>
      <c r="AD502" s="30"/>
      <c r="AE502" s="30"/>
      <c r="AF502" s="30"/>
      <c r="AG502" s="30"/>
      <c r="AH502" s="30"/>
      <c r="AI502" s="30"/>
      <c r="AJ502" s="30"/>
      <c r="AK502" s="30"/>
      <c r="AL502" s="30"/>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c r="BI502" s="30"/>
      <c r="BJ502" s="30"/>
      <c r="BK502" s="30"/>
      <c r="BL502" s="30"/>
      <c r="BM502" s="30"/>
      <c r="BN502" s="30"/>
      <c r="BO502" s="30"/>
      <c r="BP502" s="30"/>
      <c r="BQ502" s="30"/>
      <c r="BR502" s="30"/>
      <c r="BS502" s="30"/>
      <c r="BT502" s="30"/>
      <c r="BU502" s="30"/>
      <c r="BV502" s="30"/>
      <c r="BW502" s="30"/>
      <c r="BX502" s="30"/>
      <c r="BY502" s="30"/>
      <c r="BZ502" s="30"/>
      <c r="CA502" s="30"/>
      <c r="CB502" s="30"/>
      <c r="CC502" s="30"/>
      <c r="CD502" s="30"/>
      <c r="CE502" s="30"/>
      <c r="CF502" s="30"/>
      <c r="CG502" s="30"/>
      <c r="CH502" s="30"/>
      <c r="CI502" s="30"/>
      <c r="CJ502" s="30"/>
      <c r="CK502" s="30"/>
      <c r="CL502" s="30"/>
      <c r="CM502" s="30"/>
      <c r="CN502" s="30"/>
      <c r="CO502" s="30"/>
      <c r="CP502" s="30"/>
      <c r="CQ502" s="30"/>
      <c r="CR502" s="30"/>
    </row>
    <row r="503" spans="1:96" x14ac:dyDescent="0.25">
      <c r="A503" s="30" t="s">
        <v>1850</v>
      </c>
      <c r="B503" s="30">
        <v>1622</v>
      </c>
      <c r="C503" s="30" t="s">
        <v>2893</v>
      </c>
      <c r="D503" s="30">
        <v>70</v>
      </c>
      <c r="E503" s="30"/>
      <c r="F503" s="30"/>
      <c r="G503" s="30"/>
      <c r="H503" s="30"/>
      <c r="I503" s="30"/>
      <c r="J503" s="30"/>
      <c r="K503" s="30"/>
      <c r="L503" s="30"/>
      <c r="M503" s="30"/>
      <c r="N503" s="30"/>
      <c r="O503" s="30"/>
      <c r="P503" s="30"/>
      <c r="Q503" s="30"/>
      <c r="R503" s="30"/>
      <c r="S503" s="30"/>
      <c r="T503" s="30"/>
      <c r="U503" s="30"/>
      <c r="V503" s="30"/>
      <c r="W503" s="30"/>
      <c r="X503" s="30"/>
      <c r="Y503" s="30"/>
      <c r="Z503" s="30"/>
      <c r="AA503" s="30"/>
      <c r="AB503" s="30"/>
      <c r="AC503" s="30"/>
      <c r="AD503" s="30"/>
      <c r="AE503" s="30"/>
      <c r="AF503" s="30"/>
      <c r="AG503" s="30"/>
      <c r="AH503" s="30"/>
      <c r="AI503" s="30"/>
      <c r="AJ503" s="30"/>
      <c r="AK503" s="30"/>
      <c r="AL503" s="30"/>
      <c r="AM503" s="30"/>
      <c r="AN503" s="30"/>
      <c r="AO503" s="30"/>
      <c r="AP503" s="30"/>
      <c r="AQ503" s="30"/>
      <c r="AR503" s="30"/>
      <c r="AS503" s="30"/>
      <c r="AT503" s="30"/>
      <c r="AU503" s="30"/>
      <c r="AV503" s="30"/>
      <c r="AW503" s="30"/>
      <c r="AX503" s="30"/>
      <c r="AY503" s="30"/>
      <c r="AZ503" s="30"/>
      <c r="BA503" s="30"/>
      <c r="BB503" s="30"/>
      <c r="BC503" s="30"/>
      <c r="BD503" s="30"/>
      <c r="BE503" s="30"/>
      <c r="BF503" s="30"/>
      <c r="BG503" s="30"/>
      <c r="BH503" s="30"/>
      <c r="BI503" s="30"/>
      <c r="BJ503" s="30"/>
      <c r="BK503" s="30"/>
      <c r="BL503" s="30"/>
      <c r="BM503" s="30"/>
      <c r="BN503" s="30"/>
      <c r="BO503" s="30"/>
      <c r="BP503" s="30"/>
      <c r="BQ503" s="30"/>
      <c r="BR503" s="30"/>
      <c r="BS503" s="30"/>
      <c r="BT503" s="30"/>
      <c r="BU503" s="30"/>
      <c r="BV503" s="30"/>
      <c r="BW503" s="30"/>
      <c r="BX503" s="30"/>
      <c r="BY503" s="30"/>
      <c r="BZ503" s="30"/>
      <c r="CA503" s="30"/>
      <c r="CB503" s="30"/>
      <c r="CC503" s="30"/>
      <c r="CD503" s="30"/>
      <c r="CE503" s="30"/>
      <c r="CF503" s="30"/>
      <c r="CG503" s="30"/>
      <c r="CH503" s="30"/>
      <c r="CI503" s="30"/>
      <c r="CJ503" s="30"/>
      <c r="CK503" s="30"/>
      <c r="CL503" s="30"/>
      <c r="CM503" s="30"/>
      <c r="CN503" s="30"/>
      <c r="CO503" s="30"/>
      <c r="CP503" s="30"/>
      <c r="CQ503" s="30"/>
      <c r="CR503" s="30"/>
    </row>
    <row r="504" spans="1:96" x14ac:dyDescent="0.25">
      <c r="A504" s="30" t="s">
        <v>1851</v>
      </c>
      <c r="B504" s="30">
        <v>1652</v>
      </c>
      <c r="C504" s="30" t="s">
        <v>2890</v>
      </c>
      <c r="D504" s="30">
        <v>120</v>
      </c>
      <c r="E504" s="30"/>
      <c r="F504" s="30"/>
      <c r="G504" s="30"/>
      <c r="H504" s="30"/>
      <c r="I504" s="30"/>
      <c r="J504" s="30"/>
      <c r="K504" s="30"/>
      <c r="L504" s="30"/>
      <c r="M504" s="30"/>
      <c r="N504" s="30"/>
      <c r="O504" s="30"/>
      <c r="P504" s="30"/>
      <c r="Q504" s="30"/>
      <c r="R504" s="30"/>
      <c r="S504" s="30"/>
      <c r="T504" s="30"/>
      <c r="U504" s="30"/>
      <c r="V504" s="30"/>
      <c r="W504" s="30"/>
      <c r="X504" s="30"/>
      <c r="Y504" s="30"/>
      <c r="Z504" s="30"/>
      <c r="AA504" s="30"/>
      <c r="AB504" s="30"/>
      <c r="AC504" s="30"/>
      <c r="AD504" s="30"/>
      <c r="AE504" s="30"/>
      <c r="AF504" s="30"/>
      <c r="AG504" s="30"/>
      <c r="AH504" s="30"/>
      <c r="AI504" s="30"/>
      <c r="AJ504" s="30"/>
      <c r="AK504" s="30"/>
      <c r="AL504" s="30"/>
      <c r="AM504" s="30"/>
      <c r="AN504" s="30"/>
      <c r="AO504" s="30"/>
      <c r="AP504" s="30"/>
      <c r="AQ504" s="30"/>
      <c r="AR504" s="30"/>
      <c r="AS504" s="30"/>
      <c r="AT504" s="30"/>
      <c r="AU504" s="30"/>
      <c r="AV504" s="30"/>
      <c r="AW504" s="30"/>
      <c r="AX504" s="30"/>
      <c r="AY504" s="30"/>
      <c r="AZ504" s="30"/>
      <c r="BA504" s="30"/>
      <c r="BB504" s="30"/>
      <c r="BC504" s="30"/>
      <c r="BD504" s="30"/>
      <c r="BE504" s="30"/>
      <c r="BF504" s="30"/>
      <c r="BG504" s="30"/>
      <c r="BH504" s="30"/>
      <c r="BI504" s="30"/>
      <c r="BJ504" s="30"/>
      <c r="BK504" s="30"/>
      <c r="BL504" s="30"/>
      <c r="BM504" s="30"/>
      <c r="BN504" s="30"/>
      <c r="BO504" s="30"/>
      <c r="BP504" s="30"/>
      <c r="BQ504" s="30"/>
      <c r="BR504" s="30"/>
      <c r="BS504" s="30"/>
      <c r="BT504" s="30"/>
      <c r="BU504" s="30"/>
      <c r="BV504" s="30"/>
      <c r="BW504" s="30"/>
      <c r="BX504" s="30"/>
      <c r="BY504" s="30"/>
      <c r="BZ504" s="30"/>
      <c r="CA504" s="30"/>
      <c r="CB504" s="30"/>
      <c r="CC504" s="30"/>
      <c r="CD504" s="30"/>
      <c r="CE504" s="30"/>
      <c r="CF504" s="30"/>
      <c r="CG504" s="30"/>
      <c r="CH504" s="30"/>
      <c r="CI504" s="30"/>
      <c r="CJ504" s="30"/>
      <c r="CK504" s="30"/>
      <c r="CL504" s="30"/>
      <c r="CM504" s="30"/>
      <c r="CN504" s="30"/>
      <c r="CO504" s="30"/>
      <c r="CP504" s="30"/>
      <c r="CQ504" s="30"/>
      <c r="CR504" s="30"/>
    </row>
    <row r="505" spans="1:96" x14ac:dyDescent="0.25">
      <c r="A505" s="30" t="s">
        <v>1852</v>
      </c>
      <c r="B505" s="30">
        <v>509</v>
      </c>
      <c r="C505" s="30" t="s">
        <v>2653</v>
      </c>
      <c r="D505" s="30">
        <v>10</v>
      </c>
      <c r="E505" s="30"/>
      <c r="F505" s="30"/>
      <c r="G505" s="30"/>
      <c r="H505" s="30"/>
      <c r="I505" s="30"/>
      <c r="J505" s="30"/>
      <c r="K505" s="30"/>
      <c r="L505" s="30"/>
      <c r="M505" s="30"/>
      <c r="N505" s="30"/>
      <c r="O505" s="30"/>
      <c r="P505" s="30"/>
      <c r="Q505" s="30"/>
      <c r="R505" s="30"/>
      <c r="S505" s="30"/>
      <c r="T505" s="30"/>
      <c r="U505" s="30"/>
      <c r="V505" s="30"/>
      <c r="W505" s="30"/>
      <c r="X505" s="30"/>
      <c r="Y505" s="30"/>
      <c r="Z505" s="30"/>
      <c r="AA505" s="30"/>
      <c r="AB505" s="30"/>
      <c r="AC505" s="30"/>
      <c r="AD505" s="30"/>
      <c r="AE505" s="30"/>
      <c r="AF505" s="30"/>
      <c r="AG505" s="30"/>
      <c r="AH505" s="30"/>
      <c r="AI505" s="30"/>
      <c r="AJ505" s="30"/>
      <c r="AK505" s="30"/>
      <c r="AL505" s="30"/>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c r="BI505" s="30"/>
      <c r="BJ505" s="30"/>
      <c r="BK505" s="30"/>
      <c r="BL505" s="30"/>
      <c r="BM505" s="30"/>
      <c r="BN505" s="30"/>
      <c r="BO505" s="30"/>
      <c r="BP505" s="30"/>
      <c r="BQ505" s="30"/>
      <c r="BR505" s="30"/>
      <c r="BS505" s="30"/>
      <c r="BT505" s="30"/>
      <c r="BU505" s="30"/>
      <c r="BV505" s="30"/>
      <c r="BW505" s="30"/>
      <c r="BX505" s="30"/>
      <c r="BY505" s="30"/>
      <c r="BZ505" s="30"/>
      <c r="CA505" s="30"/>
      <c r="CB505" s="30"/>
      <c r="CC505" s="30"/>
      <c r="CD505" s="30"/>
      <c r="CE505" s="30"/>
      <c r="CF505" s="30"/>
      <c r="CG505" s="30"/>
      <c r="CH505" s="30"/>
      <c r="CI505" s="30"/>
      <c r="CJ505" s="30"/>
      <c r="CK505" s="30"/>
      <c r="CL505" s="30"/>
      <c r="CM505" s="30"/>
      <c r="CN505" s="30"/>
      <c r="CO505" s="30"/>
      <c r="CP505" s="30"/>
      <c r="CQ505" s="30"/>
      <c r="CR505" s="30"/>
    </row>
    <row r="506" spans="1:96" x14ac:dyDescent="0.25">
      <c r="A506" s="30" t="s">
        <v>1853</v>
      </c>
      <c r="B506" s="30">
        <v>4216</v>
      </c>
      <c r="C506" s="30" t="s">
        <v>2884</v>
      </c>
      <c r="D506" s="30">
        <v>540</v>
      </c>
      <c r="E506" s="30"/>
      <c r="F506" s="30"/>
      <c r="G506" s="30"/>
      <c r="H506" s="30"/>
      <c r="I506" s="30"/>
      <c r="J506" s="30"/>
      <c r="K506" s="30"/>
      <c r="L506" s="30"/>
      <c r="M506" s="30"/>
      <c r="N506" s="30"/>
      <c r="O506" s="30"/>
      <c r="P506" s="30"/>
      <c r="Q506" s="30"/>
      <c r="R506" s="30"/>
      <c r="S506" s="30"/>
      <c r="T506" s="30"/>
      <c r="U506" s="30"/>
      <c r="V506" s="30"/>
      <c r="W506" s="30"/>
      <c r="X506" s="30"/>
      <c r="Y506" s="30"/>
      <c r="Z506" s="30"/>
      <c r="AA506" s="30"/>
      <c r="AB506" s="30"/>
      <c r="AC506" s="30"/>
      <c r="AD506" s="30"/>
      <c r="AE506" s="30"/>
      <c r="AF506" s="30"/>
      <c r="AG506" s="30"/>
      <c r="AH506" s="30"/>
      <c r="AI506" s="30"/>
      <c r="AJ506" s="30"/>
      <c r="AK506" s="30"/>
      <c r="AL506" s="30"/>
      <c r="AM506" s="30"/>
      <c r="AN506" s="30"/>
      <c r="AO506" s="30"/>
      <c r="AP506" s="30"/>
      <c r="AQ506" s="30"/>
      <c r="AR506" s="30"/>
      <c r="AS506" s="30"/>
      <c r="AT506" s="30"/>
      <c r="AU506" s="30"/>
      <c r="AV506" s="30"/>
      <c r="AW506" s="30"/>
      <c r="AX506" s="30"/>
      <c r="AY506" s="30"/>
      <c r="AZ506" s="30"/>
      <c r="BA506" s="30"/>
      <c r="BB506" s="30"/>
      <c r="BC506" s="30"/>
      <c r="BD506" s="30"/>
      <c r="BE506" s="30"/>
      <c r="BF506" s="30"/>
      <c r="BG506" s="30"/>
      <c r="BH506" s="30"/>
      <c r="BI506" s="30"/>
      <c r="BJ506" s="30"/>
      <c r="BK506" s="30"/>
      <c r="BL506" s="30"/>
      <c r="BM506" s="30"/>
      <c r="BN506" s="30"/>
      <c r="BO506" s="30"/>
      <c r="BP506" s="30"/>
      <c r="BQ506" s="30"/>
      <c r="BR506" s="30"/>
      <c r="BS506" s="30"/>
      <c r="BT506" s="30"/>
      <c r="BU506" s="30"/>
      <c r="BV506" s="30"/>
      <c r="BW506" s="30"/>
      <c r="BX506" s="30"/>
      <c r="BY506" s="30"/>
      <c r="BZ506" s="30"/>
      <c r="CA506" s="30"/>
      <c r="CB506" s="30"/>
      <c r="CC506" s="30"/>
      <c r="CD506" s="30"/>
      <c r="CE506" s="30"/>
      <c r="CF506" s="30"/>
      <c r="CG506" s="30"/>
      <c r="CH506" s="30"/>
      <c r="CI506" s="30"/>
      <c r="CJ506" s="30"/>
      <c r="CK506" s="30"/>
      <c r="CL506" s="30"/>
      <c r="CM506" s="30"/>
      <c r="CN506" s="30"/>
      <c r="CO506" s="30"/>
      <c r="CP506" s="30"/>
      <c r="CQ506" s="30"/>
      <c r="CR506" s="30"/>
    </row>
    <row r="507" spans="1:96" x14ac:dyDescent="0.25">
      <c r="A507" s="30" t="s">
        <v>1854</v>
      </c>
      <c r="B507" s="30">
        <v>1660</v>
      </c>
      <c r="C507" s="30" t="s">
        <v>2884</v>
      </c>
      <c r="D507" s="30">
        <v>540</v>
      </c>
      <c r="E507" s="30"/>
      <c r="F507" s="30"/>
      <c r="G507" s="30"/>
      <c r="H507" s="30"/>
      <c r="I507" s="30"/>
      <c r="J507" s="30"/>
      <c r="K507" s="30"/>
      <c r="L507" s="30"/>
      <c r="M507" s="30"/>
      <c r="N507" s="30"/>
      <c r="O507" s="30"/>
      <c r="P507" s="30"/>
      <c r="Q507" s="30"/>
      <c r="R507" s="30"/>
      <c r="S507" s="30"/>
      <c r="T507" s="30"/>
      <c r="U507" s="30"/>
      <c r="V507" s="30"/>
      <c r="W507" s="30"/>
      <c r="X507" s="30"/>
      <c r="Y507" s="30"/>
      <c r="Z507" s="30"/>
      <c r="AA507" s="30"/>
      <c r="AB507" s="30"/>
      <c r="AC507" s="30"/>
      <c r="AD507" s="30"/>
      <c r="AE507" s="30"/>
      <c r="AF507" s="30"/>
      <c r="AG507" s="30"/>
      <c r="AH507" s="30"/>
      <c r="AI507" s="30"/>
      <c r="AJ507" s="30"/>
      <c r="AK507" s="30"/>
      <c r="AL507" s="30"/>
      <c r="AM507" s="30"/>
      <c r="AN507" s="30"/>
      <c r="AO507" s="30"/>
      <c r="AP507" s="30"/>
      <c r="AQ507" s="30"/>
      <c r="AR507" s="30"/>
      <c r="AS507" s="30"/>
      <c r="AT507" s="30"/>
      <c r="AU507" s="30"/>
      <c r="AV507" s="30"/>
      <c r="AW507" s="30"/>
      <c r="AX507" s="30"/>
      <c r="AY507" s="30"/>
      <c r="AZ507" s="30"/>
      <c r="BA507" s="30"/>
      <c r="BB507" s="30"/>
      <c r="BC507" s="30"/>
      <c r="BD507" s="30"/>
      <c r="BE507" s="30"/>
      <c r="BF507" s="30"/>
      <c r="BG507" s="30"/>
      <c r="BH507" s="30"/>
      <c r="BI507" s="30"/>
      <c r="BJ507" s="30"/>
      <c r="BK507" s="30"/>
      <c r="BL507" s="30"/>
      <c r="BM507" s="30"/>
      <c r="BN507" s="30"/>
      <c r="BO507" s="30"/>
      <c r="BP507" s="30"/>
      <c r="BQ507" s="30"/>
      <c r="BR507" s="30"/>
      <c r="BS507" s="30"/>
      <c r="BT507" s="30"/>
      <c r="BU507" s="30"/>
      <c r="BV507" s="30"/>
      <c r="BW507" s="30"/>
      <c r="BX507" s="30"/>
      <c r="BY507" s="30"/>
      <c r="BZ507" s="30"/>
      <c r="CA507" s="30"/>
      <c r="CB507" s="30"/>
      <c r="CC507" s="30"/>
      <c r="CD507" s="30"/>
      <c r="CE507" s="30"/>
      <c r="CF507" s="30"/>
      <c r="CG507" s="30"/>
      <c r="CH507" s="30"/>
      <c r="CI507" s="30"/>
      <c r="CJ507" s="30"/>
      <c r="CK507" s="30"/>
      <c r="CL507" s="30"/>
      <c r="CM507" s="30"/>
      <c r="CN507" s="30"/>
      <c r="CO507" s="30"/>
      <c r="CP507" s="30"/>
      <c r="CQ507" s="30"/>
      <c r="CR507" s="30"/>
    </row>
    <row r="508" spans="1:96" x14ac:dyDescent="0.25">
      <c r="A508" s="30" t="s">
        <v>1855</v>
      </c>
      <c r="B508" s="30">
        <v>265</v>
      </c>
      <c r="C508" s="30" t="s">
        <v>2647</v>
      </c>
      <c r="D508" s="30">
        <v>900</v>
      </c>
      <c r="E508" s="30"/>
      <c r="F508" s="30"/>
      <c r="G508" s="30"/>
      <c r="H508" s="30"/>
      <c r="I508" s="30"/>
      <c r="J508" s="30"/>
      <c r="K508" s="30"/>
      <c r="L508" s="30"/>
      <c r="M508" s="30"/>
      <c r="N508" s="30"/>
      <c r="O508" s="30"/>
      <c r="P508" s="30"/>
      <c r="Q508" s="30"/>
      <c r="R508" s="30"/>
      <c r="S508" s="30"/>
      <c r="T508" s="30"/>
      <c r="U508" s="30"/>
      <c r="V508" s="30"/>
      <c r="W508" s="30"/>
      <c r="X508" s="30"/>
      <c r="Y508" s="30"/>
      <c r="Z508" s="30"/>
      <c r="AA508" s="30"/>
      <c r="AB508" s="30"/>
      <c r="AC508" s="30"/>
      <c r="AD508" s="30"/>
      <c r="AE508" s="30"/>
      <c r="AF508" s="30"/>
      <c r="AG508" s="30"/>
      <c r="AH508" s="30"/>
      <c r="AI508" s="30"/>
      <c r="AJ508" s="30"/>
      <c r="AK508" s="30"/>
      <c r="AL508" s="30"/>
      <c r="AM508" s="30"/>
      <c r="AN508" s="30"/>
      <c r="AO508" s="30"/>
      <c r="AP508" s="30"/>
      <c r="AQ508" s="30"/>
      <c r="AR508" s="30"/>
      <c r="AS508" s="30"/>
      <c r="AT508" s="30"/>
      <c r="AU508" s="30"/>
      <c r="AV508" s="30"/>
      <c r="AW508" s="30"/>
      <c r="AX508" s="30"/>
      <c r="AY508" s="30"/>
      <c r="AZ508" s="30"/>
      <c r="BA508" s="30"/>
      <c r="BB508" s="30"/>
      <c r="BC508" s="30"/>
      <c r="BD508" s="30"/>
      <c r="BE508" s="30"/>
      <c r="BF508" s="30"/>
      <c r="BG508" s="30"/>
      <c r="BH508" s="30"/>
      <c r="BI508" s="30"/>
      <c r="BJ508" s="30"/>
      <c r="BK508" s="30"/>
      <c r="BL508" s="30"/>
      <c r="BM508" s="30"/>
      <c r="BN508" s="30"/>
      <c r="BO508" s="30"/>
      <c r="BP508" s="30"/>
      <c r="BQ508" s="30"/>
      <c r="BR508" s="30"/>
      <c r="BS508" s="30"/>
      <c r="BT508" s="30"/>
      <c r="BU508" s="30"/>
      <c r="BV508" s="30"/>
      <c r="BW508" s="30"/>
      <c r="BX508" s="30"/>
      <c r="BY508" s="30"/>
      <c r="BZ508" s="30"/>
      <c r="CA508" s="30"/>
      <c r="CB508" s="30"/>
      <c r="CC508" s="30"/>
      <c r="CD508" s="30"/>
      <c r="CE508" s="30"/>
      <c r="CF508" s="30"/>
      <c r="CG508" s="30"/>
      <c r="CH508" s="30"/>
      <c r="CI508" s="30"/>
      <c r="CJ508" s="30"/>
      <c r="CK508" s="30"/>
      <c r="CL508" s="30"/>
      <c r="CM508" s="30"/>
      <c r="CN508" s="30"/>
      <c r="CO508" s="30"/>
      <c r="CP508" s="30"/>
      <c r="CQ508" s="30"/>
      <c r="CR508" s="30"/>
    </row>
    <row r="509" spans="1:96" x14ac:dyDescent="0.25">
      <c r="A509" s="30" t="s">
        <v>1856</v>
      </c>
      <c r="B509" s="30">
        <v>1686</v>
      </c>
      <c r="C509" s="30" t="s">
        <v>2712</v>
      </c>
      <c r="D509" s="30">
        <v>2000</v>
      </c>
      <c r="E509" s="30"/>
      <c r="F509" s="30"/>
      <c r="G509" s="30"/>
      <c r="H509" s="30"/>
      <c r="I509" s="30"/>
      <c r="J509" s="30"/>
      <c r="K509" s="30"/>
      <c r="L509" s="30"/>
      <c r="M509" s="30"/>
      <c r="N509" s="30"/>
      <c r="O509" s="30"/>
      <c r="P509" s="30"/>
      <c r="Q509" s="30"/>
      <c r="R509" s="30"/>
      <c r="S509" s="30"/>
      <c r="T509" s="30"/>
      <c r="U509" s="30"/>
      <c r="V509" s="30"/>
      <c r="W509" s="30"/>
      <c r="X509" s="30"/>
      <c r="Y509" s="30"/>
      <c r="Z509" s="30"/>
      <c r="AA509" s="30"/>
      <c r="AB509" s="30"/>
      <c r="AC509" s="30"/>
      <c r="AD509" s="30"/>
      <c r="AE509" s="30"/>
      <c r="AF509" s="30"/>
      <c r="AG509" s="30"/>
      <c r="AH509" s="30"/>
      <c r="AI509" s="30"/>
      <c r="AJ509" s="30"/>
      <c r="AK509" s="30"/>
      <c r="AL509" s="30"/>
      <c r="AM509" s="30"/>
      <c r="AN509" s="30"/>
      <c r="AO509" s="30"/>
      <c r="AP509" s="30"/>
      <c r="AQ509" s="30"/>
      <c r="AR509" s="30"/>
      <c r="AS509" s="30"/>
      <c r="AT509" s="30"/>
      <c r="AU509" s="30"/>
      <c r="AV509" s="30"/>
      <c r="AW509" s="30"/>
      <c r="AX509" s="30"/>
      <c r="AY509" s="30"/>
      <c r="AZ509" s="30"/>
      <c r="BA509" s="30"/>
      <c r="BB509" s="30"/>
      <c r="BC509" s="30"/>
      <c r="BD509" s="30"/>
      <c r="BE509" s="30"/>
      <c r="BF509" s="30"/>
      <c r="BG509" s="30"/>
      <c r="BH509" s="30"/>
      <c r="BI509" s="30"/>
      <c r="BJ509" s="30"/>
      <c r="BK509" s="30"/>
      <c r="BL509" s="30"/>
      <c r="BM509" s="30"/>
      <c r="BN509" s="30"/>
      <c r="BO509" s="30"/>
      <c r="BP509" s="30"/>
      <c r="BQ509" s="30"/>
      <c r="BR509" s="30"/>
      <c r="BS509" s="30"/>
      <c r="BT509" s="30"/>
      <c r="BU509" s="30"/>
      <c r="BV509" s="30"/>
      <c r="BW509" s="30"/>
      <c r="BX509" s="30"/>
      <c r="BY509" s="30"/>
      <c r="BZ509" s="30"/>
      <c r="CA509" s="30"/>
      <c r="CB509" s="30"/>
      <c r="CC509" s="30"/>
      <c r="CD509" s="30"/>
      <c r="CE509" s="30"/>
      <c r="CF509" s="30"/>
      <c r="CG509" s="30"/>
      <c r="CH509" s="30"/>
      <c r="CI509" s="30"/>
      <c r="CJ509" s="30"/>
      <c r="CK509" s="30"/>
      <c r="CL509" s="30"/>
      <c r="CM509" s="30"/>
      <c r="CN509" s="30"/>
      <c r="CO509" s="30"/>
      <c r="CP509" s="30"/>
      <c r="CQ509" s="30"/>
      <c r="CR509" s="30"/>
    </row>
    <row r="510" spans="1:96" x14ac:dyDescent="0.25">
      <c r="A510" s="30" t="s">
        <v>1857</v>
      </c>
      <c r="B510" s="30">
        <v>1555</v>
      </c>
      <c r="C510" s="30" t="s">
        <v>2647</v>
      </c>
      <c r="D510" s="30">
        <v>900</v>
      </c>
      <c r="E510" s="30"/>
      <c r="F510" s="30"/>
      <c r="G510" s="30"/>
      <c r="H510" s="30"/>
      <c r="I510" s="30"/>
      <c r="J510" s="30"/>
      <c r="K510" s="30"/>
      <c r="L510" s="30"/>
      <c r="M510" s="30"/>
      <c r="N510" s="30"/>
      <c r="O510" s="30"/>
      <c r="P510" s="30"/>
      <c r="Q510" s="30"/>
      <c r="R510" s="30"/>
      <c r="S510" s="30"/>
      <c r="T510" s="30"/>
      <c r="U510" s="30"/>
      <c r="V510" s="30"/>
      <c r="W510" s="30"/>
      <c r="X510" s="30"/>
      <c r="Y510" s="30"/>
      <c r="Z510" s="30"/>
      <c r="AA510" s="30"/>
      <c r="AB510" s="30"/>
      <c r="AC510" s="30"/>
      <c r="AD510" s="30"/>
      <c r="AE510" s="30"/>
      <c r="AF510" s="30"/>
      <c r="AG510" s="30"/>
      <c r="AH510" s="30"/>
      <c r="AI510" s="30"/>
      <c r="AJ510" s="30"/>
      <c r="AK510" s="30"/>
      <c r="AL510" s="30"/>
      <c r="AM510" s="30"/>
      <c r="AN510" s="30"/>
      <c r="AO510" s="30"/>
      <c r="AP510" s="30"/>
      <c r="AQ510" s="30"/>
      <c r="AR510" s="30"/>
      <c r="AS510" s="30"/>
      <c r="AT510" s="30"/>
      <c r="AU510" s="30"/>
      <c r="AV510" s="30"/>
      <c r="AW510" s="30"/>
      <c r="AX510" s="30"/>
      <c r="AY510" s="30"/>
      <c r="AZ510" s="30"/>
      <c r="BA510" s="30"/>
      <c r="BB510" s="30"/>
      <c r="BC510" s="30"/>
      <c r="BD510" s="30"/>
      <c r="BE510" s="30"/>
      <c r="BF510" s="30"/>
      <c r="BG510" s="30"/>
      <c r="BH510" s="30"/>
      <c r="BI510" s="30"/>
      <c r="BJ510" s="30"/>
      <c r="BK510" s="30"/>
      <c r="BL510" s="30"/>
      <c r="BM510" s="30"/>
      <c r="BN510" s="30"/>
      <c r="BO510" s="30"/>
      <c r="BP510" s="30"/>
      <c r="BQ510" s="30"/>
      <c r="BR510" s="30"/>
      <c r="BS510" s="30"/>
      <c r="BT510" s="30"/>
      <c r="BU510" s="30"/>
      <c r="BV510" s="30"/>
      <c r="BW510" s="30"/>
      <c r="BX510" s="30"/>
      <c r="BY510" s="30"/>
      <c r="BZ510" s="30"/>
      <c r="CA510" s="30"/>
      <c r="CB510" s="30"/>
      <c r="CC510" s="30"/>
      <c r="CD510" s="30"/>
      <c r="CE510" s="30"/>
      <c r="CF510" s="30"/>
      <c r="CG510" s="30"/>
      <c r="CH510" s="30"/>
      <c r="CI510" s="30"/>
      <c r="CJ510" s="30"/>
      <c r="CK510" s="30"/>
      <c r="CL510" s="30"/>
      <c r="CM510" s="30"/>
      <c r="CN510" s="30"/>
      <c r="CO510" s="30"/>
      <c r="CP510" s="30"/>
      <c r="CQ510" s="30"/>
      <c r="CR510" s="30"/>
    </row>
    <row r="511" spans="1:96" x14ac:dyDescent="0.25">
      <c r="A511" s="30" t="s">
        <v>1858</v>
      </c>
      <c r="B511" s="30">
        <v>1720</v>
      </c>
      <c r="C511" s="30" t="s">
        <v>2696</v>
      </c>
      <c r="D511" s="30">
        <v>180</v>
      </c>
      <c r="E511" s="30"/>
      <c r="F511" s="30"/>
      <c r="G511" s="30"/>
      <c r="H511" s="30"/>
      <c r="I511" s="30"/>
      <c r="J511" s="30"/>
      <c r="K511" s="30"/>
      <c r="L511" s="30"/>
      <c r="M511" s="30"/>
      <c r="N511" s="30"/>
      <c r="O511" s="30"/>
      <c r="P511" s="30"/>
      <c r="Q511" s="30"/>
      <c r="R511" s="30"/>
      <c r="S511" s="30"/>
      <c r="T511" s="30"/>
      <c r="U511" s="30"/>
      <c r="V511" s="30"/>
      <c r="W511" s="30"/>
      <c r="X511" s="30"/>
      <c r="Y511" s="30"/>
      <c r="Z511" s="30"/>
      <c r="AA511" s="30"/>
      <c r="AB511" s="30"/>
      <c r="AC511" s="30"/>
      <c r="AD511" s="30"/>
      <c r="AE511" s="30"/>
      <c r="AF511" s="30"/>
      <c r="AG511" s="30"/>
      <c r="AH511" s="30"/>
      <c r="AI511" s="30"/>
      <c r="AJ511" s="30"/>
      <c r="AK511" s="30"/>
      <c r="AL511" s="30"/>
      <c r="AM511" s="30"/>
      <c r="AN511" s="30"/>
      <c r="AO511" s="30"/>
      <c r="AP511" s="30"/>
      <c r="AQ511" s="30"/>
      <c r="AR511" s="30"/>
      <c r="AS511" s="30"/>
      <c r="AT511" s="30"/>
      <c r="AU511" s="30"/>
      <c r="AV511" s="30"/>
      <c r="AW511" s="30"/>
      <c r="AX511" s="30"/>
      <c r="AY511" s="30"/>
      <c r="AZ511" s="30"/>
      <c r="BA511" s="30"/>
      <c r="BB511" s="30"/>
      <c r="BC511" s="30"/>
      <c r="BD511" s="30"/>
      <c r="BE511" s="30"/>
      <c r="BF511" s="30"/>
      <c r="BG511" s="30"/>
      <c r="BH511" s="30"/>
      <c r="BI511" s="30"/>
      <c r="BJ511" s="30"/>
      <c r="BK511" s="30"/>
      <c r="BL511" s="30"/>
      <c r="BM511" s="30"/>
      <c r="BN511" s="30"/>
      <c r="BO511" s="30"/>
      <c r="BP511" s="30"/>
      <c r="BQ511" s="30"/>
      <c r="BR511" s="30"/>
      <c r="BS511" s="30"/>
      <c r="BT511" s="30"/>
      <c r="BU511" s="30"/>
      <c r="BV511" s="30"/>
      <c r="BW511" s="30"/>
      <c r="BX511" s="30"/>
      <c r="BY511" s="30"/>
      <c r="BZ511" s="30"/>
      <c r="CA511" s="30"/>
      <c r="CB511" s="30"/>
      <c r="CC511" s="30"/>
      <c r="CD511" s="30"/>
      <c r="CE511" s="30"/>
      <c r="CF511" s="30"/>
      <c r="CG511" s="30"/>
      <c r="CH511" s="30"/>
      <c r="CI511" s="30"/>
      <c r="CJ511" s="30"/>
      <c r="CK511" s="30"/>
      <c r="CL511" s="30"/>
      <c r="CM511" s="30"/>
      <c r="CN511" s="30"/>
      <c r="CO511" s="30"/>
      <c r="CP511" s="30"/>
      <c r="CQ511" s="30"/>
      <c r="CR511" s="30"/>
    </row>
    <row r="512" spans="1:96" x14ac:dyDescent="0.25">
      <c r="A512" s="30" t="s">
        <v>1859</v>
      </c>
      <c r="B512" s="30">
        <v>1730</v>
      </c>
      <c r="C512" s="30" t="s">
        <v>2666</v>
      </c>
      <c r="D512" s="30">
        <v>1420</v>
      </c>
      <c r="E512" s="30"/>
      <c r="F512" s="30"/>
      <c r="G512" s="30"/>
      <c r="H512" s="30"/>
      <c r="I512" s="30"/>
      <c r="J512" s="30"/>
      <c r="K512" s="30"/>
      <c r="L512" s="30"/>
      <c r="M512" s="30"/>
      <c r="N512" s="30"/>
      <c r="O512" s="30"/>
      <c r="P512" s="30"/>
      <c r="Q512" s="30"/>
      <c r="R512" s="30"/>
      <c r="S512" s="30"/>
      <c r="T512" s="30"/>
      <c r="U512" s="30"/>
      <c r="V512" s="30"/>
      <c r="W512" s="30"/>
      <c r="X512" s="30"/>
      <c r="Y512" s="30"/>
      <c r="Z512" s="30"/>
      <c r="AA512" s="30"/>
      <c r="AB512" s="30"/>
      <c r="AC512" s="30"/>
      <c r="AD512" s="30"/>
      <c r="AE512" s="30"/>
      <c r="AF512" s="30"/>
      <c r="AG512" s="30"/>
      <c r="AH512" s="30"/>
      <c r="AI512" s="30"/>
      <c r="AJ512" s="30"/>
      <c r="AK512" s="30"/>
      <c r="AL512" s="30"/>
      <c r="AM512" s="30"/>
      <c r="AN512" s="30"/>
      <c r="AO512" s="30"/>
      <c r="AP512" s="30"/>
      <c r="AQ512" s="30"/>
      <c r="AR512" s="30"/>
      <c r="AS512" s="30"/>
      <c r="AT512" s="30"/>
      <c r="AU512" s="30"/>
      <c r="AV512" s="30"/>
      <c r="AW512" s="30"/>
      <c r="AX512" s="30"/>
      <c r="AY512" s="30"/>
      <c r="AZ512" s="30"/>
      <c r="BA512" s="30"/>
      <c r="BB512" s="30"/>
      <c r="BC512" s="30"/>
      <c r="BD512" s="30"/>
      <c r="BE512" s="30"/>
      <c r="BF512" s="30"/>
      <c r="BG512" s="30"/>
      <c r="BH512" s="30"/>
      <c r="BI512" s="30"/>
      <c r="BJ512" s="30"/>
      <c r="BK512" s="30"/>
      <c r="BL512" s="30"/>
      <c r="BM512" s="30"/>
      <c r="BN512" s="30"/>
      <c r="BO512" s="30"/>
      <c r="BP512" s="30"/>
      <c r="BQ512" s="30"/>
      <c r="BR512" s="30"/>
      <c r="BS512" s="30"/>
      <c r="BT512" s="30"/>
      <c r="BU512" s="30"/>
      <c r="BV512" s="30"/>
      <c r="BW512" s="30"/>
      <c r="BX512" s="30"/>
      <c r="BY512" s="30"/>
      <c r="BZ512" s="30"/>
      <c r="CA512" s="30"/>
      <c r="CB512" s="30"/>
      <c r="CC512" s="30"/>
      <c r="CD512" s="30"/>
      <c r="CE512" s="30"/>
      <c r="CF512" s="30"/>
      <c r="CG512" s="30"/>
      <c r="CH512" s="30"/>
      <c r="CI512" s="30"/>
      <c r="CJ512" s="30"/>
      <c r="CK512" s="30"/>
      <c r="CL512" s="30"/>
      <c r="CM512" s="30"/>
      <c r="CN512" s="30"/>
      <c r="CO512" s="30"/>
      <c r="CP512" s="30"/>
      <c r="CQ512" s="30"/>
      <c r="CR512" s="30"/>
    </row>
    <row r="513" spans="1:96" x14ac:dyDescent="0.25">
      <c r="A513" s="30" t="s">
        <v>1860</v>
      </c>
      <c r="B513" s="30">
        <v>1725</v>
      </c>
      <c r="C513" s="30" t="s">
        <v>2700</v>
      </c>
      <c r="D513" s="30">
        <v>480</v>
      </c>
      <c r="E513" s="30"/>
      <c r="F513" s="30"/>
      <c r="G513" s="30"/>
      <c r="H513" s="30"/>
      <c r="I513" s="30"/>
      <c r="J513" s="30"/>
      <c r="K513" s="30"/>
      <c r="L513" s="30"/>
      <c r="M513" s="30"/>
      <c r="N513" s="30"/>
      <c r="O513" s="30"/>
      <c r="P513" s="30"/>
      <c r="Q513" s="30"/>
      <c r="R513" s="30"/>
      <c r="S513" s="30"/>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c r="BI513" s="30"/>
      <c r="BJ513" s="30"/>
      <c r="BK513" s="30"/>
      <c r="BL513" s="30"/>
      <c r="BM513" s="30"/>
      <c r="BN513" s="30"/>
      <c r="BO513" s="30"/>
      <c r="BP513" s="30"/>
      <c r="BQ513" s="30"/>
      <c r="BR513" s="30"/>
      <c r="BS513" s="30"/>
      <c r="BT513" s="30"/>
      <c r="BU513" s="30"/>
      <c r="BV513" s="30"/>
      <c r="BW513" s="30"/>
      <c r="BX513" s="30"/>
      <c r="BY513" s="30"/>
      <c r="BZ513" s="30"/>
      <c r="CA513" s="30"/>
      <c r="CB513" s="30"/>
      <c r="CC513" s="30"/>
      <c r="CD513" s="30"/>
      <c r="CE513" s="30"/>
      <c r="CF513" s="30"/>
      <c r="CG513" s="30"/>
      <c r="CH513" s="30"/>
      <c r="CI513" s="30"/>
      <c r="CJ513" s="30"/>
      <c r="CK513" s="30"/>
      <c r="CL513" s="30"/>
      <c r="CM513" s="30"/>
      <c r="CN513" s="30"/>
      <c r="CO513" s="30"/>
      <c r="CP513" s="30"/>
      <c r="CQ513" s="30"/>
      <c r="CR513" s="30"/>
    </row>
    <row r="514" spans="1:96" x14ac:dyDescent="0.25">
      <c r="A514" s="30" t="s">
        <v>1861</v>
      </c>
      <c r="B514" s="30">
        <v>65</v>
      </c>
      <c r="C514" s="30" t="s">
        <v>2879</v>
      </c>
      <c r="D514" s="30">
        <v>1195</v>
      </c>
      <c r="E514" s="30"/>
      <c r="F514" s="30"/>
      <c r="G514" s="30"/>
      <c r="H514" s="30"/>
      <c r="I514" s="30"/>
      <c r="J514" s="30"/>
      <c r="K514" s="30"/>
      <c r="L514" s="30"/>
      <c r="M514" s="30"/>
      <c r="N514" s="30"/>
      <c r="O514" s="30"/>
      <c r="P514" s="30"/>
      <c r="Q514" s="30"/>
      <c r="R514" s="30"/>
      <c r="S514" s="30"/>
      <c r="T514" s="30"/>
      <c r="U514" s="30"/>
      <c r="V514" s="30"/>
      <c r="W514" s="30"/>
      <c r="X514" s="30"/>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c r="BI514" s="30"/>
      <c r="BJ514" s="30"/>
      <c r="BK514" s="30"/>
      <c r="BL514" s="30"/>
      <c r="BM514" s="30"/>
      <c r="BN514" s="30"/>
      <c r="BO514" s="30"/>
      <c r="BP514" s="30"/>
      <c r="BQ514" s="30"/>
      <c r="BR514" s="30"/>
      <c r="BS514" s="30"/>
      <c r="BT514" s="30"/>
      <c r="BU514" s="30"/>
      <c r="BV514" s="30"/>
      <c r="BW514" s="30"/>
      <c r="BX514" s="30"/>
      <c r="BY514" s="30"/>
      <c r="BZ514" s="30"/>
      <c r="CA514" s="30"/>
      <c r="CB514" s="30"/>
      <c r="CC514" s="30"/>
      <c r="CD514" s="30"/>
      <c r="CE514" s="30"/>
      <c r="CF514" s="30"/>
      <c r="CG514" s="30"/>
      <c r="CH514" s="30"/>
      <c r="CI514" s="30"/>
      <c r="CJ514" s="30"/>
      <c r="CK514" s="30"/>
      <c r="CL514" s="30"/>
      <c r="CM514" s="30"/>
      <c r="CN514" s="30"/>
      <c r="CO514" s="30"/>
      <c r="CP514" s="30"/>
      <c r="CQ514" s="30"/>
      <c r="CR514" s="30"/>
    </row>
    <row r="515" spans="1:96" x14ac:dyDescent="0.25">
      <c r="A515" s="30" t="s">
        <v>1862</v>
      </c>
      <c r="B515" s="30">
        <v>3194</v>
      </c>
      <c r="C515" s="30" t="s">
        <v>2671</v>
      </c>
      <c r="D515" s="30">
        <v>470</v>
      </c>
      <c r="E515" s="30"/>
      <c r="F515" s="30"/>
      <c r="G515" s="30"/>
      <c r="H515" s="30"/>
      <c r="I515" s="30"/>
      <c r="J515" s="30"/>
      <c r="K515" s="30"/>
      <c r="L515" s="30"/>
      <c r="M515" s="30"/>
      <c r="N515" s="30"/>
      <c r="O515" s="30"/>
      <c r="P515" s="30"/>
      <c r="Q515" s="30"/>
      <c r="R515" s="30"/>
      <c r="S515" s="30"/>
      <c r="T515" s="30"/>
      <c r="U515" s="30"/>
      <c r="V515" s="30"/>
      <c r="W515" s="30"/>
      <c r="X515" s="30"/>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c r="BI515" s="30"/>
      <c r="BJ515" s="30"/>
      <c r="BK515" s="30"/>
      <c r="BL515" s="30"/>
      <c r="BM515" s="30"/>
      <c r="BN515" s="30"/>
      <c r="BO515" s="30"/>
      <c r="BP515" s="30"/>
      <c r="BQ515" s="30"/>
      <c r="BR515" s="30"/>
      <c r="BS515" s="30"/>
      <c r="BT515" s="30"/>
      <c r="BU515" s="30"/>
      <c r="BV515" s="30"/>
      <c r="BW515" s="30"/>
      <c r="BX515" s="30"/>
      <c r="BY515" s="30"/>
      <c r="BZ515" s="30"/>
      <c r="CA515" s="30"/>
      <c r="CB515" s="30"/>
      <c r="CC515" s="30"/>
      <c r="CD515" s="30"/>
      <c r="CE515" s="30"/>
      <c r="CF515" s="30"/>
      <c r="CG515" s="30"/>
      <c r="CH515" s="30"/>
      <c r="CI515" s="30"/>
      <c r="CJ515" s="30"/>
      <c r="CK515" s="30"/>
      <c r="CL515" s="30"/>
      <c r="CM515" s="30"/>
      <c r="CN515" s="30"/>
      <c r="CO515" s="30"/>
      <c r="CP515" s="30"/>
      <c r="CQ515" s="30"/>
      <c r="CR515" s="30"/>
    </row>
    <row r="516" spans="1:96" x14ac:dyDescent="0.25">
      <c r="A516" s="30" t="s">
        <v>1863</v>
      </c>
      <c r="B516" s="30">
        <v>1785</v>
      </c>
      <c r="C516" s="30" t="s">
        <v>2642</v>
      </c>
      <c r="D516" s="30">
        <v>880</v>
      </c>
      <c r="E516" s="30"/>
      <c r="F516" s="30"/>
      <c r="G516" s="30"/>
      <c r="H516" s="30"/>
      <c r="I516" s="30"/>
      <c r="J516" s="30"/>
      <c r="K516" s="30"/>
      <c r="L516" s="30"/>
      <c r="M516" s="30"/>
      <c r="N516" s="30"/>
      <c r="O516" s="30"/>
      <c r="P516" s="30"/>
      <c r="Q516" s="30"/>
      <c r="R516" s="30"/>
      <c r="S516" s="30"/>
      <c r="T516" s="30"/>
      <c r="U516" s="30"/>
      <c r="V516" s="30"/>
      <c r="W516" s="30"/>
      <c r="X516" s="30"/>
      <c r="Y516" s="30"/>
      <c r="Z516" s="30"/>
      <c r="AA516" s="30"/>
      <c r="AB516" s="30"/>
      <c r="AC516" s="30"/>
      <c r="AD516" s="30"/>
      <c r="AE516" s="30"/>
      <c r="AF516" s="30"/>
      <c r="AG516" s="30"/>
      <c r="AH516" s="30"/>
      <c r="AI516" s="30"/>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c r="BI516" s="30"/>
      <c r="BJ516" s="30"/>
      <c r="BK516" s="30"/>
      <c r="BL516" s="30"/>
      <c r="BM516" s="30"/>
      <c r="BN516" s="30"/>
      <c r="BO516" s="30"/>
      <c r="BP516" s="30"/>
      <c r="BQ516" s="30"/>
      <c r="BR516" s="30"/>
      <c r="BS516" s="30"/>
      <c r="BT516" s="30"/>
      <c r="BU516" s="30"/>
      <c r="BV516" s="30"/>
      <c r="BW516" s="30"/>
      <c r="BX516" s="30"/>
      <c r="BY516" s="30"/>
      <c r="BZ516" s="30"/>
      <c r="CA516" s="30"/>
      <c r="CB516" s="30"/>
      <c r="CC516" s="30"/>
      <c r="CD516" s="30"/>
      <c r="CE516" s="30"/>
      <c r="CF516" s="30"/>
      <c r="CG516" s="30"/>
      <c r="CH516" s="30"/>
      <c r="CI516" s="30"/>
      <c r="CJ516" s="30"/>
      <c r="CK516" s="30"/>
      <c r="CL516" s="30"/>
      <c r="CM516" s="30"/>
      <c r="CN516" s="30"/>
      <c r="CO516" s="30"/>
      <c r="CP516" s="30"/>
      <c r="CQ516" s="30"/>
      <c r="CR516" s="30"/>
    </row>
    <row r="517" spans="1:96" x14ac:dyDescent="0.25">
      <c r="A517" s="30" t="s">
        <v>1864</v>
      </c>
      <c r="B517" s="30">
        <v>1774</v>
      </c>
      <c r="C517" s="30" t="s">
        <v>2642</v>
      </c>
      <c r="D517" s="30">
        <v>880</v>
      </c>
      <c r="E517" s="30"/>
      <c r="F517" s="30"/>
      <c r="G517" s="30"/>
      <c r="H517" s="30"/>
      <c r="I517" s="30"/>
      <c r="J517" s="30"/>
      <c r="K517" s="30"/>
      <c r="L517" s="30"/>
      <c r="M517" s="30"/>
      <c r="N517" s="30"/>
      <c r="O517" s="30"/>
      <c r="P517" s="30"/>
      <c r="Q517" s="30"/>
      <c r="R517" s="30"/>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c r="BI517" s="30"/>
      <c r="BJ517" s="30"/>
      <c r="BK517" s="30"/>
      <c r="BL517" s="30"/>
      <c r="BM517" s="30"/>
      <c r="BN517" s="30"/>
      <c r="BO517" s="30"/>
      <c r="BP517" s="30"/>
      <c r="BQ517" s="30"/>
      <c r="BR517" s="30"/>
      <c r="BS517" s="30"/>
      <c r="BT517" s="30"/>
      <c r="BU517" s="30"/>
      <c r="BV517" s="30"/>
      <c r="BW517" s="30"/>
      <c r="BX517" s="30"/>
      <c r="BY517" s="30"/>
      <c r="BZ517" s="30"/>
      <c r="CA517" s="30"/>
      <c r="CB517" s="30"/>
      <c r="CC517" s="30"/>
      <c r="CD517" s="30"/>
      <c r="CE517" s="30"/>
      <c r="CF517" s="30"/>
      <c r="CG517" s="30"/>
      <c r="CH517" s="30"/>
      <c r="CI517" s="30"/>
      <c r="CJ517" s="30"/>
      <c r="CK517" s="30"/>
      <c r="CL517" s="30"/>
      <c r="CM517" s="30"/>
      <c r="CN517" s="30"/>
      <c r="CO517" s="30"/>
      <c r="CP517" s="30"/>
      <c r="CQ517" s="30"/>
      <c r="CR517" s="30"/>
    </row>
    <row r="518" spans="1:96" x14ac:dyDescent="0.25">
      <c r="A518" s="30" t="s">
        <v>1865</v>
      </c>
      <c r="B518" s="30">
        <v>1788</v>
      </c>
      <c r="C518" s="30" t="s">
        <v>2642</v>
      </c>
      <c r="D518" s="30">
        <v>880</v>
      </c>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c r="BI518" s="30"/>
      <c r="BJ518" s="30"/>
      <c r="BK518" s="30"/>
      <c r="BL518" s="30"/>
      <c r="BM518" s="30"/>
      <c r="BN518" s="30"/>
      <c r="BO518" s="30"/>
      <c r="BP518" s="30"/>
      <c r="BQ518" s="30"/>
      <c r="BR518" s="30"/>
      <c r="BS518" s="30"/>
      <c r="BT518" s="30"/>
      <c r="BU518" s="30"/>
      <c r="BV518" s="30"/>
      <c r="BW518" s="30"/>
      <c r="BX518" s="30"/>
      <c r="BY518" s="30"/>
      <c r="BZ518" s="30"/>
      <c r="CA518" s="30"/>
      <c r="CB518" s="30"/>
      <c r="CC518" s="30"/>
      <c r="CD518" s="30"/>
      <c r="CE518" s="30"/>
      <c r="CF518" s="30"/>
      <c r="CG518" s="30"/>
      <c r="CH518" s="30"/>
      <c r="CI518" s="30"/>
      <c r="CJ518" s="30"/>
      <c r="CK518" s="30"/>
      <c r="CL518" s="30"/>
      <c r="CM518" s="30"/>
      <c r="CN518" s="30"/>
      <c r="CO518" s="30"/>
      <c r="CP518" s="30"/>
      <c r="CQ518" s="30"/>
      <c r="CR518" s="30"/>
    </row>
    <row r="519" spans="1:96" x14ac:dyDescent="0.25">
      <c r="A519" s="30" t="s">
        <v>1866</v>
      </c>
      <c r="B519" s="30">
        <v>7701</v>
      </c>
      <c r="C519" s="30" t="s">
        <v>2666</v>
      </c>
      <c r="D519" s="30">
        <v>1420</v>
      </c>
      <c r="E519" s="30"/>
      <c r="F519" s="30"/>
      <c r="G519" s="30"/>
      <c r="H519" s="30"/>
      <c r="I519" s="30"/>
      <c r="J519" s="30"/>
      <c r="K519" s="30"/>
      <c r="L519" s="30"/>
      <c r="M519" s="30"/>
      <c r="N519" s="30"/>
      <c r="O519" s="30"/>
      <c r="P519" s="30"/>
      <c r="Q519" s="30"/>
      <c r="R519" s="30"/>
      <c r="S519" s="30"/>
      <c r="T519" s="30"/>
      <c r="U519" s="30"/>
      <c r="V519" s="30"/>
      <c r="W519" s="30"/>
      <c r="X519" s="30"/>
      <c r="Y519" s="30"/>
      <c r="Z519" s="30"/>
      <c r="AA519" s="30"/>
      <c r="AB519" s="30"/>
      <c r="AC519" s="30"/>
      <c r="AD519" s="30"/>
      <c r="AE519" s="30"/>
      <c r="AF519" s="30"/>
      <c r="AG519" s="30"/>
      <c r="AH519" s="30"/>
      <c r="AI519" s="30"/>
      <c r="AJ519" s="30"/>
      <c r="AK519" s="30"/>
      <c r="AL519" s="30"/>
      <c r="AM519" s="30"/>
      <c r="AN519" s="30"/>
      <c r="AO519" s="30"/>
      <c r="AP519" s="30"/>
      <c r="AQ519" s="30"/>
      <c r="AR519" s="30"/>
      <c r="AS519" s="30"/>
      <c r="AT519" s="30"/>
      <c r="AU519" s="30"/>
      <c r="AV519" s="30"/>
      <c r="AW519" s="30"/>
      <c r="AX519" s="30"/>
      <c r="AY519" s="30"/>
      <c r="AZ519" s="30"/>
      <c r="BA519" s="30"/>
      <c r="BB519" s="30"/>
      <c r="BC519" s="30"/>
      <c r="BD519" s="30"/>
      <c r="BE519" s="30"/>
      <c r="BF519" s="30"/>
      <c r="BG519" s="30"/>
      <c r="BH519" s="30"/>
      <c r="BI519" s="30"/>
      <c r="BJ519" s="30"/>
      <c r="BK519" s="30"/>
      <c r="BL519" s="30"/>
      <c r="BM519" s="30"/>
      <c r="BN519" s="30"/>
      <c r="BO519" s="30"/>
      <c r="BP519" s="30"/>
      <c r="BQ519" s="30"/>
      <c r="BR519" s="30"/>
      <c r="BS519" s="30"/>
      <c r="BT519" s="30"/>
      <c r="BU519" s="30"/>
      <c r="BV519" s="30"/>
      <c r="BW519" s="30"/>
      <c r="BX519" s="30"/>
      <c r="BY519" s="30"/>
      <c r="BZ519" s="30"/>
      <c r="CA519" s="30"/>
      <c r="CB519" s="30"/>
      <c r="CC519" s="30"/>
      <c r="CD519" s="30"/>
      <c r="CE519" s="30"/>
      <c r="CF519" s="30"/>
      <c r="CG519" s="30"/>
      <c r="CH519" s="30"/>
      <c r="CI519" s="30"/>
      <c r="CJ519" s="30"/>
      <c r="CK519" s="30"/>
      <c r="CL519" s="30"/>
      <c r="CM519" s="30"/>
      <c r="CN519" s="30"/>
      <c r="CO519" s="30"/>
      <c r="CP519" s="30"/>
      <c r="CQ519" s="30"/>
      <c r="CR519" s="30"/>
    </row>
    <row r="520" spans="1:96" x14ac:dyDescent="0.25">
      <c r="A520" s="30" t="s">
        <v>1867</v>
      </c>
      <c r="B520" s="30">
        <v>1295</v>
      </c>
      <c r="C520" s="30" t="s">
        <v>2642</v>
      </c>
      <c r="D520" s="30">
        <v>880</v>
      </c>
      <c r="E520" s="30"/>
      <c r="F520" s="30"/>
      <c r="G520" s="30"/>
      <c r="H520" s="30"/>
      <c r="I520" s="30"/>
      <c r="J520" s="30"/>
      <c r="K520" s="30"/>
      <c r="L520" s="30"/>
      <c r="M520" s="30"/>
      <c r="N520" s="30"/>
      <c r="O520" s="30"/>
      <c r="P520" s="30"/>
      <c r="Q520" s="30"/>
      <c r="R520" s="30"/>
      <c r="S520" s="30"/>
      <c r="T520" s="30"/>
      <c r="U520" s="30"/>
      <c r="V520" s="30"/>
      <c r="W520" s="30"/>
      <c r="X520" s="30"/>
      <c r="Y520" s="30"/>
      <c r="Z520" s="30"/>
      <c r="AA520" s="30"/>
      <c r="AB520" s="30"/>
      <c r="AC520" s="30"/>
      <c r="AD520" s="30"/>
      <c r="AE520" s="30"/>
      <c r="AF520" s="30"/>
      <c r="AG520" s="30"/>
      <c r="AH520" s="30"/>
      <c r="AI520" s="30"/>
      <c r="AJ520" s="30"/>
      <c r="AK520" s="30"/>
      <c r="AL520" s="30"/>
      <c r="AM520" s="30"/>
      <c r="AN520" s="30"/>
      <c r="AO520" s="30"/>
      <c r="AP520" s="30"/>
      <c r="AQ520" s="30"/>
      <c r="AR520" s="30"/>
      <c r="AS520" s="30"/>
      <c r="AT520" s="30"/>
      <c r="AU520" s="30"/>
      <c r="AV520" s="30"/>
      <c r="AW520" s="30"/>
      <c r="AX520" s="30"/>
      <c r="AY520" s="30"/>
      <c r="AZ520" s="30"/>
      <c r="BA520" s="30"/>
      <c r="BB520" s="30"/>
      <c r="BC520" s="30"/>
      <c r="BD520" s="30"/>
      <c r="BE520" s="30"/>
      <c r="BF520" s="30"/>
      <c r="BG520" s="30"/>
      <c r="BH520" s="30"/>
      <c r="BI520" s="30"/>
      <c r="BJ520" s="30"/>
      <c r="BK520" s="30"/>
      <c r="BL520" s="30"/>
      <c r="BM520" s="30"/>
      <c r="BN520" s="30"/>
      <c r="BO520" s="30"/>
      <c r="BP520" s="30"/>
      <c r="BQ520" s="30"/>
      <c r="BR520" s="30"/>
      <c r="BS520" s="30"/>
      <c r="BT520" s="30"/>
      <c r="BU520" s="30"/>
      <c r="BV520" s="30"/>
      <c r="BW520" s="30"/>
      <c r="BX520" s="30"/>
      <c r="BY520" s="30"/>
      <c r="BZ520" s="30"/>
      <c r="CA520" s="30"/>
      <c r="CB520" s="30"/>
      <c r="CC520" s="30"/>
      <c r="CD520" s="30"/>
      <c r="CE520" s="30"/>
      <c r="CF520" s="30"/>
      <c r="CG520" s="30"/>
      <c r="CH520" s="30"/>
      <c r="CI520" s="30"/>
      <c r="CJ520" s="30"/>
      <c r="CK520" s="30"/>
      <c r="CL520" s="30"/>
      <c r="CM520" s="30"/>
      <c r="CN520" s="30"/>
      <c r="CO520" s="30"/>
      <c r="CP520" s="30"/>
      <c r="CQ520" s="30"/>
      <c r="CR520" s="30"/>
    </row>
    <row r="521" spans="1:96" x14ac:dyDescent="0.25">
      <c r="A521" s="30" t="s">
        <v>1868</v>
      </c>
      <c r="B521" s="30">
        <v>1901</v>
      </c>
      <c r="C521" s="30" t="s">
        <v>2702</v>
      </c>
      <c r="D521" s="30">
        <v>8001</v>
      </c>
      <c r="E521" s="30"/>
      <c r="F521" s="30"/>
      <c r="G521" s="30"/>
      <c r="H521" s="30"/>
      <c r="I521" s="30"/>
      <c r="J521" s="30"/>
      <c r="K521" s="30"/>
      <c r="L521" s="30"/>
      <c r="M521" s="30"/>
      <c r="N521" s="30"/>
      <c r="O521" s="30"/>
      <c r="P521" s="30"/>
      <c r="Q521" s="30"/>
      <c r="R521" s="30"/>
      <c r="S521" s="30"/>
      <c r="T521" s="30"/>
      <c r="U521" s="30"/>
      <c r="V521" s="30"/>
      <c r="W521" s="30"/>
      <c r="X521" s="30"/>
      <c r="Y521" s="30"/>
      <c r="Z521" s="30"/>
      <c r="AA521" s="30"/>
      <c r="AB521" s="30"/>
      <c r="AC521" s="30"/>
      <c r="AD521" s="30"/>
      <c r="AE521" s="30"/>
      <c r="AF521" s="30"/>
      <c r="AG521" s="30"/>
      <c r="AH521" s="30"/>
      <c r="AI521" s="30"/>
      <c r="AJ521" s="30"/>
      <c r="AK521" s="30"/>
      <c r="AL521" s="30"/>
      <c r="AM521" s="30"/>
      <c r="AN521" s="30"/>
      <c r="AO521" s="30"/>
      <c r="AP521" s="30"/>
      <c r="AQ521" s="30"/>
      <c r="AR521" s="30"/>
      <c r="AS521" s="30"/>
      <c r="AT521" s="30"/>
      <c r="AU521" s="30"/>
      <c r="AV521" s="30"/>
      <c r="AW521" s="30"/>
      <c r="AX521" s="30"/>
      <c r="AY521" s="30"/>
      <c r="AZ521" s="30"/>
      <c r="BA521" s="30"/>
      <c r="BB521" s="30"/>
      <c r="BC521" s="30"/>
      <c r="BD521" s="30"/>
      <c r="BE521" s="30"/>
      <c r="BF521" s="30"/>
      <c r="BG521" s="30"/>
      <c r="BH521" s="30"/>
      <c r="BI521" s="30"/>
      <c r="BJ521" s="30"/>
      <c r="BK521" s="30"/>
      <c r="BL521" s="30"/>
      <c r="BM521" s="30"/>
      <c r="BN521" s="30"/>
      <c r="BO521" s="30"/>
      <c r="BP521" s="30"/>
      <c r="BQ521" s="30"/>
      <c r="BR521" s="30"/>
      <c r="BS521" s="30"/>
      <c r="BT521" s="30"/>
      <c r="BU521" s="30"/>
      <c r="BV521" s="30"/>
      <c r="BW521" s="30"/>
      <c r="BX521" s="30"/>
      <c r="BY521" s="30"/>
      <c r="BZ521" s="30"/>
      <c r="CA521" s="30"/>
      <c r="CB521" s="30"/>
      <c r="CC521" s="30"/>
      <c r="CD521" s="30"/>
      <c r="CE521" s="30"/>
      <c r="CF521" s="30"/>
      <c r="CG521" s="30"/>
      <c r="CH521" s="30"/>
      <c r="CI521" s="30"/>
      <c r="CJ521" s="30"/>
      <c r="CK521" s="30"/>
      <c r="CL521" s="30"/>
      <c r="CM521" s="30"/>
      <c r="CN521" s="30"/>
      <c r="CO521" s="30"/>
      <c r="CP521" s="30"/>
      <c r="CQ521" s="30"/>
      <c r="CR521" s="30"/>
    </row>
    <row r="522" spans="1:96" x14ac:dyDescent="0.25">
      <c r="A522" s="30" t="s">
        <v>1869</v>
      </c>
      <c r="B522" s="30">
        <v>1796</v>
      </c>
      <c r="C522" s="30" t="s">
        <v>2653</v>
      </c>
      <c r="D522" s="30">
        <v>10</v>
      </c>
      <c r="E522" s="30"/>
      <c r="F522" s="30"/>
      <c r="G522" s="30"/>
      <c r="H522" s="30"/>
      <c r="I522" s="30"/>
      <c r="J522" s="30"/>
      <c r="K522" s="30"/>
      <c r="L522" s="30"/>
      <c r="M522" s="30"/>
      <c r="N522" s="30"/>
      <c r="O522" s="30"/>
      <c r="P522" s="30"/>
      <c r="Q522" s="30"/>
      <c r="R522" s="30"/>
      <c r="S522" s="30"/>
      <c r="T522" s="30"/>
      <c r="U522" s="30"/>
      <c r="V522" s="30"/>
      <c r="W522" s="30"/>
      <c r="X522" s="30"/>
      <c r="Y522" s="30"/>
      <c r="Z522" s="30"/>
      <c r="AA522" s="30"/>
      <c r="AB522" s="30"/>
      <c r="AC522" s="30"/>
      <c r="AD522" s="30"/>
      <c r="AE522" s="30"/>
      <c r="AF522" s="30"/>
      <c r="AG522" s="30"/>
      <c r="AH522" s="30"/>
      <c r="AI522" s="30"/>
      <c r="AJ522" s="30"/>
      <c r="AK522" s="30"/>
      <c r="AL522" s="30"/>
      <c r="AM522" s="30"/>
      <c r="AN522" s="30"/>
      <c r="AO522" s="30"/>
      <c r="AP522" s="30"/>
      <c r="AQ522" s="30"/>
      <c r="AR522" s="30"/>
      <c r="AS522" s="30"/>
      <c r="AT522" s="30"/>
      <c r="AU522" s="30"/>
      <c r="AV522" s="30"/>
      <c r="AW522" s="30"/>
      <c r="AX522" s="30"/>
      <c r="AY522" s="30"/>
      <c r="AZ522" s="30"/>
      <c r="BA522" s="30"/>
      <c r="BB522" s="30"/>
      <c r="BC522" s="30"/>
      <c r="BD522" s="30"/>
      <c r="BE522" s="30"/>
      <c r="BF522" s="30"/>
      <c r="BG522" s="30"/>
      <c r="BH522" s="30"/>
      <c r="BI522" s="30"/>
      <c r="BJ522" s="30"/>
      <c r="BK522" s="30"/>
      <c r="BL522" s="30"/>
      <c r="BM522" s="30"/>
      <c r="BN522" s="30"/>
      <c r="BO522" s="30"/>
      <c r="BP522" s="30"/>
      <c r="BQ522" s="30"/>
      <c r="BR522" s="30"/>
      <c r="BS522" s="30"/>
      <c r="BT522" s="30"/>
      <c r="BU522" s="30"/>
      <c r="BV522" s="30"/>
      <c r="BW522" s="30"/>
      <c r="BX522" s="30"/>
      <c r="BY522" s="30"/>
      <c r="BZ522" s="30"/>
      <c r="CA522" s="30"/>
      <c r="CB522" s="30"/>
      <c r="CC522" s="30"/>
      <c r="CD522" s="30"/>
      <c r="CE522" s="30"/>
      <c r="CF522" s="30"/>
      <c r="CG522" s="30"/>
      <c r="CH522" s="30"/>
      <c r="CI522" s="30"/>
      <c r="CJ522" s="30"/>
      <c r="CK522" s="30"/>
      <c r="CL522" s="30"/>
      <c r="CM522" s="30"/>
      <c r="CN522" s="30"/>
      <c r="CO522" s="30"/>
      <c r="CP522" s="30"/>
      <c r="CQ522" s="30"/>
      <c r="CR522" s="30"/>
    </row>
    <row r="523" spans="1:96" x14ac:dyDescent="0.25">
      <c r="A523" s="30" t="s">
        <v>1870</v>
      </c>
      <c r="B523" s="30">
        <v>1748</v>
      </c>
      <c r="C523" s="30" t="s">
        <v>2642</v>
      </c>
      <c r="D523" s="30">
        <v>880</v>
      </c>
      <c r="E523" s="30"/>
      <c r="F523" s="30"/>
      <c r="G523" s="30"/>
      <c r="H523" s="30"/>
      <c r="I523" s="30"/>
      <c r="J523" s="30"/>
      <c r="K523" s="30"/>
      <c r="L523" s="30"/>
      <c r="M523" s="30"/>
      <c r="N523" s="30"/>
      <c r="O523" s="30"/>
      <c r="P523" s="30"/>
      <c r="Q523" s="30"/>
      <c r="R523" s="30"/>
      <c r="S523" s="30"/>
      <c r="T523" s="30"/>
      <c r="U523" s="30"/>
      <c r="V523" s="30"/>
      <c r="W523" s="30"/>
      <c r="X523" s="30"/>
      <c r="Y523" s="30"/>
      <c r="Z523" s="30"/>
      <c r="AA523" s="30"/>
      <c r="AB523" s="30"/>
      <c r="AC523" s="30"/>
      <c r="AD523" s="30"/>
      <c r="AE523" s="30"/>
      <c r="AF523" s="30"/>
      <c r="AG523" s="30"/>
      <c r="AH523" s="30"/>
      <c r="AI523" s="30"/>
      <c r="AJ523" s="30"/>
      <c r="AK523" s="30"/>
      <c r="AL523" s="30"/>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c r="BI523" s="30"/>
      <c r="BJ523" s="30"/>
      <c r="BK523" s="30"/>
      <c r="BL523" s="30"/>
      <c r="BM523" s="30"/>
      <c r="BN523" s="30"/>
      <c r="BO523" s="30"/>
      <c r="BP523" s="30"/>
      <c r="BQ523" s="30"/>
      <c r="BR523" s="30"/>
      <c r="BS523" s="30"/>
      <c r="BT523" s="30"/>
      <c r="BU523" s="30"/>
      <c r="BV523" s="30"/>
      <c r="BW523" s="30"/>
      <c r="BX523" s="30"/>
      <c r="BY523" s="30"/>
      <c r="BZ523" s="30"/>
      <c r="CA523" s="30"/>
      <c r="CB523" s="30"/>
      <c r="CC523" s="30"/>
      <c r="CD523" s="30"/>
      <c r="CE523" s="30"/>
      <c r="CF523" s="30"/>
      <c r="CG523" s="30"/>
      <c r="CH523" s="30"/>
      <c r="CI523" s="30"/>
      <c r="CJ523" s="30"/>
      <c r="CK523" s="30"/>
      <c r="CL523" s="30"/>
      <c r="CM523" s="30"/>
      <c r="CN523" s="30"/>
      <c r="CO523" s="30"/>
      <c r="CP523" s="30"/>
      <c r="CQ523" s="30"/>
      <c r="CR523" s="30"/>
    </row>
    <row r="524" spans="1:96" x14ac:dyDescent="0.25">
      <c r="A524" s="30" t="s">
        <v>1871</v>
      </c>
      <c r="B524" s="30">
        <v>1877</v>
      </c>
      <c r="C524" s="30" t="s">
        <v>2702</v>
      </c>
      <c r="D524" s="30">
        <v>8001</v>
      </c>
      <c r="E524" s="30"/>
      <c r="F524" s="30"/>
      <c r="G524" s="30"/>
      <c r="H524" s="30"/>
      <c r="I524" s="30"/>
      <c r="J524" s="30"/>
      <c r="K524" s="30"/>
      <c r="L524" s="30"/>
      <c r="M524" s="30"/>
      <c r="N524" s="30"/>
      <c r="O524" s="30"/>
      <c r="P524" s="30"/>
      <c r="Q524" s="30"/>
      <c r="R524" s="30"/>
      <c r="S524" s="30"/>
      <c r="T524" s="30"/>
      <c r="U524" s="30"/>
      <c r="V524" s="30"/>
      <c r="W524" s="30"/>
      <c r="X524" s="30"/>
      <c r="Y524" s="30"/>
      <c r="Z524" s="30"/>
      <c r="AA524" s="30"/>
      <c r="AB524" s="30"/>
      <c r="AC524" s="30"/>
      <c r="AD524" s="30"/>
      <c r="AE524" s="30"/>
      <c r="AF524" s="30"/>
      <c r="AG524" s="30"/>
      <c r="AH524" s="30"/>
      <c r="AI524" s="30"/>
      <c r="AJ524" s="30"/>
      <c r="AK524" s="30"/>
      <c r="AL524" s="30"/>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c r="BI524" s="30"/>
      <c r="BJ524" s="30"/>
      <c r="BK524" s="30"/>
      <c r="BL524" s="30"/>
      <c r="BM524" s="30"/>
      <c r="BN524" s="30"/>
      <c r="BO524" s="30"/>
      <c r="BP524" s="30"/>
      <c r="BQ524" s="30"/>
      <c r="BR524" s="30"/>
      <c r="BS524" s="30"/>
      <c r="BT524" s="30"/>
      <c r="BU524" s="30"/>
      <c r="BV524" s="30"/>
      <c r="BW524" s="30"/>
      <c r="BX524" s="30"/>
      <c r="BY524" s="30"/>
      <c r="BZ524" s="30"/>
      <c r="CA524" s="30"/>
      <c r="CB524" s="30"/>
      <c r="CC524" s="30"/>
      <c r="CD524" s="30"/>
      <c r="CE524" s="30"/>
      <c r="CF524" s="30"/>
      <c r="CG524" s="30"/>
      <c r="CH524" s="30"/>
      <c r="CI524" s="30"/>
      <c r="CJ524" s="30"/>
      <c r="CK524" s="30"/>
      <c r="CL524" s="30"/>
      <c r="CM524" s="30"/>
      <c r="CN524" s="30"/>
      <c r="CO524" s="30"/>
      <c r="CP524" s="30"/>
      <c r="CQ524" s="30"/>
      <c r="CR524" s="30"/>
    </row>
    <row r="525" spans="1:96" x14ac:dyDescent="0.25">
      <c r="A525" s="30" t="s">
        <v>1872</v>
      </c>
      <c r="B525" s="30">
        <v>9999</v>
      </c>
      <c r="C525" s="30" t="s">
        <v>2692</v>
      </c>
      <c r="D525" s="30">
        <v>9000</v>
      </c>
      <c r="E525" s="30"/>
      <c r="F525" s="30"/>
      <c r="G525" s="30"/>
      <c r="H525" s="30"/>
      <c r="I525" s="30"/>
      <c r="J525" s="30"/>
      <c r="K525" s="30"/>
      <c r="L525" s="30"/>
      <c r="M525" s="30"/>
      <c r="N525" s="30"/>
      <c r="O525" s="30"/>
      <c r="P525" s="30"/>
      <c r="Q525" s="30"/>
      <c r="R525" s="30"/>
      <c r="S525" s="30"/>
      <c r="T525" s="30"/>
      <c r="U525" s="30"/>
      <c r="V525" s="30"/>
      <c r="W525" s="30"/>
      <c r="X525" s="30"/>
      <c r="Y525" s="30"/>
      <c r="Z525" s="30"/>
      <c r="AA525" s="30"/>
      <c r="AB525" s="30"/>
      <c r="AC525" s="30"/>
      <c r="AD525" s="30"/>
      <c r="AE525" s="30"/>
      <c r="AF525" s="30"/>
      <c r="AG525" s="30"/>
      <c r="AH525" s="30"/>
      <c r="AI525" s="30"/>
      <c r="AJ525" s="30"/>
      <c r="AK525" s="30"/>
      <c r="AL525" s="30"/>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c r="BI525" s="30"/>
      <c r="BJ525" s="30"/>
      <c r="BK525" s="30"/>
      <c r="BL525" s="30"/>
      <c r="BM525" s="30"/>
      <c r="BN525" s="30"/>
      <c r="BO525" s="30"/>
      <c r="BP525" s="30"/>
      <c r="BQ525" s="30"/>
      <c r="BR525" s="30"/>
      <c r="BS525" s="30"/>
      <c r="BT525" s="30"/>
      <c r="BU525" s="30"/>
      <c r="BV525" s="30"/>
      <c r="BW525" s="30"/>
      <c r="BX525" s="30"/>
      <c r="BY525" s="30"/>
      <c r="BZ525" s="30"/>
      <c r="CA525" s="30"/>
      <c r="CB525" s="30"/>
      <c r="CC525" s="30"/>
      <c r="CD525" s="30"/>
      <c r="CE525" s="30"/>
      <c r="CF525" s="30"/>
      <c r="CG525" s="30"/>
      <c r="CH525" s="30"/>
      <c r="CI525" s="30"/>
      <c r="CJ525" s="30"/>
      <c r="CK525" s="30"/>
      <c r="CL525" s="30"/>
      <c r="CM525" s="30"/>
      <c r="CN525" s="30"/>
      <c r="CO525" s="30"/>
      <c r="CP525" s="30"/>
      <c r="CQ525" s="30"/>
      <c r="CR525" s="30"/>
    </row>
    <row r="526" spans="1:96" x14ac:dyDescent="0.25">
      <c r="A526" s="30" t="s">
        <v>1873</v>
      </c>
      <c r="B526" s="30">
        <v>1791</v>
      </c>
      <c r="C526" s="30" t="s">
        <v>2702</v>
      </c>
      <c r="D526" s="30">
        <v>8001</v>
      </c>
      <c r="E526" s="30"/>
      <c r="F526" s="30"/>
      <c r="G526" s="30"/>
      <c r="H526" s="30"/>
      <c r="I526" s="30"/>
      <c r="J526" s="30"/>
      <c r="K526" s="30"/>
      <c r="L526" s="30"/>
      <c r="M526" s="30"/>
      <c r="N526" s="30"/>
      <c r="O526" s="30"/>
      <c r="P526" s="30"/>
      <c r="Q526" s="30"/>
      <c r="R526" s="30"/>
      <c r="S526" s="30"/>
      <c r="T526" s="30"/>
      <c r="U526" s="30"/>
      <c r="V526" s="30"/>
      <c r="W526" s="30"/>
      <c r="X526" s="30"/>
      <c r="Y526" s="30"/>
      <c r="Z526" s="30"/>
      <c r="AA526" s="30"/>
      <c r="AB526" s="30"/>
      <c r="AC526" s="30"/>
      <c r="AD526" s="30"/>
      <c r="AE526" s="30"/>
      <c r="AF526" s="30"/>
      <c r="AG526" s="30"/>
      <c r="AH526" s="30"/>
      <c r="AI526" s="30"/>
      <c r="AJ526" s="30"/>
      <c r="AK526" s="30"/>
      <c r="AL526" s="30"/>
      <c r="AM526" s="30"/>
      <c r="AN526" s="30"/>
      <c r="AO526" s="30"/>
      <c r="AP526" s="30"/>
      <c r="AQ526" s="30"/>
      <c r="AR526" s="30"/>
      <c r="AS526" s="30"/>
      <c r="AT526" s="30"/>
      <c r="AU526" s="30"/>
      <c r="AV526" s="30"/>
      <c r="AW526" s="30"/>
      <c r="AX526" s="30"/>
      <c r="AY526" s="30"/>
      <c r="AZ526" s="30"/>
      <c r="BA526" s="30"/>
      <c r="BB526" s="30"/>
      <c r="BC526" s="30"/>
      <c r="BD526" s="30"/>
      <c r="BE526" s="30"/>
      <c r="BF526" s="30"/>
      <c r="BG526" s="30"/>
      <c r="BH526" s="30"/>
      <c r="BI526" s="30"/>
      <c r="BJ526" s="30"/>
      <c r="BK526" s="30"/>
      <c r="BL526" s="30"/>
      <c r="BM526" s="30"/>
      <c r="BN526" s="30"/>
      <c r="BO526" s="30"/>
      <c r="BP526" s="30"/>
      <c r="BQ526" s="30"/>
      <c r="BR526" s="30"/>
      <c r="BS526" s="30"/>
      <c r="BT526" s="30"/>
      <c r="BU526" s="30"/>
      <c r="BV526" s="30"/>
      <c r="BW526" s="30"/>
      <c r="BX526" s="30"/>
      <c r="BY526" s="30"/>
      <c r="BZ526" s="30"/>
      <c r="CA526" s="30"/>
      <c r="CB526" s="30"/>
      <c r="CC526" s="30"/>
      <c r="CD526" s="30"/>
      <c r="CE526" s="30"/>
      <c r="CF526" s="30"/>
      <c r="CG526" s="30"/>
      <c r="CH526" s="30"/>
      <c r="CI526" s="30"/>
      <c r="CJ526" s="30"/>
      <c r="CK526" s="30"/>
      <c r="CL526" s="30"/>
      <c r="CM526" s="30"/>
      <c r="CN526" s="30"/>
      <c r="CO526" s="30"/>
      <c r="CP526" s="30"/>
      <c r="CQ526" s="30"/>
      <c r="CR526" s="30"/>
    </row>
    <row r="527" spans="1:96" x14ac:dyDescent="0.25">
      <c r="A527" s="30" t="s">
        <v>1874</v>
      </c>
      <c r="B527" s="30">
        <v>1795</v>
      </c>
      <c r="C527" s="30" t="s">
        <v>2702</v>
      </c>
      <c r="D527" s="30">
        <v>8001</v>
      </c>
      <c r="E527" s="30"/>
      <c r="F527" s="30"/>
      <c r="G527" s="30"/>
      <c r="H527" s="30"/>
      <c r="I527" s="30"/>
      <c r="J527" s="30"/>
      <c r="K527" s="30"/>
      <c r="L527" s="30"/>
      <c r="M527" s="30"/>
      <c r="N527" s="30"/>
      <c r="O527" s="30"/>
      <c r="P527" s="30"/>
      <c r="Q527" s="30"/>
      <c r="R527" s="30"/>
      <c r="S527" s="30"/>
      <c r="T527" s="30"/>
      <c r="U527" s="30"/>
      <c r="V527" s="30"/>
      <c r="W527" s="30"/>
      <c r="X527" s="30"/>
      <c r="Y527" s="30"/>
      <c r="Z527" s="30"/>
      <c r="AA527" s="30"/>
      <c r="AB527" s="30"/>
      <c r="AC527" s="30"/>
      <c r="AD527" s="30"/>
      <c r="AE527" s="30"/>
      <c r="AF527" s="30"/>
      <c r="AG527" s="30"/>
      <c r="AH527" s="30"/>
      <c r="AI527" s="30"/>
      <c r="AJ527" s="30"/>
      <c r="AK527" s="30"/>
      <c r="AL527" s="30"/>
      <c r="AM527" s="30"/>
      <c r="AN527" s="30"/>
      <c r="AO527" s="30"/>
      <c r="AP527" s="30"/>
      <c r="AQ527" s="30"/>
      <c r="AR527" s="30"/>
      <c r="AS527" s="30"/>
      <c r="AT527" s="30"/>
      <c r="AU527" s="30"/>
      <c r="AV527" s="30"/>
      <c r="AW527" s="30"/>
      <c r="AX527" s="30"/>
      <c r="AY527" s="30"/>
      <c r="AZ527" s="30"/>
      <c r="BA527" s="30"/>
      <c r="BB527" s="30"/>
      <c r="BC527" s="30"/>
      <c r="BD527" s="30"/>
      <c r="BE527" s="30"/>
      <c r="BF527" s="30"/>
      <c r="BG527" s="30"/>
      <c r="BH527" s="30"/>
      <c r="BI527" s="30"/>
      <c r="BJ527" s="30"/>
      <c r="BK527" s="30"/>
      <c r="BL527" s="30"/>
      <c r="BM527" s="30"/>
      <c r="BN527" s="30"/>
      <c r="BO527" s="30"/>
      <c r="BP527" s="30"/>
      <c r="BQ527" s="30"/>
      <c r="BR527" s="30"/>
      <c r="BS527" s="30"/>
      <c r="BT527" s="30"/>
      <c r="BU527" s="30"/>
      <c r="BV527" s="30"/>
      <c r="BW527" s="30"/>
      <c r="BX527" s="30"/>
      <c r="BY527" s="30"/>
      <c r="BZ527" s="30"/>
      <c r="CA527" s="30"/>
      <c r="CB527" s="30"/>
      <c r="CC527" s="30"/>
      <c r="CD527" s="30"/>
      <c r="CE527" s="30"/>
      <c r="CF527" s="30"/>
      <c r="CG527" s="30"/>
      <c r="CH527" s="30"/>
      <c r="CI527" s="30"/>
      <c r="CJ527" s="30"/>
      <c r="CK527" s="30"/>
      <c r="CL527" s="30"/>
      <c r="CM527" s="30"/>
      <c r="CN527" s="30"/>
      <c r="CO527" s="30"/>
      <c r="CP527" s="30"/>
      <c r="CQ527" s="30"/>
      <c r="CR527" s="30"/>
    </row>
    <row r="528" spans="1:96" x14ac:dyDescent="0.25">
      <c r="A528" s="30" t="s">
        <v>1875</v>
      </c>
      <c r="B528" s="30">
        <v>1752</v>
      </c>
      <c r="C528" s="30" t="s">
        <v>2641</v>
      </c>
      <c r="D528" s="30">
        <v>20</v>
      </c>
      <c r="E528" s="30"/>
      <c r="F528" s="30"/>
      <c r="G528" s="30"/>
      <c r="H528" s="30"/>
      <c r="I528" s="30"/>
      <c r="J528" s="30"/>
      <c r="K528" s="30"/>
      <c r="L528" s="30"/>
      <c r="M528" s="30"/>
      <c r="N528" s="30"/>
      <c r="O528" s="30"/>
      <c r="P528" s="30"/>
      <c r="Q528" s="30"/>
      <c r="R528" s="30"/>
      <c r="S528" s="30"/>
      <c r="T528" s="30"/>
      <c r="U528" s="30"/>
      <c r="V528" s="30"/>
      <c r="W528" s="30"/>
      <c r="X528" s="30"/>
      <c r="Y528" s="30"/>
      <c r="Z528" s="30"/>
      <c r="AA528" s="30"/>
      <c r="AB528" s="30"/>
      <c r="AC528" s="30"/>
      <c r="AD528" s="30"/>
      <c r="AE528" s="30"/>
      <c r="AF528" s="30"/>
      <c r="AG528" s="30"/>
      <c r="AH528" s="30"/>
      <c r="AI528" s="30"/>
      <c r="AJ528" s="30"/>
      <c r="AK528" s="30"/>
      <c r="AL528" s="30"/>
      <c r="AM528" s="30"/>
      <c r="AN528" s="30"/>
      <c r="AO528" s="30"/>
      <c r="AP528" s="30"/>
      <c r="AQ528" s="30"/>
      <c r="AR528" s="30"/>
      <c r="AS528" s="30"/>
      <c r="AT528" s="30"/>
      <c r="AU528" s="30"/>
      <c r="AV528" s="30"/>
      <c r="AW528" s="30"/>
      <c r="AX528" s="30"/>
      <c r="AY528" s="30"/>
      <c r="AZ528" s="30"/>
      <c r="BA528" s="30"/>
      <c r="BB528" s="30"/>
      <c r="BC528" s="30"/>
      <c r="BD528" s="30"/>
      <c r="BE528" s="30"/>
      <c r="BF528" s="30"/>
      <c r="BG528" s="30"/>
      <c r="BH528" s="30"/>
      <c r="BI528" s="30"/>
      <c r="BJ528" s="30"/>
      <c r="BK528" s="30"/>
      <c r="BL528" s="30"/>
      <c r="BM528" s="30"/>
      <c r="BN528" s="30"/>
      <c r="BO528" s="30"/>
      <c r="BP528" s="30"/>
      <c r="BQ528" s="30"/>
      <c r="BR528" s="30"/>
      <c r="BS528" s="30"/>
      <c r="BT528" s="30"/>
      <c r="BU528" s="30"/>
      <c r="BV528" s="30"/>
      <c r="BW528" s="30"/>
      <c r="BX528" s="30"/>
      <c r="BY528" s="30"/>
      <c r="BZ528" s="30"/>
      <c r="CA528" s="30"/>
      <c r="CB528" s="30"/>
      <c r="CC528" s="30"/>
      <c r="CD528" s="30"/>
      <c r="CE528" s="30"/>
      <c r="CF528" s="30"/>
      <c r="CG528" s="30"/>
      <c r="CH528" s="30"/>
      <c r="CI528" s="30"/>
      <c r="CJ528" s="30"/>
      <c r="CK528" s="30"/>
      <c r="CL528" s="30"/>
      <c r="CM528" s="30"/>
      <c r="CN528" s="30"/>
      <c r="CO528" s="30"/>
      <c r="CP528" s="30"/>
      <c r="CQ528" s="30"/>
      <c r="CR528" s="30"/>
    </row>
    <row r="529" spans="1:96" x14ac:dyDescent="0.25">
      <c r="A529" s="30" t="s">
        <v>1876</v>
      </c>
      <c r="B529" s="30">
        <v>206</v>
      </c>
      <c r="C529" s="30" t="s">
        <v>2890</v>
      </c>
      <c r="D529" s="30">
        <v>120</v>
      </c>
      <c r="E529" s="30"/>
      <c r="F529" s="30"/>
      <c r="G529" s="30"/>
      <c r="H529" s="30"/>
      <c r="I529" s="30"/>
      <c r="J529" s="30"/>
      <c r="K529" s="30"/>
      <c r="L529" s="30"/>
      <c r="M529" s="30"/>
      <c r="N529" s="30"/>
      <c r="O529" s="30"/>
      <c r="P529" s="30"/>
      <c r="Q529" s="30"/>
      <c r="R529" s="30"/>
      <c r="S529" s="30"/>
      <c r="T529" s="30"/>
      <c r="U529" s="30"/>
      <c r="V529" s="30"/>
      <c r="W529" s="30"/>
      <c r="X529" s="30"/>
      <c r="Y529" s="30"/>
      <c r="Z529" s="30"/>
      <c r="AA529" s="30"/>
      <c r="AB529" s="30"/>
      <c r="AC529" s="30"/>
      <c r="AD529" s="30"/>
      <c r="AE529" s="30"/>
      <c r="AF529" s="30"/>
      <c r="AG529" s="30"/>
      <c r="AH529" s="30"/>
      <c r="AI529" s="30"/>
      <c r="AJ529" s="30"/>
      <c r="AK529" s="30"/>
      <c r="AL529" s="30"/>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c r="BI529" s="30"/>
      <c r="BJ529" s="30"/>
      <c r="BK529" s="30"/>
      <c r="BL529" s="30"/>
      <c r="BM529" s="30"/>
      <c r="BN529" s="30"/>
      <c r="BO529" s="30"/>
      <c r="BP529" s="30"/>
      <c r="BQ529" s="30"/>
      <c r="BR529" s="30"/>
      <c r="BS529" s="30"/>
      <c r="BT529" s="30"/>
      <c r="BU529" s="30"/>
      <c r="BV529" s="30"/>
      <c r="BW529" s="30"/>
      <c r="BX529" s="30"/>
      <c r="BY529" s="30"/>
      <c r="BZ529" s="30"/>
      <c r="CA529" s="30"/>
      <c r="CB529" s="30"/>
      <c r="CC529" s="30"/>
      <c r="CD529" s="30"/>
      <c r="CE529" s="30"/>
      <c r="CF529" s="30"/>
      <c r="CG529" s="30"/>
      <c r="CH529" s="30"/>
      <c r="CI529" s="30"/>
      <c r="CJ529" s="30"/>
      <c r="CK529" s="30"/>
      <c r="CL529" s="30"/>
      <c r="CM529" s="30"/>
      <c r="CN529" s="30"/>
      <c r="CO529" s="30"/>
      <c r="CP529" s="30"/>
      <c r="CQ529" s="30"/>
      <c r="CR529" s="30"/>
    </row>
    <row r="530" spans="1:96" x14ac:dyDescent="0.25">
      <c r="A530" s="30" t="s">
        <v>1877</v>
      </c>
      <c r="B530" s="30">
        <v>1790</v>
      </c>
      <c r="C530" s="30" t="s">
        <v>2666</v>
      </c>
      <c r="D530" s="30">
        <v>1420</v>
      </c>
      <c r="E530" s="30"/>
      <c r="F530" s="30"/>
      <c r="G530" s="30"/>
      <c r="H530" s="30"/>
      <c r="I530" s="30"/>
      <c r="J530" s="30"/>
      <c r="K530" s="30"/>
      <c r="L530" s="30"/>
      <c r="M530" s="30"/>
      <c r="N530" s="30"/>
      <c r="O530" s="30"/>
      <c r="P530" s="30"/>
      <c r="Q530" s="30"/>
      <c r="R530" s="30"/>
      <c r="S530" s="30"/>
      <c r="T530" s="30"/>
      <c r="U530" s="30"/>
      <c r="V530" s="30"/>
      <c r="W530" s="30"/>
      <c r="X530" s="30"/>
      <c r="Y530" s="30"/>
      <c r="Z530" s="30"/>
      <c r="AA530" s="30"/>
      <c r="AB530" s="30"/>
      <c r="AC530" s="30"/>
      <c r="AD530" s="30"/>
      <c r="AE530" s="30"/>
      <c r="AF530" s="30"/>
      <c r="AG530" s="30"/>
      <c r="AH530" s="30"/>
      <c r="AI530" s="30"/>
      <c r="AJ530" s="30"/>
      <c r="AK530" s="30"/>
      <c r="AL530" s="30"/>
      <c r="AM530" s="30"/>
      <c r="AN530" s="30"/>
      <c r="AO530" s="30"/>
      <c r="AP530" s="30"/>
      <c r="AQ530" s="30"/>
      <c r="AR530" s="30"/>
      <c r="AS530" s="30"/>
      <c r="AT530" s="30"/>
      <c r="AU530" s="30"/>
      <c r="AV530" s="30"/>
      <c r="AW530" s="30"/>
      <c r="AX530" s="30"/>
      <c r="AY530" s="30"/>
      <c r="AZ530" s="30"/>
      <c r="BA530" s="30"/>
      <c r="BB530" s="30"/>
      <c r="BC530" s="30"/>
      <c r="BD530" s="30"/>
      <c r="BE530" s="30"/>
      <c r="BF530" s="30"/>
      <c r="BG530" s="30"/>
      <c r="BH530" s="30"/>
      <c r="BI530" s="30"/>
      <c r="BJ530" s="30"/>
      <c r="BK530" s="30"/>
      <c r="BL530" s="30"/>
      <c r="BM530" s="30"/>
      <c r="BN530" s="30"/>
      <c r="BO530" s="30"/>
      <c r="BP530" s="30"/>
      <c r="BQ530" s="30"/>
      <c r="BR530" s="30"/>
      <c r="BS530" s="30"/>
      <c r="BT530" s="30"/>
      <c r="BU530" s="30"/>
      <c r="BV530" s="30"/>
      <c r="BW530" s="30"/>
      <c r="BX530" s="30"/>
      <c r="BY530" s="30"/>
      <c r="BZ530" s="30"/>
      <c r="CA530" s="30"/>
      <c r="CB530" s="30"/>
      <c r="CC530" s="30"/>
      <c r="CD530" s="30"/>
      <c r="CE530" s="30"/>
      <c r="CF530" s="30"/>
      <c r="CG530" s="30"/>
      <c r="CH530" s="30"/>
      <c r="CI530" s="30"/>
      <c r="CJ530" s="30"/>
      <c r="CK530" s="30"/>
      <c r="CL530" s="30"/>
      <c r="CM530" s="30"/>
      <c r="CN530" s="30"/>
      <c r="CO530" s="30"/>
      <c r="CP530" s="30"/>
      <c r="CQ530" s="30"/>
      <c r="CR530" s="30"/>
    </row>
    <row r="531" spans="1:96" x14ac:dyDescent="0.25">
      <c r="A531" s="30" t="s">
        <v>1878</v>
      </c>
      <c r="B531" s="30">
        <v>1798</v>
      </c>
      <c r="C531" s="30" t="s">
        <v>2651</v>
      </c>
      <c r="D531" s="30">
        <v>1010</v>
      </c>
      <c r="E531" s="30"/>
      <c r="F531" s="30"/>
      <c r="G531" s="30"/>
      <c r="H531" s="30"/>
      <c r="I531" s="30"/>
      <c r="J531" s="30"/>
      <c r="K531" s="30"/>
      <c r="L531" s="30"/>
      <c r="M531" s="30"/>
      <c r="N531" s="30"/>
      <c r="O531" s="30"/>
      <c r="P531" s="30"/>
      <c r="Q531" s="30"/>
      <c r="R531" s="30"/>
      <c r="S531" s="30"/>
      <c r="T531" s="30"/>
      <c r="U531" s="30"/>
      <c r="V531" s="30"/>
      <c r="W531" s="30"/>
      <c r="X531" s="30"/>
      <c r="Y531" s="30"/>
      <c r="Z531" s="30"/>
      <c r="AA531" s="30"/>
      <c r="AB531" s="30"/>
      <c r="AC531" s="30"/>
      <c r="AD531" s="30"/>
      <c r="AE531" s="30"/>
      <c r="AF531" s="30"/>
      <c r="AG531" s="30"/>
      <c r="AH531" s="30"/>
      <c r="AI531" s="30"/>
      <c r="AJ531" s="30"/>
      <c r="AK531" s="30"/>
      <c r="AL531" s="30"/>
      <c r="AM531" s="30"/>
      <c r="AN531" s="30"/>
      <c r="AO531" s="30"/>
      <c r="AP531" s="30"/>
      <c r="AQ531" s="30"/>
      <c r="AR531" s="30"/>
      <c r="AS531" s="30"/>
      <c r="AT531" s="30"/>
      <c r="AU531" s="30"/>
      <c r="AV531" s="30"/>
      <c r="AW531" s="30"/>
      <c r="AX531" s="30"/>
      <c r="AY531" s="30"/>
      <c r="AZ531" s="30"/>
      <c r="BA531" s="30"/>
      <c r="BB531" s="30"/>
      <c r="BC531" s="30"/>
      <c r="BD531" s="30"/>
      <c r="BE531" s="30"/>
      <c r="BF531" s="30"/>
      <c r="BG531" s="30"/>
      <c r="BH531" s="30"/>
      <c r="BI531" s="30"/>
      <c r="BJ531" s="30"/>
      <c r="BK531" s="30"/>
      <c r="BL531" s="30"/>
      <c r="BM531" s="30"/>
      <c r="BN531" s="30"/>
      <c r="BO531" s="30"/>
      <c r="BP531" s="30"/>
      <c r="BQ531" s="30"/>
      <c r="BR531" s="30"/>
      <c r="BS531" s="30"/>
      <c r="BT531" s="30"/>
      <c r="BU531" s="30"/>
      <c r="BV531" s="30"/>
      <c r="BW531" s="30"/>
      <c r="BX531" s="30"/>
      <c r="BY531" s="30"/>
      <c r="BZ531" s="30"/>
      <c r="CA531" s="30"/>
      <c r="CB531" s="30"/>
      <c r="CC531" s="30"/>
      <c r="CD531" s="30"/>
      <c r="CE531" s="30"/>
      <c r="CF531" s="30"/>
      <c r="CG531" s="30"/>
      <c r="CH531" s="30"/>
      <c r="CI531" s="30"/>
      <c r="CJ531" s="30"/>
      <c r="CK531" s="30"/>
      <c r="CL531" s="30"/>
      <c r="CM531" s="30"/>
      <c r="CN531" s="30"/>
      <c r="CO531" s="30"/>
      <c r="CP531" s="30"/>
      <c r="CQ531" s="30"/>
      <c r="CR531" s="30"/>
    </row>
    <row r="532" spans="1:96" x14ac:dyDescent="0.25">
      <c r="A532" s="30" t="s">
        <v>1879</v>
      </c>
      <c r="B532" s="30">
        <v>1800</v>
      </c>
      <c r="C532" s="30" t="s">
        <v>2696</v>
      </c>
      <c r="D532" s="30">
        <v>180</v>
      </c>
      <c r="E532" s="30"/>
      <c r="F532" s="30"/>
      <c r="G532" s="30"/>
      <c r="H532" s="30"/>
      <c r="I532" s="30"/>
      <c r="J532" s="30"/>
      <c r="K532" s="30"/>
      <c r="L532" s="30"/>
      <c r="M532" s="30"/>
      <c r="N532" s="30"/>
      <c r="O532" s="30"/>
      <c r="P532" s="30"/>
      <c r="Q532" s="30"/>
      <c r="R532" s="30"/>
      <c r="S532" s="30"/>
      <c r="T532" s="30"/>
      <c r="U532" s="30"/>
      <c r="V532" s="30"/>
      <c r="W532" s="30"/>
      <c r="X532" s="30"/>
      <c r="Y532" s="30"/>
      <c r="Z532" s="30"/>
      <c r="AA532" s="30"/>
      <c r="AB532" s="30"/>
      <c r="AC532" s="30"/>
      <c r="AD532" s="30"/>
      <c r="AE532" s="30"/>
      <c r="AF532" s="30"/>
      <c r="AG532" s="30"/>
      <c r="AH532" s="30"/>
      <c r="AI532" s="30"/>
      <c r="AJ532" s="30"/>
      <c r="AK532" s="30"/>
      <c r="AL532" s="30"/>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c r="BI532" s="30"/>
      <c r="BJ532" s="30"/>
      <c r="BK532" s="30"/>
      <c r="BL532" s="30"/>
      <c r="BM532" s="30"/>
      <c r="BN532" s="30"/>
      <c r="BO532" s="30"/>
      <c r="BP532" s="30"/>
      <c r="BQ532" s="30"/>
      <c r="BR532" s="30"/>
      <c r="BS532" s="30"/>
      <c r="BT532" s="30"/>
      <c r="BU532" s="30"/>
      <c r="BV532" s="30"/>
      <c r="BW532" s="30"/>
      <c r="BX532" s="30"/>
      <c r="BY532" s="30"/>
      <c r="BZ532" s="30"/>
      <c r="CA532" s="30"/>
      <c r="CB532" s="30"/>
      <c r="CC532" s="30"/>
      <c r="CD532" s="30"/>
      <c r="CE532" s="30"/>
      <c r="CF532" s="30"/>
      <c r="CG532" s="30"/>
      <c r="CH532" s="30"/>
      <c r="CI532" s="30"/>
      <c r="CJ532" s="30"/>
      <c r="CK532" s="30"/>
      <c r="CL532" s="30"/>
      <c r="CM532" s="30"/>
      <c r="CN532" s="30"/>
      <c r="CO532" s="30"/>
      <c r="CP532" s="30"/>
      <c r="CQ532" s="30"/>
      <c r="CR532" s="30"/>
    </row>
    <row r="533" spans="1:96" x14ac:dyDescent="0.25">
      <c r="A533" s="30" t="s">
        <v>1880</v>
      </c>
      <c r="B533" s="30">
        <v>1816</v>
      </c>
      <c r="C533" s="30" t="s">
        <v>2642</v>
      </c>
      <c r="D533" s="30">
        <v>880</v>
      </c>
      <c r="E533" s="30"/>
      <c r="F533" s="30"/>
      <c r="G533" s="30"/>
      <c r="H533" s="30"/>
      <c r="I533" s="30"/>
      <c r="J533" s="30"/>
      <c r="K533" s="30"/>
      <c r="L533" s="30"/>
      <c r="M533" s="30"/>
      <c r="N533" s="30"/>
      <c r="O533" s="30"/>
      <c r="P533" s="30"/>
      <c r="Q533" s="30"/>
      <c r="R533" s="30"/>
      <c r="S533" s="30"/>
      <c r="T533" s="30"/>
      <c r="U533" s="30"/>
      <c r="V533" s="30"/>
      <c r="W533" s="30"/>
      <c r="X533" s="30"/>
      <c r="Y533" s="30"/>
      <c r="Z533" s="30"/>
      <c r="AA533" s="30"/>
      <c r="AB533" s="30"/>
      <c r="AC533" s="30"/>
      <c r="AD533" s="30"/>
      <c r="AE533" s="30"/>
      <c r="AF533" s="30"/>
      <c r="AG533" s="30"/>
      <c r="AH533" s="30"/>
      <c r="AI533" s="30"/>
      <c r="AJ533" s="30"/>
      <c r="AK533" s="30"/>
      <c r="AL533" s="30"/>
      <c r="AM533" s="30"/>
      <c r="AN533" s="30"/>
      <c r="AO533" s="30"/>
      <c r="AP533" s="30"/>
      <c r="AQ533" s="30"/>
      <c r="AR533" s="30"/>
      <c r="AS533" s="30"/>
      <c r="AT533" s="30"/>
      <c r="AU533" s="30"/>
      <c r="AV533" s="30"/>
      <c r="AW533" s="30"/>
      <c r="AX533" s="30"/>
      <c r="AY533" s="30"/>
      <c r="AZ533" s="30"/>
      <c r="BA533" s="30"/>
      <c r="BB533" s="30"/>
      <c r="BC533" s="30"/>
      <c r="BD533" s="30"/>
      <c r="BE533" s="30"/>
      <c r="BF533" s="30"/>
      <c r="BG533" s="30"/>
      <c r="BH533" s="30"/>
      <c r="BI533" s="30"/>
      <c r="BJ533" s="30"/>
      <c r="BK533" s="30"/>
      <c r="BL533" s="30"/>
      <c r="BM533" s="30"/>
      <c r="BN533" s="30"/>
      <c r="BO533" s="30"/>
      <c r="BP533" s="30"/>
      <c r="BQ533" s="30"/>
      <c r="BR533" s="30"/>
      <c r="BS533" s="30"/>
      <c r="BT533" s="30"/>
      <c r="BU533" s="30"/>
      <c r="BV533" s="30"/>
      <c r="BW533" s="30"/>
      <c r="BX533" s="30"/>
      <c r="BY533" s="30"/>
      <c r="BZ533" s="30"/>
      <c r="CA533" s="30"/>
      <c r="CB533" s="30"/>
      <c r="CC533" s="30"/>
      <c r="CD533" s="30"/>
      <c r="CE533" s="30"/>
      <c r="CF533" s="30"/>
      <c r="CG533" s="30"/>
      <c r="CH533" s="30"/>
      <c r="CI533" s="30"/>
      <c r="CJ533" s="30"/>
      <c r="CK533" s="30"/>
      <c r="CL533" s="30"/>
      <c r="CM533" s="30"/>
      <c r="CN533" s="30"/>
      <c r="CO533" s="30"/>
      <c r="CP533" s="30"/>
      <c r="CQ533" s="30"/>
      <c r="CR533" s="30"/>
    </row>
    <row r="534" spans="1:96" x14ac:dyDescent="0.25">
      <c r="A534" s="30" t="s">
        <v>1881</v>
      </c>
      <c r="B534" s="30">
        <v>1828</v>
      </c>
      <c r="C534" s="30" t="s">
        <v>2804</v>
      </c>
      <c r="D534" s="30">
        <v>2690</v>
      </c>
      <c r="E534" s="30"/>
      <c r="F534" s="30"/>
      <c r="G534" s="30"/>
      <c r="H534" s="30"/>
      <c r="I534" s="30"/>
      <c r="J534" s="30"/>
      <c r="K534" s="30"/>
      <c r="L534" s="30"/>
      <c r="M534" s="30"/>
      <c r="N534" s="30"/>
      <c r="O534" s="30"/>
      <c r="P534" s="30"/>
      <c r="Q534" s="30"/>
      <c r="R534" s="30"/>
      <c r="S534" s="30"/>
      <c r="T534" s="30"/>
      <c r="U534" s="30"/>
      <c r="V534" s="30"/>
      <c r="W534" s="30"/>
      <c r="X534" s="30"/>
      <c r="Y534" s="30"/>
      <c r="Z534" s="30"/>
      <c r="AA534" s="30"/>
      <c r="AB534" s="30"/>
      <c r="AC534" s="30"/>
      <c r="AD534" s="30"/>
      <c r="AE534" s="30"/>
      <c r="AF534" s="30"/>
      <c r="AG534" s="30"/>
      <c r="AH534" s="30"/>
      <c r="AI534" s="30"/>
      <c r="AJ534" s="30"/>
      <c r="AK534" s="30"/>
      <c r="AL534" s="30"/>
      <c r="AM534" s="30"/>
      <c r="AN534" s="30"/>
      <c r="AO534" s="30"/>
      <c r="AP534" s="30"/>
      <c r="AQ534" s="30"/>
      <c r="AR534" s="30"/>
      <c r="AS534" s="30"/>
      <c r="AT534" s="30"/>
      <c r="AU534" s="30"/>
      <c r="AV534" s="30"/>
      <c r="AW534" s="30"/>
      <c r="AX534" s="30"/>
      <c r="AY534" s="30"/>
      <c r="AZ534" s="30"/>
      <c r="BA534" s="30"/>
      <c r="BB534" s="30"/>
      <c r="BC534" s="30"/>
      <c r="BD534" s="30"/>
      <c r="BE534" s="30"/>
      <c r="BF534" s="30"/>
      <c r="BG534" s="30"/>
      <c r="BH534" s="30"/>
      <c r="BI534" s="30"/>
      <c r="BJ534" s="30"/>
      <c r="BK534" s="30"/>
      <c r="BL534" s="30"/>
      <c r="BM534" s="30"/>
      <c r="BN534" s="30"/>
      <c r="BO534" s="30"/>
      <c r="BP534" s="30"/>
      <c r="BQ534" s="30"/>
      <c r="BR534" s="30"/>
      <c r="BS534" s="30"/>
      <c r="BT534" s="30"/>
      <c r="BU534" s="30"/>
      <c r="BV534" s="30"/>
      <c r="BW534" s="30"/>
      <c r="BX534" s="30"/>
      <c r="BY534" s="30"/>
      <c r="BZ534" s="30"/>
      <c r="CA534" s="30"/>
      <c r="CB534" s="30"/>
      <c r="CC534" s="30"/>
      <c r="CD534" s="30"/>
      <c r="CE534" s="30"/>
      <c r="CF534" s="30"/>
      <c r="CG534" s="30"/>
      <c r="CH534" s="30"/>
      <c r="CI534" s="30"/>
      <c r="CJ534" s="30"/>
      <c r="CK534" s="30"/>
      <c r="CL534" s="30"/>
      <c r="CM534" s="30"/>
      <c r="CN534" s="30"/>
      <c r="CO534" s="30"/>
      <c r="CP534" s="30"/>
      <c r="CQ534" s="30"/>
      <c r="CR534" s="30"/>
    </row>
    <row r="535" spans="1:96" x14ac:dyDescent="0.25">
      <c r="A535" s="30" t="s">
        <v>1882</v>
      </c>
      <c r="B535" s="30">
        <v>1842</v>
      </c>
      <c r="C535" s="30" t="s">
        <v>2700</v>
      </c>
      <c r="D535" s="30">
        <v>480</v>
      </c>
      <c r="E535" s="30"/>
      <c r="F535" s="30"/>
      <c r="G535" s="30"/>
      <c r="H535" s="30"/>
      <c r="I535" s="30"/>
      <c r="J535" s="30"/>
      <c r="K535" s="30"/>
      <c r="L535" s="30"/>
      <c r="M535" s="30"/>
      <c r="N535" s="30"/>
      <c r="O535" s="30"/>
      <c r="P535" s="30"/>
      <c r="Q535" s="30"/>
      <c r="R535" s="30"/>
      <c r="S535" s="30"/>
      <c r="T535" s="30"/>
      <c r="U535" s="30"/>
      <c r="V535" s="30"/>
      <c r="W535" s="30"/>
      <c r="X535" s="30"/>
      <c r="Y535" s="30"/>
      <c r="Z535" s="30"/>
      <c r="AA535" s="30"/>
      <c r="AB535" s="30"/>
      <c r="AC535" s="30"/>
      <c r="AD535" s="30"/>
      <c r="AE535" s="30"/>
      <c r="AF535" s="30"/>
      <c r="AG535" s="30"/>
      <c r="AH535" s="30"/>
      <c r="AI535" s="30"/>
      <c r="AJ535" s="30"/>
      <c r="AK535" s="30"/>
      <c r="AL535" s="30"/>
      <c r="AM535" s="30"/>
      <c r="AN535" s="30"/>
      <c r="AO535" s="30"/>
      <c r="AP535" s="30"/>
      <c r="AQ535" s="30"/>
      <c r="AR535" s="30"/>
      <c r="AS535" s="30"/>
      <c r="AT535" s="30"/>
      <c r="AU535" s="30"/>
      <c r="AV535" s="30"/>
      <c r="AW535" s="30"/>
      <c r="AX535" s="30"/>
      <c r="AY535" s="30"/>
      <c r="AZ535" s="30"/>
      <c r="BA535" s="30"/>
      <c r="BB535" s="30"/>
      <c r="BC535" s="30"/>
      <c r="BD535" s="30"/>
      <c r="BE535" s="30"/>
      <c r="BF535" s="30"/>
      <c r="BG535" s="30"/>
      <c r="BH535" s="30"/>
      <c r="BI535" s="30"/>
      <c r="BJ535" s="30"/>
      <c r="BK535" s="30"/>
      <c r="BL535" s="30"/>
      <c r="BM535" s="30"/>
      <c r="BN535" s="30"/>
      <c r="BO535" s="30"/>
      <c r="BP535" s="30"/>
      <c r="BQ535" s="30"/>
      <c r="BR535" s="30"/>
      <c r="BS535" s="30"/>
      <c r="BT535" s="30"/>
      <c r="BU535" s="30"/>
      <c r="BV535" s="30"/>
      <c r="BW535" s="30"/>
      <c r="BX535" s="30"/>
      <c r="BY535" s="30"/>
      <c r="BZ535" s="30"/>
      <c r="CA535" s="30"/>
      <c r="CB535" s="30"/>
      <c r="CC535" s="30"/>
      <c r="CD535" s="30"/>
      <c r="CE535" s="30"/>
      <c r="CF535" s="30"/>
      <c r="CG535" s="30"/>
      <c r="CH535" s="30"/>
      <c r="CI535" s="30"/>
      <c r="CJ535" s="30"/>
      <c r="CK535" s="30"/>
      <c r="CL535" s="30"/>
      <c r="CM535" s="30"/>
      <c r="CN535" s="30"/>
      <c r="CO535" s="30"/>
      <c r="CP535" s="30"/>
      <c r="CQ535" s="30"/>
      <c r="CR535" s="30"/>
    </row>
    <row r="536" spans="1:96" x14ac:dyDescent="0.25">
      <c r="A536" s="30" t="s">
        <v>1883</v>
      </c>
      <c r="B536" s="30">
        <v>1846</v>
      </c>
      <c r="C536" s="30" t="s">
        <v>2642</v>
      </c>
      <c r="D536" s="30">
        <v>880</v>
      </c>
      <c r="E536" s="30"/>
      <c r="F536" s="30"/>
      <c r="G536" s="30"/>
      <c r="H536" s="30"/>
      <c r="I536" s="30"/>
      <c r="J536" s="30"/>
      <c r="K536" s="30"/>
      <c r="L536" s="30"/>
      <c r="M536" s="30"/>
      <c r="N536" s="30"/>
      <c r="O536" s="30"/>
      <c r="P536" s="30"/>
      <c r="Q536" s="30"/>
      <c r="R536" s="30"/>
      <c r="S536" s="30"/>
      <c r="T536" s="30"/>
      <c r="U536" s="30"/>
      <c r="V536" s="30"/>
      <c r="W536" s="30"/>
      <c r="X536" s="30"/>
      <c r="Y536" s="30"/>
      <c r="Z536" s="30"/>
      <c r="AA536" s="30"/>
      <c r="AB536" s="30"/>
      <c r="AC536" s="30"/>
      <c r="AD536" s="30"/>
      <c r="AE536" s="30"/>
      <c r="AF536" s="30"/>
      <c r="AG536" s="30"/>
      <c r="AH536" s="30"/>
      <c r="AI536" s="30"/>
      <c r="AJ536" s="30"/>
      <c r="AK536" s="30"/>
      <c r="AL536" s="30"/>
      <c r="AM536" s="30"/>
      <c r="AN536" s="30"/>
      <c r="AO536" s="30"/>
      <c r="AP536" s="30"/>
      <c r="AQ536" s="30"/>
      <c r="AR536" s="30"/>
      <c r="AS536" s="30"/>
      <c r="AT536" s="30"/>
      <c r="AU536" s="30"/>
      <c r="AV536" s="30"/>
      <c r="AW536" s="30"/>
      <c r="AX536" s="30"/>
      <c r="AY536" s="30"/>
      <c r="AZ536" s="30"/>
      <c r="BA536" s="30"/>
      <c r="BB536" s="30"/>
      <c r="BC536" s="30"/>
      <c r="BD536" s="30"/>
      <c r="BE536" s="30"/>
      <c r="BF536" s="30"/>
      <c r="BG536" s="30"/>
      <c r="BH536" s="30"/>
      <c r="BI536" s="30"/>
      <c r="BJ536" s="30"/>
      <c r="BK536" s="30"/>
      <c r="BL536" s="30"/>
      <c r="BM536" s="30"/>
      <c r="BN536" s="30"/>
      <c r="BO536" s="30"/>
      <c r="BP536" s="30"/>
      <c r="BQ536" s="30"/>
      <c r="BR536" s="30"/>
      <c r="BS536" s="30"/>
      <c r="BT536" s="30"/>
      <c r="BU536" s="30"/>
      <c r="BV536" s="30"/>
      <c r="BW536" s="30"/>
      <c r="BX536" s="30"/>
      <c r="BY536" s="30"/>
      <c r="BZ536" s="30"/>
      <c r="CA536" s="30"/>
      <c r="CB536" s="30"/>
      <c r="CC536" s="30"/>
      <c r="CD536" s="30"/>
      <c r="CE536" s="30"/>
      <c r="CF536" s="30"/>
      <c r="CG536" s="30"/>
      <c r="CH536" s="30"/>
      <c r="CI536" s="30"/>
      <c r="CJ536" s="30"/>
      <c r="CK536" s="30"/>
      <c r="CL536" s="30"/>
      <c r="CM536" s="30"/>
      <c r="CN536" s="30"/>
      <c r="CO536" s="30"/>
      <c r="CP536" s="30"/>
      <c r="CQ536" s="30"/>
      <c r="CR536" s="30"/>
    </row>
    <row r="537" spans="1:96" x14ac:dyDescent="0.25">
      <c r="A537" s="30" t="s">
        <v>1884</v>
      </c>
      <c r="B537" s="30">
        <v>1850</v>
      </c>
      <c r="C537" s="30" t="s">
        <v>2766</v>
      </c>
      <c r="D537" s="30">
        <v>2405</v>
      </c>
      <c r="E537" s="30"/>
      <c r="F537" s="30"/>
      <c r="G537" s="30"/>
      <c r="H537" s="30"/>
      <c r="I537" s="30"/>
      <c r="J537" s="30"/>
      <c r="K537" s="30"/>
      <c r="L537" s="30"/>
      <c r="M537" s="30"/>
      <c r="N537" s="30"/>
      <c r="O537" s="30"/>
      <c r="P537" s="30"/>
      <c r="Q537" s="30"/>
      <c r="R537" s="30"/>
      <c r="S537" s="30"/>
      <c r="T537" s="30"/>
      <c r="U537" s="30"/>
      <c r="V537" s="30"/>
      <c r="W537" s="30"/>
      <c r="X537" s="30"/>
      <c r="Y537" s="30"/>
      <c r="Z537" s="30"/>
      <c r="AA537" s="30"/>
      <c r="AB537" s="30"/>
      <c r="AC537" s="30"/>
      <c r="AD537" s="30"/>
      <c r="AE537" s="30"/>
      <c r="AF537" s="30"/>
      <c r="AG537" s="30"/>
      <c r="AH537" s="30"/>
      <c r="AI537" s="30"/>
      <c r="AJ537" s="30"/>
      <c r="AK537" s="30"/>
      <c r="AL537" s="30"/>
      <c r="AM537" s="30"/>
      <c r="AN537" s="30"/>
      <c r="AO537" s="30"/>
      <c r="AP537" s="30"/>
      <c r="AQ537" s="30"/>
      <c r="AR537" s="30"/>
      <c r="AS537" s="30"/>
      <c r="AT537" s="30"/>
      <c r="AU537" s="30"/>
      <c r="AV537" s="30"/>
      <c r="AW537" s="30"/>
      <c r="AX537" s="30"/>
      <c r="AY537" s="30"/>
      <c r="AZ537" s="30"/>
      <c r="BA537" s="30"/>
      <c r="BB537" s="30"/>
      <c r="BC537" s="30"/>
      <c r="BD537" s="30"/>
      <c r="BE537" s="30"/>
      <c r="BF537" s="30"/>
      <c r="BG537" s="30"/>
      <c r="BH537" s="30"/>
      <c r="BI537" s="30"/>
      <c r="BJ537" s="30"/>
      <c r="BK537" s="30"/>
      <c r="BL537" s="30"/>
      <c r="BM537" s="30"/>
      <c r="BN537" s="30"/>
      <c r="BO537" s="30"/>
      <c r="BP537" s="30"/>
      <c r="BQ537" s="30"/>
      <c r="BR537" s="30"/>
      <c r="BS537" s="30"/>
      <c r="BT537" s="30"/>
      <c r="BU537" s="30"/>
      <c r="BV537" s="30"/>
      <c r="BW537" s="30"/>
      <c r="BX537" s="30"/>
      <c r="BY537" s="30"/>
      <c r="BZ537" s="30"/>
      <c r="CA537" s="30"/>
      <c r="CB537" s="30"/>
      <c r="CC537" s="30"/>
      <c r="CD537" s="30"/>
      <c r="CE537" s="30"/>
      <c r="CF537" s="30"/>
      <c r="CG537" s="30"/>
      <c r="CH537" s="30"/>
      <c r="CI537" s="30"/>
      <c r="CJ537" s="30"/>
      <c r="CK537" s="30"/>
      <c r="CL537" s="30"/>
      <c r="CM537" s="30"/>
      <c r="CN537" s="30"/>
      <c r="CO537" s="30"/>
      <c r="CP537" s="30"/>
      <c r="CQ537" s="30"/>
      <c r="CR537" s="30"/>
    </row>
    <row r="538" spans="1:96" x14ac:dyDescent="0.25">
      <c r="A538" s="30" t="s">
        <v>1885</v>
      </c>
      <c r="B538" s="30">
        <v>1844</v>
      </c>
      <c r="C538" s="30" t="s">
        <v>2671</v>
      </c>
      <c r="D538" s="30">
        <v>470</v>
      </c>
      <c r="E538" s="30"/>
      <c r="F538" s="30"/>
      <c r="G538" s="30"/>
      <c r="H538" s="30"/>
      <c r="I538" s="30"/>
      <c r="J538" s="30"/>
      <c r="K538" s="30"/>
      <c r="L538" s="30"/>
      <c r="M538" s="30"/>
      <c r="N538" s="30"/>
      <c r="O538" s="30"/>
      <c r="P538" s="30"/>
      <c r="Q538" s="30"/>
      <c r="R538" s="30"/>
      <c r="S538" s="30"/>
      <c r="T538" s="30"/>
      <c r="U538" s="30"/>
      <c r="V538" s="30"/>
      <c r="W538" s="30"/>
      <c r="X538" s="30"/>
      <c r="Y538" s="30"/>
      <c r="Z538" s="30"/>
      <c r="AA538" s="30"/>
      <c r="AB538" s="30"/>
      <c r="AC538" s="30"/>
      <c r="AD538" s="30"/>
      <c r="AE538" s="30"/>
      <c r="AF538" s="30"/>
      <c r="AG538" s="30"/>
      <c r="AH538" s="30"/>
      <c r="AI538" s="30"/>
      <c r="AJ538" s="30"/>
      <c r="AK538" s="30"/>
      <c r="AL538" s="30"/>
      <c r="AM538" s="30"/>
      <c r="AN538" s="30"/>
      <c r="AO538" s="30"/>
      <c r="AP538" s="30"/>
      <c r="AQ538" s="30"/>
      <c r="AR538" s="30"/>
      <c r="AS538" s="30"/>
      <c r="AT538" s="30"/>
      <c r="AU538" s="30"/>
      <c r="AV538" s="30"/>
      <c r="AW538" s="30"/>
      <c r="AX538" s="30"/>
      <c r="AY538" s="30"/>
      <c r="AZ538" s="30"/>
      <c r="BA538" s="30"/>
      <c r="BB538" s="30"/>
      <c r="BC538" s="30"/>
      <c r="BD538" s="30"/>
      <c r="BE538" s="30"/>
      <c r="BF538" s="30"/>
      <c r="BG538" s="30"/>
      <c r="BH538" s="30"/>
      <c r="BI538" s="30"/>
      <c r="BJ538" s="30"/>
      <c r="BK538" s="30"/>
      <c r="BL538" s="30"/>
      <c r="BM538" s="30"/>
      <c r="BN538" s="30"/>
      <c r="BO538" s="30"/>
      <c r="BP538" s="30"/>
      <c r="BQ538" s="30"/>
      <c r="BR538" s="30"/>
      <c r="BS538" s="30"/>
      <c r="BT538" s="30"/>
      <c r="BU538" s="30"/>
      <c r="BV538" s="30"/>
      <c r="BW538" s="30"/>
      <c r="BX538" s="30"/>
      <c r="BY538" s="30"/>
      <c r="BZ538" s="30"/>
      <c r="CA538" s="30"/>
      <c r="CB538" s="30"/>
      <c r="CC538" s="30"/>
      <c r="CD538" s="30"/>
      <c r="CE538" s="30"/>
      <c r="CF538" s="30"/>
      <c r="CG538" s="30"/>
      <c r="CH538" s="30"/>
      <c r="CI538" s="30"/>
      <c r="CJ538" s="30"/>
      <c r="CK538" s="30"/>
      <c r="CL538" s="30"/>
      <c r="CM538" s="30"/>
      <c r="CN538" s="30"/>
      <c r="CO538" s="30"/>
      <c r="CP538" s="30"/>
      <c r="CQ538" s="30"/>
      <c r="CR538" s="30"/>
    </row>
    <row r="539" spans="1:96" x14ac:dyDescent="0.25">
      <c r="A539" s="30" t="s">
        <v>1886</v>
      </c>
      <c r="B539" s="30">
        <v>9698</v>
      </c>
      <c r="C539" s="30" t="s">
        <v>2894</v>
      </c>
      <c r="D539" s="30">
        <v>3020</v>
      </c>
      <c r="E539" s="30"/>
      <c r="F539" s="30"/>
      <c r="G539" s="30"/>
      <c r="H539" s="30"/>
      <c r="I539" s="30"/>
      <c r="J539" s="30"/>
      <c r="K539" s="30"/>
      <c r="L539" s="30"/>
      <c r="M539" s="30"/>
      <c r="N539" s="30"/>
      <c r="O539" s="30"/>
      <c r="P539" s="30"/>
      <c r="Q539" s="30"/>
      <c r="R539" s="30"/>
      <c r="S539" s="30"/>
      <c r="T539" s="30"/>
      <c r="U539" s="30"/>
      <c r="V539" s="30"/>
      <c r="W539" s="30"/>
      <c r="X539" s="30"/>
      <c r="Y539" s="30"/>
      <c r="Z539" s="30"/>
      <c r="AA539" s="30"/>
      <c r="AB539" s="30"/>
      <c r="AC539" s="30"/>
      <c r="AD539" s="30"/>
      <c r="AE539" s="30"/>
      <c r="AF539" s="30"/>
      <c r="AG539" s="30"/>
      <c r="AH539" s="30"/>
      <c r="AI539" s="30"/>
      <c r="AJ539" s="30"/>
      <c r="AK539" s="30"/>
      <c r="AL539" s="30"/>
      <c r="AM539" s="30"/>
      <c r="AN539" s="30"/>
      <c r="AO539" s="30"/>
      <c r="AP539" s="30"/>
      <c r="AQ539" s="30"/>
      <c r="AR539" s="30"/>
      <c r="AS539" s="30"/>
      <c r="AT539" s="30"/>
      <c r="AU539" s="30"/>
      <c r="AV539" s="30"/>
      <c r="AW539" s="30"/>
      <c r="AX539" s="30"/>
      <c r="AY539" s="30"/>
      <c r="AZ539" s="30"/>
      <c r="BA539" s="30"/>
      <c r="BB539" s="30"/>
      <c r="BC539" s="30"/>
      <c r="BD539" s="30"/>
      <c r="BE539" s="30"/>
      <c r="BF539" s="30"/>
      <c r="BG539" s="30"/>
      <c r="BH539" s="30"/>
      <c r="BI539" s="30"/>
      <c r="BJ539" s="30"/>
      <c r="BK539" s="30"/>
      <c r="BL539" s="30"/>
      <c r="BM539" s="30"/>
      <c r="BN539" s="30"/>
      <c r="BO539" s="30"/>
      <c r="BP539" s="30"/>
      <c r="BQ539" s="30"/>
      <c r="BR539" s="30"/>
      <c r="BS539" s="30"/>
      <c r="BT539" s="30"/>
      <c r="BU539" s="30"/>
      <c r="BV539" s="30"/>
      <c r="BW539" s="30"/>
      <c r="BX539" s="30"/>
      <c r="BY539" s="30"/>
      <c r="BZ539" s="30"/>
      <c r="CA539" s="30"/>
      <c r="CB539" s="30"/>
      <c r="CC539" s="30"/>
      <c r="CD539" s="30"/>
      <c r="CE539" s="30"/>
      <c r="CF539" s="30"/>
      <c r="CG539" s="30"/>
      <c r="CH539" s="30"/>
      <c r="CI539" s="30"/>
      <c r="CJ539" s="30"/>
      <c r="CK539" s="30"/>
      <c r="CL539" s="30"/>
      <c r="CM539" s="30"/>
      <c r="CN539" s="30"/>
      <c r="CO539" s="30"/>
      <c r="CP539" s="30"/>
      <c r="CQ539" s="30"/>
      <c r="CR539" s="30"/>
    </row>
    <row r="540" spans="1:96" x14ac:dyDescent="0.25">
      <c r="A540" s="30" t="s">
        <v>1887</v>
      </c>
      <c r="B540" s="30">
        <v>1864</v>
      </c>
      <c r="C540" s="30" t="s">
        <v>2666</v>
      </c>
      <c r="D540" s="30">
        <v>1420</v>
      </c>
      <c r="E540" s="30"/>
      <c r="F540" s="30"/>
      <c r="G540" s="30"/>
      <c r="H540" s="30"/>
      <c r="I540" s="30"/>
      <c r="J540" s="30"/>
      <c r="K540" s="30"/>
      <c r="L540" s="30"/>
      <c r="M540" s="30"/>
      <c r="N540" s="30"/>
      <c r="O540" s="30"/>
      <c r="P540" s="30"/>
      <c r="Q540" s="30"/>
      <c r="R540" s="30"/>
      <c r="S540" s="30"/>
      <c r="T540" s="30"/>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c r="BI540" s="30"/>
      <c r="BJ540" s="30"/>
      <c r="BK540" s="30"/>
      <c r="BL540" s="30"/>
      <c r="BM540" s="30"/>
      <c r="BN540" s="30"/>
      <c r="BO540" s="30"/>
      <c r="BP540" s="30"/>
      <c r="BQ540" s="30"/>
      <c r="BR540" s="30"/>
      <c r="BS540" s="30"/>
      <c r="BT540" s="30"/>
      <c r="BU540" s="30"/>
      <c r="BV540" s="30"/>
      <c r="BW540" s="30"/>
      <c r="BX540" s="30"/>
      <c r="BY540" s="30"/>
      <c r="BZ540" s="30"/>
      <c r="CA540" s="30"/>
      <c r="CB540" s="30"/>
      <c r="CC540" s="30"/>
      <c r="CD540" s="30"/>
      <c r="CE540" s="30"/>
      <c r="CF540" s="30"/>
      <c r="CG540" s="30"/>
      <c r="CH540" s="30"/>
      <c r="CI540" s="30"/>
      <c r="CJ540" s="30"/>
      <c r="CK540" s="30"/>
      <c r="CL540" s="30"/>
      <c r="CM540" s="30"/>
      <c r="CN540" s="30"/>
      <c r="CO540" s="30"/>
      <c r="CP540" s="30"/>
      <c r="CQ540" s="30"/>
      <c r="CR540" s="30"/>
    </row>
    <row r="541" spans="1:96" x14ac:dyDescent="0.25">
      <c r="A541" s="30" t="s">
        <v>1888</v>
      </c>
      <c r="B541" s="30">
        <v>1861</v>
      </c>
      <c r="C541" s="30" t="s">
        <v>2666</v>
      </c>
      <c r="D541" s="30">
        <v>1420</v>
      </c>
      <c r="E541" s="30"/>
      <c r="F541" s="30"/>
      <c r="G541" s="30"/>
      <c r="H541" s="30"/>
      <c r="I541" s="30"/>
      <c r="J541" s="30"/>
      <c r="K541" s="30"/>
      <c r="L541" s="30"/>
      <c r="M541" s="30"/>
      <c r="N541" s="30"/>
      <c r="O541" s="30"/>
      <c r="P541" s="30"/>
      <c r="Q541" s="30"/>
      <c r="R541" s="30"/>
      <c r="S541" s="30"/>
      <c r="T541" s="30"/>
      <c r="U541" s="30"/>
      <c r="V541" s="30"/>
      <c r="W541" s="30"/>
      <c r="X541" s="30"/>
      <c r="Y541" s="30"/>
      <c r="Z541" s="30"/>
      <c r="AA541" s="30"/>
      <c r="AB541" s="30"/>
      <c r="AC541" s="30"/>
      <c r="AD541" s="30"/>
      <c r="AE541" s="30"/>
      <c r="AF541" s="30"/>
      <c r="AG541" s="30"/>
      <c r="AH541" s="30"/>
      <c r="AI541" s="30"/>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c r="BI541" s="30"/>
      <c r="BJ541" s="30"/>
      <c r="BK541" s="30"/>
      <c r="BL541" s="30"/>
      <c r="BM541" s="30"/>
      <c r="BN541" s="30"/>
      <c r="BO541" s="30"/>
      <c r="BP541" s="30"/>
      <c r="BQ541" s="30"/>
      <c r="BR541" s="30"/>
      <c r="BS541" s="30"/>
      <c r="BT541" s="30"/>
      <c r="BU541" s="30"/>
      <c r="BV541" s="30"/>
      <c r="BW541" s="30"/>
      <c r="BX541" s="30"/>
      <c r="BY541" s="30"/>
      <c r="BZ541" s="30"/>
      <c r="CA541" s="30"/>
      <c r="CB541" s="30"/>
      <c r="CC541" s="30"/>
      <c r="CD541" s="30"/>
      <c r="CE541" s="30"/>
      <c r="CF541" s="30"/>
      <c r="CG541" s="30"/>
      <c r="CH541" s="30"/>
      <c r="CI541" s="30"/>
      <c r="CJ541" s="30"/>
      <c r="CK541" s="30"/>
      <c r="CL541" s="30"/>
      <c r="CM541" s="30"/>
      <c r="CN541" s="30"/>
      <c r="CO541" s="30"/>
      <c r="CP541" s="30"/>
      <c r="CQ541" s="30"/>
      <c r="CR541" s="30"/>
    </row>
    <row r="542" spans="1:96" x14ac:dyDescent="0.25">
      <c r="A542" s="30" t="s">
        <v>1889</v>
      </c>
      <c r="B542" s="30">
        <v>6054</v>
      </c>
      <c r="C542" s="30" t="s">
        <v>2888</v>
      </c>
      <c r="D542" s="30">
        <v>2180</v>
      </c>
      <c r="E542" s="30"/>
      <c r="F542" s="30"/>
      <c r="G542" s="30"/>
      <c r="H542" s="30"/>
      <c r="I542" s="30"/>
      <c r="J542" s="30"/>
      <c r="K542" s="30"/>
      <c r="L542" s="30"/>
      <c r="M542" s="30"/>
      <c r="N542" s="30"/>
      <c r="O542" s="30"/>
      <c r="P542" s="30"/>
      <c r="Q542" s="30"/>
      <c r="R542" s="30"/>
      <c r="S542" s="30"/>
      <c r="T542" s="30"/>
      <c r="U542" s="30"/>
      <c r="V542" s="30"/>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c r="BI542" s="30"/>
      <c r="BJ542" s="30"/>
      <c r="BK542" s="30"/>
      <c r="BL542" s="30"/>
      <c r="BM542" s="30"/>
      <c r="BN542" s="30"/>
      <c r="BO542" s="30"/>
      <c r="BP542" s="30"/>
      <c r="BQ542" s="30"/>
      <c r="BR542" s="30"/>
      <c r="BS542" s="30"/>
      <c r="BT542" s="30"/>
      <c r="BU542" s="30"/>
      <c r="BV542" s="30"/>
      <c r="BW542" s="30"/>
      <c r="BX542" s="30"/>
      <c r="BY542" s="30"/>
      <c r="BZ542" s="30"/>
      <c r="CA542" s="30"/>
      <c r="CB542" s="30"/>
      <c r="CC542" s="30"/>
      <c r="CD542" s="30"/>
      <c r="CE542" s="30"/>
      <c r="CF542" s="30"/>
      <c r="CG542" s="30"/>
      <c r="CH542" s="30"/>
      <c r="CI542" s="30"/>
      <c r="CJ542" s="30"/>
      <c r="CK542" s="30"/>
      <c r="CL542" s="30"/>
      <c r="CM542" s="30"/>
      <c r="CN542" s="30"/>
      <c r="CO542" s="30"/>
      <c r="CP542" s="30"/>
      <c r="CQ542" s="30"/>
      <c r="CR542" s="30"/>
    </row>
    <row r="543" spans="1:96" x14ac:dyDescent="0.25">
      <c r="A543" s="30" t="s">
        <v>1890</v>
      </c>
      <c r="B543" s="30">
        <v>1882</v>
      </c>
      <c r="C543" s="30" t="s">
        <v>2663</v>
      </c>
      <c r="D543" s="30">
        <v>30</v>
      </c>
      <c r="E543" s="30"/>
      <c r="F543" s="30"/>
      <c r="G543" s="30"/>
      <c r="H543" s="30"/>
      <c r="I543" s="30"/>
      <c r="J543" s="30"/>
      <c r="K543" s="30"/>
      <c r="L543" s="30"/>
      <c r="M543" s="30"/>
      <c r="N543" s="30"/>
      <c r="O543" s="30"/>
      <c r="P543" s="30"/>
      <c r="Q543" s="30"/>
      <c r="R543" s="30"/>
      <c r="S543" s="30"/>
      <c r="T543" s="30"/>
      <c r="U543" s="30"/>
      <c r="V543" s="30"/>
      <c r="W543" s="30"/>
      <c r="X543" s="30"/>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c r="BI543" s="30"/>
      <c r="BJ543" s="30"/>
      <c r="BK543" s="30"/>
      <c r="BL543" s="30"/>
      <c r="BM543" s="30"/>
      <c r="BN543" s="30"/>
      <c r="BO543" s="30"/>
      <c r="BP543" s="30"/>
      <c r="BQ543" s="30"/>
      <c r="BR543" s="30"/>
      <c r="BS543" s="30"/>
      <c r="BT543" s="30"/>
      <c r="BU543" s="30"/>
      <c r="BV543" s="30"/>
      <c r="BW543" s="30"/>
      <c r="BX543" s="30"/>
      <c r="BY543" s="30"/>
      <c r="BZ543" s="30"/>
      <c r="CA543" s="30"/>
      <c r="CB543" s="30"/>
      <c r="CC543" s="30"/>
      <c r="CD543" s="30"/>
      <c r="CE543" s="30"/>
      <c r="CF543" s="30"/>
      <c r="CG543" s="30"/>
      <c r="CH543" s="30"/>
      <c r="CI543" s="30"/>
      <c r="CJ543" s="30"/>
      <c r="CK543" s="30"/>
      <c r="CL543" s="30"/>
      <c r="CM543" s="30"/>
      <c r="CN543" s="30"/>
      <c r="CO543" s="30"/>
      <c r="CP543" s="30"/>
      <c r="CQ543" s="30"/>
      <c r="CR543" s="30"/>
    </row>
    <row r="544" spans="1:96" x14ac:dyDescent="0.25">
      <c r="A544" s="30" t="s">
        <v>1891</v>
      </c>
      <c r="B544" s="30">
        <v>1883</v>
      </c>
      <c r="C544" s="30" t="s">
        <v>2700</v>
      </c>
      <c r="D544" s="30">
        <v>480</v>
      </c>
      <c r="E544" s="30"/>
      <c r="F544" s="30"/>
      <c r="G544" s="30"/>
      <c r="H544" s="30"/>
      <c r="I544" s="30"/>
      <c r="J544" s="30"/>
      <c r="K544" s="30"/>
      <c r="L544" s="30"/>
      <c r="M544" s="30"/>
      <c r="N544" s="30"/>
      <c r="O544" s="30"/>
      <c r="P544" s="30"/>
      <c r="Q544" s="30"/>
      <c r="R544" s="30"/>
      <c r="S544" s="30"/>
      <c r="T544" s="30"/>
      <c r="U544" s="30"/>
      <c r="V544" s="30"/>
      <c r="W544" s="30"/>
      <c r="X544" s="30"/>
      <c r="Y544" s="30"/>
      <c r="Z544" s="30"/>
      <c r="AA544" s="30"/>
      <c r="AB544" s="30"/>
      <c r="AC544" s="30"/>
      <c r="AD544" s="30"/>
      <c r="AE544" s="30"/>
      <c r="AF544" s="30"/>
      <c r="AG544" s="30"/>
      <c r="AH544" s="30"/>
      <c r="AI544" s="30"/>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c r="BI544" s="30"/>
      <c r="BJ544" s="30"/>
      <c r="BK544" s="30"/>
      <c r="BL544" s="30"/>
      <c r="BM544" s="30"/>
      <c r="BN544" s="30"/>
      <c r="BO544" s="30"/>
      <c r="BP544" s="30"/>
      <c r="BQ544" s="30"/>
      <c r="BR544" s="30"/>
      <c r="BS544" s="30"/>
      <c r="BT544" s="30"/>
      <c r="BU544" s="30"/>
      <c r="BV544" s="30"/>
      <c r="BW544" s="30"/>
      <c r="BX544" s="30"/>
      <c r="BY544" s="30"/>
      <c r="BZ544" s="30"/>
      <c r="CA544" s="30"/>
      <c r="CB544" s="30"/>
      <c r="CC544" s="30"/>
      <c r="CD544" s="30"/>
      <c r="CE544" s="30"/>
      <c r="CF544" s="30"/>
      <c r="CG544" s="30"/>
      <c r="CH544" s="30"/>
      <c r="CI544" s="30"/>
      <c r="CJ544" s="30"/>
      <c r="CK544" s="30"/>
      <c r="CL544" s="30"/>
      <c r="CM544" s="30"/>
      <c r="CN544" s="30"/>
      <c r="CO544" s="30"/>
      <c r="CP544" s="30"/>
      <c r="CQ544" s="30"/>
      <c r="CR544" s="30"/>
    </row>
    <row r="545" spans="1:96" x14ac:dyDescent="0.25">
      <c r="A545" s="30" t="s">
        <v>1892</v>
      </c>
      <c r="B545" s="30">
        <v>1885</v>
      </c>
      <c r="C545" s="30" t="s">
        <v>2651</v>
      </c>
      <c r="D545" s="30">
        <v>1010</v>
      </c>
      <c r="E545" s="30"/>
      <c r="F545" s="30"/>
      <c r="G545" s="30"/>
      <c r="H545" s="30"/>
      <c r="I545" s="30"/>
      <c r="J545" s="30"/>
      <c r="K545" s="30"/>
      <c r="L545" s="30"/>
      <c r="M545" s="30"/>
      <c r="N545" s="30"/>
      <c r="O545" s="30"/>
      <c r="P545" s="30"/>
      <c r="Q545" s="30"/>
      <c r="R545" s="30"/>
      <c r="S545" s="30"/>
      <c r="T545" s="30"/>
      <c r="U545" s="30"/>
      <c r="V545" s="30"/>
      <c r="W545" s="30"/>
      <c r="X545" s="30"/>
      <c r="Y545" s="30"/>
      <c r="Z545" s="30"/>
      <c r="AA545" s="30"/>
      <c r="AB545" s="30"/>
      <c r="AC545" s="30"/>
      <c r="AD545" s="30"/>
      <c r="AE545" s="30"/>
      <c r="AF545" s="30"/>
      <c r="AG545" s="30"/>
      <c r="AH545" s="30"/>
      <c r="AI545" s="30"/>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c r="BI545" s="30"/>
      <c r="BJ545" s="30"/>
      <c r="BK545" s="30"/>
      <c r="BL545" s="30"/>
      <c r="BM545" s="30"/>
      <c r="BN545" s="30"/>
      <c r="BO545" s="30"/>
      <c r="BP545" s="30"/>
      <c r="BQ545" s="30"/>
      <c r="BR545" s="30"/>
      <c r="BS545" s="30"/>
      <c r="BT545" s="30"/>
      <c r="BU545" s="30"/>
      <c r="BV545" s="30"/>
      <c r="BW545" s="30"/>
      <c r="BX545" s="30"/>
      <c r="BY545" s="30"/>
      <c r="BZ545" s="30"/>
      <c r="CA545" s="30"/>
      <c r="CB545" s="30"/>
      <c r="CC545" s="30"/>
      <c r="CD545" s="30"/>
      <c r="CE545" s="30"/>
      <c r="CF545" s="30"/>
      <c r="CG545" s="30"/>
      <c r="CH545" s="30"/>
      <c r="CI545" s="30"/>
      <c r="CJ545" s="30"/>
      <c r="CK545" s="30"/>
      <c r="CL545" s="30"/>
      <c r="CM545" s="30"/>
      <c r="CN545" s="30"/>
      <c r="CO545" s="30"/>
      <c r="CP545" s="30"/>
      <c r="CQ545" s="30"/>
      <c r="CR545" s="30"/>
    </row>
    <row r="546" spans="1:96" x14ac:dyDescent="0.25">
      <c r="A546" s="30" t="s">
        <v>1893</v>
      </c>
      <c r="B546" s="30">
        <v>1872</v>
      </c>
      <c r="C546" s="30" t="s">
        <v>2804</v>
      </c>
      <c r="D546" s="30">
        <v>2690</v>
      </c>
      <c r="E546" s="30"/>
      <c r="F546" s="30"/>
      <c r="G546" s="30"/>
      <c r="H546" s="30"/>
      <c r="I546" s="30"/>
      <c r="J546" s="30"/>
      <c r="K546" s="30"/>
      <c r="L546" s="30"/>
      <c r="M546" s="30"/>
      <c r="N546" s="30"/>
      <c r="O546" s="30"/>
      <c r="P546" s="30"/>
      <c r="Q546" s="30"/>
      <c r="R546" s="30"/>
      <c r="S546" s="30"/>
      <c r="T546" s="30"/>
      <c r="U546" s="30"/>
      <c r="V546" s="30"/>
      <c r="W546" s="30"/>
      <c r="X546" s="30"/>
      <c r="Y546" s="30"/>
      <c r="Z546" s="30"/>
      <c r="AA546" s="30"/>
      <c r="AB546" s="30"/>
      <c r="AC546" s="30"/>
      <c r="AD546" s="30"/>
      <c r="AE546" s="30"/>
      <c r="AF546" s="30"/>
      <c r="AG546" s="30"/>
      <c r="AH546" s="30"/>
      <c r="AI546" s="30"/>
      <c r="AJ546" s="30"/>
      <c r="AK546" s="30"/>
      <c r="AL546" s="30"/>
      <c r="AM546" s="30"/>
      <c r="AN546" s="30"/>
      <c r="AO546" s="30"/>
      <c r="AP546" s="30"/>
      <c r="AQ546" s="30"/>
      <c r="AR546" s="30"/>
      <c r="AS546" s="30"/>
      <c r="AT546" s="30"/>
      <c r="AU546" s="30"/>
      <c r="AV546" s="30"/>
      <c r="AW546" s="30"/>
      <c r="AX546" s="30"/>
      <c r="AY546" s="30"/>
      <c r="AZ546" s="30"/>
      <c r="BA546" s="30"/>
      <c r="BB546" s="30"/>
      <c r="BC546" s="30"/>
      <c r="BD546" s="30"/>
      <c r="BE546" s="30"/>
      <c r="BF546" s="30"/>
      <c r="BG546" s="30"/>
      <c r="BH546" s="30"/>
      <c r="BI546" s="30"/>
      <c r="BJ546" s="30"/>
      <c r="BK546" s="30"/>
      <c r="BL546" s="30"/>
      <c r="BM546" s="30"/>
      <c r="BN546" s="30"/>
      <c r="BO546" s="30"/>
      <c r="BP546" s="30"/>
      <c r="BQ546" s="30"/>
      <c r="BR546" s="30"/>
      <c r="BS546" s="30"/>
      <c r="BT546" s="30"/>
      <c r="BU546" s="30"/>
      <c r="BV546" s="30"/>
      <c r="BW546" s="30"/>
      <c r="BX546" s="30"/>
      <c r="BY546" s="30"/>
      <c r="BZ546" s="30"/>
      <c r="CA546" s="30"/>
      <c r="CB546" s="30"/>
      <c r="CC546" s="30"/>
      <c r="CD546" s="30"/>
      <c r="CE546" s="30"/>
      <c r="CF546" s="30"/>
      <c r="CG546" s="30"/>
      <c r="CH546" s="30"/>
      <c r="CI546" s="30"/>
      <c r="CJ546" s="30"/>
      <c r="CK546" s="30"/>
      <c r="CL546" s="30"/>
      <c r="CM546" s="30"/>
      <c r="CN546" s="30"/>
      <c r="CO546" s="30"/>
      <c r="CP546" s="30"/>
      <c r="CQ546" s="30"/>
      <c r="CR546" s="30"/>
    </row>
    <row r="547" spans="1:96" x14ac:dyDescent="0.25">
      <c r="A547" s="30" t="s">
        <v>1894</v>
      </c>
      <c r="B547" s="30">
        <v>1880</v>
      </c>
      <c r="C547" s="30" t="s">
        <v>2666</v>
      </c>
      <c r="D547" s="30">
        <v>1420</v>
      </c>
      <c r="E547" s="30"/>
      <c r="F547" s="30"/>
      <c r="G547" s="30"/>
      <c r="H547" s="30"/>
      <c r="I547" s="30"/>
      <c r="J547" s="30"/>
      <c r="K547" s="30"/>
      <c r="L547" s="30"/>
      <c r="M547" s="30"/>
      <c r="N547" s="30"/>
      <c r="O547" s="30"/>
      <c r="P547" s="30"/>
      <c r="Q547" s="30"/>
      <c r="R547" s="30"/>
      <c r="S547" s="30"/>
      <c r="T547" s="30"/>
      <c r="U547" s="30"/>
      <c r="V547" s="30"/>
      <c r="W547" s="30"/>
      <c r="X547" s="30"/>
      <c r="Y547" s="30"/>
      <c r="Z547" s="30"/>
      <c r="AA547" s="30"/>
      <c r="AB547" s="30"/>
      <c r="AC547" s="30"/>
      <c r="AD547" s="30"/>
      <c r="AE547" s="30"/>
      <c r="AF547" s="30"/>
      <c r="AG547" s="30"/>
      <c r="AH547" s="30"/>
      <c r="AI547" s="30"/>
      <c r="AJ547" s="30"/>
      <c r="AK547" s="30"/>
      <c r="AL547" s="30"/>
      <c r="AM547" s="30"/>
      <c r="AN547" s="30"/>
      <c r="AO547" s="30"/>
      <c r="AP547" s="30"/>
      <c r="AQ547" s="30"/>
      <c r="AR547" s="30"/>
      <c r="AS547" s="30"/>
      <c r="AT547" s="30"/>
      <c r="AU547" s="30"/>
      <c r="AV547" s="30"/>
      <c r="AW547" s="30"/>
      <c r="AX547" s="30"/>
      <c r="AY547" s="30"/>
      <c r="AZ547" s="30"/>
      <c r="BA547" s="30"/>
      <c r="BB547" s="30"/>
      <c r="BC547" s="30"/>
      <c r="BD547" s="30"/>
      <c r="BE547" s="30"/>
      <c r="BF547" s="30"/>
      <c r="BG547" s="30"/>
      <c r="BH547" s="30"/>
      <c r="BI547" s="30"/>
      <c r="BJ547" s="30"/>
      <c r="BK547" s="30"/>
      <c r="BL547" s="30"/>
      <c r="BM547" s="30"/>
      <c r="BN547" s="30"/>
      <c r="BO547" s="30"/>
      <c r="BP547" s="30"/>
      <c r="BQ547" s="30"/>
      <c r="BR547" s="30"/>
      <c r="BS547" s="30"/>
      <c r="BT547" s="30"/>
      <c r="BU547" s="30"/>
      <c r="BV547" s="30"/>
      <c r="BW547" s="30"/>
      <c r="BX547" s="30"/>
      <c r="BY547" s="30"/>
      <c r="BZ547" s="30"/>
      <c r="CA547" s="30"/>
      <c r="CB547" s="30"/>
      <c r="CC547" s="30"/>
      <c r="CD547" s="30"/>
      <c r="CE547" s="30"/>
      <c r="CF547" s="30"/>
      <c r="CG547" s="30"/>
      <c r="CH547" s="30"/>
      <c r="CI547" s="30"/>
      <c r="CJ547" s="30"/>
      <c r="CK547" s="30"/>
      <c r="CL547" s="30"/>
      <c r="CM547" s="30"/>
      <c r="CN547" s="30"/>
      <c r="CO547" s="30"/>
      <c r="CP547" s="30"/>
      <c r="CQ547" s="30"/>
      <c r="CR547" s="30"/>
    </row>
    <row r="548" spans="1:96" x14ac:dyDescent="0.25">
      <c r="A548" s="30" t="s">
        <v>1895</v>
      </c>
      <c r="B548" s="30">
        <v>1869</v>
      </c>
      <c r="C548" s="30" t="s">
        <v>2666</v>
      </c>
      <c r="D548" s="30">
        <v>1420</v>
      </c>
      <c r="E548" s="30"/>
      <c r="F548" s="30"/>
      <c r="G548" s="30"/>
      <c r="H548" s="30"/>
      <c r="I548" s="30"/>
      <c r="J548" s="30"/>
      <c r="K548" s="30"/>
      <c r="L548" s="30"/>
      <c r="M548" s="30"/>
      <c r="N548" s="30"/>
      <c r="O548" s="30"/>
      <c r="P548" s="30"/>
      <c r="Q548" s="30"/>
      <c r="R548" s="30"/>
      <c r="S548" s="30"/>
      <c r="T548" s="30"/>
      <c r="U548" s="30"/>
      <c r="V548" s="30"/>
      <c r="W548" s="30"/>
      <c r="X548" s="30"/>
      <c r="Y548" s="30"/>
      <c r="Z548" s="30"/>
      <c r="AA548" s="30"/>
      <c r="AB548" s="30"/>
      <c r="AC548" s="30"/>
      <c r="AD548" s="30"/>
      <c r="AE548" s="30"/>
      <c r="AF548" s="30"/>
      <c r="AG548" s="30"/>
      <c r="AH548" s="30"/>
      <c r="AI548" s="30"/>
      <c r="AJ548" s="30"/>
      <c r="AK548" s="30"/>
      <c r="AL548" s="30"/>
      <c r="AM548" s="30"/>
      <c r="AN548" s="30"/>
      <c r="AO548" s="30"/>
      <c r="AP548" s="30"/>
      <c r="AQ548" s="30"/>
      <c r="AR548" s="30"/>
      <c r="AS548" s="30"/>
      <c r="AT548" s="30"/>
      <c r="AU548" s="30"/>
      <c r="AV548" s="30"/>
      <c r="AW548" s="30"/>
      <c r="AX548" s="30"/>
      <c r="AY548" s="30"/>
      <c r="AZ548" s="30"/>
      <c r="BA548" s="30"/>
      <c r="BB548" s="30"/>
      <c r="BC548" s="30"/>
      <c r="BD548" s="30"/>
      <c r="BE548" s="30"/>
      <c r="BF548" s="30"/>
      <c r="BG548" s="30"/>
      <c r="BH548" s="30"/>
      <c r="BI548" s="30"/>
      <c r="BJ548" s="30"/>
      <c r="BK548" s="30"/>
      <c r="BL548" s="30"/>
      <c r="BM548" s="30"/>
      <c r="BN548" s="30"/>
      <c r="BO548" s="30"/>
      <c r="BP548" s="30"/>
      <c r="BQ548" s="30"/>
      <c r="BR548" s="30"/>
      <c r="BS548" s="30"/>
      <c r="BT548" s="30"/>
      <c r="BU548" s="30"/>
      <c r="BV548" s="30"/>
      <c r="BW548" s="30"/>
      <c r="BX548" s="30"/>
      <c r="BY548" s="30"/>
      <c r="BZ548" s="30"/>
      <c r="CA548" s="30"/>
      <c r="CB548" s="30"/>
      <c r="CC548" s="30"/>
      <c r="CD548" s="30"/>
      <c r="CE548" s="30"/>
      <c r="CF548" s="30"/>
      <c r="CG548" s="30"/>
      <c r="CH548" s="30"/>
      <c r="CI548" s="30"/>
      <c r="CJ548" s="30"/>
      <c r="CK548" s="30"/>
      <c r="CL548" s="30"/>
      <c r="CM548" s="30"/>
      <c r="CN548" s="30"/>
      <c r="CO548" s="30"/>
      <c r="CP548" s="30"/>
      <c r="CQ548" s="30"/>
      <c r="CR548" s="30"/>
    </row>
    <row r="549" spans="1:96" x14ac:dyDescent="0.25">
      <c r="A549" s="30" t="s">
        <v>1896</v>
      </c>
      <c r="B549" s="30">
        <v>1886</v>
      </c>
      <c r="C549" s="30" t="s">
        <v>2666</v>
      </c>
      <c r="D549" s="30">
        <v>1420</v>
      </c>
      <c r="E549" s="30"/>
      <c r="F549" s="30"/>
      <c r="G549" s="30"/>
      <c r="H549" s="30"/>
      <c r="I549" s="30"/>
      <c r="J549" s="30"/>
      <c r="K549" s="30"/>
      <c r="L549" s="30"/>
      <c r="M549" s="30"/>
      <c r="N549" s="30"/>
      <c r="O549" s="30"/>
      <c r="P549" s="30"/>
      <c r="Q549" s="30"/>
      <c r="R549" s="30"/>
      <c r="S549" s="30"/>
      <c r="T549" s="30"/>
      <c r="U549" s="30"/>
      <c r="V549" s="30"/>
      <c r="W549" s="30"/>
      <c r="X549" s="30"/>
      <c r="Y549" s="30"/>
      <c r="Z549" s="30"/>
      <c r="AA549" s="30"/>
      <c r="AB549" s="30"/>
      <c r="AC549" s="30"/>
      <c r="AD549" s="30"/>
      <c r="AE549" s="30"/>
      <c r="AF549" s="30"/>
      <c r="AG549" s="30"/>
      <c r="AH549" s="30"/>
      <c r="AI549" s="30"/>
      <c r="AJ549" s="30"/>
      <c r="AK549" s="30"/>
      <c r="AL549" s="30"/>
      <c r="AM549" s="30"/>
      <c r="AN549" s="30"/>
      <c r="AO549" s="30"/>
      <c r="AP549" s="30"/>
      <c r="AQ549" s="30"/>
      <c r="AR549" s="30"/>
      <c r="AS549" s="30"/>
      <c r="AT549" s="30"/>
      <c r="AU549" s="30"/>
      <c r="AV549" s="30"/>
      <c r="AW549" s="30"/>
      <c r="AX549" s="30"/>
      <c r="AY549" s="30"/>
      <c r="AZ549" s="30"/>
      <c r="BA549" s="30"/>
      <c r="BB549" s="30"/>
      <c r="BC549" s="30"/>
      <c r="BD549" s="30"/>
      <c r="BE549" s="30"/>
      <c r="BF549" s="30"/>
      <c r="BG549" s="30"/>
      <c r="BH549" s="30"/>
      <c r="BI549" s="30"/>
      <c r="BJ549" s="30"/>
      <c r="BK549" s="30"/>
      <c r="BL549" s="30"/>
      <c r="BM549" s="30"/>
      <c r="BN549" s="30"/>
      <c r="BO549" s="30"/>
      <c r="BP549" s="30"/>
      <c r="BQ549" s="30"/>
      <c r="BR549" s="30"/>
      <c r="BS549" s="30"/>
      <c r="BT549" s="30"/>
      <c r="BU549" s="30"/>
      <c r="BV549" s="30"/>
      <c r="BW549" s="30"/>
      <c r="BX549" s="30"/>
      <c r="BY549" s="30"/>
      <c r="BZ549" s="30"/>
      <c r="CA549" s="30"/>
      <c r="CB549" s="30"/>
      <c r="CC549" s="30"/>
      <c r="CD549" s="30"/>
      <c r="CE549" s="30"/>
      <c r="CF549" s="30"/>
      <c r="CG549" s="30"/>
      <c r="CH549" s="30"/>
      <c r="CI549" s="30"/>
      <c r="CJ549" s="30"/>
      <c r="CK549" s="30"/>
      <c r="CL549" s="30"/>
      <c r="CM549" s="30"/>
      <c r="CN549" s="30"/>
      <c r="CO549" s="30"/>
      <c r="CP549" s="30"/>
      <c r="CQ549" s="30"/>
      <c r="CR549" s="30"/>
    </row>
    <row r="550" spans="1:96" x14ac:dyDescent="0.25">
      <c r="A550" s="30" t="s">
        <v>1897</v>
      </c>
      <c r="B550" s="30">
        <v>4798</v>
      </c>
      <c r="C550" s="30" t="s">
        <v>2666</v>
      </c>
      <c r="D550" s="30">
        <v>1420</v>
      </c>
      <c r="E550" s="30"/>
      <c r="F550" s="30"/>
      <c r="G550" s="30"/>
      <c r="H550" s="30"/>
      <c r="I550" s="30"/>
      <c r="J550" s="30"/>
      <c r="K550" s="30"/>
      <c r="L550" s="30"/>
      <c r="M550" s="30"/>
      <c r="N550" s="30"/>
      <c r="O550" s="30"/>
      <c r="P550" s="30"/>
      <c r="Q550" s="30"/>
      <c r="R550" s="30"/>
      <c r="S550" s="30"/>
      <c r="T550" s="30"/>
      <c r="U550" s="30"/>
      <c r="V550" s="30"/>
      <c r="W550" s="30"/>
      <c r="X550" s="30"/>
      <c r="Y550" s="30"/>
      <c r="Z550" s="30"/>
      <c r="AA550" s="30"/>
      <c r="AB550" s="30"/>
      <c r="AC550" s="30"/>
      <c r="AD550" s="30"/>
      <c r="AE550" s="30"/>
      <c r="AF550" s="30"/>
      <c r="AG550" s="30"/>
      <c r="AH550" s="30"/>
      <c r="AI550" s="30"/>
      <c r="AJ550" s="30"/>
      <c r="AK550" s="30"/>
      <c r="AL550" s="30"/>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c r="BI550" s="30"/>
      <c r="BJ550" s="30"/>
      <c r="BK550" s="30"/>
      <c r="BL550" s="30"/>
      <c r="BM550" s="30"/>
      <c r="BN550" s="30"/>
      <c r="BO550" s="30"/>
      <c r="BP550" s="30"/>
      <c r="BQ550" s="30"/>
      <c r="BR550" s="30"/>
      <c r="BS550" s="30"/>
      <c r="BT550" s="30"/>
      <c r="BU550" s="30"/>
      <c r="BV550" s="30"/>
      <c r="BW550" s="30"/>
      <c r="BX550" s="30"/>
      <c r="BY550" s="30"/>
      <c r="BZ550" s="30"/>
      <c r="CA550" s="30"/>
      <c r="CB550" s="30"/>
      <c r="CC550" s="30"/>
      <c r="CD550" s="30"/>
      <c r="CE550" s="30"/>
      <c r="CF550" s="30"/>
      <c r="CG550" s="30"/>
      <c r="CH550" s="30"/>
      <c r="CI550" s="30"/>
      <c r="CJ550" s="30"/>
      <c r="CK550" s="30"/>
      <c r="CL550" s="30"/>
      <c r="CM550" s="30"/>
      <c r="CN550" s="30"/>
      <c r="CO550" s="30"/>
      <c r="CP550" s="30"/>
      <c r="CQ550" s="30"/>
      <c r="CR550" s="30"/>
    </row>
    <row r="551" spans="1:96" x14ac:dyDescent="0.25">
      <c r="A551" s="30" t="s">
        <v>1898</v>
      </c>
      <c r="B551" s="30">
        <v>510</v>
      </c>
      <c r="C551" s="30" t="s">
        <v>2760</v>
      </c>
      <c r="D551" s="30">
        <v>1560</v>
      </c>
      <c r="E551" s="30"/>
      <c r="F551" s="30"/>
      <c r="G551" s="30"/>
      <c r="H551" s="30"/>
      <c r="I551" s="30"/>
      <c r="J551" s="30"/>
      <c r="K551" s="30"/>
      <c r="L551" s="30"/>
      <c r="M551" s="30"/>
      <c r="N551" s="30"/>
      <c r="O551" s="30"/>
      <c r="P551" s="30"/>
      <c r="Q551" s="30"/>
      <c r="R551" s="30"/>
      <c r="S551" s="30"/>
      <c r="T551" s="30"/>
      <c r="U551" s="30"/>
      <c r="V551" s="30"/>
      <c r="W551" s="30"/>
      <c r="X551" s="30"/>
      <c r="Y551" s="30"/>
      <c r="Z551" s="30"/>
      <c r="AA551" s="30"/>
      <c r="AB551" s="30"/>
      <c r="AC551" s="30"/>
      <c r="AD551" s="30"/>
      <c r="AE551" s="30"/>
      <c r="AF551" s="30"/>
      <c r="AG551" s="30"/>
      <c r="AH551" s="30"/>
      <c r="AI551" s="30"/>
      <c r="AJ551" s="30"/>
      <c r="AK551" s="30"/>
      <c r="AL551" s="30"/>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c r="BI551" s="30"/>
      <c r="BJ551" s="30"/>
      <c r="BK551" s="30"/>
      <c r="BL551" s="30"/>
      <c r="BM551" s="30"/>
      <c r="BN551" s="30"/>
      <c r="BO551" s="30"/>
      <c r="BP551" s="30"/>
      <c r="BQ551" s="30"/>
      <c r="BR551" s="30"/>
      <c r="BS551" s="30"/>
      <c r="BT551" s="30"/>
      <c r="BU551" s="30"/>
      <c r="BV551" s="30"/>
      <c r="BW551" s="30"/>
      <c r="BX551" s="30"/>
      <c r="BY551" s="30"/>
      <c r="BZ551" s="30"/>
      <c r="CA551" s="30"/>
      <c r="CB551" s="30"/>
      <c r="CC551" s="30"/>
      <c r="CD551" s="30"/>
      <c r="CE551" s="30"/>
      <c r="CF551" s="30"/>
      <c r="CG551" s="30"/>
      <c r="CH551" s="30"/>
      <c r="CI551" s="30"/>
      <c r="CJ551" s="30"/>
      <c r="CK551" s="30"/>
      <c r="CL551" s="30"/>
      <c r="CM551" s="30"/>
      <c r="CN551" s="30"/>
      <c r="CO551" s="30"/>
      <c r="CP551" s="30"/>
      <c r="CQ551" s="30"/>
      <c r="CR551" s="30"/>
    </row>
    <row r="552" spans="1:96" x14ac:dyDescent="0.25">
      <c r="A552" s="30" t="s">
        <v>1899</v>
      </c>
      <c r="B552" s="30">
        <v>5844</v>
      </c>
      <c r="C552" s="30" t="s">
        <v>2642</v>
      </c>
      <c r="D552" s="30">
        <v>880</v>
      </c>
      <c r="E552" s="30"/>
      <c r="F552" s="30"/>
      <c r="G552" s="30"/>
      <c r="H552" s="30"/>
      <c r="I552" s="30"/>
      <c r="J552" s="30"/>
      <c r="K552" s="30"/>
      <c r="L552" s="30"/>
      <c r="M552" s="30"/>
      <c r="N552" s="30"/>
      <c r="O552" s="30"/>
      <c r="P552" s="30"/>
      <c r="Q552" s="30"/>
      <c r="R552" s="30"/>
      <c r="S552" s="30"/>
      <c r="T552" s="30"/>
      <c r="U552" s="30"/>
      <c r="V552" s="30"/>
      <c r="W552" s="30"/>
      <c r="X552" s="30"/>
      <c r="Y552" s="30"/>
      <c r="Z552" s="30"/>
      <c r="AA552" s="30"/>
      <c r="AB552" s="30"/>
      <c r="AC552" s="30"/>
      <c r="AD552" s="30"/>
      <c r="AE552" s="30"/>
      <c r="AF552" s="30"/>
      <c r="AG552" s="30"/>
      <c r="AH552" s="30"/>
      <c r="AI552" s="30"/>
      <c r="AJ552" s="30"/>
      <c r="AK552" s="30"/>
      <c r="AL552" s="30"/>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c r="BI552" s="30"/>
      <c r="BJ552" s="30"/>
      <c r="BK552" s="30"/>
      <c r="BL552" s="30"/>
      <c r="BM552" s="30"/>
      <c r="BN552" s="30"/>
      <c r="BO552" s="30"/>
      <c r="BP552" s="30"/>
      <c r="BQ552" s="30"/>
      <c r="BR552" s="30"/>
      <c r="BS552" s="30"/>
      <c r="BT552" s="30"/>
      <c r="BU552" s="30"/>
      <c r="BV552" s="30"/>
      <c r="BW552" s="30"/>
      <c r="BX552" s="30"/>
      <c r="BY552" s="30"/>
      <c r="BZ552" s="30"/>
      <c r="CA552" s="30"/>
      <c r="CB552" s="30"/>
      <c r="CC552" s="30"/>
      <c r="CD552" s="30"/>
      <c r="CE552" s="30"/>
      <c r="CF552" s="30"/>
      <c r="CG552" s="30"/>
      <c r="CH552" s="30"/>
      <c r="CI552" s="30"/>
      <c r="CJ552" s="30"/>
      <c r="CK552" s="30"/>
      <c r="CL552" s="30"/>
      <c r="CM552" s="30"/>
      <c r="CN552" s="30"/>
      <c r="CO552" s="30"/>
      <c r="CP552" s="30"/>
      <c r="CQ552" s="30"/>
      <c r="CR552" s="30"/>
    </row>
    <row r="553" spans="1:96" x14ac:dyDescent="0.25">
      <c r="A553" s="30" t="s">
        <v>1900</v>
      </c>
      <c r="B553" s="30">
        <v>1899</v>
      </c>
      <c r="C553" s="30" t="s">
        <v>2647</v>
      </c>
      <c r="D553" s="30">
        <v>900</v>
      </c>
      <c r="E553" s="30"/>
      <c r="F553" s="30"/>
      <c r="G553" s="30"/>
      <c r="H553" s="30"/>
      <c r="I553" s="30"/>
      <c r="J553" s="30"/>
      <c r="K553" s="30"/>
      <c r="L553" s="30"/>
      <c r="M553" s="30"/>
      <c r="N553" s="30"/>
      <c r="O553" s="30"/>
      <c r="P553" s="30"/>
      <c r="Q553" s="30"/>
      <c r="R553" s="30"/>
      <c r="S553" s="30"/>
      <c r="T553" s="30"/>
      <c r="U553" s="30"/>
      <c r="V553" s="30"/>
      <c r="W553" s="30"/>
      <c r="X553" s="30"/>
      <c r="Y553" s="30"/>
      <c r="Z553" s="30"/>
      <c r="AA553" s="30"/>
      <c r="AB553" s="30"/>
      <c r="AC553" s="30"/>
      <c r="AD553" s="30"/>
      <c r="AE553" s="30"/>
      <c r="AF553" s="30"/>
      <c r="AG553" s="30"/>
      <c r="AH553" s="30"/>
      <c r="AI553" s="30"/>
      <c r="AJ553" s="30"/>
      <c r="AK553" s="30"/>
      <c r="AL553" s="30"/>
      <c r="AM553" s="30"/>
      <c r="AN553" s="30"/>
      <c r="AO553" s="30"/>
      <c r="AP553" s="30"/>
      <c r="AQ553" s="30"/>
      <c r="AR553" s="30"/>
      <c r="AS553" s="30"/>
      <c r="AT553" s="30"/>
      <c r="AU553" s="30"/>
      <c r="AV553" s="30"/>
      <c r="AW553" s="30"/>
      <c r="AX553" s="30"/>
      <c r="AY553" s="30"/>
      <c r="AZ553" s="30"/>
      <c r="BA553" s="30"/>
      <c r="BB553" s="30"/>
      <c r="BC553" s="30"/>
      <c r="BD553" s="30"/>
      <c r="BE553" s="30"/>
      <c r="BF553" s="30"/>
      <c r="BG553" s="30"/>
      <c r="BH553" s="30"/>
      <c r="BI553" s="30"/>
      <c r="BJ553" s="30"/>
      <c r="BK553" s="30"/>
      <c r="BL553" s="30"/>
      <c r="BM553" s="30"/>
      <c r="BN553" s="30"/>
      <c r="BO553" s="30"/>
      <c r="BP553" s="30"/>
      <c r="BQ553" s="30"/>
      <c r="BR553" s="30"/>
      <c r="BS553" s="30"/>
      <c r="BT553" s="30"/>
      <c r="BU553" s="30"/>
      <c r="BV553" s="30"/>
      <c r="BW553" s="30"/>
      <c r="BX553" s="30"/>
      <c r="BY553" s="30"/>
      <c r="BZ553" s="30"/>
      <c r="CA553" s="30"/>
      <c r="CB553" s="30"/>
      <c r="CC553" s="30"/>
      <c r="CD553" s="30"/>
      <c r="CE553" s="30"/>
      <c r="CF553" s="30"/>
      <c r="CG553" s="30"/>
      <c r="CH553" s="30"/>
      <c r="CI553" s="30"/>
      <c r="CJ553" s="30"/>
      <c r="CK553" s="30"/>
      <c r="CL553" s="30"/>
      <c r="CM553" s="30"/>
      <c r="CN553" s="30"/>
      <c r="CO553" s="30"/>
      <c r="CP553" s="30"/>
      <c r="CQ553" s="30"/>
      <c r="CR553" s="30"/>
    </row>
    <row r="554" spans="1:96" x14ac:dyDescent="0.25">
      <c r="A554" s="30" t="s">
        <v>1901</v>
      </c>
      <c r="B554" s="30">
        <v>1873</v>
      </c>
      <c r="C554" s="30" t="s">
        <v>2647</v>
      </c>
      <c r="D554" s="30">
        <v>900</v>
      </c>
      <c r="E554" s="30"/>
      <c r="F554" s="30"/>
      <c r="G554" s="30"/>
      <c r="H554" s="30"/>
      <c r="I554" s="30"/>
      <c r="J554" s="30"/>
      <c r="K554" s="30"/>
      <c r="L554" s="30"/>
      <c r="M554" s="30"/>
      <c r="N554" s="30"/>
      <c r="O554" s="30"/>
      <c r="P554" s="30"/>
      <c r="Q554" s="30"/>
      <c r="R554" s="30"/>
      <c r="S554" s="30"/>
      <c r="T554" s="30"/>
      <c r="U554" s="30"/>
      <c r="V554" s="30"/>
      <c r="W554" s="30"/>
      <c r="X554" s="30"/>
      <c r="Y554" s="30"/>
      <c r="Z554" s="30"/>
      <c r="AA554" s="30"/>
      <c r="AB554" s="30"/>
      <c r="AC554" s="30"/>
      <c r="AD554" s="30"/>
      <c r="AE554" s="30"/>
      <c r="AF554" s="30"/>
      <c r="AG554" s="30"/>
      <c r="AH554" s="30"/>
      <c r="AI554" s="30"/>
      <c r="AJ554" s="30"/>
      <c r="AK554" s="30"/>
      <c r="AL554" s="30"/>
      <c r="AM554" s="30"/>
      <c r="AN554" s="30"/>
      <c r="AO554" s="30"/>
      <c r="AP554" s="30"/>
      <c r="AQ554" s="30"/>
      <c r="AR554" s="30"/>
      <c r="AS554" s="30"/>
      <c r="AT554" s="30"/>
      <c r="AU554" s="30"/>
      <c r="AV554" s="30"/>
      <c r="AW554" s="30"/>
      <c r="AX554" s="30"/>
      <c r="AY554" s="30"/>
      <c r="AZ554" s="30"/>
      <c r="BA554" s="30"/>
      <c r="BB554" s="30"/>
      <c r="BC554" s="30"/>
      <c r="BD554" s="30"/>
      <c r="BE554" s="30"/>
      <c r="BF554" s="30"/>
      <c r="BG554" s="30"/>
      <c r="BH554" s="30"/>
      <c r="BI554" s="30"/>
      <c r="BJ554" s="30"/>
      <c r="BK554" s="30"/>
      <c r="BL554" s="30"/>
      <c r="BM554" s="30"/>
      <c r="BN554" s="30"/>
      <c r="BO554" s="30"/>
      <c r="BP554" s="30"/>
      <c r="BQ554" s="30"/>
      <c r="BR554" s="30"/>
      <c r="BS554" s="30"/>
      <c r="BT554" s="30"/>
      <c r="BU554" s="30"/>
      <c r="BV554" s="30"/>
      <c r="BW554" s="30"/>
      <c r="BX554" s="30"/>
      <c r="BY554" s="30"/>
      <c r="BZ554" s="30"/>
      <c r="CA554" s="30"/>
      <c r="CB554" s="30"/>
      <c r="CC554" s="30"/>
      <c r="CD554" s="30"/>
      <c r="CE554" s="30"/>
      <c r="CF554" s="30"/>
      <c r="CG554" s="30"/>
      <c r="CH554" s="30"/>
      <c r="CI554" s="30"/>
      <c r="CJ554" s="30"/>
      <c r="CK554" s="30"/>
      <c r="CL554" s="30"/>
      <c r="CM554" s="30"/>
      <c r="CN554" s="30"/>
      <c r="CO554" s="30"/>
      <c r="CP554" s="30"/>
      <c r="CQ554" s="30"/>
      <c r="CR554" s="30"/>
    </row>
    <row r="555" spans="1:96" x14ac:dyDescent="0.25">
      <c r="A555" s="30" t="s">
        <v>1902</v>
      </c>
      <c r="B555" s="30">
        <v>1876</v>
      </c>
      <c r="C555" s="30" t="s">
        <v>2666</v>
      </c>
      <c r="D555" s="30">
        <v>1420</v>
      </c>
      <c r="E555" s="30"/>
      <c r="F555" s="30"/>
      <c r="G555" s="30"/>
      <c r="H555" s="30"/>
      <c r="I555" s="30"/>
      <c r="J555" s="30"/>
      <c r="K555" s="30"/>
      <c r="L555" s="30"/>
      <c r="M555" s="30"/>
      <c r="N555" s="30"/>
      <c r="O555" s="30"/>
      <c r="P555" s="30"/>
      <c r="Q555" s="30"/>
      <c r="R555" s="30"/>
      <c r="S555" s="30"/>
      <c r="T555" s="30"/>
      <c r="U555" s="30"/>
      <c r="V555" s="30"/>
      <c r="W555" s="30"/>
      <c r="X555" s="30"/>
      <c r="Y555" s="30"/>
      <c r="Z555" s="30"/>
      <c r="AA555" s="30"/>
      <c r="AB555" s="30"/>
      <c r="AC555" s="30"/>
      <c r="AD555" s="30"/>
      <c r="AE555" s="30"/>
      <c r="AF555" s="30"/>
      <c r="AG555" s="30"/>
      <c r="AH555" s="30"/>
      <c r="AI555" s="30"/>
      <c r="AJ555" s="30"/>
      <c r="AK555" s="30"/>
      <c r="AL555" s="30"/>
      <c r="AM555" s="30"/>
      <c r="AN555" s="30"/>
      <c r="AO555" s="30"/>
      <c r="AP555" s="30"/>
      <c r="AQ555" s="30"/>
      <c r="AR555" s="30"/>
      <c r="AS555" s="30"/>
      <c r="AT555" s="30"/>
      <c r="AU555" s="30"/>
      <c r="AV555" s="30"/>
      <c r="AW555" s="30"/>
      <c r="AX555" s="30"/>
      <c r="AY555" s="30"/>
      <c r="AZ555" s="30"/>
      <c r="BA555" s="30"/>
      <c r="BB555" s="30"/>
      <c r="BC555" s="30"/>
      <c r="BD555" s="30"/>
      <c r="BE555" s="30"/>
      <c r="BF555" s="30"/>
      <c r="BG555" s="30"/>
      <c r="BH555" s="30"/>
      <c r="BI555" s="30"/>
      <c r="BJ555" s="30"/>
      <c r="BK555" s="30"/>
      <c r="BL555" s="30"/>
      <c r="BM555" s="30"/>
      <c r="BN555" s="30"/>
      <c r="BO555" s="30"/>
      <c r="BP555" s="30"/>
      <c r="BQ555" s="30"/>
      <c r="BR555" s="30"/>
      <c r="BS555" s="30"/>
      <c r="BT555" s="30"/>
      <c r="BU555" s="30"/>
      <c r="BV555" s="30"/>
      <c r="BW555" s="30"/>
      <c r="BX555" s="30"/>
      <c r="BY555" s="30"/>
      <c r="BZ555" s="30"/>
      <c r="CA555" s="30"/>
      <c r="CB555" s="30"/>
      <c r="CC555" s="30"/>
      <c r="CD555" s="30"/>
      <c r="CE555" s="30"/>
      <c r="CF555" s="30"/>
      <c r="CG555" s="30"/>
      <c r="CH555" s="30"/>
      <c r="CI555" s="30"/>
      <c r="CJ555" s="30"/>
      <c r="CK555" s="30"/>
      <c r="CL555" s="30"/>
      <c r="CM555" s="30"/>
      <c r="CN555" s="30"/>
      <c r="CO555" s="30"/>
      <c r="CP555" s="30"/>
      <c r="CQ555" s="30"/>
      <c r="CR555" s="30"/>
    </row>
    <row r="556" spans="1:96" x14ac:dyDescent="0.25">
      <c r="A556" s="30" t="s">
        <v>1903</v>
      </c>
      <c r="B556" s="30">
        <v>1870</v>
      </c>
      <c r="C556" s="30" t="s">
        <v>2651</v>
      </c>
      <c r="D556" s="30">
        <v>1010</v>
      </c>
      <c r="E556" s="30"/>
      <c r="F556" s="30"/>
      <c r="G556" s="30"/>
      <c r="H556" s="30"/>
      <c r="I556" s="30"/>
      <c r="J556" s="30"/>
      <c r="K556" s="30"/>
      <c r="L556" s="30"/>
      <c r="M556" s="30"/>
      <c r="N556" s="30"/>
      <c r="O556" s="30"/>
      <c r="P556" s="30"/>
      <c r="Q556" s="30"/>
      <c r="R556" s="30"/>
      <c r="S556" s="30"/>
      <c r="T556" s="30"/>
      <c r="U556" s="30"/>
      <c r="V556" s="30"/>
      <c r="W556" s="30"/>
      <c r="X556" s="30"/>
      <c r="Y556" s="30"/>
      <c r="Z556" s="30"/>
      <c r="AA556" s="30"/>
      <c r="AB556" s="30"/>
      <c r="AC556" s="30"/>
      <c r="AD556" s="30"/>
      <c r="AE556" s="30"/>
      <c r="AF556" s="30"/>
      <c r="AG556" s="30"/>
      <c r="AH556" s="30"/>
      <c r="AI556" s="30"/>
      <c r="AJ556" s="30"/>
      <c r="AK556" s="30"/>
      <c r="AL556" s="30"/>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c r="BI556" s="30"/>
      <c r="BJ556" s="30"/>
      <c r="BK556" s="30"/>
      <c r="BL556" s="30"/>
      <c r="BM556" s="30"/>
      <c r="BN556" s="30"/>
      <c r="BO556" s="30"/>
      <c r="BP556" s="30"/>
      <c r="BQ556" s="30"/>
      <c r="BR556" s="30"/>
      <c r="BS556" s="30"/>
      <c r="BT556" s="30"/>
      <c r="BU556" s="30"/>
      <c r="BV556" s="30"/>
      <c r="BW556" s="30"/>
      <c r="BX556" s="30"/>
      <c r="BY556" s="30"/>
      <c r="BZ556" s="30"/>
      <c r="CA556" s="30"/>
      <c r="CB556" s="30"/>
      <c r="CC556" s="30"/>
      <c r="CD556" s="30"/>
      <c r="CE556" s="30"/>
      <c r="CF556" s="30"/>
      <c r="CG556" s="30"/>
      <c r="CH556" s="30"/>
      <c r="CI556" s="30"/>
      <c r="CJ556" s="30"/>
      <c r="CK556" s="30"/>
      <c r="CL556" s="30"/>
      <c r="CM556" s="30"/>
      <c r="CN556" s="30"/>
      <c r="CO556" s="30"/>
      <c r="CP556" s="30"/>
      <c r="CQ556" s="30"/>
      <c r="CR556" s="30"/>
    </row>
    <row r="557" spans="1:96" x14ac:dyDescent="0.25">
      <c r="A557" s="30" t="s">
        <v>1904</v>
      </c>
      <c r="B557" s="30">
        <v>1878</v>
      </c>
      <c r="C557" s="30" t="s">
        <v>2641</v>
      </c>
      <c r="D557" s="30">
        <v>20</v>
      </c>
      <c r="E557" s="30"/>
      <c r="F557" s="30"/>
      <c r="G557" s="30"/>
      <c r="H557" s="30"/>
      <c r="I557" s="30"/>
      <c r="J557" s="30"/>
      <c r="K557" s="30"/>
      <c r="L557" s="30"/>
      <c r="M557" s="30"/>
      <c r="N557" s="30"/>
      <c r="O557" s="30"/>
      <c r="P557" s="30"/>
      <c r="Q557" s="30"/>
      <c r="R557" s="30"/>
      <c r="S557" s="30"/>
      <c r="T557" s="30"/>
      <c r="U557" s="30"/>
      <c r="V557" s="30"/>
      <c r="W557" s="30"/>
      <c r="X557" s="30"/>
      <c r="Y557" s="30"/>
      <c r="Z557" s="30"/>
      <c r="AA557" s="30"/>
      <c r="AB557" s="30"/>
      <c r="AC557" s="30"/>
      <c r="AD557" s="30"/>
      <c r="AE557" s="30"/>
      <c r="AF557" s="30"/>
      <c r="AG557" s="30"/>
      <c r="AH557" s="30"/>
      <c r="AI557" s="30"/>
      <c r="AJ557" s="30"/>
      <c r="AK557" s="30"/>
      <c r="AL557" s="30"/>
      <c r="AM557" s="30"/>
      <c r="AN557" s="30"/>
      <c r="AO557" s="30"/>
      <c r="AP557" s="30"/>
      <c r="AQ557" s="30"/>
      <c r="AR557" s="30"/>
      <c r="AS557" s="30"/>
      <c r="AT557" s="30"/>
      <c r="AU557" s="30"/>
      <c r="AV557" s="30"/>
      <c r="AW557" s="30"/>
      <c r="AX557" s="30"/>
      <c r="AY557" s="30"/>
      <c r="AZ557" s="30"/>
      <c r="BA557" s="30"/>
      <c r="BB557" s="30"/>
      <c r="BC557" s="30"/>
      <c r="BD557" s="30"/>
      <c r="BE557" s="30"/>
      <c r="BF557" s="30"/>
      <c r="BG557" s="30"/>
      <c r="BH557" s="30"/>
      <c r="BI557" s="30"/>
      <c r="BJ557" s="30"/>
      <c r="BK557" s="30"/>
      <c r="BL557" s="30"/>
      <c r="BM557" s="30"/>
      <c r="BN557" s="30"/>
      <c r="BO557" s="30"/>
      <c r="BP557" s="30"/>
      <c r="BQ557" s="30"/>
      <c r="BR557" s="30"/>
      <c r="BS557" s="30"/>
      <c r="BT557" s="30"/>
      <c r="BU557" s="30"/>
      <c r="BV557" s="30"/>
      <c r="BW557" s="30"/>
      <c r="BX557" s="30"/>
      <c r="BY557" s="30"/>
      <c r="BZ557" s="30"/>
      <c r="CA557" s="30"/>
      <c r="CB557" s="30"/>
      <c r="CC557" s="30"/>
      <c r="CD557" s="30"/>
      <c r="CE557" s="30"/>
      <c r="CF557" s="30"/>
      <c r="CG557" s="30"/>
      <c r="CH557" s="30"/>
      <c r="CI557" s="30"/>
      <c r="CJ557" s="30"/>
      <c r="CK557" s="30"/>
      <c r="CL557" s="30"/>
      <c r="CM557" s="30"/>
      <c r="CN557" s="30"/>
      <c r="CO557" s="30"/>
      <c r="CP557" s="30"/>
      <c r="CQ557" s="30"/>
      <c r="CR557" s="30"/>
    </row>
    <row r="558" spans="1:96" x14ac:dyDescent="0.25">
      <c r="A558" s="30" t="s">
        <v>1905</v>
      </c>
      <c r="B558" s="30">
        <v>1889</v>
      </c>
      <c r="C558" s="30" t="s">
        <v>2810</v>
      </c>
      <c r="D558" s="30">
        <v>50</v>
      </c>
      <c r="E558" s="30"/>
      <c r="F558" s="30"/>
      <c r="G558" s="30"/>
      <c r="H558" s="30"/>
      <c r="I558" s="30"/>
      <c r="J558" s="30"/>
      <c r="K558" s="30"/>
      <c r="L558" s="30"/>
      <c r="M558" s="30"/>
      <c r="N558" s="30"/>
      <c r="O558" s="30"/>
      <c r="P558" s="30"/>
      <c r="Q558" s="30"/>
      <c r="R558" s="30"/>
      <c r="S558" s="30"/>
      <c r="T558" s="30"/>
      <c r="U558" s="30"/>
      <c r="V558" s="30"/>
      <c r="W558" s="30"/>
      <c r="X558" s="30"/>
      <c r="Y558" s="30"/>
      <c r="Z558" s="30"/>
      <c r="AA558" s="30"/>
      <c r="AB558" s="30"/>
      <c r="AC558" s="30"/>
      <c r="AD558" s="30"/>
      <c r="AE558" s="30"/>
      <c r="AF558" s="30"/>
      <c r="AG558" s="30"/>
      <c r="AH558" s="30"/>
      <c r="AI558" s="30"/>
      <c r="AJ558" s="30"/>
      <c r="AK558" s="30"/>
      <c r="AL558" s="30"/>
      <c r="AM558" s="30"/>
      <c r="AN558" s="30"/>
      <c r="AO558" s="30"/>
      <c r="AP558" s="30"/>
      <c r="AQ558" s="30"/>
      <c r="AR558" s="30"/>
      <c r="AS558" s="30"/>
      <c r="AT558" s="30"/>
      <c r="AU558" s="30"/>
      <c r="AV558" s="30"/>
      <c r="AW558" s="30"/>
      <c r="AX558" s="30"/>
      <c r="AY558" s="30"/>
      <c r="AZ558" s="30"/>
      <c r="BA558" s="30"/>
      <c r="BB558" s="30"/>
      <c r="BC558" s="30"/>
      <c r="BD558" s="30"/>
      <c r="BE558" s="30"/>
      <c r="BF558" s="30"/>
      <c r="BG558" s="30"/>
      <c r="BH558" s="30"/>
      <c r="BI558" s="30"/>
      <c r="BJ558" s="30"/>
      <c r="BK558" s="30"/>
      <c r="BL558" s="30"/>
      <c r="BM558" s="30"/>
      <c r="BN558" s="30"/>
      <c r="BO558" s="30"/>
      <c r="BP558" s="30"/>
      <c r="BQ558" s="30"/>
      <c r="BR558" s="30"/>
      <c r="BS558" s="30"/>
      <c r="BT558" s="30"/>
      <c r="BU558" s="30"/>
      <c r="BV558" s="30"/>
      <c r="BW558" s="30"/>
      <c r="BX558" s="30"/>
      <c r="BY558" s="30"/>
      <c r="BZ558" s="30"/>
      <c r="CA558" s="30"/>
      <c r="CB558" s="30"/>
      <c r="CC558" s="30"/>
      <c r="CD558" s="30"/>
      <c r="CE558" s="30"/>
      <c r="CF558" s="30"/>
      <c r="CG558" s="30"/>
      <c r="CH558" s="30"/>
      <c r="CI558" s="30"/>
      <c r="CJ558" s="30"/>
      <c r="CK558" s="30"/>
      <c r="CL558" s="30"/>
      <c r="CM558" s="30"/>
      <c r="CN558" s="30"/>
      <c r="CO558" s="30"/>
      <c r="CP558" s="30"/>
      <c r="CQ558" s="30"/>
      <c r="CR558" s="30"/>
    </row>
    <row r="559" spans="1:96" x14ac:dyDescent="0.25">
      <c r="A559" s="30" t="s">
        <v>1906</v>
      </c>
      <c r="B559" s="30">
        <v>1888</v>
      </c>
      <c r="C559" s="30" t="s">
        <v>2780</v>
      </c>
      <c r="D559" s="30">
        <v>2035</v>
      </c>
      <c r="E559" s="30"/>
      <c r="F559" s="30"/>
      <c r="G559" s="30"/>
      <c r="H559" s="30"/>
      <c r="I559" s="30"/>
      <c r="J559" s="30"/>
      <c r="K559" s="30"/>
      <c r="L559" s="30"/>
      <c r="M559" s="30"/>
      <c r="N559" s="30"/>
      <c r="O559" s="30"/>
      <c r="P559" s="30"/>
      <c r="Q559" s="30"/>
      <c r="R559" s="30"/>
      <c r="S559" s="30"/>
      <c r="T559" s="30"/>
      <c r="U559" s="30"/>
      <c r="V559" s="30"/>
      <c r="W559" s="30"/>
      <c r="X559" s="30"/>
      <c r="Y559" s="30"/>
      <c r="Z559" s="30"/>
      <c r="AA559" s="30"/>
      <c r="AB559" s="30"/>
      <c r="AC559" s="30"/>
      <c r="AD559" s="30"/>
      <c r="AE559" s="30"/>
      <c r="AF559" s="30"/>
      <c r="AG559" s="30"/>
      <c r="AH559" s="30"/>
      <c r="AI559" s="30"/>
      <c r="AJ559" s="30"/>
      <c r="AK559" s="30"/>
      <c r="AL559" s="30"/>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c r="BI559" s="30"/>
      <c r="BJ559" s="30"/>
      <c r="BK559" s="30"/>
      <c r="BL559" s="30"/>
      <c r="BM559" s="30"/>
      <c r="BN559" s="30"/>
      <c r="BO559" s="30"/>
      <c r="BP559" s="30"/>
      <c r="BQ559" s="30"/>
      <c r="BR559" s="30"/>
      <c r="BS559" s="30"/>
      <c r="BT559" s="30"/>
      <c r="BU559" s="30"/>
      <c r="BV559" s="30"/>
      <c r="BW559" s="30"/>
      <c r="BX559" s="30"/>
      <c r="BY559" s="30"/>
      <c r="BZ559" s="30"/>
      <c r="CA559" s="30"/>
      <c r="CB559" s="30"/>
      <c r="CC559" s="30"/>
      <c r="CD559" s="30"/>
      <c r="CE559" s="30"/>
      <c r="CF559" s="30"/>
      <c r="CG559" s="30"/>
      <c r="CH559" s="30"/>
      <c r="CI559" s="30"/>
      <c r="CJ559" s="30"/>
      <c r="CK559" s="30"/>
      <c r="CL559" s="30"/>
      <c r="CM559" s="30"/>
      <c r="CN559" s="30"/>
      <c r="CO559" s="30"/>
      <c r="CP559" s="30"/>
      <c r="CQ559" s="30"/>
      <c r="CR559" s="30"/>
    </row>
    <row r="560" spans="1:96" x14ac:dyDescent="0.25">
      <c r="A560" s="30" t="s">
        <v>1907</v>
      </c>
      <c r="B560" s="30">
        <v>2096</v>
      </c>
      <c r="C560" s="30" t="s">
        <v>2804</v>
      </c>
      <c r="D560" s="30">
        <v>2690</v>
      </c>
      <c r="E560" s="30"/>
      <c r="F560" s="30"/>
      <c r="G560" s="30"/>
      <c r="H560" s="30"/>
      <c r="I560" s="30"/>
      <c r="J560" s="30"/>
      <c r="K560" s="30"/>
      <c r="L560" s="30"/>
      <c r="M560" s="30"/>
      <c r="N560" s="30"/>
      <c r="O560" s="30"/>
      <c r="P560" s="30"/>
      <c r="Q560" s="30"/>
      <c r="R560" s="30"/>
      <c r="S560" s="30"/>
      <c r="T560" s="30"/>
      <c r="U560" s="30"/>
      <c r="V560" s="30"/>
      <c r="W560" s="30"/>
      <c r="X560" s="30"/>
      <c r="Y560" s="30"/>
      <c r="Z560" s="30"/>
      <c r="AA560" s="30"/>
      <c r="AB560" s="30"/>
      <c r="AC560" s="30"/>
      <c r="AD560" s="30"/>
      <c r="AE560" s="30"/>
      <c r="AF560" s="30"/>
      <c r="AG560" s="30"/>
      <c r="AH560" s="30"/>
      <c r="AI560" s="30"/>
      <c r="AJ560" s="30"/>
      <c r="AK560" s="30"/>
      <c r="AL560" s="30"/>
      <c r="AM560" s="30"/>
      <c r="AN560" s="30"/>
      <c r="AO560" s="30"/>
      <c r="AP560" s="30"/>
      <c r="AQ560" s="30"/>
      <c r="AR560" s="30"/>
      <c r="AS560" s="30"/>
      <c r="AT560" s="30"/>
      <c r="AU560" s="30"/>
      <c r="AV560" s="30"/>
      <c r="AW560" s="30"/>
      <c r="AX560" s="30"/>
      <c r="AY560" s="30"/>
      <c r="AZ560" s="30"/>
      <c r="BA560" s="30"/>
      <c r="BB560" s="30"/>
      <c r="BC560" s="30"/>
      <c r="BD560" s="30"/>
      <c r="BE560" s="30"/>
      <c r="BF560" s="30"/>
      <c r="BG560" s="30"/>
      <c r="BH560" s="30"/>
      <c r="BI560" s="30"/>
      <c r="BJ560" s="30"/>
      <c r="BK560" s="30"/>
      <c r="BL560" s="30"/>
      <c r="BM560" s="30"/>
      <c r="BN560" s="30"/>
      <c r="BO560" s="30"/>
      <c r="BP560" s="30"/>
      <c r="BQ560" s="30"/>
      <c r="BR560" s="30"/>
      <c r="BS560" s="30"/>
      <c r="BT560" s="30"/>
      <c r="BU560" s="30"/>
      <c r="BV560" s="30"/>
      <c r="BW560" s="30"/>
      <c r="BX560" s="30"/>
      <c r="BY560" s="30"/>
      <c r="BZ560" s="30"/>
      <c r="CA560" s="30"/>
      <c r="CB560" s="30"/>
      <c r="CC560" s="30"/>
      <c r="CD560" s="30"/>
      <c r="CE560" s="30"/>
      <c r="CF560" s="30"/>
      <c r="CG560" s="30"/>
      <c r="CH560" s="30"/>
      <c r="CI560" s="30"/>
      <c r="CJ560" s="30"/>
      <c r="CK560" s="30"/>
      <c r="CL560" s="30"/>
      <c r="CM560" s="30"/>
      <c r="CN560" s="30"/>
      <c r="CO560" s="30"/>
      <c r="CP560" s="30"/>
      <c r="CQ560" s="30"/>
      <c r="CR560" s="30"/>
    </row>
    <row r="561" spans="1:96" x14ac:dyDescent="0.25">
      <c r="A561" s="30" t="s">
        <v>1908</v>
      </c>
      <c r="B561" s="30">
        <v>1908</v>
      </c>
      <c r="C561" s="30" t="s">
        <v>2642</v>
      </c>
      <c r="D561" s="30">
        <v>880</v>
      </c>
      <c r="E561" s="30"/>
      <c r="F561" s="30"/>
      <c r="G561" s="30"/>
      <c r="H561" s="30"/>
      <c r="I561" s="30"/>
      <c r="J561" s="30"/>
      <c r="K561" s="30"/>
      <c r="L561" s="30"/>
      <c r="M561" s="30"/>
      <c r="N561" s="30"/>
      <c r="O561" s="30"/>
      <c r="P561" s="30"/>
      <c r="Q561" s="30"/>
      <c r="R561" s="30"/>
      <c r="S561" s="30"/>
      <c r="T561" s="30"/>
      <c r="U561" s="30"/>
      <c r="V561" s="30"/>
      <c r="W561" s="30"/>
      <c r="X561" s="30"/>
      <c r="Y561" s="30"/>
      <c r="Z561" s="30"/>
      <c r="AA561" s="30"/>
      <c r="AB561" s="30"/>
      <c r="AC561" s="30"/>
      <c r="AD561" s="30"/>
      <c r="AE561" s="30"/>
      <c r="AF561" s="30"/>
      <c r="AG561" s="30"/>
      <c r="AH561" s="30"/>
      <c r="AI561" s="30"/>
      <c r="AJ561" s="30"/>
      <c r="AK561" s="30"/>
      <c r="AL561" s="30"/>
      <c r="AM561" s="30"/>
      <c r="AN561" s="30"/>
      <c r="AO561" s="30"/>
      <c r="AP561" s="30"/>
      <c r="AQ561" s="30"/>
      <c r="AR561" s="30"/>
      <c r="AS561" s="30"/>
      <c r="AT561" s="30"/>
      <c r="AU561" s="30"/>
      <c r="AV561" s="30"/>
      <c r="AW561" s="30"/>
      <c r="AX561" s="30"/>
      <c r="AY561" s="30"/>
      <c r="AZ561" s="30"/>
      <c r="BA561" s="30"/>
      <c r="BB561" s="30"/>
      <c r="BC561" s="30"/>
      <c r="BD561" s="30"/>
      <c r="BE561" s="30"/>
      <c r="BF561" s="30"/>
      <c r="BG561" s="30"/>
      <c r="BH561" s="30"/>
      <c r="BI561" s="30"/>
      <c r="BJ561" s="30"/>
      <c r="BK561" s="30"/>
      <c r="BL561" s="30"/>
      <c r="BM561" s="30"/>
      <c r="BN561" s="30"/>
      <c r="BO561" s="30"/>
      <c r="BP561" s="30"/>
      <c r="BQ561" s="30"/>
      <c r="BR561" s="30"/>
      <c r="BS561" s="30"/>
      <c r="BT561" s="30"/>
      <c r="BU561" s="30"/>
      <c r="BV561" s="30"/>
      <c r="BW561" s="30"/>
      <c r="BX561" s="30"/>
      <c r="BY561" s="30"/>
      <c r="BZ561" s="30"/>
      <c r="CA561" s="30"/>
      <c r="CB561" s="30"/>
      <c r="CC561" s="30"/>
      <c r="CD561" s="30"/>
      <c r="CE561" s="30"/>
      <c r="CF561" s="30"/>
      <c r="CG561" s="30"/>
      <c r="CH561" s="30"/>
      <c r="CI561" s="30"/>
      <c r="CJ561" s="30"/>
      <c r="CK561" s="30"/>
      <c r="CL561" s="30"/>
      <c r="CM561" s="30"/>
      <c r="CN561" s="30"/>
      <c r="CO561" s="30"/>
      <c r="CP561" s="30"/>
      <c r="CQ561" s="30"/>
      <c r="CR561" s="30"/>
    </row>
    <row r="562" spans="1:96" x14ac:dyDescent="0.25">
      <c r="A562" s="30" t="s">
        <v>1909</v>
      </c>
      <c r="B562" s="30">
        <v>3220</v>
      </c>
      <c r="C562" s="30" t="s">
        <v>2895</v>
      </c>
      <c r="D562" s="30">
        <v>1160</v>
      </c>
      <c r="E562" s="30"/>
      <c r="F562" s="30"/>
      <c r="G562" s="30"/>
      <c r="H562" s="30"/>
      <c r="I562" s="30"/>
      <c r="J562" s="30"/>
      <c r="K562" s="30"/>
      <c r="L562" s="30"/>
      <c r="M562" s="30"/>
      <c r="N562" s="30"/>
      <c r="O562" s="30"/>
      <c r="P562" s="30"/>
      <c r="Q562" s="30"/>
      <c r="R562" s="30"/>
      <c r="S562" s="30"/>
      <c r="T562" s="30"/>
      <c r="U562" s="30"/>
      <c r="V562" s="30"/>
      <c r="W562" s="30"/>
      <c r="X562" s="30"/>
      <c r="Y562" s="30"/>
      <c r="Z562" s="30"/>
      <c r="AA562" s="30"/>
      <c r="AB562" s="30"/>
      <c r="AC562" s="30"/>
      <c r="AD562" s="30"/>
      <c r="AE562" s="30"/>
      <c r="AF562" s="30"/>
      <c r="AG562" s="30"/>
      <c r="AH562" s="30"/>
      <c r="AI562" s="30"/>
      <c r="AJ562" s="30"/>
      <c r="AK562" s="30"/>
      <c r="AL562" s="30"/>
      <c r="AM562" s="30"/>
      <c r="AN562" s="30"/>
      <c r="AO562" s="30"/>
      <c r="AP562" s="30"/>
      <c r="AQ562" s="30"/>
      <c r="AR562" s="30"/>
      <c r="AS562" s="30"/>
      <c r="AT562" s="30"/>
      <c r="AU562" s="30"/>
      <c r="AV562" s="30"/>
      <c r="AW562" s="30"/>
      <c r="AX562" s="30"/>
      <c r="AY562" s="30"/>
      <c r="AZ562" s="30"/>
      <c r="BA562" s="30"/>
      <c r="BB562" s="30"/>
      <c r="BC562" s="30"/>
      <c r="BD562" s="30"/>
      <c r="BE562" s="30"/>
      <c r="BF562" s="30"/>
      <c r="BG562" s="30"/>
      <c r="BH562" s="30"/>
      <c r="BI562" s="30"/>
      <c r="BJ562" s="30"/>
      <c r="BK562" s="30"/>
      <c r="BL562" s="30"/>
      <c r="BM562" s="30"/>
      <c r="BN562" s="30"/>
      <c r="BO562" s="30"/>
      <c r="BP562" s="30"/>
      <c r="BQ562" s="30"/>
      <c r="BR562" s="30"/>
      <c r="BS562" s="30"/>
      <c r="BT562" s="30"/>
      <c r="BU562" s="30"/>
      <c r="BV562" s="30"/>
      <c r="BW562" s="30"/>
      <c r="BX562" s="30"/>
      <c r="BY562" s="30"/>
      <c r="BZ562" s="30"/>
      <c r="CA562" s="30"/>
      <c r="CB562" s="30"/>
      <c r="CC562" s="30"/>
      <c r="CD562" s="30"/>
      <c r="CE562" s="30"/>
      <c r="CF562" s="30"/>
      <c r="CG562" s="30"/>
      <c r="CH562" s="30"/>
      <c r="CI562" s="30"/>
      <c r="CJ562" s="30"/>
      <c r="CK562" s="30"/>
      <c r="CL562" s="30"/>
      <c r="CM562" s="30"/>
      <c r="CN562" s="30"/>
      <c r="CO562" s="30"/>
      <c r="CP562" s="30"/>
      <c r="CQ562" s="30"/>
      <c r="CR562" s="30"/>
    </row>
    <row r="563" spans="1:96" x14ac:dyDescent="0.25">
      <c r="A563" s="30" t="s">
        <v>1910</v>
      </c>
      <c r="B563" s="30">
        <v>3228</v>
      </c>
      <c r="C563" s="30" t="s">
        <v>2895</v>
      </c>
      <c r="D563" s="30">
        <v>1160</v>
      </c>
      <c r="E563" s="30"/>
      <c r="F563" s="30"/>
      <c r="G563" s="30"/>
      <c r="H563" s="30"/>
      <c r="I563" s="30"/>
      <c r="J563" s="30"/>
      <c r="K563" s="30"/>
      <c r="L563" s="30"/>
      <c r="M563" s="30"/>
      <c r="N563" s="30"/>
      <c r="O563" s="30"/>
      <c r="P563" s="30"/>
      <c r="Q563" s="30"/>
      <c r="R563" s="30"/>
      <c r="S563" s="30"/>
      <c r="T563" s="30"/>
      <c r="U563" s="30"/>
      <c r="V563" s="30"/>
      <c r="W563" s="30"/>
      <c r="X563" s="30"/>
      <c r="Y563" s="30"/>
      <c r="Z563" s="30"/>
      <c r="AA563" s="30"/>
      <c r="AB563" s="30"/>
      <c r="AC563" s="30"/>
      <c r="AD563" s="30"/>
      <c r="AE563" s="30"/>
      <c r="AF563" s="30"/>
      <c r="AG563" s="30"/>
      <c r="AH563" s="30"/>
      <c r="AI563" s="30"/>
      <c r="AJ563" s="30"/>
      <c r="AK563" s="30"/>
      <c r="AL563" s="30"/>
      <c r="AM563" s="30"/>
      <c r="AN563" s="30"/>
      <c r="AO563" s="30"/>
      <c r="AP563" s="30"/>
      <c r="AQ563" s="30"/>
      <c r="AR563" s="30"/>
      <c r="AS563" s="30"/>
      <c r="AT563" s="30"/>
      <c r="AU563" s="30"/>
      <c r="AV563" s="30"/>
      <c r="AW563" s="30"/>
      <c r="AX563" s="30"/>
      <c r="AY563" s="30"/>
      <c r="AZ563" s="30"/>
      <c r="BA563" s="30"/>
      <c r="BB563" s="30"/>
      <c r="BC563" s="30"/>
      <c r="BD563" s="30"/>
      <c r="BE563" s="30"/>
      <c r="BF563" s="30"/>
      <c r="BG563" s="30"/>
      <c r="BH563" s="30"/>
      <c r="BI563" s="30"/>
      <c r="BJ563" s="30"/>
      <c r="BK563" s="30"/>
      <c r="BL563" s="30"/>
      <c r="BM563" s="30"/>
      <c r="BN563" s="30"/>
      <c r="BO563" s="30"/>
      <c r="BP563" s="30"/>
      <c r="BQ563" s="30"/>
      <c r="BR563" s="30"/>
      <c r="BS563" s="30"/>
      <c r="BT563" s="30"/>
      <c r="BU563" s="30"/>
      <c r="BV563" s="30"/>
      <c r="BW563" s="30"/>
      <c r="BX563" s="30"/>
      <c r="BY563" s="30"/>
      <c r="BZ563" s="30"/>
      <c r="CA563" s="30"/>
      <c r="CB563" s="30"/>
      <c r="CC563" s="30"/>
      <c r="CD563" s="30"/>
      <c r="CE563" s="30"/>
      <c r="CF563" s="30"/>
      <c r="CG563" s="30"/>
      <c r="CH563" s="30"/>
      <c r="CI563" s="30"/>
      <c r="CJ563" s="30"/>
      <c r="CK563" s="30"/>
      <c r="CL563" s="30"/>
      <c r="CM563" s="30"/>
      <c r="CN563" s="30"/>
      <c r="CO563" s="30"/>
      <c r="CP563" s="30"/>
      <c r="CQ563" s="30"/>
      <c r="CR563" s="30"/>
    </row>
    <row r="564" spans="1:96" x14ac:dyDescent="0.25">
      <c r="A564" s="30" t="s">
        <v>1911</v>
      </c>
      <c r="B564" s="30">
        <v>1914</v>
      </c>
      <c r="C564" s="30" t="s">
        <v>2641</v>
      </c>
      <c r="D564" s="30">
        <v>20</v>
      </c>
      <c r="E564" s="30"/>
      <c r="F564" s="30"/>
      <c r="G564" s="30"/>
      <c r="H564" s="30"/>
      <c r="I564" s="30"/>
      <c r="J564" s="30"/>
      <c r="K564" s="30"/>
      <c r="L564" s="30"/>
      <c r="M564" s="30"/>
      <c r="N564" s="30"/>
      <c r="O564" s="30"/>
      <c r="P564" s="30"/>
      <c r="Q564" s="30"/>
      <c r="R564" s="30"/>
      <c r="S564" s="30"/>
      <c r="T564" s="30"/>
      <c r="U564" s="30"/>
      <c r="V564" s="30"/>
      <c r="W564" s="30"/>
      <c r="X564" s="30"/>
      <c r="Y564" s="30"/>
      <c r="Z564" s="30"/>
      <c r="AA564" s="30"/>
      <c r="AB564" s="30"/>
      <c r="AC564" s="30"/>
      <c r="AD564" s="30"/>
      <c r="AE564" s="30"/>
      <c r="AF564" s="30"/>
      <c r="AG564" s="30"/>
      <c r="AH564" s="30"/>
      <c r="AI564" s="30"/>
      <c r="AJ564" s="30"/>
      <c r="AK564" s="30"/>
      <c r="AL564" s="30"/>
      <c r="AM564" s="30"/>
      <c r="AN564" s="30"/>
      <c r="AO564" s="30"/>
      <c r="AP564" s="30"/>
      <c r="AQ564" s="30"/>
      <c r="AR564" s="30"/>
      <c r="AS564" s="30"/>
      <c r="AT564" s="30"/>
      <c r="AU564" s="30"/>
      <c r="AV564" s="30"/>
      <c r="AW564" s="30"/>
      <c r="AX564" s="30"/>
      <c r="AY564" s="30"/>
      <c r="AZ564" s="30"/>
      <c r="BA564" s="30"/>
      <c r="BB564" s="30"/>
      <c r="BC564" s="30"/>
      <c r="BD564" s="30"/>
      <c r="BE564" s="30"/>
      <c r="BF564" s="30"/>
      <c r="BG564" s="30"/>
      <c r="BH564" s="30"/>
      <c r="BI564" s="30"/>
      <c r="BJ564" s="30"/>
      <c r="BK564" s="30"/>
      <c r="BL564" s="30"/>
      <c r="BM564" s="30"/>
      <c r="BN564" s="30"/>
      <c r="BO564" s="30"/>
      <c r="BP564" s="30"/>
      <c r="BQ564" s="30"/>
      <c r="BR564" s="30"/>
      <c r="BS564" s="30"/>
      <c r="BT564" s="30"/>
      <c r="BU564" s="30"/>
      <c r="BV564" s="30"/>
      <c r="BW564" s="30"/>
      <c r="BX564" s="30"/>
      <c r="BY564" s="30"/>
      <c r="BZ564" s="30"/>
      <c r="CA564" s="30"/>
      <c r="CB564" s="30"/>
      <c r="CC564" s="30"/>
      <c r="CD564" s="30"/>
      <c r="CE564" s="30"/>
      <c r="CF564" s="30"/>
      <c r="CG564" s="30"/>
      <c r="CH564" s="30"/>
      <c r="CI564" s="30"/>
      <c r="CJ564" s="30"/>
      <c r="CK564" s="30"/>
      <c r="CL564" s="30"/>
      <c r="CM564" s="30"/>
      <c r="CN564" s="30"/>
      <c r="CO564" s="30"/>
      <c r="CP564" s="30"/>
      <c r="CQ564" s="30"/>
      <c r="CR564" s="30"/>
    </row>
    <row r="565" spans="1:96" x14ac:dyDescent="0.25">
      <c r="A565" s="30" t="s">
        <v>1912</v>
      </c>
      <c r="B565" s="30">
        <v>1916</v>
      </c>
      <c r="C565" s="30" t="s">
        <v>2706</v>
      </c>
      <c r="D565" s="30">
        <v>130</v>
      </c>
      <c r="E565" s="30"/>
      <c r="F565" s="30"/>
      <c r="G565" s="30"/>
      <c r="H565" s="30"/>
      <c r="I565" s="30"/>
      <c r="J565" s="30"/>
      <c r="K565" s="30"/>
      <c r="L565" s="30"/>
      <c r="M565" s="30"/>
      <c r="N565" s="30"/>
      <c r="O565" s="30"/>
      <c r="P565" s="30"/>
      <c r="Q565" s="30"/>
      <c r="R565" s="30"/>
      <c r="S565" s="30"/>
      <c r="T565" s="30"/>
      <c r="U565" s="30"/>
      <c r="V565" s="30"/>
      <c r="W565" s="30"/>
      <c r="X565" s="30"/>
      <c r="Y565" s="30"/>
      <c r="Z565" s="30"/>
      <c r="AA565" s="30"/>
      <c r="AB565" s="30"/>
      <c r="AC565" s="30"/>
      <c r="AD565" s="30"/>
      <c r="AE565" s="30"/>
      <c r="AF565" s="30"/>
      <c r="AG565" s="30"/>
      <c r="AH565" s="30"/>
      <c r="AI565" s="30"/>
      <c r="AJ565" s="30"/>
      <c r="AK565" s="30"/>
      <c r="AL565" s="30"/>
      <c r="AM565" s="30"/>
      <c r="AN565" s="30"/>
      <c r="AO565" s="30"/>
      <c r="AP565" s="30"/>
      <c r="AQ565" s="30"/>
      <c r="AR565" s="30"/>
      <c r="AS565" s="30"/>
      <c r="AT565" s="30"/>
      <c r="AU565" s="30"/>
      <c r="AV565" s="30"/>
      <c r="AW565" s="30"/>
      <c r="AX565" s="30"/>
      <c r="AY565" s="30"/>
      <c r="AZ565" s="30"/>
      <c r="BA565" s="30"/>
      <c r="BB565" s="30"/>
      <c r="BC565" s="30"/>
      <c r="BD565" s="30"/>
      <c r="BE565" s="30"/>
      <c r="BF565" s="30"/>
      <c r="BG565" s="30"/>
      <c r="BH565" s="30"/>
      <c r="BI565" s="30"/>
      <c r="BJ565" s="30"/>
      <c r="BK565" s="30"/>
      <c r="BL565" s="30"/>
      <c r="BM565" s="30"/>
      <c r="BN565" s="30"/>
      <c r="BO565" s="30"/>
      <c r="BP565" s="30"/>
      <c r="BQ565" s="30"/>
      <c r="BR565" s="30"/>
      <c r="BS565" s="30"/>
      <c r="BT565" s="30"/>
      <c r="BU565" s="30"/>
      <c r="BV565" s="30"/>
      <c r="BW565" s="30"/>
      <c r="BX565" s="30"/>
      <c r="BY565" s="30"/>
      <c r="BZ565" s="30"/>
      <c r="CA565" s="30"/>
      <c r="CB565" s="30"/>
      <c r="CC565" s="30"/>
      <c r="CD565" s="30"/>
      <c r="CE565" s="30"/>
      <c r="CF565" s="30"/>
      <c r="CG565" s="30"/>
      <c r="CH565" s="30"/>
      <c r="CI565" s="30"/>
      <c r="CJ565" s="30"/>
      <c r="CK565" s="30"/>
      <c r="CL565" s="30"/>
      <c r="CM565" s="30"/>
      <c r="CN565" s="30"/>
      <c r="CO565" s="30"/>
      <c r="CP565" s="30"/>
      <c r="CQ565" s="30"/>
      <c r="CR565" s="30"/>
    </row>
    <row r="566" spans="1:96" x14ac:dyDescent="0.25">
      <c r="A566" s="30" t="s">
        <v>1913</v>
      </c>
      <c r="B566" s="30">
        <v>1915</v>
      </c>
      <c r="C566" s="30" t="s">
        <v>2888</v>
      </c>
      <c r="D566" s="30">
        <v>2180</v>
      </c>
      <c r="E566" s="30"/>
      <c r="F566" s="30"/>
      <c r="G566" s="30"/>
      <c r="H566" s="30"/>
      <c r="I566" s="30"/>
      <c r="J566" s="30"/>
      <c r="K566" s="30"/>
      <c r="L566" s="30"/>
      <c r="M566" s="30"/>
      <c r="N566" s="30"/>
      <c r="O566" s="30"/>
      <c r="P566" s="30"/>
      <c r="Q566" s="30"/>
      <c r="R566" s="30"/>
      <c r="S566" s="30"/>
      <c r="T566" s="30"/>
      <c r="U566" s="30"/>
      <c r="V566" s="30"/>
      <c r="W566" s="30"/>
      <c r="X566" s="30"/>
      <c r="Y566" s="30"/>
      <c r="Z566" s="30"/>
      <c r="AA566" s="30"/>
      <c r="AB566" s="30"/>
      <c r="AC566" s="30"/>
      <c r="AD566" s="30"/>
      <c r="AE566" s="30"/>
      <c r="AF566" s="30"/>
      <c r="AG566" s="30"/>
      <c r="AH566" s="30"/>
      <c r="AI566" s="30"/>
      <c r="AJ566" s="30"/>
      <c r="AK566" s="30"/>
      <c r="AL566" s="30"/>
      <c r="AM566" s="30"/>
      <c r="AN566" s="30"/>
      <c r="AO566" s="30"/>
      <c r="AP566" s="30"/>
      <c r="AQ566" s="30"/>
      <c r="AR566" s="30"/>
      <c r="AS566" s="30"/>
      <c r="AT566" s="30"/>
      <c r="AU566" s="30"/>
      <c r="AV566" s="30"/>
      <c r="AW566" s="30"/>
      <c r="AX566" s="30"/>
      <c r="AY566" s="30"/>
      <c r="AZ566" s="30"/>
      <c r="BA566" s="30"/>
      <c r="BB566" s="30"/>
      <c r="BC566" s="30"/>
      <c r="BD566" s="30"/>
      <c r="BE566" s="30"/>
      <c r="BF566" s="30"/>
      <c r="BG566" s="30"/>
      <c r="BH566" s="30"/>
      <c r="BI566" s="30"/>
      <c r="BJ566" s="30"/>
      <c r="BK566" s="30"/>
      <c r="BL566" s="30"/>
      <c r="BM566" s="30"/>
      <c r="BN566" s="30"/>
      <c r="BO566" s="30"/>
      <c r="BP566" s="30"/>
      <c r="BQ566" s="30"/>
      <c r="BR566" s="30"/>
      <c r="BS566" s="30"/>
      <c r="BT566" s="30"/>
      <c r="BU566" s="30"/>
      <c r="BV566" s="30"/>
      <c r="BW566" s="30"/>
      <c r="BX566" s="30"/>
      <c r="BY566" s="30"/>
      <c r="BZ566" s="30"/>
      <c r="CA566" s="30"/>
      <c r="CB566" s="30"/>
      <c r="CC566" s="30"/>
      <c r="CD566" s="30"/>
      <c r="CE566" s="30"/>
      <c r="CF566" s="30"/>
      <c r="CG566" s="30"/>
      <c r="CH566" s="30"/>
      <c r="CI566" s="30"/>
      <c r="CJ566" s="30"/>
      <c r="CK566" s="30"/>
      <c r="CL566" s="30"/>
      <c r="CM566" s="30"/>
      <c r="CN566" s="30"/>
      <c r="CO566" s="30"/>
      <c r="CP566" s="30"/>
      <c r="CQ566" s="30"/>
      <c r="CR566" s="30"/>
    </row>
    <row r="567" spans="1:96" x14ac:dyDescent="0.25">
      <c r="A567" s="30" t="s">
        <v>1914</v>
      </c>
      <c r="B567" s="30">
        <v>1920</v>
      </c>
      <c r="C567" s="30" t="s">
        <v>2760</v>
      </c>
      <c r="D567" s="30">
        <v>1560</v>
      </c>
      <c r="E567" s="30"/>
      <c r="F567" s="30"/>
      <c r="G567" s="30"/>
      <c r="H567" s="30"/>
      <c r="I567" s="30"/>
      <c r="J567" s="30"/>
      <c r="K567" s="30"/>
      <c r="L567" s="30"/>
      <c r="M567" s="30"/>
      <c r="N567" s="30"/>
      <c r="O567" s="30"/>
      <c r="P567" s="30"/>
      <c r="Q567" s="30"/>
      <c r="R567" s="30"/>
      <c r="S567" s="30"/>
      <c r="T567" s="30"/>
      <c r="U567" s="30"/>
      <c r="V567" s="30"/>
      <c r="W567" s="30"/>
      <c r="X567" s="30"/>
      <c r="Y567" s="30"/>
      <c r="Z567" s="30"/>
      <c r="AA567" s="30"/>
      <c r="AB567" s="30"/>
      <c r="AC567" s="30"/>
      <c r="AD567" s="30"/>
      <c r="AE567" s="30"/>
      <c r="AF567" s="30"/>
      <c r="AG567" s="30"/>
      <c r="AH567" s="30"/>
      <c r="AI567" s="30"/>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c r="BI567" s="30"/>
      <c r="BJ567" s="30"/>
      <c r="BK567" s="30"/>
      <c r="BL567" s="30"/>
      <c r="BM567" s="30"/>
      <c r="BN567" s="30"/>
      <c r="BO567" s="30"/>
      <c r="BP567" s="30"/>
      <c r="BQ567" s="30"/>
      <c r="BR567" s="30"/>
      <c r="BS567" s="30"/>
      <c r="BT567" s="30"/>
      <c r="BU567" s="30"/>
      <c r="BV567" s="30"/>
      <c r="BW567" s="30"/>
      <c r="BX567" s="30"/>
      <c r="BY567" s="30"/>
      <c r="BZ567" s="30"/>
      <c r="CA567" s="30"/>
      <c r="CB567" s="30"/>
      <c r="CC567" s="30"/>
      <c r="CD567" s="30"/>
      <c r="CE567" s="30"/>
      <c r="CF567" s="30"/>
      <c r="CG567" s="30"/>
      <c r="CH567" s="30"/>
      <c r="CI567" s="30"/>
      <c r="CJ567" s="30"/>
      <c r="CK567" s="30"/>
      <c r="CL567" s="30"/>
      <c r="CM567" s="30"/>
      <c r="CN567" s="30"/>
      <c r="CO567" s="30"/>
      <c r="CP567" s="30"/>
      <c r="CQ567" s="30"/>
      <c r="CR567" s="30"/>
    </row>
    <row r="568" spans="1:96" x14ac:dyDescent="0.25">
      <c r="A568" s="30" t="s">
        <v>1915</v>
      </c>
      <c r="B568" s="30">
        <v>1925</v>
      </c>
      <c r="C568" s="30" t="s">
        <v>2647</v>
      </c>
      <c r="D568" s="30">
        <v>900</v>
      </c>
      <c r="E568" s="30"/>
      <c r="F568" s="30"/>
      <c r="G568" s="30"/>
      <c r="H568" s="30"/>
      <c r="I568" s="30"/>
      <c r="J568" s="30"/>
      <c r="K568" s="30"/>
      <c r="L568" s="30"/>
      <c r="M568" s="30"/>
      <c r="N568" s="30"/>
      <c r="O568" s="30"/>
      <c r="P568" s="30"/>
      <c r="Q568" s="30"/>
      <c r="R568" s="30"/>
      <c r="S568" s="30"/>
      <c r="T568" s="30"/>
      <c r="U568" s="30"/>
      <c r="V568" s="30"/>
      <c r="W568" s="30"/>
      <c r="X568" s="30"/>
      <c r="Y568" s="30"/>
      <c r="Z568" s="30"/>
      <c r="AA568" s="30"/>
      <c r="AB568" s="30"/>
      <c r="AC568" s="30"/>
      <c r="AD568" s="30"/>
      <c r="AE568" s="30"/>
      <c r="AF568" s="30"/>
      <c r="AG568" s="30"/>
      <c r="AH568" s="30"/>
      <c r="AI568" s="30"/>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c r="BI568" s="30"/>
      <c r="BJ568" s="30"/>
      <c r="BK568" s="30"/>
      <c r="BL568" s="30"/>
      <c r="BM568" s="30"/>
      <c r="BN568" s="30"/>
      <c r="BO568" s="30"/>
      <c r="BP568" s="30"/>
      <c r="BQ568" s="30"/>
      <c r="BR568" s="30"/>
      <c r="BS568" s="30"/>
      <c r="BT568" s="30"/>
      <c r="BU568" s="30"/>
      <c r="BV568" s="30"/>
      <c r="BW568" s="30"/>
      <c r="BX568" s="30"/>
      <c r="BY568" s="30"/>
      <c r="BZ568" s="30"/>
      <c r="CA568" s="30"/>
      <c r="CB568" s="30"/>
      <c r="CC568" s="30"/>
      <c r="CD568" s="30"/>
      <c r="CE568" s="30"/>
      <c r="CF568" s="30"/>
      <c r="CG568" s="30"/>
      <c r="CH568" s="30"/>
      <c r="CI568" s="30"/>
      <c r="CJ568" s="30"/>
      <c r="CK568" s="30"/>
      <c r="CL568" s="30"/>
      <c r="CM568" s="30"/>
      <c r="CN568" s="30"/>
      <c r="CO568" s="30"/>
      <c r="CP568" s="30"/>
      <c r="CQ568" s="30"/>
      <c r="CR568" s="30"/>
    </row>
    <row r="569" spans="1:96" x14ac:dyDescent="0.25">
      <c r="A569" s="30" t="s">
        <v>1916</v>
      </c>
      <c r="B569" s="30">
        <v>1928</v>
      </c>
      <c r="C569" s="30" t="s">
        <v>2642</v>
      </c>
      <c r="D569" s="30">
        <v>880</v>
      </c>
      <c r="E569" s="30"/>
      <c r="F569" s="30"/>
      <c r="G569" s="30"/>
      <c r="H569" s="30"/>
      <c r="I569" s="30"/>
      <c r="J569" s="30"/>
      <c r="K569" s="30"/>
      <c r="L569" s="30"/>
      <c r="M569" s="30"/>
      <c r="N569" s="30"/>
      <c r="O569" s="30"/>
      <c r="P569" s="30"/>
      <c r="Q569" s="30"/>
      <c r="R569" s="30"/>
      <c r="S569" s="30"/>
      <c r="T569" s="30"/>
      <c r="U569" s="30"/>
      <c r="V569" s="30"/>
      <c r="W569" s="30"/>
      <c r="X569" s="30"/>
      <c r="Y569" s="30"/>
      <c r="Z569" s="30"/>
      <c r="AA569" s="30"/>
      <c r="AB569" s="30"/>
      <c r="AC569" s="30"/>
      <c r="AD569" s="30"/>
      <c r="AE569" s="30"/>
      <c r="AF569" s="30"/>
      <c r="AG569" s="30"/>
      <c r="AH569" s="30"/>
      <c r="AI569" s="30"/>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c r="BI569" s="30"/>
      <c r="BJ569" s="30"/>
      <c r="BK569" s="30"/>
      <c r="BL569" s="30"/>
      <c r="BM569" s="30"/>
      <c r="BN569" s="30"/>
      <c r="BO569" s="30"/>
      <c r="BP569" s="30"/>
      <c r="BQ569" s="30"/>
      <c r="BR569" s="30"/>
      <c r="BS569" s="30"/>
      <c r="BT569" s="30"/>
      <c r="BU569" s="30"/>
      <c r="BV569" s="30"/>
      <c r="BW569" s="30"/>
      <c r="BX569" s="30"/>
      <c r="BY569" s="30"/>
      <c r="BZ569" s="30"/>
      <c r="CA569" s="30"/>
      <c r="CB569" s="30"/>
      <c r="CC569" s="30"/>
      <c r="CD569" s="30"/>
      <c r="CE569" s="30"/>
      <c r="CF569" s="30"/>
      <c r="CG569" s="30"/>
      <c r="CH569" s="30"/>
      <c r="CI569" s="30"/>
      <c r="CJ569" s="30"/>
      <c r="CK569" s="30"/>
      <c r="CL569" s="30"/>
      <c r="CM569" s="30"/>
      <c r="CN569" s="30"/>
      <c r="CO569" s="30"/>
      <c r="CP569" s="30"/>
      <c r="CQ569" s="30"/>
      <c r="CR569" s="30"/>
    </row>
    <row r="570" spans="1:96" x14ac:dyDescent="0.25">
      <c r="A570" s="30" t="s">
        <v>1917</v>
      </c>
      <c r="B570" s="30">
        <v>1934</v>
      </c>
      <c r="C570" s="30" t="s">
        <v>2647</v>
      </c>
      <c r="D570" s="30">
        <v>900</v>
      </c>
      <c r="E570" s="30"/>
      <c r="F570" s="30"/>
      <c r="G570" s="30"/>
      <c r="H570" s="30"/>
      <c r="I570" s="30"/>
      <c r="J570" s="30"/>
      <c r="K570" s="30"/>
      <c r="L570" s="30"/>
      <c r="M570" s="30"/>
      <c r="N570" s="30"/>
      <c r="O570" s="30"/>
      <c r="P570" s="30"/>
      <c r="Q570" s="30"/>
      <c r="R570" s="30"/>
      <c r="S570" s="30"/>
      <c r="T570" s="30"/>
      <c r="U570" s="30"/>
      <c r="V570" s="30"/>
      <c r="W570" s="30"/>
      <c r="X570" s="30"/>
      <c r="Y570" s="30"/>
      <c r="Z570" s="30"/>
      <c r="AA570" s="30"/>
      <c r="AB570" s="30"/>
      <c r="AC570" s="30"/>
      <c r="AD570" s="30"/>
      <c r="AE570" s="30"/>
      <c r="AF570" s="30"/>
      <c r="AG570" s="30"/>
      <c r="AH570" s="30"/>
      <c r="AI570" s="30"/>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c r="BI570" s="30"/>
      <c r="BJ570" s="30"/>
      <c r="BK570" s="30"/>
      <c r="BL570" s="30"/>
      <c r="BM570" s="30"/>
      <c r="BN570" s="30"/>
      <c r="BO570" s="30"/>
      <c r="BP570" s="30"/>
      <c r="BQ570" s="30"/>
      <c r="BR570" s="30"/>
      <c r="BS570" s="30"/>
      <c r="BT570" s="30"/>
      <c r="BU570" s="30"/>
      <c r="BV570" s="30"/>
      <c r="BW570" s="30"/>
      <c r="BX570" s="30"/>
      <c r="BY570" s="30"/>
      <c r="BZ570" s="30"/>
      <c r="CA570" s="30"/>
      <c r="CB570" s="30"/>
      <c r="CC570" s="30"/>
      <c r="CD570" s="30"/>
      <c r="CE570" s="30"/>
      <c r="CF570" s="30"/>
      <c r="CG570" s="30"/>
      <c r="CH570" s="30"/>
      <c r="CI570" s="30"/>
      <c r="CJ570" s="30"/>
      <c r="CK570" s="30"/>
      <c r="CL570" s="30"/>
      <c r="CM570" s="30"/>
      <c r="CN570" s="30"/>
      <c r="CO570" s="30"/>
      <c r="CP570" s="30"/>
      <c r="CQ570" s="30"/>
      <c r="CR570" s="30"/>
    </row>
    <row r="571" spans="1:96" x14ac:dyDescent="0.25">
      <c r="A571" s="30" t="s">
        <v>1918</v>
      </c>
      <c r="B571" s="30">
        <v>243</v>
      </c>
      <c r="C571" s="30" t="s">
        <v>2706</v>
      </c>
      <c r="D571" s="30">
        <v>130</v>
      </c>
      <c r="E571" s="30"/>
      <c r="F571" s="30"/>
      <c r="G571" s="30"/>
      <c r="H571" s="30"/>
      <c r="I571" s="30"/>
      <c r="J571" s="30"/>
      <c r="K571" s="30"/>
      <c r="L571" s="30"/>
      <c r="M571" s="30"/>
      <c r="N571" s="30"/>
      <c r="O571" s="30"/>
      <c r="P571" s="30"/>
      <c r="Q571" s="30"/>
      <c r="R571" s="30"/>
      <c r="S571" s="30"/>
      <c r="T571" s="30"/>
      <c r="U571" s="30"/>
      <c r="V571" s="30"/>
      <c r="W571" s="30"/>
      <c r="X571" s="30"/>
      <c r="Y571" s="30"/>
      <c r="Z571" s="30"/>
      <c r="AA571" s="30"/>
      <c r="AB571" s="30"/>
      <c r="AC571" s="30"/>
      <c r="AD571" s="30"/>
      <c r="AE571" s="30"/>
      <c r="AF571" s="30"/>
      <c r="AG571" s="30"/>
      <c r="AH571" s="30"/>
      <c r="AI571" s="30"/>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c r="BI571" s="30"/>
      <c r="BJ571" s="30"/>
      <c r="BK571" s="30"/>
      <c r="BL571" s="30"/>
      <c r="BM571" s="30"/>
      <c r="BN571" s="30"/>
      <c r="BO571" s="30"/>
      <c r="BP571" s="30"/>
      <c r="BQ571" s="30"/>
      <c r="BR571" s="30"/>
      <c r="BS571" s="30"/>
      <c r="BT571" s="30"/>
      <c r="BU571" s="30"/>
      <c r="BV571" s="30"/>
      <c r="BW571" s="30"/>
      <c r="BX571" s="30"/>
      <c r="BY571" s="30"/>
      <c r="BZ571" s="30"/>
      <c r="CA571" s="30"/>
      <c r="CB571" s="30"/>
      <c r="CC571" s="30"/>
      <c r="CD571" s="30"/>
      <c r="CE571" s="30"/>
      <c r="CF571" s="30"/>
      <c r="CG571" s="30"/>
      <c r="CH571" s="30"/>
      <c r="CI571" s="30"/>
      <c r="CJ571" s="30"/>
      <c r="CK571" s="30"/>
      <c r="CL571" s="30"/>
      <c r="CM571" s="30"/>
      <c r="CN571" s="30"/>
      <c r="CO571" s="30"/>
      <c r="CP571" s="30"/>
      <c r="CQ571" s="30"/>
      <c r="CR571" s="30"/>
    </row>
    <row r="572" spans="1:96" x14ac:dyDescent="0.25">
      <c r="A572" s="30" t="s">
        <v>1919</v>
      </c>
      <c r="B572" s="30">
        <v>1937</v>
      </c>
      <c r="C572" s="30" t="s">
        <v>2641</v>
      </c>
      <c r="D572" s="30">
        <v>20</v>
      </c>
      <c r="E572" s="30"/>
      <c r="F572" s="30"/>
      <c r="G572" s="30"/>
      <c r="H572" s="30"/>
      <c r="I572" s="30"/>
      <c r="J572" s="30"/>
      <c r="K572" s="30"/>
      <c r="L572" s="30"/>
      <c r="M572" s="30"/>
      <c r="N572" s="30"/>
      <c r="O572" s="30"/>
      <c r="P572" s="30"/>
      <c r="Q572" s="30"/>
      <c r="R572" s="30"/>
      <c r="S572" s="30"/>
      <c r="T572" s="30"/>
      <c r="U572" s="30"/>
      <c r="V572" s="30"/>
      <c r="W572" s="30"/>
      <c r="X572" s="30"/>
      <c r="Y572" s="30"/>
      <c r="Z572" s="30"/>
      <c r="AA572" s="30"/>
      <c r="AB572" s="30"/>
      <c r="AC572" s="30"/>
      <c r="AD572" s="30"/>
      <c r="AE572" s="30"/>
      <c r="AF572" s="30"/>
      <c r="AG572" s="30"/>
      <c r="AH572" s="30"/>
      <c r="AI572" s="30"/>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c r="BI572" s="30"/>
      <c r="BJ572" s="30"/>
      <c r="BK572" s="30"/>
      <c r="BL572" s="30"/>
      <c r="BM572" s="30"/>
      <c r="BN572" s="30"/>
      <c r="BO572" s="30"/>
      <c r="BP572" s="30"/>
      <c r="BQ572" s="30"/>
      <c r="BR572" s="30"/>
      <c r="BS572" s="30"/>
      <c r="BT572" s="30"/>
      <c r="BU572" s="30"/>
      <c r="BV572" s="30"/>
      <c r="BW572" s="30"/>
      <c r="BX572" s="30"/>
      <c r="BY572" s="30"/>
      <c r="BZ572" s="30"/>
      <c r="CA572" s="30"/>
      <c r="CB572" s="30"/>
      <c r="CC572" s="30"/>
      <c r="CD572" s="30"/>
      <c r="CE572" s="30"/>
      <c r="CF572" s="30"/>
      <c r="CG572" s="30"/>
      <c r="CH572" s="30"/>
      <c r="CI572" s="30"/>
      <c r="CJ572" s="30"/>
      <c r="CK572" s="30"/>
      <c r="CL572" s="30"/>
      <c r="CM572" s="30"/>
      <c r="CN572" s="30"/>
      <c r="CO572" s="30"/>
      <c r="CP572" s="30"/>
      <c r="CQ572" s="30"/>
      <c r="CR572" s="30"/>
    </row>
    <row r="573" spans="1:96" x14ac:dyDescent="0.25">
      <c r="A573" s="30" t="s">
        <v>1920</v>
      </c>
      <c r="B573" s="30">
        <v>2089</v>
      </c>
      <c r="C573" s="30" t="s">
        <v>2760</v>
      </c>
      <c r="D573" s="30">
        <v>1560</v>
      </c>
      <c r="E573" s="30"/>
      <c r="F573" s="30"/>
      <c r="G573" s="30"/>
      <c r="H573" s="30"/>
      <c r="I573" s="30"/>
      <c r="J573" s="30"/>
      <c r="K573" s="30"/>
      <c r="L573" s="30"/>
      <c r="M573" s="30"/>
      <c r="N573" s="30"/>
      <c r="O573" s="30"/>
      <c r="P573" s="30"/>
      <c r="Q573" s="30"/>
      <c r="R573" s="30"/>
      <c r="S573" s="30"/>
      <c r="T573" s="30"/>
      <c r="U573" s="30"/>
      <c r="V573" s="30"/>
      <c r="W573" s="30"/>
      <c r="X573" s="30"/>
      <c r="Y573" s="30"/>
      <c r="Z573" s="30"/>
      <c r="AA573" s="30"/>
      <c r="AB573" s="30"/>
      <c r="AC573" s="30"/>
      <c r="AD573" s="30"/>
      <c r="AE573" s="30"/>
      <c r="AF573" s="30"/>
      <c r="AG573" s="30"/>
      <c r="AH573" s="30"/>
      <c r="AI573" s="30"/>
      <c r="AJ573" s="30"/>
      <c r="AK573" s="30"/>
      <c r="AL573" s="30"/>
      <c r="AM573" s="30"/>
      <c r="AN573" s="30"/>
      <c r="AO573" s="30"/>
      <c r="AP573" s="30"/>
      <c r="AQ573" s="30"/>
      <c r="AR573" s="30"/>
      <c r="AS573" s="30"/>
      <c r="AT573" s="30"/>
      <c r="AU573" s="30"/>
      <c r="AV573" s="30"/>
      <c r="AW573" s="30"/>
      <c r="AX573" s="30"/>
      <c r="AY573" s="30"/>
      <c r="AZ573" s="30"/>
      <c r="BA573" s="30"/>
      <c r="BB573" s="30"/>
      <c r="BC573" s="30"/>
      <c r="BD573" s="30"/>
      <c r="BE573" s="30"/>
      <c r="BF573" s="30"/>
      <c r="BG573" s="30"/>
      <c r="BH573" s="30"/>
      <c r="BI573" s="30"/>
      <c r="BJ573" s="30"/>
      <c r="BK573" s="30"/>
      <c r="BL573" s="30"/>
      <c r="BM573" s="30"/>
      <c r="BN573" s="30"/>
      <c r="BO573" s="30"/>
      <c r="BP573" s="30"/>
      <c r="BQ573" s="30"/>
      <c r="BR573" s="30"/>
      <c r="BS573" s="30"/>
      <c r="BT573" s="30"/>
      <c r="BU573" s="30"/>
      <c r="BV573" s="30"/>
      <c r="BW573" s="30"/>
      <c r="BX573" s="30"/>
      <c r="BY573" s="30"/>
      <c r="BZ573" s="30"/>
      <c r="CA573" s="30"/>
      <c r="CB573" s="30"/>
      <c r="CC573" s="30"/>
      <c r="CD573" s="30"/>
      <c r="CE573" s="30"/>
      <c r="CF573" s="30"/>
      <c r="CG573" s="30"/>
      <c r="CH573" s="30"/>
      <c r="CI573" s="30"/>
      <c r="CJ573" s="30"/>
      <c r="CK573" s="30"/>
      <c r="CL573" s="30"/>
      <c r="CM573" s="30"/>
      <c r="CN573" s="30"/>
      <c r="CO573" s="30"/>
      <c r="CP573" s="30"/>
      <c r="CQ573" s="30"/>
      <c r="CR573" s="30"/>
    </row>
    <row r="574" spans="1:96" x14ac:dyDescent="0.25">
      <c r="A574" s="30" t="s">
        <v>1921</v>
      </c>
      <c r="B574" s="30">
        <v>1938</v>
      </c>
      <c r="C574" s="30" t="s">
        <v>2896</v>
      </c>
      <c r="D574" s="30">
        <v>2020</v>
      </c>
      <c r="E574" s="30"/>
      <c r="F574" s="30"/>
      <c r="G574" s="30"/>
      <c r="H574" s="30"/>
      <c r="I574" s="30"/>
      <c r="J574" s="30"/>
      <c r="K574" s="30"/>
      <c r="L574" s="30"/>
      <c r="M574" s="30"/>
      <c r="N574" s="30"/>
      <c r="O574" s="30"/>
      <c r="P574" s="30"/>
      <c r="Q574" s="30"/>
      <c r="R574" s="30"/>
      <c r="S574" s="30"/>
      <c r="T574" s="30"/>
      <c r="U574" s="30"/>
      <c r="V574" s="30"/>
      <c r="W574" s="30"/>
      <c r="X574" s="30"/>
      <c r="Y574" s="30"/>
      <c r="Z574" s="30"/>
      <c r="AA574" s="30"/>
      <c r="AB574" s="30"/>
      <c r="AC574" s="30"/>
      <c r="AD574" s="30"/>
      <c r="AE574" s="30"/>
      <c r="AF574" s="30"/>
      <c r="AG574" s="30"/>
      <c r="AH574" s="30"/>
      <c r="AI574" s="30"/>
      <c r="AJ574" s="30"/>
      <c r="AK574" s="30"/>
      <c r="AL574" s="30"/>
      <c r="AM574" s="30"/>
      <c r="AN574" s="30"/>
      <c r="AO574" s="30"/>
      <c r="AP574" s="30"/>
      <c r="AQ574" s="30"/>
      <c r="AR574" s="30"/>
      <c r="AS574" s="30"/>
      <c r="AT574" s="30"/>
      <c r="AU574" s="30"/>
      <c r="AV574" s="30"/>
      <c r="AW574" s="30"/>
      <c r="AX574" s="30"/>
      <c r="AY574" s="30"/>
      <c r="AZ574" s="30"/>
      <c r="BA574" s="30"/>
      <c r="BB574" s="30"/>
      <c r="BC574" s="30"/>
      <c r="BD574" s="30"/>
      <c r="BE574" s="30"/>
      <c r="BF574" s="30"/>
      <c r="BG574" s="30"/>
      <c r="BH574" s="30"/>
      <c r="BI574" s="30"/>
      <c r="BJ574" s="30"/>
      <c r="BK574" s="30"/>
      <c r="BL574" s="30"/>
      <c r="BM574" s="30"/>
      <c r="BN574" s="30"/>
      <c r="BO574" s="30"/>
      <c r="BP574" s="30"/>
      <c r="BQ574" s="30"/>
      <c r="BR574" s="30"/>
      <c r="BS574" s="30"/>
      <c r="BT574" s="30"/>
      <c r="BU574" s="30"/>
      <c r="BV574" s="30"/>
      <c r="BW574" s="30"/>
      <c r="BX574" s="30"/>
      <c r="BY574" s="30"/>
      <c r="BZ574" s="30"/>
      <c r="CA574" s="30"/>
      <c r="CB574" s="30"/>
      <c r="CC574" s="30"/>
      <c r="CD574" s="30"/>
      <c r="CE574" s="30"/>
      <c r="CF574" s="30"/>
      <c r="CG574" s="30"/>
      <c r="CH574" s="30"/>
      <c r="CI574" s="30"/>
      <c r="CJ574" s="30"/>
      <c r="CK574" s="30"/>
      <c r="CL574" s="30"/>
      <c r="CM574" s="30"/>
      <c r="CN574" s="30"/>
      <c r="CO574" s="30"/>
      <c r="CP574" s="30"/>
      <c r="CQ574" s="30"/>
      <c r="CR574" s="30"/>
    </row>
    <row r="575" spans="1:96" x14ac:dyDescent="0.25">
      <c r="A575" s="30" t="s">
        <v>1922</v>
      </c>
      <c r="B575" s="30">
        <v>7532</v>
      </c>
      <c r="C575" s="30" t="s">
        <v>2640</v>
      </c>
      <c r="D575" s="30">
        <v>2700</v>
      </c>
      <c r="E575" s="30"/>
      <c r="F575" s="30"/>
      <c r="G575" s="30"/>
      <c r="H575" s="30"/>
      <c r="I575" s="30"/>
      <c r="J575" s="30"/>
      <c r="K575" s="30"/>
      <c r="L575" s="30"/>
      <c r="M575" s="30"/>
      <c r="N575" s="30"/>
      <c r="O575" s="30"/>
      <c r="P575" s="30"/>
      <c r="Q575" s="30"/>
      <c r="R575" s="30"/>
      <c r="S575" s="30"/>
      <c r="T575" s="30"/>
      <c r="U575" s="30"/>
      <c r="V575" s="30"/>
      <c r="W575" s="30"/>
      <c r="X575" s="30"/>
      <c r="Y575" s="30"/>
      <c r="Z575" s="30"/>
      <c r="AA575" s="30"/>
      <c r="AB575" s="30"/>
      <c r="AC575" s="30"/>
      <c r="AD575" s="30"/>
      <c r="AE575" s="30"/>
      <c r="AF575" s="30"/>
      <c r="AG575" s="30"/>
      <c r="AH575" s="30"/>
      <c r="AI575" s="30"/>
      <c r="AJ575" s="30"/>
      <c r="AK575" s="30"/>
      <c r="AL575" s="30"/>
      <c r="AM575" s="30"/>
      <c r="AN575" s="30"/>
      <c r="AO575" s="30"/>
      <c r="AP575" s="30"/>
      <c r="AQ575" s="30"/>
      <c r="AR575" s="30"/>
      <c r="AS575" s="30"/>
      <c r="AT575" s="30"/>
      <c r="AU575" s="30"/>
      <c r="AV575" s="30"/>
      <c r="AW575" s="30"/>
      <c r="AX575" s="30"/>
      <c r="AY575" s="30"/>
      <c r="AZ575" s="30"/>
      <c r="BA575" s="30"/>
      <c r="BB575" s="30"/>
      <c r="BC575" s="30"/>
      <c r="BD575" s="30"/>
      <c r="BE575" s="30"/>
      <c r="BF575" s="30"/>
      <c r="BG575" s="30"/>
      <c r="BH575" s="30"/>
      <c r="BI575" s="30"/>
      <c r="BJ575" s="30"/>
      <c r="BK575" s="30"/>
      <c r="BL575" s="30"/>
      <c r="BM575" s="30"/>
      <c r="BN575" s="30"/>
      <c r="BO575" s="30"/>
      <c r="BP575" s="30"/>
      <c r="BQ575" s="30"/>
      <c r="BR575" s="30"/>
      <c r="BS575" s="30"/>
      <c r="BT575" s="30"/>
      <c r="BU575" s="30"/>
      <c r="BV575" s="30"/>
      <c r="BW575" s="30"/>
      <c r="BX575" s="30"/>
      <c r="BY575" s="30"/>
      <c r="BZ575" s="30"/>
      <c r="CA575" s="30"/>
      <c r="CB575" s="30"/>
      <c r="CC575" s="30"/>
      <c r="CD575" s="30"/>
      <c r="CE575" s="30"/>
      <c r="CF575" s="30"/>
      <c r="CG575" s="30"/>
      <c r="CH575" s="30"/>
      <c r="CI575" s="30"/>
      <c r="CJ575" s="30"/>
      <c r="CK575" s="30"/>
      <c r="CL575" s="30"/>
      <c r="CM575" s="30"/>
      <c r="CN575" s="30"/>
      <c r="CO575" s="30"/>
      <c r="CP575" s="30"/>
      <c r="CQ575" s="30"/>
      <c r="CR575" s="30"/>
    </row>
    <row r="576" spans="1:96" x14ac:dyDescent="0.25">
      <c r="A576" s="30" t="s">
        <v>1923</v>
      </c>
      <c r="B576" s="30">
        <v>1948</v>
      </c>
      <c r="C576" s="30" t="s">
        <v>2696</v>
      </c>
      <c r="D576" s="30">
        <v>180</v>
      </c>
      <c r="E576" s="30"/>
      <c r="F576" s="30"/>
      <c r="G576" s="30"/>
      <c r="H576" s="30"/>
      <c r="I576" s="30"/>
      <c r="J576" s="30"/>
      <c r="K576" s="30"/>
      <c r="L576" s="30"/>
      <c r="M576" s="30"/>
      <c r="N576" s="30"/>
      <c r="O576" s="30"/>
      <c r="P576" s="30"/>
      <c r="Q576" s="30"/>
      <c r="R576" s="30"/>
      <c r="S576" s="30"/>
      <c r="T576" s="30"/>
      <c r="U576" s="30"/>
      <c r="V576" s="30"/>
      <c r="W576" s="30"/>
      <c r="X576" s="30"/>
      <c r="Y576" s="30"/>
      <c r="Z576" s="30"/>
      <c r="AA576" s="30"/>
      <c r="AB576" s="30"/>
      <c r="AC576" s="30"/>
      <c r="AD576" s="30"/>
      <c r="AE576" s="30"/>
      <c r="AF576" s="30"/>
      <c r="AG576" s="30"/>
      <c r="AH576" s="30"/>
      <c r="AI576" s="30"/>
      <c r="AJ576" s="30"/>
      <c r="AK576" s="30"/>
      <c r="AL576" s="30"/>
      <c r="AM576" s="30"/>
      <c r="AN576" s="30"/>
      <c r="AO576" s="30"/>
      <c r="AP576" s="30"/>
      <c r="AQ576" s="30"/>
      <c r="AR576" s="30"/>
      <c r="AS576" s="30"/>
      <c r="AT576" s="30"/>
      <c r="AU576" s="30"/>
      <c r="AV576" s="30"/>
      <c r="AW576" s="30"/>
      <c r="AX576" s="30"/>
      <c r="AY576" s="30"/>
      <c r="AZ576" s="30"/>
      <c r="BA576" s="30"/>
      <c r="BB576" s="30"/>
      <c r="BC576" s="30"/>
      <c r="BD576" s="30"/>
      <c r="BE576" s="30"/>
      <c r="BF576" s="30"/>
      <c r="BG576" s="30"/>
      <c r="BH576" s="30"/>
      <c r="BI576" s="30"/>
      <c r="BJ576" s="30"/>
      <c r="BK576" s="30"/>
      <c r="BL576" s="30"/>
      <c r="BM576" s="30"/>
      <c r="BN576" s="30"/>
      <c r="BO576" s="30"/>
      <c r="BP576" s="30"/>
      <c r="BQ576" s="30"/>
      <c r="BR576" s="30"/>
      <c r="BS576" s="30"/>
      <c r="BT576" s="30"/>
      <c r="BU576" s="30"/>
      <c r="BV576" s="30"/>
      <c r="BW576" s="30"/>
      <c r="BX576" s="30"/>
      <c r="BY576" s="30"/>
      <c r="BZ576" s="30"/>
      <c r="CA576" s="30"/>
      <c r="CB576" s="30"/>
      <c r="CC576" s="30"/>
      <c r="CD576" s="30"/>
      <c r="CE576" s="30"/>
      <c r="CF576" s="30"/>
      <c r="CG576" s="30"/>
      <c r="CH576" s="30"/>
      <c r="CI576" s="30"/>
      <c r="CJ576" s="30"/>
      <c r="CK576" s="30"/>
      <c r="CL576" s="30"/>
      <c r="CM576" s="30"/>
      <c r="CN576" s="30"/>
      <c r="CO576" s="30"/>
      <c r="CP576" s="30"/>
      <c r="CQ576" s="30"/>
      <c r="CR576" s="30"/>
    </row>
    <row r="577" spans="1:96" x14ac:dyDescent="0.25">
      <c r="A577" s="30" t="s">
        <v>1924</v>
      </c>
      <c r="B577" s="30">
        <v>1952</v>
      </c>
      <c r="C577" s="30" t="s">
        <v>2762</v>
      </c>
      <c r="D577" s="30">
        <v>870</v>
      </c>
      <c r="E577" s="30"/>
      <c r="F577" s="30"/>
      <c r="G577" s="30"/>
      <c r="H577" s="30"/>
      <c r="I577" s="30"/>
      <c r="J577" s="30"/>
      <c r="K577" s="30"/>
      <c r="L577" s="30"/>
      <c r="M577" s="30"/>
      <c r="N577" s="30"/>
      <c r="O577" s="30"/>
      <c r="P577" s="30"/>
      <c r="Q577" s="30"/>
      <c r="R577" s="30"/>
      <c r="S577" s="30"/>
      <c r="T577" s="30"/>
      <c r="U577" s="30"/>
      <c r="V577" s="30"/>
      <c r="W577" s="30"/>
      <c r="X577" s="30"/>
      <c r="Y577" s="30"/>
      <c r="Z577" s="30"/>
      <c r="AA577" s="30"/>
      <c r="AB577" s="30"/>
      <c r="AC577" s="30"/>
      <c r="AD577" s="30"/>
      <c r="AE577" s="30"/>
      <c r="AF577" s="30"/>
      <c r="AG577" s="30"/>
      <c r="AH577" s="30"/>
      <c r="AI577" s="30"/>
      <c r="AJ577" s="30"/>
      <c r="AK577" s="30"/>
      <c r="AL577" s="30"/>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c r="BI577" s="30"/>
      <c r="BJ577" s="30"/>
      <c r="BK577" s="30"/>
      <c r="BL577" s="30"/>
      <c r="BM577" s="30"/>
      <c r="BN577" s="30"/>
      <c r="BO577" s="30"/>
      <c r="BP577" s="30"/>
      <c r="BQ577" s="30"/>
      <c r="BR577" s="30"/>
      <c r="BS577" s="30"/>
      <c r="BT577" s="30"/>
      <c r="BU577" s="30"/>
      <c r="BV577" s="30"/>
      <c r="BW577" s="30"/>
      <c r="BX577" s="30"/>
      <c r="BY577" s="30"/>
      <c r="BZ577" s="30"/>
      <c r="CA577" s="30"/>
      <c r="CB577" s="30"/>
      <c r="CC577" s="30"/>
      <c r="CD577" s="30"/>
      <c r="CE577" s="30"/>
      <c r="CF577" s="30"/>
      <c r="CG577" s="30"/>
      <c r="CH577" s="30"/>
      <c r="CI577" s="30"/>
      <c r="CJ577" s="30"/>
      <c r="CK577" s="30"/>
      <c r="CL577" s="30"/>
      <c r="CM577" s="30"/>
      <c r="CN577" s="30"/>
      <c r="CO577" s="30"/>
      <c r="CP577" s="30"/>
      <c r="CQ577" s="30"/>
      <c r="CR577" s="30"/>
    </row>
    <row r="578" spans="1:96" x14ac:dyDescent="0.25">
      <c r="A578" s="30" t="s">
        <v>1925</v>
      </c>
      <c r="B578" s="30">
        <v>1966</v>
      </c>
      <c r="C578" s="30" t="s">
        <v>2897</v>
      </c>
      <c r="D578" s="30">
        <v>2010</v>
      </c>
      <c r="E578" s="30"/>
      <c r="F578" s="30"/>
      <c r="G578" s="30"/>
      <c r="H578" s="30"/>
      <c r="I578" s="30"/>
      <c r="J578" s="30"/>
      <c r="K578" s="30"/>
      <c r="L578" s="30"/>
      <c r="M578" s="30"/>
      <c r="N578" s="30"/>
      <c r="O578" s="30"/>
      <c r="P578" s="30"/>
      <c r="Q578" s="30"/>
      <c r="R578" s="30"/>
      <c r="S578" s="30"/>
      <c r="T578" s="30"/>
      <c r="U578" s="30"/>
      <c r="V578" s="30"/>
      <c r="W578" s="30"/>
      <c r="X578" s="30"/>
      <c r="Y578" s="30"/>
      <c r="Z578" s="30"/>
      <c r="AA578" s="30"/>
      <c r="AB578" s="30"/>
      <c r="AC578" s="30"/>
      <c r="AD578" s="30"/>
      <c r="AE578" s="30"/>
      <c r="AF578" s="30"/>
      <c r="AG578" s="30"/>
      <c r="AH578" s="30"/>
      <c r="AI578" s="30"/>
      <c r="AJ578" s="30"/>
      <c r="AK578" s="30"/>
      <c r="AL578" s="30"/>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c r="BI578" s="30"/>
      <c r="BJ578" s="30"/>
      <c r="BK578" s="30"/>
      <c r="BL578" s="30"/>
      <c r="BM578" s="30"/>
      <c r="BN578" s="30"/>
      <c r="BO578" s="30"/>
      <c r="BP578" s="30"/>
      <c r="BQ578" s="30"/>
      <c r="BR578" s="30"/>
      <c r="BS578" s="30"/>
      <c r="BT578" s="30"/>
      <c r="BU578" s="30"/>
      <c r="BV578" s="30"/>
      <c r="BW578" s="30"/>
      <c r="BX578" s="30"/>
      <c r="BY578" s="30"/>
      <c r="BZ578" s="30"/>
      <c r="CA578" s="30"/>
      <c r="CB578" s="30"/>
      <c r="CC578" s="30"/>
      <c r="CD578" s="30"/>
      <c r="CE578" s="30"/>
      <c r="CF578" s="30"/>
      <c r="CG578" s="30"/>
      <c r="CH578" s="30"/>
      <c r="CI578" s="30"/>
      <c r="CJ578" s="30"/>
      <c r="CK578" s="30"/>
      <c r="CL578" s="30"/>
      <c r="CM578" s="30"/>
      <c r="CN578" s="30"/>
      <c r="CO578" s="30"/>
      <c r="CP578" s="30"/>
      <c r="CQ578" s="30"/>
      <c r="CR578" s="30"/>
    </row>
    <row r="579" spans="1:96" x14ac:dyDescent="0.25">
      <c r="A579" s="30" t="s">
        <v>1926</v>
      </c>
      <c r="B579" s="30">
        <v>1970</v>
      </c>
      <c r="C579" s="30" t="s">
        <v>2706</v>
      </c>
      <c r="D579" s="30">
        <v>130</v>
      </c>
      <c r="E579" s="30"/>
      <c r="F579" s="30"/>
      <c r="G579" s="30"/>
      <c r="H579" s="30"/>
      <c r="I579" s="30"/>
      <c r="J579" s="30"/>
      <c r="K579" s="30"/>
      <c r="L579" s="30"/>
      <c r="M579" s="30"/>
      <c r="N579" s="30"/>
      <c r="O579" s="30"/>
      <c r="P579" s="30"/>
      <c r="Q579" s="30"/>
      <c r="R579" s="30"/>
      <c r="S579" s="30"/>
      <c r="T579" s="30"/>
      <c r="U579" s="30"/>
      <c r="V579" s="30"/>
      <c r="W579" s="30"/>
      <c r="X579" s="30"/>
      <c r="Y579" s="30"/>
      <c r="Z579" s="30"/>
      <c r="AA579" s="30"/>
      <c r="AB579" s="30"/>
      <c r="AC579" s="30"/>
      <c r="AD579" s="30"/>
      <c r="AE579" s="30"/>
      <c r="AF579" s="30"/>
      <c r="AG579" s="30"/>
      <c r="AH579" s="30"/>
      <c r="AI579" s="30"/>
      <c r="AJ579" s="30"/>
      <c r="AK579" s="30"/>
      <c r="AL579" s="30"/>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c r="BI579" s="30"/>
      <c r="BJ579" s="30"/>
      <c r="BK579" s="30"/>
      <c r="BL579" s="30"/>
      <c r="BM579" s="30"/>
      <c r="BN579" s="30"/>
      <c r="BO579" s="30"/>
      <c r="BP579" s="30"/>
      <c r="BQ579" s="30"/>
      <c r="BR579" s="30"/>
      <c r="BS579" s="30"/>
      <c r="BT579" s="30"/>
      <c r="BU579" s="30"/>
      <c r="BV579" s="30"/>
      <c r="BW579" s="30"/>
      <c r="BX579" s="30"/>
      <c r="BY579" s="30"/>
      <c r="BZ579" s="30"/>
      <c r="CA579" s="30"/>
      <c r="CB579" s="30"/>
      <c r="CC579" s="30"/>
      <c r="CD579" s="30"/>
      <c r="CE579" s="30"/>
      <c r="CF579" s="30"/>
      <c r="CG579" s="30"/>
      <c r="CH579" s="30"/>
      <c r="CI579" s="30"/>
      <c r="CJ579" s="30"/>
      <c r="CK579" s="30"/>
      <c r="CL579" s="30"/>
      <c r="CM579" s="30"/>
      <c r="CN579" s="30"/>
      <c r="CO579" s="30"/>
      <c r="CP579" s="30"/>
      <c r="CQ579" s="30"/>
      <c r="CR579" s="30"/>
    </row>
    <row r="580" spans="1:96" x14ac:dyDescent="0.25">
      <c r="A580" s="30" t="s">
        <v>1927</v>
      </c>
      <c r="B580" s="30">
        <v>5606</v>
      </c>
      <c r="C580" s="30" t="s">
        <v>2700</v>
      </c>
      <c r="D580" s="30">
        <v>480</v>
      </c>
      <c r="E580" s="30"/>
      <c r="F580" s="30"/>
      <c r="G580" s="30"/>
      <c r="H580" s="30"/>
      <c r="I580" s="30"/>
      <c r="J580" s="30"/>
      <c r="K580" s="30"/>
      <c r="L580" s="30"/>
      <c r="M580" s="30"/>
      <c r="N580" s="30"/>
      <c r="O580" s="30"/>
      <c r="P580" s="30"/>
      <c r="Q580" s="30"/>
      <c r="R580" s="30"/>
      <c r="S580" s="30"/>
      <c r="T580" s="30"/>
      <c r="U580" s="30"/>
      <c r="V580" s="30"/>
      <c r="W580" s="30"/>
      <c r="X580" s="30"/>
      <c r="Y580" s="30"/>
      <c r="Z580" s="30"/>
      <c r="AA580" s="30"/>
      <c r="AB580" s="30"/>
      <c r="AC580" s="30"/>
      <c r="AD580" s="30"/>
      <c r="AE580" s="30"/>
      <c r="AF580" s="30"/>
      <c r="AG580" s="30"/>
      <c r="AH580" s="30"/>
      <c r="AI580" s="30"/>
      <c r="AJ580" s="30"/>
      <c r="AK580" s="30"/>
      <c r="AL580" s="30"/>
      <c r="AM580" s="30"/>
      <c r="AN580" s="30"/>
      <c r="AO580" s="30"/>
      <c r="AP580" s="30"/>
      <c r="AQ580" s="30"/>
      <c r="AR580" s="30"/>
      <c r="AS580" s="30"/>
      <c r="AT580" s="30"/>
      <c r="AU580" s="30"/>
      <c r="AV580" s="30"/>
      <c r="AW580" s="30"/>
      <c r="AX580" s="30"/>
      <c r="AY580" s="30"/>
      <c r="AZ580" s="30"/>
      <c r="BA580" s="30"/>
      <c r="BB580" s="30"/>
      <c r="BC580" s="30"/>
      <c r="BD580" s="30"/>
      <c r="BE580" s="30"/>
      <c r="BF580" s="30"/>
      <c r="BG580" s="30"/>
      <c r="BH580" s="30"/>
      <c r="BI580" s="30"/>
      <c r="BJ580" s="30"/>
      <c r="BK580" s="30"/>
      <c r="BL580" s="30"/>
      <c r="BM580" s="30"/>
      <c r="BN580" s="30"/>
      <c r="BO580" s="30"/>
      <c r="BP580" s="30"/>
      <c r="BQ580" s="30"/>
      <c r="BR580" s="30"/>
      <c r="BS580" s="30"/>
      <c r="BT580" s="30"/>
      <c r="BU580" s="30"/>
      <c r="BV580" s="30"/>
      <c r="BW580" s="30"/>
      <c r="BX580" s="30"/>
      <c r="BY580" s="30"/>
      <c r="BZ580" s="30"/>
      <c r="CA580" s="30"/>
      <c r="CB580" s="30"/>
      <c r="CC580" s="30"/>
      <c r="CD580" s="30"/>
      <c r="CE580" s="30"/>
      <c r="CF580" s="30"/>
      <c r="CG580" s="30"/>
      <c r="CH580" s="30"/>
      <c r="CI580" s="30"/>
      <c r="CJ580" s="30"/>
      <c r="CK580" s="30"/>
      <c r="CL580" s="30"/>
      <c r="CM580" s="30"/>
      <c r="CN580" s="30"/>
      <c r="CO580" s="30"/>
      <c r="CP580" s="30"/>
      <c r="CQ580" s="30"/>
      <c r="CR580" s="30"/>
    </row>
    <row r="581" spans="1:96" x14ac:dyDescent="0.25">
      <c r="A581" s="30" t="s">
        <v>1928</v>
      </c>
      <c r="B581" s="30">
        <v>1976</v>
      </c>
      <c r="C581" s="30" t="s">
        <v>2666</v>
      </c>
      <c r="D581" s="30">
        <v>1420</v>
      </c>
      <c r="E581" s="30"/>
      <c r="F581" s="30"/>
      <c r="G581" s="30"/>
      <c r="H581" s="30"/>
      <c r="I581" s="30"/>
      <c r="J581" s="30"/>
      <c r="K581" s="30"/>
      <c r="L581" s="30"/>
      <c r="M581" s="30"/>
      <c r="N581" s="30"/>
      <c r="O581" s="30"/>
      <c r="P581" s="30"/>
      <c r="Q581" s="30"/>
      <c r="R581" s="30"/>
      <c r="S581" s="30"/>
      <c r="T581" s="30"/>
      <c r="U581" s="30"/>
      <c r="V581" s="30"/>
      <c r="W581" s="30"/>
      <c r="X581" s="30"/>
      <c r="Y581" s="30"/>
      <c r="Z581" s="30"/>
      <c r="AA581" s="30"/>
      <c r="AB581" s="30"/>
      <c r="AC581" s="30"/>
      <c r="AD581" s="30"/>
      <c r="AE581" s="30"/>
      <c r="AF581" s="30"/>
      <c r="AG581" s="30"/>
      <c r="AH581" s="30"/>
      <c r="AI581" s="30"/>
      <c r="AJ581" s="30"/>
      <c r="AK581" s="30"/>
      <c r="AL581" s="30"/>
      <c r="AM581" s="30"/>
      <c r="AN581" s="30"/>
      <c r="AO581" s="30"/>
      <c r="AP581" s="30"/>
      <c r="AQ581" s="30"/>
      <c r="AR581" s="30"/>
      <c r="AS581" s="30"/>
      <c r="AT581" s="30"/>
      <c r="AU581" s="30"/>
      <c r="AV581" s="30"/>
      <c r="AW581" s="30"/>
      <c r="AX581" s="30"/>
      <c r="AY581" s="30"/>
      <c r="AZ581" s="30"/>
      <c r="BA581" s="30"/>
      <c r="BB581" s="30"/>
      <c r="BC581" s="30"/>
      <c r="BD581" s="30"/>
      <c r="BE581" s="30"/>
      <c r="BF581" s="30"/>
      <c r="BG581" s="30"/>
      <c r="BH581" s="30"/>
      <c r="BI581" s="30"/>
      <c r="BJ581" s="30"/>
      <c r="BK581" s="30"/>
      <c r="BL581" s="30"/>
      <c r="BM581" s="30"/>
      <c r="BN581" s="30"/>
      <c r="BO581" s="30"/>
      <c r="BP581" s="30"/>
      <c r="BQ581" s="30"/>
      <c r="BR581" s="30"/>
      <c r="BS581" s="30"/>
      <c r="BT581" s="30"/>
      <c r="BU581" s="30"/>
      <c r="BV581" s="30"/>
      <c r="BW581" s="30"/>
      <c r="BX581" s="30"/>
      <c r="BY581" s="30"/>
      <c r="BZ581" s="30"/>
      <c r="CA581" s="30"/>
      <c r="CB581" s="30"/>
      <c r="CC581" s="30"/>
      <c r="CD581" s="30"/>
      <c r="CE581" s="30"/>
      <c r="CF581" s="30"/>
      <c r="CG581" s="30"/>
      <c r="CH581" s="30"/>
      <c r="CI581" s="30"/>
      <c r="CJ581" s="30"/>
      <c r="CK581" s="30"/>
      <c r="CL581" s="30"/>
      <c r="CM581" s="30"/>
      <c r="CN581" s="30"/>
      <c r="CO581" s="30"/>
      <c r="CP581" s="30"/>
      <c r="CQ581" s="30"/>
      <c r="CR581" s="30"/>
    </row>
    <row r="582" spans="1:96" x14ac:dyDescent="0.25">
      <c r="A582" s="30" t="s">
        <v>1929</v>
      </c>
      <c r="B582" s="30">
        <v>9080</v>
      </c>
      <c r="C582" s="30" t="s">
        <v>2898</v>
      </c>
      <c r="D582" s="30">
        <v>3010</v>
      </c>
      <c r="E582" s="30"/>
      <c r="F582" s="30"/>
      <c r="G582" s="30"/>
      <c r="H582" s="30"/>
      <c r="I582" s="30"/>
      <c r="J582" s="30"/>
      <c r="K582" s="30"/>
      <c r="L582" s="30"/>
      <c r="M582" s="30"/>
      <c r="N582" s="30"/>
      <c r="O582" s="30"/>
      <c r="P582" s="30"/>
      <c r="Q582" s="30"/>
      <c r="R582" s="30"/>
      <c r="S582" s="30"/>
      <c r="T582" s="30"/>
      <c r="U582" s="30"/>
      <c r="V582" s="30"/>
      <c r="W582" s="30"/>
      <c r="X582" s="30"/>
      <c r="Y582" s="30"/>
      <c r="Z582" s="30"/>
      <c r="AA582" s="30"/>
      <c r="AB582" s="30"/>
      <c r="AC582" s="30"/>
      <c r="AD582" s="30"/>
      <c r="AE582" s="30"/>
      <c r="AF582" s="30"/>
      <c r="AG582" s="30"/>
      <c r="AH582" s="30"/>
      <c r="AI582" s="30"/>
      <c r="AJ582" s="30"/>
      <c r="AK582" s="30"/>
      <c r="AL582" s="30"/>
      <c r="AM582" s="30"/>
      <c r="AN582" s="30"/>
      <c r="AO582" s="30"/>
      <c r="AP582" s="30"/>
      <c r="AQ582" s="30"/>
      <c r="AR582" s="30"/>
      <c r="AS582" s="30"/>
      <c r="AT582" s="30"/>
      <c r="AU582" s="30"/>
      <c r="AV582" s="30"/>
      <c r="AW582" s="30"/>
      <c r="AX582" s="30"/>
      <c r="AY582" s="30"/>
      <c r="AZ582" s="30"/>
      <c r="BA582" s="30"/>
      <c r="BB582" s="30"/>
      <c r="BC582" s="30"/>
      <c r="BD582" s="30"/>
      <c r="BE582" s="30"/>
      <c r="BF582" s="30"/>
      <c r="BG582" s="30"/>
      <c r="BH582" s="30"/>
      <c r="BI582" s="30"/>
      <c r="BJ582" s="30"/>
      <c r="BK582" s="30"/>
      <c r="BL582" s="30"/>
      <c r="BM582" s="30"/>
      <c r="BN582" s="30"/>
      <c r="BO582" s="30"/>
      <c r="BP582" s="30"/>
      <c r="BQ582" s="30"/>
      <c r="BR582" s="30"/>
      <c r="BS582" s="30"/>
      <c r="BT582" s="30"/>
      <c r="BU582" s="30"/>
      <c r="BV582" s="30"/>
      <c r="BW582" s="30"/>
      <c r="BX582" s="30"/>
      <c r="BY582" s="30"/>
      <c r="BZ582" s="30"/>
      <c r="CA582" s="30"/>
      <c r="CB582" s="30"/>
      <c r="CC582" s="30"/>
      <c r="CD582" s="30"/>
      <c r="CE582" s="30"/>
      <c r="CF582" s="30"/>
      <c r="CG582" s="30"/>
      <c r="CH582" s="30"/>
      <c r="CI582" s="30"/>
      <c r="CJ582" s="30"/>
      <c r="CK582" s="30"/>
      <c r="CL582" s="30"/>
      <c r="CM582" s="30"/>
      <c r="CN582" s="30"/>
      <c r="CO582" s="30"/>
      <c r="CP582" s="30"/>
      <c r="CQ582" s="30"/>
      <c r="CR582" s="30"/>
    </row>
    <row r="583" spans="1:96" x14ac:dyDescent="0.25">
      <c r="A583" s="30" t="s">
        <v>1930</v>
      </c>
      <c r="B583" s="30">
        <v>1996</v>
      </c>
      <c r="C583" s="30" t="s">
        <v>2700</v>
      </c>
      <c r="D583" s="30">
        <v>480</v>
      </c>
      <c r="E583" s="30"/>
      <c r="F583" s="30"/>
      <c r="G583" s="30"/>
      <c r="H583" s="30"/>
      <c r="I583" s="30"/>
      <c r="J583" s="30"/>
      <c r="K583" s="30"/>
      <c r="L583" s="30"/>
      <c r="M583" s="30"/>
      <c r="N583" s="30"/>
      <c r="O583" s="30"/>
      <c r="P583" s="30"/>
      <c r="Q583" s="30"/>
      <c r="R583" s="30"/>
      <c r="S583" s="30"/>
      <c r="T583" s="30"/>
      <c r="U583" s="30"/>
      <c r="V583" s="30"/>
      <c r="W583" s="30"/>
      <c r="X583" s="30"/>
      <c r="Y583" s="30"/>
      <c r="Z583" s="30"/>
      <c r="AA583" s="30"/>
      <c r="AB583" s="30"/>
      <c r="AC583" s="30"/>
      <c r="AD583" s="30"/>
      <c r="AE583" s="30"/>
      <c r="AF583" s="30"/>
      <c r="AG583" s="30"/>
      <c r="AH583" s="30"/>
      <c r="AI583" s="30"/>
      <c r="AJ583" s="30"/>
      <c r="AK583" s="30"/>
      <c r="AL583" s="30"/>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c r="BI583" s="30"/>
      <c r="BJ583" s="30"/>
      <c r="BK583" s="30"/>
      <c r="BL583" s="30"/>
      <c r="BM583" s="30"/>
      <c r="BN583" s="30"/>
      <c r="BO583" s="30"/>
      <c r="BP583" s="30"/>
      <c r="BQ583" s="30"/>
      <c r="BR583" s="30"/>
      <c r="BS583" s="30"/>
      <c r="BT583" s="30"/>
      <c r="BU583" s="30"/>
      <c r="BV583" s="30"/>
      <c r="BW583" s="30"/>
      <c r="BX583" s="30"/>
      <c r="BY583" s="30"/>
      <c r="BZ583" s="30"/>
      <c r="CA583" s="30"/>
      <c r="CB583" s="30"/>
      <c r="CC583" s="30"/>
      <c r="CD583" s="30"/>
      <c r="CE583" s="30"/>
      <c r="CF583" s="30"/>
      <c r="CG583" s="30"/>
      <c r="CH583" s="30"/>
      <c r="CI583" s="30"/>
      <c r="CJ583" s="30"/>
      <c r="CK583" s="30"/>
      <c r="CL583" s="30"/>
      <c r="CM583" s="30"/>
      <c r="CN583" s="30"/>
      <c r="CO583" s="30"/>
      <c r="CP583" s="30"/>
      <c r="CQ583" s="30"/>
      <c r="CR583" s="30"/>
    </row>
    <row r="584" spans="1:96" x14ac:dyDescent="0.25">
      <c r="A584" s="30" t="s">
        <v>1931</v>
      </c>
      <c r="B584" s="30">
        <v>2006</v>
      </c>
      <c r="C584" s="30" t="s">
        <v>2899</v>
      </c>
      <c r="D584" s="30">
        <v>1360</v>
      </c>
      <c r="E584" s="30"/>
      <c r="F584" s="30"/>
      <c r="G584" s="30"/>
      <c r="H584" s="30"/>
      <c r="I584" s="30"/>
      <c r="J584" s="30"/>
      <c r="K584" s="30"/>
      <c r="L584" s="30"/>
      <c r="M584" s="30"/>
      <c r="N584" s="30"/>
      <c r="O584" s="30"/>
      <c r="P584" s="30"/>
      <c r="Q584" s="30"/>
      <c r="R584" s="30"/>
      <c r="S584" s="30"/>
      <c r="T584" s="30"/>
      <c r="U584" s="30"/>
      <c r="V584" s="30"/>
      <c r="W584" s="30"/>
      <c r="X584" s="30"/>
      <c r="Y584" s="30"/>
      <c r="Z584" s="30"/>
      <c r="AA584" s="30"/>
      <c r="AB584" s="30"/>
      <c r="AC584" s="30"/>
      <c r="AD584" s="30"/>
      <c r="AE584" s="30"/>
      <c r="AF584" s="30"/>
      <c r="AG584" s="30"/>
      <c r="AH584" s="30"/>
      <c r="AI584" s="30"/>
      <c r="AJ584" s="30"/>
      <c r="AK584" s="30"/>
      <c r="AL584" s="30"/>
      <c r="AM584" s="30"/>
      <c r="AN584" s="30"/>
      <c r="AO584" s="30"/>
      <c r="AP584" s="30"/>
      <c r="AQ584" s="30"/>
      <c r="AR584" s="30"/>
      <c r="AS584" s="30"/>
      <c r="AT584" s="30"/>
      <c r="AU584" s="30"/>
      <c r="AV584" s="30"/>
      <c r="AW584" s="30"/>
      <c r="AX584" s="30"/>
      <c r="AY584" s="30"/>
      <c r="AZ584" s="30"/>
      <c r="BA584" s="30"/>
      <c r="BB584" s="30"/>
      <c r="BC584" s="30"/>
      <c r="BD584" s="30"/>
      <c r="BE584" s="30"/>
      <c r="BF584" s="30"/>
      <c r="BG584" s="30"/>
      <c r="BH584" s="30"/>
      <c r="BI584" s="30"/>
      <c r="BJ584" s="30"/>
      <c r="BK584" s="30"/>
      <c r="BL584" s="30"/>
      <c r="BM584" s="30"/>
      <c r="BN584" s="30"/>
      <c r="BO584" s="30"/>
      <c r="BP584" s="30"/>
      <c r="BQ584" s="30"/>
      <c r="BR584" s="30"/>
      <c r="BS584" s="30"/>
      <c r="BT584" s="30"/>
      <c r="BU584" s="30"/>
      <c r="BV584" s="30"/>
      <c r="BW584" s="30"/>
      <c r="BX584" s="30"/>
      <c r="BY584" s="30"/>
      <c r="BZ584" s="30"/>
      <c r="CA584" s="30"/>
      <c r="CB584" s="30"/>
      <c r="CC584" s="30"/>
      <c r="CD584" s="30"/>
      <c r="CE584" s="30"/>
      <c r="CF584" s="30"/>
      <c r="CG584" s="30"/>
      <c r="CH584" s="30"/>
      <c r="CI584" s="30"/>
      <c r="CJ584" s="30"/>
      <c r="CK584" s="30"/>
      <c r="CL584" s="30"/>
      <c r="CM584" s="30"/>
      <c r="CN584" s="30"/>
      <c r="CO584" s="30"/>
      <c r="CP584" s="30"/>
      <c r="CQ584" s="30"/>
      <c r="CR584" s="30"/>
    </row>
    <row r="585" spans="1:96" x14ac:dyDescent="0.25">
      <c r="A585" s="30" t="s">
        <v>1932</v>
      </c>
      <c r="B585" s="30">
        <v>2012</v>
      </c>
      <c r="C585" s="30" t="s">
        <v>2647</v>
      </c>
      <c r="D585" s="30">
        <v>900</v>
      </c>
      <c r="E585" s="30"/>
      <c r="F585" s="30"/>
      <c r="G585" s="30"/>
      <c r="H585" s="30"/>
      <c r="I585" s="30"/>
      <c r="J585" s="30"/>
      <c r="K585" s="30"/>
      <c r="L585" s="30"/>
      <c r="M585" s="30"/>
      <c r="N585" s="30"/>
      <c r="O585" s="30"/>
      <c r="P585" s="30"/>
      <c r="Q585" s="30"/>
      <c r="R585" s="30"/>
      <c r="S585" s="30"/>
      <c r="T585" s="30"/>
      <c r="U585" s="30"/>
      <c r="V585" s="30"/>
      <c r="W585" s="30"/>
      <c r="X585" s="30"/>
      <c r="Y585" s="30"/>
      <c r="Z585" s="30"/>
      <c r="AA585" s="30"/>
      <c r="AB585" s="30"/>
      <c r="AC585" s="30"/>
      <c r="AD585" s="30"/>
      <c r="AE585" s="30"/>
      <c r="AF585" s="30"/>
      <c r="AG585" s="30"/>
      <c r="AH585" s="30"/>
      <c r="AI585" s="30"/>
      <c r="AJ585" s="30"/>
      <c r="AK585" s="30"/>
      <c r="AL585" s="30"/>
      <c r="AM585" s="30"/>
      <c r="AN585" s="30"/>
      <c r="AO585" s="30"/>
      <c r="AP585" s="30"/>
      <c r="AQ585" s="30"/>
      <c r="AR585" s="30"/>
      <c r="AS585" s="30"/>
      <c r="AT585" s="30"/>
      <c r="AU585" s="30"/>
      <c r="AV585" s="30"/>
      <c r="AW585" s="30"/>
      <c r="AX585" s="30"/>
      <c r="AY585" s="30"/>
      <c r="AZ585" s="30"/>
      <c r="BA585" s="30"/>
      <c r="BB585" s="30"/>
      <c r="BC585" s="30"/>
      <c r="BD585" s="30"/>
      <c r="BE585" s="30"/>
      <c r="BF585" s="30"/>
      <c r="BG585" s="30"/>
      <c r="BH585" s="30"/>
      <c r="BI585" s="30"/>
      <c r="BJ585" s="30"/>
      <c r="BK585" s="30"/>
      <c r="BL585" s="30"/>
      <c r="BM585" s="30"/>
      <c r="BN585" s="30"/>
      <c r="BO585" s="30"/>
      <c r="BP585" s="30"/>
      <c r="BQ585" s="30"/>
      <c r="BR585" s="30"/>
      <c r="BS585" s="30"/>
      <c r="BT585" s="30"/>
      <c r="BU585" s="30"/>
      <c r="BV585" s="30"/>
      <c r="BW585" s="30"/>
      <c r="BX585" s="30"/>
      <c r="BY585" s="30"/>
      <c r="BZ585" s="30"/>
      <c r="CA585" s="30"/>
      <c r="CB585" s="30"/>
      <c r="CC585" s="30"/>
      <c r="CD585" s="30"/>
      <c r="CE585" s="30"/>
      <c r="CF585" s="30"/>
      <c r="CG585" s="30"/>
      <c r="CH585" s="30"/>
      <c r="CI585" s="30"/>
      <c r="CJ585" s="30"/>
      <c r="CK585" s="30"/>
      <c r="CL585" s="30"/>
      <c r="CM585" s="30"/>
      <c r="CN585" s="30"/>
      <c r="CO585" s="30"/>
      <c r="CP585" s="30"/>
      <c r="CQ585" s="30"/>
      <c r="CR585" s="30"/>
    </row>
    <row r="586" spans="1:96" x14ac:dyDescent="0.25">
      <c r="A586" s="30" t="s">
        <v>1933</v>
      </c>
      <c r="B586" s="30">
        <v>2018</v>
      </c>
      <c r="C586" s="30" t="s">
        <v>2900</v>
      </c>
      <c r="D586" s="30">
        <v>2800</v>
      </c>
      <c r="E586" s="30"/>
      <c r="F586" s="30"/>
      <c r="G586" s="30"/>
      <c r="H586" s="30"/>
      <c r="I586" s="30"/>
      <c r="J586" s="30"/>
      <c r="K586" s="30"/>
      <c r="L586" s="30"/>
      <c r="M586" s="30"/>
      <c r="N586" s="30"/>
      <c r="O586" s="30"/>
      <c r="P586" s="30"/>
      <c r="Q586" s="30"/>
      <c r="R586" s="30"/>
      <c r="S586" s="30"/>
      <c r="T586" s="30"/>
      <c r="U586" s="30"/>
      <c r="V586" s="30"/>
      <c r="W586" s="30"/>
      <c r="X586" s="30"/>
      <c r="Y586" s="30"/>
      <c r="Z586" s="30"/>
      <c r="AA586" s="30"/>
      <c r="AB586" s="30"/>
      <c r="AC586" s="30"/>
      <c r="AD586" s="30"/>
      <c r="AE586" s="30"/>
      <c r="AF586" s="30"/>
      <c r="AG586" s="30"/>
      <c r="AH586" s="30"/>
      <c r="AI586" s="30"/>
      <c r="AJ586" s="30"/>
      <c r="AK586" s="30"/>
      <c r="AL586" s="30"/>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c r="BI586" s="30"/>
      <c r="BJ586" s="30"/>
      <c r="BK586" s="30"/>
      <c r="BL586" s="30"/>
      <c r="BM586" s="30"/>
      <c r="BN586" s="30"/>
      <c r="BO586" s="30"/>
      <c r="BP586" s="30"/>
      <c r="BQ586" s="30"/>
      <c r="BR586" s="30"/>
      <c r="BS586" s="30"/>
      <c r="BT586" s="30"/>
      <c r="BU586" s="30"/>
      <c r="BV586" s="30"/>
      <c r="BW586" s="30"/>
      <c r="BX586" s="30"/>
      <c r="BY586" s="30"/>
      <c r="BZ586" s="30"/>
      <c r="CA586" s="30"/>
      <c r="CB586" s="30"/>
      <c r="CC586" s="30"/>
      <c r="CD586" s="30"/>
      <c r="CE586" s="30"/>
      <c r="CF586" s="30"/>
      <c r="CG586" s="30"/>
      <c r="CH586" s="30"/>
      <c r="CI586" s="30"/>
      <c r="CJ586" s="30"/>
      <c r="CK586" s="30"/>
      <c r="CL586" s="30"/>
      <c r="CM586" s="30"/>
      <c r="CN586" s="30"/>
      <c r="CO586" s="30"/>
      <c r="CP586" s="30"/>
      <c r="CQ586" s="30"/>
      <c r="CR586" s="30"/>
    </row>
    <row r="587" spans="1:96" x14ac:dyDescent="0.25">
      <c r="A587" s="30" t="s">
        <v>1934</v>
      </c>
      <c r="B587" s="30">
        <v>2024</v>
      </c>
      <c r="C587" s="30" t="s">
        <v>2898</v>
      </c>
      <c r="D587" s="30">
        <v>3010</v>
      </c>
      <c r="E587" s="30"/>
      <c r="F587" s="30"/>
      <c r="G587" s="30"/>
      <c r="H587" s="30"/>
      <c r="I587" s="30"/>
      <c r="J587" s="30"/>
      <c r="K587" s="30"/>
      <c r="L587" s="30"/>
      <c r="M587" s="30"/>
      <c r="N587" s="30"/>
      <c r="O587" s="30"/>
      <c r="P587" s="30"/>
      <c r="Q587" s="30"/>
      <c r="R587" s="30"/>
      <c r="S587" s="30"/>
      <c r="T587" s="30"/>
      <c r="U587" s="30"/>
      <c r="V587" s="30"/>
      <c r="W587" s="30"/>
      <c r="X587" s="30"/>
      <c r="Y587" s="30"/>
      <c r="Z587" s="30"/>
      <c r="AA587" s="30"/>
      <c r="AB587" s="30"/>
      <c r="AC587" s="30"/>
      <c r="AD587" s="30"/>
      <c r="AE587" s="30"/>
      <c r="AF587" s="30"/>
      <c r="AG587" s="30"/>
      <c r="AH587" s="30"/>
      <c r="AI587" s="30"/>
      <c r="AJ587" s="30"/>
      <c r="AK587" s="30"/>
      <c r="AL587" s="30"/>
      <c r="AM587" s="30"/>
      <c r="AN587" s="30"/>
      <c r="AO587" s="30"/>
      <c r="AP587" s="30"/>
      <c r="AQ587" s="30"/>
      <c r="AR587" s="30"/>
      <c r="AS587" s="30"/>
      <c r="AT587" s="30"/>
      <c r="AU587" s="30"/>
      <c r="AV587" s="30"/>
      <c r="AW587" s="30"/>
      <c r="AX587" s="30"/>
      <c r="AY587" s="30"/>
      <c r="AZ587" s="30"/>
      <c r="BA587" s="30"/>
      <c r="BB587" s="30"/>
      <c r="BC587" s="30"/>
      <c r="BD587" s="30"/>
      <c r="BE587" s="30"/>
      <c r="BF587" s="30"/>
      <c r="BG587" s="30"/>
      <c r="BH587" s="30"/>
      <c r="BI587" s="30"/>
      <c r="BJ587" s="30"/>
      <c r="BK587" s="30"/>
      <c r="BL587" s="30"/>
      <c r="BM587" s="30"/>
      <c r="BN587" s="30"/>
      <c r="BO587" s="30"/>
      <c r="BP587" s="30"/>
      <c r="BQ587" s="30"/>
      <c r="BR587" s="30"/>
      <c r="BS587" s="30"/>
      <c r="BT587" s="30"/>
      <c r="BU587" s="30"/>
      <c r="BV587" s="30"/>
      <c r="BW587" s="30"/>
      <c r="BX587" s="30"/>
      <c r="BY587" s="30"/>
      <c r="BZ587" s="30"/>
      <c r="CA587" s="30"/>
      <c r="CB587" s="30"/>
      <c r="CC587" s="30"/>
      <c r="CD587" s="30"/>
      <c r="CE587" s="30"/>
      <c r="CF587" s="30"/>
      <c r="CG587" s="30"/>
      <c r="CH587" s="30"/>
      <c r="CI587" s="30"/>
      <c r="CJ587" s="30"/>
      <c r="CK587" s="30"/>
      <c r="CL587" s="30"/>
      <c r="CM587" s="30"/>
      <c r="CN587" s="30"/>
      <c r="CO587" s="30"/>
      <c r="CP587" s="30"/>
      <c r="CQ587" s="30"/>
      <c r="CR587" s="30"/>
    </row>
    <row r="588" spans="1:96" x14ac:dyDescent="0.25">
      <c r="A588" s="30" t="s">
        <v>1935</v>
      </c>
      <c r="B588" s="30">
        <v>2050</v>
      </c>
      <c r="C588" s="30" t="s">
        <v>2901</v>
      </c>
      <c r="D588" s="30">
        <v>770</v>
      </c>
      <c r="E588" s="30"/>
      <c r="F588" s="30"/>
      <c r="G588" s="30"/>
      <c r="H588" s="30"/>
      <c r="I588" s="30"/>
      <c r="J588" s="30"/>
      <c r="K588" s="30"/>
      <c r="L588" s="30"/>
      <c r="M588" s="30"/>
      <c r="N588" s="30"/>
      <c r="O588" s="30"/>
      <c r="P588" s="30"/>
      <c r="Q588" s="30"/>
      <c r="R588" s="30"/>
      <c r="S588" s="30"/>
      <c r="T588" s="30"/>
      <c r="U588" s="30"/>
      <c r="V588" s="30"/>
      <c r="W588" s="30"/>
      <c r="X588" s="30"/>
      <c r="Y588" s="30"/>
      <c r="Z588" s="30"/>
      <c r="AA588" s="30"/>
      <c r="AB588" s="30"/>
      <c r="AC588" s="30"/>
      <c r="AD588" s="30"/>
      <c r="AE588" s="30"/>
      <c r="AF588" s="30"/>
      <c r="AG588" s="30"/>
      <c r="AH588" s="30"/>
      <c r="AI588" s="30"/>
      <c r="AJ588" s="30"/>
      <c r="AK588" s="30"/>
      <c r="AL588" s="30"/>
      <c r="AM588" s="30"/>
      <c r="AN588" s="30"/>
      <c r="AO588" s="30"/>
      <c r="AP588" s="30"/>
      <c r="AQ588" s="30"/>
      <c r="AR588" s="30"/>
      <c r="AS588" s="30"/>
      <c r="AT588" s="30"/>
      <c r="AU588" s="30"/>
      <c r="AV588" s="30"/>
      <c r="AW588" s="30"/>
      <c r="AX588" s="30"/>
      <c r="AY588" s="30"/>
      <c r="AZ588" s="30"/>
      <c r="BA588" s="30"/>
      <c r="BB588" s="30"/>
      <c r="BC588" s="30"/>
      <c r="BD588" s="30"/>
      <c r="BE588" s="30"/>
      <c r="BF588" s="30"/>
      <c r="BG588" s="30"/>
      <c r="BH588" s="30"/>
      <c r="BI588" s="30"/>
      <c r="BJ588" s="30"/>
      <c r="BK588" s="30"/>
      <c r="BL588" s="30"/>
      <c r="BM588" s="30"/>
      <c r="BN588" s="30"/>
      <c r="BO588" s="30"/>
      <c r="BP588" s="30"/>
      <c r="BQ588" s="30"/>
      <c r="BR588" s="30"/>
      <c r="BS588" s="30"/>
      <c r="BT588" s="30"/>
      <c r="BU588" s="30"/>
      <c r="BV588" s="30"/>
      <c r="BW588" s="30"/>
      <c r="BX588" s="30"/>
      <c r="BY588" s="30"/>
      <c r="BZ588" s="30"/>
      <c r="CA588" s="30"/>
      <c r="CB588" s="30"/>
      <c r="CC588" s="30"/>
      <c r="CD588" s="30"/>
      <c r="CE588" s="30"/>
      <c r="CF588" s="30"/>
      <c r="CG588" s="30"/>
      <c r="CH588" s="30"/>
      <c r="CI588" s="30"/>
      <c r="CJ588" s="30"/>
      <c r="CK588" s="30"/>
      <c r="CL588" s="30"/>
      <c r="CM588" s="30"/>
      <c r="CN588" s="30"/>
      <c r="CO588" s="30"/>
      <c r="CP588" s="30"/>
      <c r="CQ588" s="30"/>
      <c r="CR588" s="30"/>
    </row>
    <row r="589" spans="1:96" x14ac:dyDescent="0.25">
      <c r="A589" s="30" t="s">
        <v>1936</v>
      </c>
      <c r="B589" s="30">
        <v>2058</v>
      </c>
      <c r="C589" s="30" t="s">
        <v>2901</v>
      </c>
      <c r="D589" s="30">
        <v>770</v>
      </c>
      <c r="E589" s="30"/>
      <c r="F589" s="30"/>
      <c r="G589" s="30"/>
      <c r="H589" s="30"/>
      <c r="I589" s="30"/>
      <c r="J589" s="30"/>
      <c r="K589" s="30"/>
      <c r="L589" s="30"/>
      <c r="M589" s="30"/>
      <c r="N589" s="30"/>
      <c r="O589" s="30"/>
      <c r="P589" s="30"/>
      <c r="Q589" s="30"/>
      <c r="R589" s="30"/>
      <c r="S589" s="30"/>
      <c r="T589" s="30"/>
      <c r="U589" s="30"/>
      <c r="V589" s="30"/>
      <c r="W589" s="30"/>
      <c r="X589" s="30"/>
      <c r="Y589" s="30"/>
      <c r="Z589" s="30"/>
      <c r="AA589" s="30"/>
      <c r="AB589" s="30"/>
      <c r="AC589" s="30"/>
      <c r="AD589" s="30"/>
      <c r="AE589" s="30"/>
      <c r="AF589" s="30"/>
      <c r="AG589" s="30"/>
      <c r="AH589" s="30"/>
      <c r="AI589" s="30"/>
      <c r="AJ589" s="30"/>
      <c r="AK589" s="30"/>
      <c r="AL589" s="30"/>
      <c r="AM589" s="30"/>
      <c r="AN589" s="30"/>
      <c r="AO589" s="30"/>
      <c r="AP589" s="30"/>
      <c r="AQ589" s="30"/>
      <c r="AR589" s="30"/>
      <c r="AS589" s="30"/>
      <c r="AT589" s="30"/>
      <c r="AU589" s="30"/>
      <c r="AV589" s="30"/>
      <c r="AW589" s="30"/>
      <c r="AX589" s="30"/>
      <c r="AY589" s="30"/>
      <c r="AZ589" s="30"/>
      <c r="BA589" s="30"/>
      <c r="BB589" s="30"/>
      <c r="BC589" s="30"/>
      <c r="BD589" s="30"/>
      <c r="BE589" s="30"/>
      <c r="BF589" s="30"/>
      <c r="BG589" s="30"/>
      <c r="BH589" s="30"/>
      <c r="BI589" s="30"/>
      <c r="BJ589" s="30"/>
      <c r="BK589" s="30"/>
      <c r="BL589" s="30"/>
      <c r="BM589" s="30"/>
      <c r="BN589" s="30"/>
      <c r="BO589" s="30"/>
      <c r="BP589" s="30"/>
      <c r="BQ589" s="30"/>
      <c r="BR589" s="30"/>
      <c r="BS589" s="30"/>
      <c r="BT589" s="30"/>
      <c r="BU589" s="30"/>
      <c r="BV589" s="30"/>
      <c r="BW589" s="30"/>
      <c r="BX589" s="30"/>
      <c r="BY589" s="30"/>
      <c r="BZ589" s="30"/>
      <c r="CA589" s="30"/>
      <c r="CB589" s="30"/>
      <c r="CC589" s="30"/>
      <c r="CD589" s="30"/>
      <c r="CE589" s="30"/>
      <c r="CF589" s="30"/>
      <c r="CG589" s="30"/>
      <c r="CH589" s="30"/>
      <c r="CI589" s="30"/>
      <c r="CJ589" s="30"/>
      <c r="CK589" s="30"/>
      <c r="CL589" s="30"/>
      <c r="CM589" s="30"/>
      <c r="CN589" s="30"/>
      <c r="CO589" s="30"/>
      <c r="CP589" s="30"/>
      <c r="CQ589" s="30"/>
      <c r="CR589" s="30"/>
    </row>
    <row r="590" spans="1:96" x14ac:dyDescent="0.25">
      <c r="A590" s="30" t="s">
        <v>1937</v>
      </c>
      <c r="B590" s="30">
        <v>1967</v>
      </c>
      <c r="C590" s="30" t="s">
        <v>2901</v>
      </c>
      <c r="D590" s="30">
        <v>770</v>
      </c>
      <c r="E590" s="30"/>
      <c r="F590" s="30"/>
      <c r="G590" s="30"/>
      <c r="H590" s="30"/>
      <c r="I590" s="30"/>
      <c r="J590" s="30"/>
      <c r="K590" s="30"/>
      <c r="L590" s="30"/>
      <c r="M590" s="30"/>
      <c r="N590" s="30"/>
      <c r="O590" s="30"/>
      <c r="P590" s="30"/>
      <c r="Q590" s="30"/>
      <c r="R590" s="30"/>
      <c r="S590" s="30"/>
      <c r="T590" s="30"/>
      <c r="U590" s="30"/>
      <c r="V590" s="30"/>
      <c r="W590" s="30"/>
      <c r="X590" s="30"/>
      <c r="Y590" s="30"/>
      <c r="Z590" s="30"/>
      <c r="AA590" s="30"/>
      <c r="AB590" s="30"/>
      <c r="AC590" s="30"/>
      <c r="AD590" s="30"/>
      <c r="AE590" s="30"/>
      <c r="AF590" s="30"/>
      <c r="AG590" s="30"/>
      <c r="AH590" s="30"/>
      <c r="AI590" s="30"/>
      <c r="AJ590" s="30"/>
      <c r="AK590" s="30"/>
      <c r="AL590" s="30"/>
      <c r="AM590" s="30"/>
      <c r="AN590" s="30"/>
      <c r="AO590" s="30"/>
      <c r="AP590" s="30"/>
      <c r="AQ590" s="30"/>
      <c r="AR590" s="30"/>
      <c r="AS590" s="30"/>
      <c r="AT590" s="30"/>
      <c r="AU590" s="30"/>
      <c r="AV590" s="30"/>
      <c r="AW590" s="30"/>
      <c r="AX590" s="30"/>
      <c r="AY590" s="30"/>
      <c r="AZ590" s="30"/>
      <c r="BA590" s="30"/>
      <c r="BB590" s="30"/>
      <c r="BC590" s="30"/>
      <c r="BD590" s="30"/>
      <c r="BE590" s="30"/>
      <c r="BF590" s="30"/>
      <c r="BG590" s="30"/>
      <c r="BH590" s="30"/>
      <c r="BI590" s="30"/>
      <c r="BJ590" s="30"/>
      <c r="BK590" s="30"/>
      <c r="BL590" s="30"/>
      <c r="BM590" s="30"/>
      <c r="BN590" s="30"/>
      <c r="BO590" s="30"/>
      <c r="BP590" s="30"/>
      <c r="BQ590" s="30"/>
      <c r="BR590" s="30"/>
      <c r="BS590" s="30"/>
      <c r="BT590" s="30"/>
      <c r="BU590" s="30"/>
      <c r="BV590" s="30"/>
      <c r="BW590" s="30"/>
      <c r="BX590" s="30"/>
      <c r="BY590" s="30"/>
      <c r="BZ590" s="30"/>
      <c r="CA590" s="30"/>
      <c r="CB590" s="30"/>
      <c r="CC590" s="30"/>
      <c r="CD590" s="30"/>
      <c r="CE590" s="30"/>
      <c r="CF590" s="30"/>
      <c r="CG590" s="30"/>
      <c r="CH590" s="30"/>
      <c r="CI590" s="30"/>
      <c r="CJ590" s="30"/>
      <c r="CK590" s="30"/>
      <c r="CL590" s="30"/>
      <c r="CM590" s="30"/>
      <c r="CN590" s="30"/>
      <c r="CO590" s="30"/>
      <c r="CP590" s="30"/>
      <c r="CQ590" s="30"/>
      <c r="CR590" s="30"/>
    </row>
    <row r="591" spans="1:96" x14ac:dyDescent="0.25">
      <c r="A591" s="30" t="s">
        <v>1938</v>
      </c>
      <c r="B591" s="30">
        <v>2054</v>
      </c>
      <c r="C591" s="30" t="s">
        <v>2901</v>
      </c>
      <c r="D591" s="30">
        <v>770</v>
      </c>
      <c r="E591" s="30"/>
      <c r="F591" s="30"/>
      <c r="G591" s="30"/>
      <c r="H591" s="30"/>
      <c r="I591" s="30"/>
      <c r="J591" s="30"/>
      <c r="K591" s="30"/>
      <c r="L591" s="30"/>
      <c r="M591" s="30"/>
      <c r="N591" s="30"/>
      <c r="O591" s="30"/>
      <c r="P591" s="30"/>
      <c r="Q591" s="30"/>
      <c r="R591" s="30"/>
      <c r="S591" s="30"/>
      <c r="T591" s="30"/>
      <c r="U591" s="30"/>
      <c r="V591" s="30"/>
      <c r="W591" s="30"/>
      <c r="X591" s="30"/>
      <c r="Y591" s="30"/>
      <c r="Z591" s="30"/>
      <c r="AA591" s="30"/>
      <c r="AB591" s="30"/>
      <c r="AC591" s="30"/>
      <c r="AD591" s="30"/>
      <c r="AE591" s="30"/>
      <c r="AF591" s="30"/>
      <c r="AG591" s="30"/>
      <c r="AH591" s="30"/>
      <c r="AI591" s="30"/>
      <c r="AJ591" s="30"/>
      <c r="AK591" s="30"/>
      <c r="AL591" s="30"/>
      <c r="AM591" s="30"/>
      <c r="AN591" s="30"/>
      <c r="AO591" s="30"/>
      <c r="AP591" s="30"/>
      <c r="AQ591" s="30"/>
      <c r="AR591" s="30"/>
      <c r="AS591" s="30"/>
      <c r="AT591" s="30"/>
      <c r="AU591" s="30"/>
      <c r="AV591" s="30"/>
      <c r="AW591" s="30"/>
      <c r="AX591" s="30"/>
      <c r="AY591" s="30"/>
      <c r="AZ591" s="30"/>
      <c r="BA591" s="30"/>
      <c r="BB591" s="30"/>
      <c r="BC591" s="30"/>
      <c r="BD591" s="30"/>
      <c r="BE591" s="30"/>
      <c r="BF591" s="30"/>
      <c r="BG591" s="30"/>
      <c r="BH591" s="30"/>
      <c r="BI591" s="30"/>
      <c r="BJ591" s="30"/>
      <c r="BK591" s="30"/>
      <c r="BL591" s="30"/>
      <c r="BM591" s="30"/>
      <c r="BN591" s="30"/>
      <c r="BO591" s="30"/>
      <c r="BP591" s="30"/>
      <c r="BQ591" s="30"/>
      <c r="BR591" s="30"/>
      <c r="BS591" s="30"/>
      <c r="BT591" s="30"/>
      <c r="BU591" s="30"/>
      <c r="BV591" s="30"/>
      <c r="BW591" s="30"/>
      <c r="BX591" s="30"/>
      <c r="BY591" s="30"/>
      <c r="BZ591" s="30"/>
      <c r="CA591" s="30"/>
      <c r="CB591" s="30"/>
      <c r="CC591" s="30"/>
      <c r="CD591" s="30"/>
      <c r="CE591" s="30"/>
      <c r="CF591" s="30"/>
      <c r="CG591" s="30"/>
      <c r="CH591" s="30"/>
      <c r="CI591" s="30"/>
      <c r="CJ591" s="30"/>
      <c r="CK591" s="30"/>
      <c r="CL591" s="30"/>
      <c r="CM591" s="30"/>
      <c r="CN591" s="30"/>
      <c r="CO591" s="30"/>
      <c r="CP591" s="30"/>
      <c r="CQ591" s="30"/>
      <c r="CR591" s="30"/>
    </row>
    <row r="592" spans="1:96" x14ac:dyDescent="0.25">
      <c r="A592" s="30" t="s">
        <v>1939</v>
      </c>
      <c r="B592" s="30">
        <v>2035</v>
      </c>
      <c r="C592" s="30" t="s">
        <v>2893</v>
      </c>
      <c r="D592" s="30">
        <v>70</v>
      </c>
      <c r="E592" s="30"/>
      <c r="F592" s="30"/>
      <c r="G592" s="30"/>
      <c r="H592" s="30"/>
      <c r="I592" s="30"/>
      <c r="J592" s="30"/>
      <c r="K592" s="30"/>
      <c r="L592" s="30"/>
      <c r="M592" s="30"/>
      <c r="N592" s="30"/>
      <c r="O592" s="30"/>
      <c r="P592" s="30"/>
      <c r="Q592" s="30"/>
      <c r="R592" s="30"/>
      <c r="S592" s="30"/>
      <c r="T592" s="30"/>
      <c r="U592" s="30"/>
      <c r="V592" s="30"/>
      <c r="W592" s="30"/>
      <c r="X592" s="30"/>
      <c r="Y592" s="30"/>
      <c r="Z592" s="30"/>
      <c r="AA592" s="30"/>
      <c r="AB592" s="30"/>
      <c r="AC592" s="30"/>
      <c r="AD592" s="30"/>
      <c r="AE592" s="30"/>
      <c r="AF592" s="30"/>
      <c r="AG592" s="30"/>
      <c r="AH592" s="30"/>
      <c r="AI592" s="30"/>
      <c r="AJ592" s="30"/>
      <c r="AK592" s="30"/>
      <c r="AL592" s="30"/>
      <c r="AM592" s="30"/>
      <c r="AN592" s="30"/>
      <c r="AO592" s="30"/>
      <c r="AP592" s="30"/>
      <c r="AQ592" s="30"/>
      <c r="AR592" s="30"/>
      <c r="AS592" s="30"/>
      <c r="AT592" s="30"/>
      <c r="AU592" s="30"/>
      <c r="AV592" s="30"/>
      <c r="AW592" s="30"/>
      <c r="AX592" s="30"/>
      <c r="AY592" s="30"/>
      <c r="AZ592" s="30"/>
      <c r="BA592" s="30"/>
      <c r="BB592" s="30"/>
      <c r="BC592" s="30"/>
      <c r="BD592" s="30"/>
      <c r="BE592" s="30"/>
      <c r="BF592" s="30"/>
      <c r="BG592" s="30"/>
      <c r="BH592" s="30"/>
      <c r="BI592" s="30"/>
      <c r="BJ592" s="30"/>
      <c r="BK592" s="30"/>
      <c r="BL592" s="30"/>
      <c r="BM592" s="30"/>
      <c r="BN592" s="30"/>
      <c r="BO592" s="30"/>
      <c r="BP592" s="30"/>
      <c r="BQ592" s="30"/>
      <c r="BR592" s="30"/>
      <c r="BS592" s="30"/>
      <c r="BT592" s="30"/>
      <c r="BU592" s="30"/>
      <c r="BV592" s="30"/>
      <c r="BW592" s="30"/>
      <c r="BX592" s="30"/>
      <c r="BY592" s="30"/>
      <c r="BZ592" s="30"/>
      <c r="CA592" s="30"/>
      <c r="CB592" s="30"/>
      <c r="CC592" s="30"/>
      <c r="CD592" s="30"/>
      <c r="CE592" s="30"/>
      <c r="CF592" s="30"/>
      <c r="CG592" s="30"/>
      <c r="CH592" s="30"/>
      <c r="CI592" s="30"/>
      <c r="CJ592" s="30"/>
      <c r="CK592" s="30"/>
      <c r="CL592" s="30"/>
      <c r="CM592" s="30"/>
      <c r="CN592" s="30"/>
      <c r="CO592" s="30"/>
      <c r="CP592" s="30"/>
      <c r="CQ592" s="30"/>
      <c r="CR592" s="30"/>
    </row>
    <row r="593" spans="1:96" x14ac:dyDescent="0.25">
      <c r="A593" s="30" t="s">
        <v>1940</v>
      </c>
      <c r="B593" s="30">
        <v>2063</v>
      </c>
      <c r="C593" s="30" t="s">
        <v>2774</v>
      </c>
      <c r="D593" s="30">
        <v>1180</v>
      </c>
      <c r="E593" s="30"/>
      <c r="F593" s="30"/>
      <c r="G593" s="30"/>
      <c r="H593" s="30"/>
      <c r="I593" s="30"/>
      <c r="J593" s="30"/>
      <c r="K593" s="30"/>
      <c r="L593" s="30"/>
      <c r="M593" s="30"/>
      <c r="N593" s="30"/>
      <c r="O593" s="30"/>
      <c r="P593" s="30"/>
      <c r="Q593" s="30"/>
      <c r="R593" s="30"/>
      <c r="S593" s="30"/>
      <c r="T593" s="30"/>
      <c r="U593" s="30"/>
      <c r="V593" s="30"/>
      <c r="W593" s="30"/>
      <c r="X593" s="30"/>
      <c r="Y593" s="30"/>
      <c r="Z593" s="30"/>
      <c r="AA593" s="30"/>
      <c r="AB593" s="30"/>
      <c r="AC593" s="30"/>
      <c r="AD593" s="30"/>
      <c r="AE593" s="30"/>
      <c r="AF593" s="30"/>
      <c r="AG593" s="30"/>
      <c r="AH593" s="30"/>
      <c r="AI593" s="30"/>
      <c r="AJ593" s="30"/>
      <c r="AK593" s="30"/>
      <c r="AL593" s="30"/>
      <c r="AM593" s="30"/>
      <c r="AN593" s="30"/>
      <c r="AO593" s="30"/>
      <c r="AP593" s="30"/>
      <c r="AQ593" s="30"/>
      <c r="AR593" s="30"/>
      <c r="AS593" s="30"/>
      <c r="AT593" s="30"/>
      <c r="AU593" s="30"/>
      <c r="AV593" s="30"/>
      <c r="AW593" s="30"/>
      <c r="AX593" s="30"/>
      <c r="AY593" s="30"/>
      <c r="AZ593" s="30"/>
      <c r="BA593" s="30"/>
      <c r="BB593" s="30"/>
      <c r="BC593" s="30"/>
      <c r="BD593" s="30"/>
      <c r="BE593" s="30"/>
      <c r="BF593" s="30"/>
      <c r="BG593" s="30"/>
      <c r="BH593" s="30"/>
      <c r="BI593" s="30"/>
      <c r="BJ593" s="30"/>
      <c r="BK593" s="30"/>
      <c r="BL593" s="30"/>
      <c r="BM593" s="30"/>
      <c r="BN593" s="30"/>
      <c r="BO593" s="30"/>
      <c r="BP593" s="30"/>
      <c r="BQ593" s="30"/>
      <c r="BR593" s="30"/>
      <c r="BS593" s="30"/>
      <c r="BT593" s="30"/>
      <c r="BU593" s="30"/>
      <c r="BV593" s="30"/>
      <c r="BW593" s="30"/>
      <c r="BX593" s="30"/>
      <c r="BY593" s="30"/>
      <c r="BZ593" s="30"/>
      <c r="CA593" s="30"/>
      <c r="CB593" s="30"/>
      <c r="CC593" s="30"/>
      <c r="CD593" s="30"/>
      <c r="CE593" s="30"/>
      <c r="CF593" s="30"/>
      <c r="CG593" s="30"/>
      <c r="CH593" s="30"/>
      <c r="CI593" s="30"/>
      <c r="CJ593" s="30"/>
      <c r="CK593" s="30"/>
      <c r="CL593" s="30"/>
      <c r="CM593" s="30"/>
      <c r="CN593" s="30"/>
      <c r="CO593" s="30"/>
      <c r="CP593" s="30"/>
      <c r="CQ593" s="30"/>
      <c r="CR593" s="30"/>
    </row>
    <row r="594" spans="1:96" x14ac:dyDescent="0.25">
      <c r="A594" s="30" t="s">
        <v>1941</v>
      </c>
      <c r="B594" s="30">
        <v>2088</v>
      </c>
      <c r="C594" s="30" t="s">
        <v>2701</v>
      </c>
      <c r="D594" s="30">
        <v>860</v>
      </c>
      <c r="E594" s="30"/>
      <c r="F594" s="30"/>
      <c r="G594" s="30"/>
      <c r="H594" s="30"/>
      <c r="I594" s="30"/>
      <c r="J594" s="30"/>
      <c r="K594" s="30"/>
      <c r="L594" s="30"/>
      <c r="M594" s="30"/>
      <c r="N594" s="30"/>
      <c r="O594" s="30"/>
      <c r="P594" s="30"/>
      <c r="Q594" s="30"/>
      <c r="R594" s="30"/>
      <c r="S594" s="30"/>
      <c r="T594" s="30"/>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c r="BI594" s="30"/>
      <c r="BJ594" s="30"/>
      <c r="BK594" s="30"/>
      <c r="BL594" s="30"/>
      <c r="BM594" s="30"/>
      <c r="BN594" s="30"/>
      <c r="BO594" s="30"/>
      <c r="BP594" s="30"/>
      <c r="BQ594" s="30"/>
      <c r="BR594" s="30"/>
      <c r="BS594" s="30"/>
      <c r="BT594" s="30"/>
      <c r="BU594" s="30"/>
      <c r="BV594" s="30"/>
      <c r="BW594" s="30"/>
      <c r="BX594" s="30"/>
      <c r="BY594" s="30"/>
      <c r="BZ594" s="30"/>
      <c r="CA594" s="30"/>
      <c r="CB594" s="30"/>
      <c r="CC594" s="30"/>
      <c r="CD594" s="30"/>
      <c r="CE594" s="30"/>
      <c r="CF594" s="30"/>
      <c r="CG594" s="30"/>
      <c r="CH594" s="30"/>
      <c r="CI594" s="30"/>
      <c r="CJ594" s="30"/>
      <c r="CK594" s="30"/>
      <c r="CL594" s="30"/>
      <c r="CM594" s="30"/>
      <c r="CN594" s="30"/>
      <c r="CO594" s="30"/>
      <c r="CP594" s="30"/>
      <c r="CQ594" s="30"/>
      <c r="CR594" s="30"/>
    </row>
    <row r="595" spans="1:96" x14ac:dyDescent="0.25">
      <c r="A595" s="30" t="s">
        <v>1942</v>
      </c>
      <c r="B595" s="30">
        <v>2092</v>
      </c>
      <c r="C595" s="30" t="s">
        <v>2701</v>
      </c>
      <c r="D595" s="30">
        <v>860</v>
      </c>
      <c r="E595" s="30"/>
      <c r="F595" s="30"/>
      <c r="G595" s="30"/>
      <c r="H595" s="30"/>
      <c r="I595" s="30"/>
      <c r="J595" s="30"/>
      <c r="K595" s="30"/>
      <c r="L595" s="30"/>
      <c r="M595" s="30"/>
      <c r="N595" s="30"/>
      <c r="O595" s="30"/>
      <c r="P595" s="30"/>
      <c r="Q595" s="30"/>
      <c r="R595" s="30"/>
      <c r="S595" s="30"/>
      <c r="T595" s="30"/>
      <c r="U595" s="30"/>
      <c r="V595" s="30"/>
      <c r="W595" s="30"/>
      <c r="X595" s="30"/>
      <c r="Y595" s="30"/>
      <c r="Z595" s="30"/>
      <c r="AA595" s="30"/>
      <c r="AB595" s="30"/>
      <c r="AC595" s="30"/>
      <c r="AD595" s="30"/>
      <c r="AE595" s="30"/>
      <c r="AF595" s="30"/>
      <c r="AG595" s="30"/>
      <c r="AH595" s="30"/>
      <c r="AI595" s="30"/>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c r="BI595" s="30"/>
      <c r="BJ595" s="30"/>
      <c r="BK595" s="30"/>
      <c r="BL595" s="30"/>
      <c r="BM595" s="30"/>
      <c r="BN595" s="30"/>
      <c r="BO595" s="30"/>
      <c r="BP595" s="30"/>
      <c r="BQ595" s="30"/>
      <c r="BR595" s="30"/>
      <c r="BS595" s="30"/>
      <c r="BT595" s="30"/>
      <c r="BU595" s="30"/>
      <c r="BV595" s="30"/>
      <c r="BW595" s="30"/>
      <c r="BX595" s="30"/>
      <c r="BY595" s="30"/>
      <c r="BZ595" s="30"/>
      <c r="CA595" s="30"/>
      <c r="CB595" s="30"/>
      <c r="CC595" s="30"/>
      <c r="CD595" s="30"/>
      <c r="CE595" s="30"/>
      <c r="CF595" s="30"/>
      <c r="CG595" s="30"/>
      <c r="CH595" s="30"/>
      <c r="CI595" s="30"/>
      <c r="CJ595" s="30"/>
      <c r="CK595" s="30"/>
      <c r="CL595" s="30"/>
      <c r="CM595" s="30"/>
      <c r="CN595" s="30"/>
      <c r="CO595" s="30"/>
      <c r="CP595" s="30"/>
      <c r="CQ595" s="30"/>
      <c r="CR595" s="30"/>
    </row>
    <row r="596" spans="1:96" x14ac:dyDescent="0.25">
      <c r="A596" s="30" t="s">
        <v>1943</v>
      </c>
      <c r="B596" s="30">
        <v>2091</v>
      </c>
      <c r="C596" s="30" t="s">
        <v>2701</v>
      </c>
      <c r="D596" s="30">
        <v>860</v>
      </c>
      <c r="E596" s="30"/>
      <c r="F596" s="30"/>
      <c r="G596" s="30"/>
      <c r="H596" s="30"/>
      <c r="I596" s="30"/>
      <c r="J596" s="30"/>
      <c r="K596" s="30"/>
      <c r="L596" s="30"/>
      <c r="M596" s="30"/>
      <c r="N596" s="30"/>
      <c r="O596" s="30"/>
      <c r="P596" s="30"/>
      <c r="Q596" s="30"/>
      <c r="R596" s="30"/>
      <c r="S596" s="30"/>
      <c r="T596" s="30"/>
      <c r="U596" s="30"/>
      <c r="V596" s="30"/>
      <c r="W596" s="30"/>
      <c r="X596" s="30"/>
      <c r="Y596" s="30"/>
      <c r="Z596" s="30"/>
      <c r="AA596" s="30"/>
      <c r="AB596" s="30"/>
      <c r="AC596" s="30"/>
      <c r="AD596" s="30"/>
      <c r="AE596" s="30"/>
      <c r="AF596" s="30"/>
      <c r="AG596" s="30"/>
      <c r="AH596" s="30"/>
      <c r="AI596" s="30"/>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c r="BI596" s="30"/>
      <c r="BJ596" s="30"/>
      <c r="BK596" s="30"/>
      <c r="BL596" s="30"/>
      <c r="BM596" s="30"/>
      <c r="BN596" s="30"/>
      <c r="BO596" s="30"/>
      <c r="BP596" s="30"/>
      <c r="BQ596" s="30"/>
      <c r="BR596" s="30"/>
      <c r="BS596" s="30"/>
      <c r="BT596" s="30"/>
      <c r="BU596" s="30"/>
      <c r="BV596" s="30"/>
      <c r="BW596" s="30"/>
      <c r="BX596" s="30"/>
      <c r="BY596" s="30"/>
      <c r="BZ596" s="30"/>
      <c r="CA596" s="30"/>
      <c r="CB596" s="30"/>
      <c r="CC596" s="30"/>
      <c r="CD596" s="30"/>
      <c r="CE596" s="30"/>
      <c r="CF596" s="30"/>
      <c r="CG596" s="30"/>
      <c r="CH596" s="30"/>
      <c r="CI596" s="30"/>
      <c r="CJ596" s="30"/>
      <c r="CK596" s="30"/>
      <c r="CL596" s="30"/>
      <c r="CM596" s="30"/>
      <c r="CN596" s="30"/>
      <c r="CO596" s="30"/>
      <c r="CP596" s="30"/>
      <c r="CQ596" s="30"/>
      <c r="CR596" s="30"/>
    </row>
    <row r="597" spans="1:96" x14ac:dyDescent="0.25">
      <c r="A597" s="30" t="s">
        <v>1944</v>
      </c>
      <c r="B597" s="30">
        <v>5997</v>
      </c>
      <c r="C597" s="30" t="s">
        <v>2647</v>
      </c>
      <c r="D597" s="30">
        <v>900</v>
      </c>
      <c r="E597" s="30"/>
      <c r="F597" s="30"/>
      <c r="G597" s="30"/>
      <c r="H597" s="30"/>
      <c r="I597" s="30"/>
      <c r="J597" s="30"/>
      <c r="K597" s="30"/>
      <c r="L597" s="30"/>
      <c r="M597" s="30"/>
      <c r="N597" s="30"/>
      <c r="O597" s="30"/>
      <c r="P597" s="30"/>
      <c r="Q597" s="30"/>
      <c r="R597" s="30"/>
      <c r="S597" s="30"/>
      <c r="T597" s="30"/>
      <c r="U597" s="30"/>
      <c r="V597" s="30"/>
      <c r="W597" s="30"/>
      <c r="X597" s="30"/>
      <c r="Y597" s="30"/>
      <c r="Z597" s="30"/>
      <c r="AA597" s="30"/>
      <c r="AB597" s="30"/>
      <c r="AC597" s="30"/>
      <c r="AD597" s="30"/>
      <c r="AE597" s="30"/>
      <c r="AF597" s="30"/>
      <c r="AG597" s="30"/>
      <c r="AH597" s="30"/>
      <c r="AI597" s="30"/>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c r="BI597" s="30"/>
      <c r="BJ597" s="30"/>
      <c r="BK597" s="30"/>
      <c r="BL597" s="30"/>
      <c r="BM597" s="30"/>
      <c r="BN597" s="30"/>
      <c r="BO597" s="30"/>
      <c r="BP597" s="30"/>
      <c r="BQ597" s="30"/>
      <c r="BR597" s="30"/>
      <c r="BS597" s="30"/>
      <c r="BT597" s="30"/>
      <c r="BU597" s="30"/>
      <c r="BV597" s="30"/>
      <c r="BW597" s="30"/>
      <c r="BX597" s="30"/>
      <c r="BY597" s="30"/>
      <c r="BZ597" s="30"/>
      <c r="CA597" s="30"/>
      <c r="CB597" s="30"/>
      <c r="CC597" s="30"/>
      <c r="CD597" s="30"/>
      <c r="CE597" s="30"/>
      <c r="CF597" s="30"/>
      <c r="CG597" s="30"/>
      <c r="CH597" s="30"/>
      <c r="CI597" s="30"/>
      <c r="CJ597" s="30"/>
      <c r="CK597" s="30"/>
      <c r="CL597" s="30"/>
      <c r="CM597" s="30"/>
      <c r="CN597" s="30"/>
      <c r="CO597" s="30"/>
      <c r="CP597" s="30"/>
      <c r="CQ597" s="30"/>
      <c r="CR597" s="30"/>
    </row>
    <row r="598" spans="1:96" x14ac:dyDescent="0.25">
      <c r="A598" s="30" t="s">
        <v>1945</v>
      </c>
      <c r="B598" s="30">
        <v>2093</v>
      </c>
      <c r="C598" s="30" t="s">
        <v>2666</v>
      </c>
      <c r="D598" s="30">
        <v>1420</v>
      </c>
      <c r="E598" s="30"/>
      <c r="F598" s="30"/>
      <c r="G598" s="30"/>
      <c r="H598" s="30"/>
      <c r="I598" s="30"/>
      <c r="J598" s="30"/>
      <c r="K598" s="30"/>
      <c r="L598" s="30"/>
      <c r="M598" s="30"/>
      <c r="N598" s="30"/>
      <c r="O598" s="30"/>
      <c r="P598" s="30"/>
      <c r="Q598" s="30"/>
      <c r="R598" s="30"/>
      <c r="S598" s="30"/>
      <c r="T598" s="30"/>
      <c r="U598" s="30"/>
      <c r="V598" s="30"/>
      <c r="W598" s="30"/>
      <c r="X598" s="30"/>
      <c r="Y598" s="30"/>
      <c r="Z598" s="30"/>
      <c r="AA598" s="30"/>
      <c r="AB598" s="30"/>
      <c r="AC598" s="30"/>
      <c r="AD598" s="30"/>
      <c r="AE598" s="30"/>
      <c r="AF598" s="30"/>
      <c r="AG598" s="30"/>
      <c r="AH598" s="30"/>
      <c r="AI598" s="30"/>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c r="BI598" s="30"/>
      <c r="BJ598" s="30"/>
      <c r="BK598" s="30"/>
      <c r="BL598" s="30"/>
      <c r="BM598" s="30"/>
      <c r="BN598" s="30"/>
      <c r="BO598" s="30"/>
      <c r="BP598" s="30"/>
      <c r="BQ598" s="30"/>
      <c r="BR598" s="30"/>
      <c r="BS598" s="30"/>
      <c r="BT598" s="30"/>
      <c r="BU598" s="30"/>
      <c r="BV598" s="30"/>
      <c r="BW598" s="30"/>
      <c r="BX598" s="30"/>
      <c r="BY598" s="30"/>
      <c r="BZ598" s="30"/>
      <c r="CA598" s="30"/>
      <c r="CB598" s="30"/>
      <c r="CC598" s="30"/>
      <c r="CD598" s="30"/>
      <c r="CE598" s="30"/>
      <c r="CF598" s="30"/>
      <c r="CG598" s="30"/>
      <c r="CH598" s="30"/>
      <c r="CI598" s="30"/>
      <c r="CJ598" s="30"/>
      <c r="CK598" s="30"/>
      <c r="CL598" s="30"/>
      <c r="CM598" s="30"/>
      <c r="CN598" s="30"/>
      <c r="CO598" s="30"/>
      <c r="CP598" s="30"/>
      <c r="CQ598" s="30"/>
      <c r="CR598" s="30"/>
    </row>
    <row r="599" spans="1:96" x14ac:dyDescent="0.25">
      <c r="A599" s="30" t="s">
        <v>1946</v>
      </c>
      <c r="B599" s="30">
        <v>2094</v>
      </c>
      <c r="C599" s="30" t="s">
        <v>2706</v>
      </c>
      <c r="D599" s="30">
        <v>130</v>
      </c>
      <c r="E599" s="30"/>
      <c r="F599" s="30"/>
      <c r="G599" s="30"/>
      <c r="H599" s="30"/>
      <c r="I599" s="30"/>
      <c r="J599" s="30"/>
      <c r="K599" s="30"/>
      <c r="L599" s="30"/>
      <c r="M599" s="30"/>
      <c r="N599" s="30"/>
      <c r="O599" s="30"/>
      <c r="P599" s="30"/>
      <c r="Q599" s="30"/>
      <c r="R599" s="30"/>
      <c r="S599" s="30"/>
      <c r="T599" s="30"/>
      <c r="U599" s="30"/>
      <c r="V599" s="30"/>
      <c r="W599" s="30"/>
      <c r="X599" s="30"/>
      <c r="Y599" s="30"/>
      <c r="Z599" s="30"/>
      <c r="AA599" s="30"/>
      <c r="AB599" s="30"/>
      <c r="AC599" s="30"/>
      <c r="AD599" s="30"/>
      <c r="AE599" s="30"/>
      <c r="AF599" s="30"/>
      <c r="AG599" s="30"/>
      <c r="AH599" s="30"/>
      <c r="AI599" s="30"/>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c r="BI599" s="30"/>
      <c r="BJ599" s="30"/>
      <c r="BK599" s="30"/>
      <c r="BL599" s="30"/>
      <c r="BM599" s="30"/>
      <c r="BN599" s="30"/>
      <c r="BO599" s="30"/>
      <c r="BP599" s="30"/>
      <c r="BQ599" s="30"/>
      <c r="BR599" s="30"/>
      <c r="BS599" s="30"/>
      <c r="BT599" s="30"/>
      <c r="BU599" s="30"/>
      <c r="BV599" s="30"/>
      <c r="BW599" s="30"/>
      <c r="BX599" s="30"/>
      <c r="BY599" s="30"/>
      <c r="BZ599" s="30"/>
      <c r="CA599" s="30"/>
      <c r="CB599" s="30"/>
      <c r="CC599" s="30"/>
      <c r="CD599" s="30"/>
      <c r="CE599" s="30"/>
      <c r="CF599" s="30"/>
      <c r="CG599" s="30"/>
      <c r="CH599" s="30"/>
      <c r="CI599" s="30"/>
      <c r="CJ599" s="30"/>
      <c r="CK599" s="30"/>
      <c r="CL599" s="30"/>
      <c r="CM599" s="30"/>
      <c r="CN599" s="30"/>
      <c r="CO599" s="30"/>
      <c r="CP599" s="30"/>
      <c r="CQ599" s="30"/>
      <c r="CR599" s="30"/>
    </row>
    <row r="600" spans="1:96" x14ac:dyDescent="0.25">
      <c r="A600" s="30" t="s">
        <v>1947</v>
      </c>
      <c r="B600" s="30">
        <v>2095</v>
      </c>
      <c r="C600" s="30" t="s">
        <v>2696</v>
      </c>
      <c r="D600" s="30">
        <v>180</v>
      </c>
      <c r="E600" s="30"/>
      <c r="F600" s="30"/>
      <c r="G600" s="30"/>
      <c r="H600" s="30"/>
      <c r="I600" s="30"/>
      <c r="J600" s="30"/>
      <c r="K600" s="30"/>
      <c r="L600" s="30"/>
      <c r="M600" s="30"/>
      <c r="N600" s="30"/>
      <c r="O600" s="30"/>
      <c r="P600" s="30"/>
      <c r="Q600" s="30"/>
      <c r="R600" s="30"/>
      <c r="S600" s="30"/>
      <c r="T600" s="30"/>
      <c r="U600" s="30"/>
      <c r="V600" s="30"/>
      <c r="W600" s="30"/>
      <c r="X600" s="30"/>
      <c r="Y600" s="30"/>
      <c r="Z600" s="30"/>
      <c r="AA600" s="30"/>
      <c r="AB600" s="30"/>
      <c r="AC600" s="30"/>
      <c r="AD600" s="30"/>
      <c r="AE600" s="30"/>
      <c r="AF600" s="30"/>
      <c r="AG600" s="30"/>
      <c r="AH600" s="30"/>
      <c r="AI600" s="30"/>
      <c r="AJ600" s="30"/>
      <c r="AK600" s="30"/>
      <c r="AL600" s="30"/>
      <c r="AM600" s="30"/>
      <c r="AN600" s="30"/>
      <c r="AO600" s="30"/>
      <c r="AP600" s="30"/>
      <c r="AQ600" s="30"/>
      <c r="AR600" s="30"/>
      <c r="AS600" s="30"/>
      <c r="AT600" s="30"/>
      <c r="AU600" s="30"/>
      <c r="AV600" s="30"/>
      <c r="AW600" s="30"/>
      <c r="AX600" s="30"/>
      <c r="AY600" s="30"/>
      <c r="AZ600" s="30"/>
      <c r="BA600" s="30"/>
      <c r="BB600" s="30"/>
      <c r="BC600" s="30"/>
      <c r="BD600" s="30"/>
      <c r="BE600" s="30"/>
      <c r="BF600" s="30"/>
      <c r="BG600" s="30"/>
      <c r="BH600" s="30"/>
      <c r="BI600" s="30"/>
      <c r="BJ600" s="30"/>
      <c r="BK600" s="30"/>
      <c r="BL600" s="30"/>
      <c r="BM600" s="30"/>
      <c r="BN600" s="30"/>
      <c r="BO600" s="30"/>
      <c r="BP600" s="30"/>
      <c r="BQ600" s="30"/>
      <c r="BR600" s="30"/>
      <c r="BS600" s="30"/>
      <c r="BT600" s="30"/>
      <c r="BU600" s="30"/>
      <c r="BV600" s="30"/>
      <c r="BW600" s="30"/>
      <c r="BX600" s="30"/>
      <c r="BY600" s="30"/>
      <c r="BZ600" s="30"/>
      <c r="CA600" s="30"/>
      <c r="CB600" s="30"/>
      <c r="CC600" s="30"/>
      <c r="CD600" s="30"/>
      <c r="CE600" s="30"/>
      <c r="CF600" s="30"/>
      <c r="CG600" s="30"/>
      <c r="CH600" s="30"/>
      <c r="CI600" s="30"/>
      <c r="CJ600" s="30"/>
      <c r="CK600" s="30"/>
      <c r="CL600" s="30"/>
      <c r="CM600" s="30"/>
      <c r="CN600" s="30"/>
      <c r="CO600" s="30"/>
      <c r="CP600" s="30"/>
      <c r="CQ600" s="30"/>
      <c r="CR600" s="30"/>
    </row>
    <row r="601" spans="1:96" x14ac:dyDescent="0.25">
      <c r="A601" s="30" t="s">
        <v>1948</v>
      </c>
      <c r="B601" s="30">
        <v>201</v>
      </c>
      <c r="C601" s="30" t="s">
        <v>2647</v>
      </c>
      <c r="D601" s="30">
        <v>900</v>
      </c>
      <c r="E601" s="30"/>
      <c r="F601" s="30"/>
      <c r="G601" s="30"/>
      <c r="H601" s="30"/>
      <c r="I601" s="30"/>
      <c r="J601" s="30"/>
      <c r="K601" s="30"/>
      <c r="L601" s="30"/>
      <c r="M601" s="30"/>
      <c r="N601" s="30"/>
      <c r="O601" s="30"/>
      <c r="P601" s="30"/>
      <c r="Q601" s="30"/>
      <c r="R601" s="30"/>
      <c r="S601" s="30"/>
      <c r="T601" s="30"/>
      <c r="U601" s="30"/>
      <c r="V601" s="30"/>
      <c r="W601" s="30"/>
      <c r="X601" s="30"/>
      <c r="Y601" s="30"/>
      <c r="Z601" s="30"/>
      <c r="AA601" s="30"/>
      <c r="AB601" s="30"/>
      <c r="AC601" s="30"/>
      <c r="AD601" s="30"/>
      <c r="AE601" s="30"/>
      <c r="AF601" s="30"/>
      <c r="AG601" s="30"/>
      <c r="AH601" s="30"/>
      <c r="AI601" s="30"/>
      <c r="AJ601" s="30"/>
      <c r="AK601" s="30"/>
      <c r="AL601" s="30"/>
      <c r="AM601" s="30"/>
      <c r="AN601" s="30"/>
      <c r="AO601" s="30"/>
      <c r="AP601" s="30"/>
      <c r="AQ601" s="30"/>
      <c r="AR601" s="30"/>
      <c r="AS601" s="30"/>
      <c r="AT601" s="30"/>
      <c r="AU601" s="30"/>
      <c r="AV601" s="30"/>
      <c r="AW601" s="30"/>
      <c r="AX601" s="30"/>
      <c r="AY601" s="30"/>
      <c r="AZ601" s="30"/>
      <c r="BA601" s="30"/>
      <c r="BB601" s="30"/>
      <c r="BC601" s="30"/>
      <c r="BD601" s="30"/>
      <c r="BE601" s="30"/>
      <c r="BF601" s="30"/>
      <c r="BG601" s="30"/>
      <c r="BH601" s="30"/>
      <c r="BI601" s="30"/>
      <c r="BJ601" s="30"/>
      <c r="BK601" s="30"/>
      <c r="BL601" s="30"/>
      <c r="BM601" s="30"/>
      <c r="BN601" s="30"/>
      <c r="BO601" s="30"/>
      <c r="BP601" s="30"/>
      <c r="BQ601" s="30"/>
      <c r="BR601" s="30"/>
      <c r="BS601" s="30"/>
      <c r="BT601" s="30"/>
      <c r="BU601" s="30"/>
      <c r="BV601" s="30"/>
      <c r="BW601" s="30"/>
      <c r="BX601" s="30"/>
      <c r="BY601" s="30"/>
      <c r="BZ601" s="30"/>
      <c r="CA601" s="30"/>
      <c r="CB601" s="30"/>
      <c r="CC601" s="30"/>
      <c r="CD601" s="30"/>
      <c r="CE601" s="30"/>
      <c r="CF601" s="30"/>
      <c r="CG601" s="30"/>
      <c r="CH601" s="30"/>
      <c r="CI601" s="30"/>
      <c r="CJ601" s="30"/>
      <c r="CK601" s="30"/>
      <c r="CL601" s="30"/>
      <c r="CM601" s="30"/>
      <c r="CN601" s="30"/>
      <c r="CO601" s="30"/>
      <c r="CP601" s="30"/>
      <c r="CQ601" s="30"/>
      <c r="CR601" s="30"/>
    </row>
    <row r="602" spans="1:96" x14ac:dyDescent="0.25">
      <c r="A602" s="30" t="s">
        <v>1949</v>
      </c>
      <c r="B602" s="30">
        <v>2114</v>
      </c>
      <c r="C602" s="30" t="s">
        <v>2696</v>
      </c>
      <c r="D602" s="30">
        <v>180</v>
      </c>
      <c r="E602" s="30"/>
      <c r="F602" s="30"/>
      <c r="G602" s="30"/>
      <c r="H602" s="30"/>
      <c r="I602" s="30"/>
      <c r="J602" s="30"/>
      <c r="K602" s="30"/>
      <c r="L602" s="30"/>
      <c r="M602" s="30"/>
      <c r="N602" s="30"/>
      <c r="O602" s="30"/>
      <c r="P602" s="30"/>
      <c r="Q602" s="30"/>
      <c r="R602" s="30"/>
      <c r="S602" s="30"/>
      <c r="T602" s="30"/>
      <c r="U602" s="30"/>
      <c r="V602" s="30"/>
      <c r="W602" s="30"/>
      <c r="X602" s="30"/>
      <c r="Y602" s="30"/>
      <c r="Z602" s="30"/>
      <c r="AA602" s="30"/>
      <c r="AB602" s="30"/>
      <c r="AC602" s="30"/>
      <c r="AD602" s="30"/>
      <c r="AE602" s="30"/>
      <c r="AF602" s="30"/>
      <c r="AG602" s="30"/>
      <c r="AH602" s="30"/>
      <c r="AI602" s="30"/>
      <c r="AJ602" s="30"/>
      <c r="AK602" s="30"/>
      <c r="AL602" s="30"/>
      <c r="AM602" s="30"/>
      <c r="AN602" s="30"/>
      <c r="AO602" s="30"/>
      <c r="AP602" s="30"/>
      <c r="AQ602" s="30"/>
      <c r="AR602" s="30"/>
      <c r="AS602" s="30"/>
      <c r="AT602" s="30"/>
      <c r="AU602" s="30"/>
      <c r="AV602" s="30"/>
      <c r="AW602" s="30"/>
      <c r="AX602" s="30"/>
      <c r="AY602" s="30"/>
      <c r="AZ602" s="30"/>
      <c r="BA602" s="30"/>
      <c r="BB602" s="30"/>
      <c r="BC602" s="30"/>
      <c r="BD602" s="30"/>
      <c r="BE602" s="30"/>
      <c r="BF602" s="30"/>
      <c r="BG602" s="30"/>
      <c r="BH602" s="30"/>
      <c r="BI602" s="30"/>
      <c r="BJ602" s="30"/>
      <c r="BK602" s="30"/>
      <c r="BL602" s="30"/>
      <c r="BM602" s="30"/>
      <c r="BN602" s="30"/>
      <c r="BO602" s="30"/>
      <c r="BP602" s="30"/>
      <c r="BQ602" s="30"/>
      <c r="BR602" s="30"/>
      <c r="BS602" s="30"/>
      <c r="BT602" s="30"/>
      <c r="BU602" s="30"/>
      <c r="BV602" s="30"/>
      <c r="BW602" s="30"/>
      <c r="BX602" s="30"/>
      <c r="BY602" s="30"/>
      <c r="BZ602" s="30"/>
      <c r="CA602" s="30"/>
      <c r="CB602" s="30"/>
      <c r="CC602" s="30"/>
      <c r="CD602" s="30"/>
      <c r="CE602" s="30"/>
      <c r="CF602" s="30"/>
      <c r="CG602" s="30"/>
      <c r="CH602" s="30"/>
      <c r="CI602" s="30"/>
      <c r="CJ602" s="30"/>
      <c r="CK602" s="30"/>
      <c r="CL602" s="30"/>
      <c r="CM602" s="30"/>
      <c r="CN602" s="30"/>
      <c r="CO602" s="30"/>
      <c r="CP602" s="30"/>
      <c r="CQ602" s="30"/>
      <c r="CR602" s="30"/>
    </row>
    <row r="603" spans="1:96" x14ac:dyDescent="0.25">
      <c r="A603" s="30" t="s">
        <v>1950</v>
      </c>
      <c r="B603" s="30">
        <v>2205</v>
      </c>
      <c r="C603" s="30" t="s">
        <v>2642</v>
      </c>
      <c r="D603" s="30">
        <v>880</v>
      </c>
      <c r="E603" s="30"/>
      <c r="F603" s="30"/>
      <c r="G603" s="30"/>
      <c r="H603" s="30"/>
      <c r="I603" s="30"/>
      <c r="J603" s="30"/>
      <c r="K603" s="30"/>
      <c r="L603" s="30"/>
      <c r="M603" s="30"/>
      <c r="N603" s="30"/>
      <c r="O603" s="30"/>
      <c r="P603" s="30"/>
      <c r="Q603" s="30"/>
      <c r="R603" s="30"/>
      <c r="S603" s="30"/>
      <c r="T603" s="30"/>
      <c r="U603" s="30"/>
      <c r="V603" s="30"/>
      <c r="W603" s="30"/>
      <c r="X603" s="30"/>
      <c r="Y603" s="30"/>
      <c r="Z603" s="30"/>
      <c r="AA603" s="30"/>
      <c r="AB603" s="30"/>
      <c r="AC603" s="30"/>
      <c r="AD603" s="30"/>
      <c r="AE603" s="30"/>
      <c r="AF603" s="30"/>
      <c r="AG603" s="30"/>
      <c r="AH603" s="30"/>
      <c r="AI603" s="30"/>
      <c r="AJ603" s="30"/>
      <c r="AK603" s="30"/>
      <c r="AL603" s="30"/>
      <c r="AM603" s="30"/>
      <c r="AN603" s="30"/>
      <c r="AO603" s="30"/>
      <c r="AP603" s="30"/>
      <c r="AQ603" s="30"/>
      <c r="AR603" s="30"/>
      <c r="AS603" s="30"/>
      <c r="AT603" s="30"/>
      <c r="AU603" s="30"/>
      <c r="AV603" s="30"/>
      <c r="AW603" s="30"/>
      <c r="AX603" s="30"/>
      <c r="AY603" s="30"/>
      <c r="AZ603" s="30"/>
      <c r="BA603" s="30"/>
      <c r="BB603" s="30"/>
      <c r="BC603" s="30"/>
      <c r="BD603" s="30"/>
      <c r="BE603" s="30"/>
      <c r="BF603" s="30"/>
      <c r="BG603" s="30"/>
      <c r="BH603" s="30"/>
      <c r="BI603" s="30"/>
      <c r="BJ603" s="30"/>
      <c r="BK603" s="30"/>
      <c r="BL603" s="30"/>
      <c r="BM603" s="30"/>
      <c r="BN603" s="30"/>
      <c r="BO603" s="30"/>
      <c r="BP603" s="30"/>
      <c r="BQ603" s="30"/>
      <c r="BR603" s="30"/>
      <c r="BS603" s="30"/>
      <c r="BT603" s="30"/>
      <c r="BU603" s="30"/>
      <c r="BV603" s="30"/>
      <c r="BW603" s="30"/>
      <c r="BX603" s="30"/>
      <c r="BY603" s="30"/>
      <c r="BZ603" s="30"/>
      <c r="CA603" s="30"/>
      <c r="CB603" s="30"/>
      <c r="CC603" s="30"/>
      <c r="CD603" s="30"/>
      <c r="CE603" s="30"/>
      <c r="CF603" s="30"/>
      <c r="CG603" s="30"/>
      <c r="CH603" s="30"/>
      <c r="CI603" s="30"/>
      <c r="CJ603" s="30"/>
      <c r="CK603" s="30"/>
      <c r="CL603" s="30"/>
      <c r="CM603" s="30"/>
      <c r="CN603" s="30"/>
      <c r="CO603" s="30"/>
      <c r="CP603" s="30"/>
      <c r="CQ603" s="30"/>
      <c r="CR603" s="30"/>
    </row>
    <row r="604" spans="1:96" x14ac:dyDescent="0.25">
      <c r="A604" s="30" t="s">
        <v>1951</v>
      </c>
      <c r="B604" s="30">
        <v>2209</v>
      </c>
      <c r="C604" s="30" t="s">
        <v>2642</v>
      </c>
      <c r="D604" s="30">
        <v>880</v>
      </c>
      <c r="E604" s="30"/>
      <c r="F604" s="30"/>
      <c r="G604" s="30"/>
      <c r="H604" s="30"/>
      <c r="I604" s="30"/>
      <c r="J604" s="30"/>
      <c r="K604" s="30"/>
      <c r="L604" s="30"/>
      <c r="M604" s="30"/>
      <c r="N604" s="30"/>
      <c r="O604" s="30"/>
      <c r="P604" s="30"/>
      <c r="Q604" s="30"/>
      <c r="R604" s="30"/>
      <c r="S604" s="30"/>
      <c r="T604" s="30"/>
      <c r="U604" s="30"/>
      <c r="V604" s="30"/>
      <c r="W604" s="30"/>
      <c r="X604" s="30"/>
      <c r="Y604" s="30"/>
      <c r="Z604" s="30"/>
      <c r="AA604" s="30"/>
      <c r="AB604" s="30"/>
      <c r="AC604" s="30"/>
      <c r="AD604" s="30"/>
      <c r="AE604" s="30"/>
      <c r="AF604" s="30"/>
      <c r="AG604" s="30"/>
      <c r="AH604" s="30"/>
      <c r="AI604" s="30"/>
      <c r="AJ604" s="30"/>
      <c r="AK604" s="30"/>
      <c r="AL604" s="30"/>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c r="BI604" s="30"/>
      <c r="BJ604" s="30"/>
      <c r="BK604" s="30"/>
      <c r="BL604" s="30"/>
      <c r="BM604" s="30"/>
      <c r="BN604" s="30"/>
      <c r="BO604" s="30"/>
      <c r="BP604" s="30"/>
      <c r="BQ604" s="30"/>
      <c r="BR604" s="30"/>
      <c r="BS604" s="30"/>
      <c r="BT604" s="30"/>
      <c r="BU604" s="30"/>
      <c r="BV604" s="30"/>
      <c r="BW604" s="30"/>
      <c r="BX604" s="30"/>
      <c r="BY604" s="30"/>
      <c r="BZ604" s="30"/>
      <c r="CA604" s="30"/>
      <c r="CB604" s="30"/>
      <c r="CC604" s="30"/>
      <c r="CD604" s="30"/>
      <c r="CE604" s="30"/>
      <c r="CF604" s="30"/>
      <c r="CG604" s="30"/>
      <c r="CH604" s="30"/>
      <c r="CI604" s="30"/>
      <c r="CJ604" s="30"/>
      <c r="CK604" s="30"/>
      <c r="CL604" s="30"/>
      <c r="CM604" s="30"/>
      <c r="CN604" s="30"/>
      <c r="CO604" s="30"/>
      <c r="CP604" s="30"/>
      <c r="CQ604" s="30"/>
      <c r="CR604" s="30"/>
    </row>
    <row r="605" spans="1:96" x14ac:dyDescent="0.25">
      <c r="A605" s="30" t="s">
        <v>1952</v>
      </c>
      <c r="B605" s="30">
        <v>2122</v>
      </c>
      <c r="C605" s="30" t="s">
        <v>2902</v>
      </c>
      <c r="D605" s="30">
        <v>1980</v>
      </c>
      <c r="E605" s="30"/>
      <c r="F605" s="30"/>
      <c r="G605" s="30"/>
      <c r="H605" s="30"/>
      <c r="I605" s="30"/>
      <c r="J605" s="30"/>
      <c r="K605" s="30"/>
      <c r="L605" s="30"/>
      <c r="M605" s="30"/>
      <c r="N605" s="30"/>
      <c r="O605" s="30"/>
      <c r="P605" s="30"/>
      <c r="Q605" s="30"/>
      <c r="R605" s="30"/>
      <c r="S605" s="30"/>
      <c r="T605" s="30"/>
      <c r="U605" s="30"/>
      <c r="V605" s="30"/>
      <c r="W605" s="30"/>
      <c r="X605" s="30"/>
      <c r="Y605" s="30"/>
      <c r="Z605" s="30"/>
      <c r="AA605" s="30"/>
      <c r="AB605" s="30"/>
      <c r="AC605" s="30"/>
      <c r="AD605" s="30"/>
      <c r="AE605" s="30"/>
      <c r="AF605" s="30"/>
      <c r="AG605" s="30"/>
      <c r="AH605" s="30"/>
      <c r="AI605" s="30"/>
      <c r="AJ605" s="30"/>
      <c r="AK605" s="30"/>
      <c r="AL605" s="30"/>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c r="BI605" s="30"/>
      <c r="BJ605" s="30"/>
      <c r="BK605" s="30"/>
      <c r="BL605" s="30"/>
      <c r="BM605" s="30"/>
      <c r="BN605" s="30"/>
      <c r="BO605" s="30"/>
      <c r="BP605" s="30"/>
      <c r="BQ605" s="30"/>
      <c r="BR605" s="30"/>
      <c r="BS605" s="30"/>
      <c r="BT605" s="30"/>
      <c r="BU605" s="30"/>
      <c r="BV605" s="30"/>
      <c r="BW605" s="30"/>
      <c r="BX605" s="30"/>
      <c r="BY605" s="30"/>
      <c r="BZ605" s="30"/>
      <c r="CA605" s="30"/>
      <c r="CB605" s="30"/>
      <c r="CC605" s="30"/>
      <c r="CD605" s="30"/>
      <c r="CE605" s="30"/>
      <c r="CF605" s="30"/>
      <c r="CG605" s="30"/>
      <c r="CH605" s="30"/>
      <c r="CI605" s="30"/>
      <c r="CJ605" s="30"/>
      <c r="CK605" s="30"/>
      <c r="CL605" s="30"/>
      <c r="CM605" s="30"/>
      <c r="CN605" s="30"/>
      <c r="CO605" s="30"/>
      <c r="CP605" s="30"/>
      <c r="CQ605" s="30"/>
      <c r="CR605" s="30"/>
    </row>
    <row r="606" spans="1:96" x14ac:dyDescent="0.25">
      <c r="A606" s="30" t="s">
        <v>1953</v>
      </c>
      <c r="B606" s="30">
        <v>2126</v>
      </c>
      <c r="C606" s="30" t="s">
        <v>2902</v>
      </c>
      <c r="D606" s="30">
        <v>1980</v>
      </c>
      <c r="E606" s="30"/>
      <c r="F606" s="30"/>
      <c r="G606" s="30"/>
      <c r="H606" s="30"/>
      <c r="I606" s="30"/>
      <c r="J606" s="30"/>
      <c r="K606" s="30"/>
      <c r="L606" s="30"/>
      <c r="M606" s="30"/>
      <c r="N606" s="30"/>
      <c r="O606" s="30"/>
      <c r="P606" s="30"/>
      <c r="Q606" s="30"/>
      <c r="R606" s="30"/>
      <c r="S606" s="30"/>
      <c r="T606" s="30"/>
      <c r="U606" s="30"/>
      <c r="V606" s="30"/>
      <c r="W606" s="30"/>
      <c r="X606" s="30"/>
      <c r="Y606" s="30"/>
      <c r="Z606" s="30"/>
      <c r="AA606" s="30"/>
      <c r="AB606" s="30"/>
      <c r="AC606" s="30"/>
      <c r="AD606" s="30"/>
      <c r="AE606" s="30"/>
      <c r="AF606" s="30"/>
      <c r="AG606" s="30"/>
      <c r="AH606" s="30"/>
      <c r="AI606" s="30"/>
      <c r="AJ606" s="30"/>
      <c r="AK606" s="30"/>
      <c r="AL606" s="30"/>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c r="BI606" s="30"/>
      <c r="BJ606" s="30"/>
      <c r="BK606" s="30"/>
      <c r="BL606" s="30"/>
      <c r="BM606" s="30"/>
      <c r="BN606" s="30"/>
      <c r="BO606" s="30"/>
      <c r="BP606" s="30"/>
      <c r="BQ606" s="30"/>
      <c r="BR606" s="30"/>
      <c r="BS606" s="30"/>
      <c r="BT606" s="30"/>
      <c r="BU606" s="30"/>
      <c r="BV606" s="30"/>
      <c r="BW606" s="30"/>
      <c r="BX606" s="30"/>
      <c r="BY606" s="30"/>
      <c r="BZ606" s="30"/>
      <c r="CA606" s="30"/>
      <c r="CB606" s="30"/>
      <c r="CC606" s="30"/>
      <c r="CD606" s="30"/>
      <c r="CE606" s="30"/>
      <c r="CF606" s="30"/>
      <c r="CG606" s="30"/>
      <c r="CH606" s="30"/>
      <c r="CI606" s="30"/>
      <c r="CJ606" s="30"/>
      <c r="CK606" s="30"/>
      <c r="CL606" s="30"/>
      <c r="CM606" s="30"/>
      <c r="CN606" s="30"/>
      <c r="CO606" s="30"/>
      <c r="CP606" s="30"/>
      <c r="CQ606" s="30"/>
      <c r="CR606" s="30"/>
    </row>
    <row r="607" spans="1:96" x14ac:dyDescent="0.25">
      <c r="A607" s="30" t="s">
        <v>1954</v>
      </c>
      <c r="B607" s="30">
        <v>8090</v>
      </c>
      <c r="C607" s="30" t="s">
        <v>2666</v>
      </c>
      <c r="D607" s="30">
        <v>1420</v>
      </c>
      <c r="E607" s="30"/>
      <c r="F607" s="30"/>
      <c r="G607" s="30"/>
      <c r="H607" s="30"/>
      <c r="I607" s="30"/>
      <c r="J607" s="30"/>
      <c r="K607" s="30"/>
      <c r="L607" s="30"/>
      <c r="M607" s="30"/>
      <c r="N607" s="30"/>
      <c r="O607" s="30"/>
      <c r="P607" s="30"/>
      <c r="Q607" s="30"/>
      <c r="R607" s="30"/>
      <c r="S607" s="30"/>
      <c r="T607" s="30"/>
      <c r="U607" s="30"/>
      <c r="V607" s="30"/>
      <c r="W607" s="30"/>
      <c r="X607" s="30"/>
      <c r="Y607" s="30"/>
      <c r="Z607" s="30"/>
      <c r="AA607" s="30"/>
      <c r="AB607" s="30"/>
      <c r="AC607" s="30"/>
      <c r="AD607" s="30"/>
      <c r="AE607" s="30"/>
      <c r="AF607" s="30"/>
      <c r="AG607" s="30"/>
      <c r="AH607" s="30"/>
      <c r="AI607" s="30"/>
      <c r="AJ607" s="30"/>
      <c r="AK607" s="30"/>
      <c r="AL607" s="30"/>
      <c r="AM607" s="30"/>
      <c r="AN607" s="30"/>
      <c r="AO607" s="30"/>
      <c r="AP607" s="30"/>
      <c r="AQ607" s="30"/>
      <c r="AR607" s="30"/>
      <c r="AS607" s="30"/>
      <c r="AT607" s="30"/>
      <c r="AU607" s="30"/>
      <c r="AV607" s="30"/>
      <c r="AW607" s="30"/>
      <c r="AX607" s="30"/>
      <c r="AY607" s="30"/>
      <c r="AZ607" s="30"/>
      <c r="BA607" s="30"/>
      <c r="BB607" s="30"/>
      <c r="BC607" s="30"/>
      <c r="BD607" s="30"/>
      <c r="BE607" s="30"/>
      <c r="BF607" s="30"/>
      <c r="BG607" s="30"/>
      <c r="BH607" s="30"/>
      <c r="BI607" s="30"/>
      <c r="BJ607" s="30"/>
      <c r="BK607" s="30"/>
      <c r="BL607" s="30"/>
      <c r="BM607" s="30"/>
      <c r="BN607" s="30"/>
      <c r="BO607" s="30"/>
      <c r="BP607" s="30"/>
      <c r="BQ607" s="30"/>
      <c r="BR607" s="30"/>
      <c r="BS607" s="30"/>
      <c r="BT607" s="30"/>
      <c r="BU607" s="30"/>
      <c r="BV607" s="30"/>
      <c r="BW607" s="30"/>
      <c r="BX607" s="30"/>
      <c r="BY607" s="30"/>
      <c r="BZ607" s="30"/>
      <c r="CA607" s="30"/>
      <c r="CB607" s="30"/>
      <c r="CC607" s="30"/>
      <c r="CD607" s="30"/>
      <c r="CE607" s="30"/>
      <c r="CF607" s="30"/>
      <c r="CG607" s="30"/>
      <c r="CH607" s="30"/>
      <c r="CI607" s="30"/>
      <c r="CJ607" s="30"/>
      <c r="CK607" s="30"/>
      <c r="CL607" s="30"/>
      <c r="CM607" s="30"/>
      <c r="CN607" s="30"/>
      <c r="CO607" s="30"/>
      <c r="CP607" s="30"/>
      <c r="CQ607" s="30"/>
      <c r="CR607" s="30"/>
    </row>
    <row r="608" spans="1:96" x14ac:dyDescent="0.25">
      <c r="A608" s="30" t="s">
        <v>1955</v>
      </c>
      <c r="B608" s="30">
        <v>7042</v>
      </c>
      <c r="C608" s="30" t="s">
        <v>2903</v>
      </c>
      <c r="D608" s="30">
        <v>2600</v>
      </c>
      <c r="E608" s="30"/>
      <c r="F608" s="30"/>
      <c r="G608" s="30"/>
      <c r="H608" s="30"/>
      <c r="I608" s="30"/>
      <c r="J608" s="30"/>
      <c r="K608" s="30"/>
      <c r="L608" s="30"/>
      <c r="M608" s="30"/>
      <c r="N608" s="30"/>
      <c r="O608" s="30"/>
      <c r="P608" s="30"/>
      <c r="Q608" s="30"/>
      <c r="R608" s="30"/>
      <c r="S608" s="30"/>
      <c r="T608" s="30"/>
      <c r="U608" s="30"/>
      <c r="V608" s="30"/>
      <c r="W608" s="30"/>
      <c r="X608" s="30"/>
      <c r="Y608" s="30"/>
      <c r="Z608" s="30"/>
      <c r="AA608" s="30"/>
      <c r="AB608" s="30"/>
      <c r="AC608" s="30"/>
      <c r="AD608" s="30"/>
      <c r="AE608" s="30"/>
      <c r="AF608" s="30"/>
      <c r="AG608" s="30"/>
      <c r="AH608" s="30"/>
      <c r="AI608" s="30"/>
      <c r="AJ608" s="30"/>
      <c r="AK608" s="30"/>
      <c r="AL608" s="30"/>
      <c r="AM608" s="30"/>
      <c r="AN608" s="30"/>
      <c r="AO608" s="30"/>
      <c r="AP608" s="30"/>
      <c r="AQ608" s="30"/>
      <c r="AR608" s="30"/>
      <c r="AS608" s="30"/>
      <c r="AT608" s="30"/>
      <c r="AU608" s="30"/>
      <c r="AV608" s="30"/>
      <c r="AW608" s="30"/>
      <c r="AX608" s="30"/>
      <c r="AY608" s="30"/>
      <c r="AZ608" s="30"/>
      <c r="BA608" s="30"/>
      <c r="BB608" s="30"/>
      <c r="BC608" s="30"/>
      <c r="BD608" s="30"/>
      <c r="BE608" s="30"/>
      <c r="BF608" s="30"/>
      <c r="BG608" s="30"/>
      <c r="BH608" s="30"/>
      <c r="BI608" s="30"/>
      <c r="BJ608" s="30"/>
      <c r="BK608" s="30"/>
      <c r="BL608" s="30"/>
      <c r="BM608" s="30"/>
      <c r="BN608" s="30"/>
      <c r="BO608" s="30"/>
      <c r="BP608" s="30"/>
      <c r="BQ608" s="30"/>
      <c r="BR608" s="30"/>
      <c r="BS608" s="30"/>
      <c r="BT608" s="30"/>
      <c r="BU608" s="30"/>
      <c r="BV608" s="30"/>
      <c r="BW608" s="30"/>
      <c r="BX608" s="30"/>
      <c r="BY608" s="30"/>
      <c r="BZ608" s="30"/>
      <c r="CA608" s="30"/>
      <c r="CB608" s="30"/>
      <c r="CC608" s="30"/>
      <c r="CD608" s="30"/>
      <c r="CE608" s="30"/>
      <c r="CF608" s="30"/>
      <c r="CG608" s="30"/>
      <c r="CH608" s="30"/>
      <c r="CI608" s="30"/>
      <c r="CJ608" s="30"/>
      <c r="CK608" s="30"/>
      <c r="CL608" s="30"/>
      <c r="CM608" s="30"/>
      <c r="CN608" s="30"/>
      <c r="CO608" s="30"/>
      <c r="CP608" s="30"/>
      <c r="CQ608" s="30"/>
      <c r="CR608" s="30"/>
    </row>
    <row r="609" spans="1:96" x14ac:dyDescent="0.25">
      <c r="A609" s="30" t="s">
        <v>1956</v>
      </c>
      <c r="B609" s="30">
        <v>2130</v>
      </c>
      <c r="C609" s="30" t="s">
        <v>2666</v>
      </c>
      <c r="D609" s="30">
        <v>1420</v>
      </c>
      <c r="E609" s="30"/>
      <c r="F609" s="30"/>
      <c r="G609" s="30"/>
      <c r="H609" s="30"/>
      <c r="I609" s="30"/>
      <c r="J609" s="30"/>
      <c r="K609" s="30"/>
      <c r="L609" s="30"/>
      <c r="M609" s="30"/>
      <c r="N609" s="30"/>
      <c r="O609" s="30"/>
      <c r="P609" s="30"/>
      <c r="Q609" s="30"/>
      <c r="R609" s="30"/>
      <c r="S609" s="30"/>
      <c r="T609" s="30"/>
      <c r="U609" s="30"/>
      <c r="V609" s="30"/>
      <c r="W609" s="30"/>
      <c r="X609" s="30"/>
      <c r="Y609" s="30"/>
      <c r="Z609" s="30"/>
      <c r="AA609" s="30"/>
      <c r="AB609" s="30"/>
      <c r="AC609" s="30"/>
      <c r="AD609" s="30"/>
      <c r="AE609" s="30"/>
      <c r="AF609" s="30"/>
      <c r="AG609" s="30"/>
      <c r="AH609" s="30"/>
      <c r="AI609" s="30"/>
      <c r="AJ609" s="30"/>
      <c r="AK609" s="30"/>
      <c r="AL609" s="30"/>
      <c r="AM609" s="30"/>
      <c r="AN609" s="30"/>
      <c r="AO609" s="30"/>
      <c r="AP609" s="30"/>
      <c r="AQ609" s="30"/>
      <c r="AR609" s="30"/>
      <c r="AS609" s="30"/>
      <c r="AT609" s="30"/>
      <c r="AU609" s="30"/>
      <c r="AV609" s="30"/>
      <c r="AW609" s="30"/>
      <c r="AX609" s="30"/>
      <c r="AY609" s="30"/>
      <c r="AZ609" s="30"/>
      <c r="BA609" s="30"/>
      <c r="BB609" s="30"/>
      <c r="BC609" s="30"/>
      <c r="BD609" s="30"/>
      <c r="BE609" s="30"/>
      <c r="BF609" s="30"/>
      <c r="BG609" s="30"/>
      <c r="BH609" s="30"/>
      <c r="BI609" s="30"/>
      <c r="BJ609" s="30"/>
      <c r="BK609" s="30"/>
      <c r="BL609" s="30"/>
      <c r="BM609" s="30"/>
      <c r="BN609" s="30"/>
      <c r="BO609" s="30"/>
      <c r="BP609" s="30"/>
      <c r="BQ609" s="30"/>
      <c r="BR609" s="30"/>
      <c r="BS609" s="30"/>
      <c r="BT609" s="30"/>
      <c r="BU609" s="30"/>
      <c r="BV609" s="30"/>
      <c r="BW609" s="30"/>
      <c r="BX609" s="30"/>
      <c r="BY609" s="30"/>
      <c r="BZ609" s="30"/>
      <c r="CA609" s="30"/>
      <c r="CB609" s="30"/>
      <c r="CC609" s="30"/>
      <c r="CD609" s="30"/>
      <c r="CE609" s="30"/>
      <c r="CF609" s="30"/>
      <c r="CG609" s="30"/>
      <c r="CH609" s="30"/>
      <c r="CI609" s="30"/>
      <c r="CJ609" s="30"/>
      <c r="CK609" s="30"/>
      <c r="CL609" s="30"/>
      <c r="CM609" s="30"/>
      <c r="CN609" s="30"/>
      <c r="CO609" s="30"/>
      <c r="CP609" s="30"/>
      <c r="CQ609" s="30"/>
      <c r="CR609" s="30"/>
    </row>
    <row r="610" spans="1:96" x14ac:dyDescent="0.25">
      <c r="A610" s="30" t="s">
        <v>1957</v>
      </c>
      <c r="B610" s="30">
        <v>2136</v>
      </c>
      <c r="C610" s="30" t="s">
        <v>2904</v>
      </c>
      <c r="D610" s="30">
        <v>170</v>
      </c>
      <c r="E610" s="30"/>
      <c r="F610" s="30"/>
      <c r="G610" s="30"/>
      <c r="H610" s="30"/>
      <c r="I610" s="30"/>
      <c r="J610" s="30"/>
      <c r="K610" s="30"/>
      <c r="L610" s="30"/>
      <c r="M610" s="30"/>
      <c r="N610" s="30"/>
      <c r="O610" s="30"/>
      <c r="P610" s="30"/>
      <c r="Q610" s="30"/>
      <c r="R610" s="30"/>
      <c r="S610" s="30"/>
      <c r="T610" s="30"/>
      <c r="U610" s="30"/>
      <c r="V610" s="30"/>
      <c r="W610" s="30"/>
      <c r="X610" s="30"/>
      <c r="Y610" s="30"/>
      <c r="Z610" s="30"/>
      <c r="AA610" s="30"/>
      <c r="AB610" s="30"/>
      <c r="AC610" s="30"/>
      <c r="AD610" s="30"/>
      <c r="AE610" s="30"/>
      <c r="AF610" s="30"/>
      <c r="AG610" s="30"/>
      <c r="AH610" s="30"/>
      <c r="AI610" s="30"/>
      <c r="AJ610" s="30"/>
      <c r="AK610" s="30"/>
      <c r="AL610" s="30"/>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c r="BI610" s="30"/>
      <c r="BJ610" s="30"/>
      <c r="BK610" s="30"/>
      <c r="BL610" s="30"/>
      <c r="BM610" s="30"/>
      <c r="BN610" s="30"/>
      <c r="BO610" s="30"/>
      <c r="BP610" s="30"/>
      <c r="BQ610" s="30"/>
      <c r="BR610" s="30"/>
      <c r="BS610" s="30"/>
      <c r="BT610" s="30"/>
      <c r="BU610" s="30"/>
      <c r="BV610" s="30"/>
      <c r="BW610" s="30"/>
      <c r="BX610" s="30"/>
      <c r="BY610" s="30"/>
      <c r="BZ610" s="30"/>
      <c r="CA610" s="30"/>
      <c r="CB610" s="30"/>
      <c r="CC610" s="30"/>
      <c r="CD610" s="30"/>
      <c r="CE610" s="30"/>
      <c r="CF610" s="30"/>
      <c r="CG610" s="30"/>
      <c r="CH610" s="30"/>
      <c r="CI610" s="30"/>
      <c r="CJ610" s="30"/>
      <c r="CK610" s="30"/>
      <c r="CL610" s="30"/>
      <c r="CM610" s="30"/>
      <c r="CN610" s="30"/>
      <c r="CO610" s="30"/>
      <c r="CP610" s="30"/>
      <c r="CQ610" s="30"/>
      <c r="CR610" s="30"/>
    </row>
    <row r="611" spans="1:96" x14ac:dyDescent="0.25">
      <c r="A611" s="30" t="s">
        <v>1958</v>
      </c>
      <c r="B611" s="30">
        <v>2140</v>
      </c>
      <c r="C611" s="30" t="s">
        <v>2904</v>
      </c>
      <c r="D611" s="30">
        <v>170</v>
      </c>
      <c r="E611" s="30"/>
      <c r="F611" s="30"/>
      <c r="G611" s="30"/>
      <c r="H611" s="30"/>
      <c r="I611" s="30"/>
      <c r="J611" s="30"/>
      <c r="K611" s="30"/>
      <c r="L611" s="30"/>
      <c r="M611" s="30"/>
      <c r="N611" s="30"/>
      <c r="O611" s="30"/>
      <c r="P611" s="30"/>
      <c r="Q611" s="30"/>
      <c r="R611" s="30"/>
      <c r="S611" s="30"/>
      <c r="T611" s="30"/>
      <c r="U611" s="30"/>
      <c r="V611" s="30"/>
      <c r="W611" s="30"/>
      <c r="X611" s="30"/>
      <c r="Y611" s="30"/>
      <c r="Z611" s="30"/>
      <c r="AA611" s="30"/>
      <c r="AB611" s="30"/>
      <c r="AC611" s="30"/>
      <c r="AD611" s="30"/>
      <c r="AE611" s="30"/>
      <c r="AF611" s="30"/>
      <c r="AG611" s="30"/>
      <c r="AH611" s="30"/>
      <c r="AI611" s="30"/>
      <c r="AJ611" s="30"/>
      <c r="AK611" s="30"/>
      <c r="AL611" s="30"/>
      <c r="AM611" s="30"/>
      <c r="AN611" s="30"/>
      <c r="AO611" s="30"/>
      <c r="AP611" s="30"/>
      <c r="AQ611" s="30"/>
      <c r="AR611" s="30"/>
      <c r="AS611" s="30"/>
      <c r="AT611" s="30"/>
      <c r="AU611" s="30"/>
      <c r="AV611" s="30"/>
      <c r="AW611" s="30"/>
      <c r="AX611" s="30"/>
      <c r="AY611" s="30"/>
      <c r="AZ611" s="30"/>
      <c r="BA611" s="30"/>
      <c r="BB611" s="30"/>
      <c r="BC611" s="30"/>
      <c r="BD611" s="30"/>
      <c r="BE611" s="30"/>
      <c r="BF611" s="30"/>
      <c r="BG611" s="30"/>
      <c r="BH611" s="30"/>
      <c r="BI611" s="30"/>
      <c r="BJ611" s="30"/>
      <c r="BK611" s="30"/>
      <c r="BL611" s="30"/>
      <c r="BM611" s="30"/>
      <c r="BN611" s="30"/>
      <c r="BO611" s="30"/>
      <c r="BP611" s="30"/>
      <c r="BQ611" s="30"/>
      <c r="BR611" s="30"/>
      <c r="BS611" s="30"/>
      <c r="BT611" s="30"/>
      <c r="BU611" s="30"/>
      <c r="BV611" s="30"/>
      <c r="BW611" s="30"/>
      <c r="BX611" s="30"/>
      <c r="BY611" s="30"/>
      <c r="BZ611" s="30"/>
      <c r="CA611" s="30"/>
      <c r="CB611" s="30"/>
      <c r="CC611" s="30"/>
      <c r="CD611" s="30"/>
      <c r="CE611" s="30"/>
      <c r="CF611" s="30"/>
      <c r="CG611" s="30"/>
      <c r="CH611" s="30"/>
      <c r="CI611" s="30"/>
      <c r="CJ611" s="30"/>
      <c r="CK611" s="30"/>
      <c r="CL611" s="30"/>
      <c r="CM611" s="30"/>
      <c r="CN611" s="30"/>
      <c r="CO611" s="30"/>
      <c r="CP611" s="30"/>
      <c r="CQ611" s="30"/>
      <c r="CR611" s="30"/>
    </row>
    <row r="612" spans="1:96" x14ac:dyDescent="0.25">
      <c r="A612" s="30" t="s">
        <v>1959</v>
      </c>
      <c r="B612" s="30">
        <v>2150</v>
      </c>
      <c r="C612" s="30" t="s">
        <v>2905</v>
      </c>
      <c r="D612" s="30">
        <v>2730</v>
      </c>
      <c r="E612" s="30"/>
      <c r="F612" s="30"/>
      <c r="G612" s="30"/>
      <c r="H612" s="30"/>
      <c r="I612" s="30"/>
      <c r="J612" s="30"/>
      <c r="K612" s="30"/>
      <c r="L612" s="30"/>
      <c r="M612" s="30"/>
      <c r="N612" s="30"/>
      <c r="O612" s="30"/>
      <c r="P612" s="30"/>
      <c r="Q612" s="30"/>
      <c r="R612" s="30"/>
      <c r="S612" s="30"/>
      <c r="T612" s="30"/>
      <c r="U612" s="30"/>
      <c r="V612" s="30"/>
      <c r="W612" s="30"/>
      <c r="X612" s="30"/>
      <c r="Y612" s="30"/>
      <c r="Z612" s="30"/>
      <c r="AA612" s="30"/>
      <c r="AB612" s="30"/>
      <c r="AC612" s="30"/>
      <c r="AD612" s="30"/>
      <c r="AE612" s="30"/>
      <c r="AF612" s="30"/>
      <c r="AG612" s="30"/>
      <c r="AH612" s="30"/>
      <c r="AI612" s="30"/>
      <c r="AJ612" s="30"/>
      <c r="AK612" s="30"/>
      <c r="AL612" s="30"/>
      <c r="AM612" s="30"/>
      <c r="AN612" s="30"/>
      <c r="AO612" s="30"/>
      <c r="AP612" s="30"/>
      <c r="AQ612" s="30"/>
      <c r="AR612" s="30"/>
      <c r="AS612" s="30"/>
      <c r="AT612" s="30"/>
      <c r="AU612" s="30"/>
      <c r="AV612" s="30"/>
      <c r="AW612" s="30"/>
      <c r="AX612" s="30"/>
      <c r="AY612" s="30"/>
      <c r="AZ612" s="30"/>
      <c r="BA612" s="30"/>
      <c r="BB612" s="30"/>
      <c r="BC612" s="30"/>
      <c r="BD612" s="30"/>
      <c r="BE612" s="30"/>
      <c r="BF612" s="30"/>
      <c r="BG612" s="30"/>
      <c r="BH612" s="30"/>
      <c r="BI612" s="30"/>
      <c r="BJ612" s="30"/>
      <c r="BK612" s="30"/>
      <c r="BL612" s="30"/>
      <c r="BM612" s="30"/>
      <c r="BN612" s="30"/>
      <c r="BO612" s="30"/>
      <c r="BP612" s="30"/>
      <c r="BQ612" s="30"/>
      <c r="BR612" s="30"/>
      <c r="BS612" s="30"/>
      <c r="BT612" s="30"/>
      <c r="BU612" s="30"/>
      <c r="BV612" s="30"/>
      <c r="BW612" s="30"/>
      <c r="BX612" s="30"/>
      <c r="BY612" s="30"/>
      <c r="BZ612" s="30"/>
      <c r="CA612" s="30"/>
      <c r="CB612" s="30"/>
      <c r="CC612" s="30"/>
      <c r="CD612" s="30"/>
      <c r="CE612" s="30"/>
      <c r="CF612" s="30"/>
      <c r="CG612" s="30"/>
      <c r="CH612" s="30"/>
      <c r="CI612" s="30"/>
      <c r="CJ612" s="30"/>
      <c r="CK612" s="30"/>
      <c r="CL612" s="30"/>
      <c r="CM612" s="30"/>
      <c r="CN612" s="30"/>
      <c r="CO612" s="30"/>
      <c r="CP612" s="30"/>
      <c r="CQ612" s="30"/>
      <c r="CR612" s="30"/>
    </row>
    <row r="613" spans="1:96" x14ac:dyDescent="0.25">
      <c r="A613" s="30" t="s">
        <v>1960</v>
      </c>
      <c r="B613" s="30">
        <v>2148</v>
      </c>
      <c r="C613" s="30" t="s">
        <v>2905</v>
      </c>
      <c r="D613" s="30">
        <v>2730</v>
      </c>
      <c r="E613" s="30"/>
      <c r="F613" s="30"/>
      <c r="G613" s="30"/>
      <c r="H613" s="30"/>
      <c r="I613" s="30"/>
      <c r="J613" s="30"/>
      <c r="K613" s="30"/>
      <c r="L613" s="30"/>
      <c r="M613" s="30"/>
      <c r="N613" s="30"/>
      <c r="O613" s="30"/>
      <c r="P613" s="30"/>
      <c r="Q613" s="30"/>
      <c r="R613" s="30"/>
      <c r="S613" s="30"/>
      <c r="T613" s="30"/>
      <c r="U613" s="30"/>
      <c r="V613" s="30"/>
      <c r="W613" s="30"/>
      <c r="X613" s="30"/>
      <c r="Y613" s="30"/>
      <c r="Z613" s="30"/>
      <c r="AA613" s="30"/>
      <c r="AB613" s="30"/>
      <c r="AC613" s="30"/>
      <c r="AD613" s="30"/>
      <c r="AE613" s="30"/>
      <c r="AF613" s="30"/>
      <c r="AG613" s="30"/>
      <c r="AH613" s="30"/>
      <c r="AI613" s="30"/>
      <c r="AJ613" s="30"/>
      <c r="AK613" s="30"/>
      <c r="AL613" s="30"/>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c r="BI613" s="30"/>
      <c r="BJ613" s="30"/>
      <c r="BK613" s="30"/>
      <c r="BL613" s="30"/>
      <c r="BM613" s="30"/>
      <c r="BN613" s="30"/>
      <c r="BO613" s="30"/>
      <c r="BP613" s="30"/>
      <c r="BQ613" s="30"/>
      <c r="BR613" s="30"/>
      <c r="BS613" s="30"/>
      <c r="BT613" s="30"/>
      <c r="BU613" s="30"/>
      <c r="BV613" s="30"/>
      <c r="BW613" s="30"/>
      <c r="BX613" s="30"/>
      <c r="BY613" s="30"/>
      <c r="BZ613" s="30"/>
      <c r="CA613" s="30"/>
      <c r="CB613" s="30"/>
      <c r="CC613" s="30"/>
      <c r="CD613" s="30"/>
      <c r="CE613" s="30"/>
      <c r="CF613" s="30"/>
      <c r="CG613" s="30"/>
      <c r="CH613" s="30"/>
      <c r="CI613" s="30"/>
      <c r="CJ613" s="30"/>
      <c r="CK613" s="30"/>
      <c r="CL613" s="30"/>
      <c r="CM613" s="30"/>
      <c r="CN613" s="30"/>
      <c r="CO613" s="30"/>
      <c r="CP613" s="30"/>
      <c r="CQ613" s="30"/>
      <c r="CR613" s="30"/>
    </row>
    <row r="614" spans="1:96" x14ac:dyDescent="0.25">
      <c r="A614" s="30" t="s">
        <v>1961</v>
      </c>
      <c r="B614" s="30">
        <v>2152</v>
      </c>
      <c r="C614" s="30" t="s">
        <v>2762</v>
      </c>
      <c r="D614" s="30">
        <v>870</v>
      </c>
      <c r="E614" s="30"/>
      <c r="F614" s="30"/>
      <c r="G614" s="30"/>
      <c r="H614" s="30"/>
      <c r="I614" s="30"/>
      <c r="J614" s="30"/>
      <c r="K614" s="30"/>
      <c r="L614" s="30"/>
      <c r="M614" s="30"/>
      <c r="N614" s="30"/>
      <c r="O614" s="30"/>
      <c r="P614" s="30"/>
      <c r="Q614" s="30"/>
      <c r="R614" s="30"/>
      <c r="S614" s="30"/>
      <c r="T614" s="30"/>
      <c r="U614" s="30"/>
      <c r="V614" s="30"/>
      <c r="W614" s="30"/>
      <c r="X614" s="30"/>
      <c r="Y614" s="30"/>
      <c r="Z614" s="30"/>
      <c r="AA614" s="30"/>
      <c r="AB614" s="30"/>
      <c r="AC614" s="30"/>
      <c r="AD614" s="30"/>
      <c r="AE614" s="30"/>
      <c r="AF614" s="30"/>
      <c r="AG614" s="30"/>
      <c r="AH614" s="30"/>
      <c r="AI614" s="30"/>
      <c r="AJ614" s="30"/>
      <c r="AK614" s="30"/>
      <c r="AL614" s="30"/>
      <c r="AM614" s="30"/>
      <c r="AN614" s="30"/>
      <c r="AO614" s="30"/>
      <c r="AP614" s="30"/>
      <c r="AQ614" s="30"/>
      <c r="AR614" s="30"/>
      <c r="AS614" s="30"/>
      <c r="AT614" s="30"/>
      <c r="AU614" s="30"/>
      <c r="AV614" s="30"/>
      <c r="AW614" s="30"/>
      <c r="AX614" s="30"/>
      <c r="AY614" s="30"/>
      <c r="AZ614" s="30"/>
      <c r="BA614" s="30"/>
      <c r="BB614" s="30"/>
      <c r="BC614" s="30"/>
      <c r="BD614" s="30"/>
      <c r="BE614" s="30"/>
      <c r="BF614" s="30"/>
      <c r="BG614" s="30"/>
      <c r="BH614" s="30"/>
      <c r="BI614" s="30"/>
      <c r="BJ614" s="30"/>
      <c r="BK614" s="30"/>
      <c r="BL614" s="30"/>
      <c r="BM614" s="30"/>
      <c r="BN614" s="30"/>
      <c r="BO614" s="30"/>
      <c r="BP614" s="30"/>
      <c r="BQ614" s="30"/>
      <c r="BR614" s="30"/>
      <c r="BS614" s="30"/>
      <c r="BT614" s="30"/>
      <c r="BU614" s="30"/>
      <c r="BV614" s="30"/>
      <c r="BW614" s="30"/>
      <c r="BX614" s="30"/>
      <c r="BY614" s="30"/>
      <c r="BZ614" s="30"/>
      <c r="CA614" s="30"/>
      <c r="CB614" s="30"/>
      <c r="CC614" s="30"/>
      <c r="CD614" s="30"/>
      <c r="CE614" s="30"/>
      <c r="CF614" s="30"/>
      <c r="CG614" s="30"/>
      <c r="CH614" s="30"/>
      <c r="CI614" s="30"/>
      <c r="CJ614" s="30"/>
      <c r="CK614" s="30"/>
      <c r="CL614" s="30"/>
      <c r="CM614" s="30"/>
      <c r="CN614" s="30"/>
      <c r="CO614" s="30"/>
      <c r="CP614" s="30"/>
      <c r="CQ614" s="30"/>
      <c r="CR614" s="30"/>
    </row>
    <row r="615" spans="1:96" x14ac:dyDescent="0.25">
      <c r="A615" s="30" t="s">
        <v>1962</v>
      </c>
      <c r="B615" s="30">
        <v>2155</v>
      </c>
      <c r="C615" s="30" t="s">
        <v>2762</v>
      </c>
      <c r="D615" s="30">
        <v>870</v>
      </c>
      <c r="E615" s="30"/>
      <c r="F615" s="30"/>
      <c r="G615" s="30"/>
      <c r="H615" s="30"/>
      <c r="I615" s="30"/>
      <c r="J615" s="30"/>
      <c r="K615" s="30"/>
      <c r="L615" s="30"/>
      <c r="M615" s="30"/>
      <c r="N615" s="30"/>
      <c r="O615" s="30"/>
      <c r="P615" s="30"/>
      <c r="Q615" s="30"/>
      <c r="R615" s="30"/>
      <c r="S615" s="30"/>
      <c r="T615" s="30"/>
      <c r="U615" s="30"/>
      <c r="V615" s="30"/>
      <c r="W615" s="30"/>
      <c r="X615" s="30"/>
      <c r="Y615" s="30"/>
      <c r="Z615" s="30"/>
      <c r="AA615" s="30"/>
      <c r="AB615" s="30"/>
      <c r="AC615" s="30"/>
      <c r="AD615" s="30"/>
      <c r="AE615" s="30"/>
      <c r="AF615" s="30"/>
      <c r="AG615" s="30"/>
      <c r="AH615" s="30"/>
      <c r="AI615" s="30"/>
      <c r="AJ615" s="30"/>
      <c r="AK615" s="30"/>
      <c r="AL615" s="30"/>
      <c r="AM615" s="30"/>
      <c r="AN615" s="30"/>
      <c r="AO615" s="30"/>
      <c r="AP615" s="30"/>
      <c r="AQ615" s="30"/>
      <c r="AR615" s="30"/>
      <c r="AS615" s="30"/>
      <c r="AT615" s="30"/>
      <c r="AU615" s="30"/>
      <c r="AV615" s="30"/>
      <c r="AW615" s="30"/>
      <c r="AX615" s="30"/>
      <c r="AY615" s="30"/>
      <c r="AZ615" s="30"/>
      <c r="BA615" s="30"/>
      <c r="BB615" s="30"/>
      <c r="BC615" s="30"/>
      <c r="BD615" s="30"/>
      <c r="BE615" s="30"/>
      <c r="BF615" s="30"/>
      <c r="BG615" s="30"/>
      <c r="BH615" s="30"/>
      <c r="BI615" s="30"/>
      <c r="BJ615" s="30"/>
      <c r="BK615" s="30"/>
      <c r="BL615" s="30"/>
      <c r="BM615" s="30"/>
      <c r="BN615" s="30"/>
      <c r="BO615" s="30"/>
      <c r="BP615" s="30"/>
      <c r="BQ615" s="30"/>
      <c r="BR615" s="30"/>
      <c r="BS615" s="30"/>
      <c r="BT615" s="30"/>
      <c r="BU615" s="30"/>
      <c r="BV615" s="30"/>
      <c r="BW615" s="30"/>
      <c r="BX615" s="30"/>
      <c r="BY615" s="30"/>
      <c r="BZ615" s="30"/>
      <c r="CA615" s="30"/>
      <c r="CB615" s="30"/>
      <c r="CC615" s="30"/>
      <c r="CD615" s="30"/>
      <c r="CE615" s="30"/>
      <c r="CF615" s="30"/>
      <c r="CG615" s="30"/>
      <c r="CH615" s="30"/>
      <c r="CI615" s="30"/>
      <c r="CJ615" s="30"/>
      <c r="CK615" s="30"/>
      <c r="CL615" s="30"/>
      <c r="CM615" s="30"/>
      <c r="CN615" s="30"/>
      <c r="CO615" s="30"/>
      <c r="CP615" s="30"/>
      <c r="CQ615" s="30"/>
      <c r="CR615" s="30"/>
    </row>
    <row r="616" spans="1:96" x14ac:dyDescent="0.25">
      <c r="A616" s="30" t="s">
        <v>1963</v>
      </c>
      <c r="B616" s="30">
        <v>2293</v>
      </c>
      <c r="C616" s="30" t="s">
        <v>2762</v>
      </c>
      <c r="D616" s="30">
        <v>870</v>
      </c>
      <c r="E616" s="30"/>
      <c r="F616" s="30"/>
      <c r="G616" s="30"/>
      <c r="H616" s="30"/>
      <c r="I616" s="30"/>
      <c r="J616" s="30"/>
      <c r="K616" s="30"/>
      <c r="L616" s="30"/>
      <c r="M616" s="30"/>
      <c r="N616" s="30"/>
      <c r="O616" s="30"/>
      <c r="P616" s="30"/>
      <c r="Q616" s="30"/>
      <c r="R616" s="30"/>
      <c r="S616" s="30"/>
      <c r="T616" s="30"/>
      <c r="U616" s="30"/>
      <c r="V616" s="30"/>
      <c r="W616" s="30"/>
      <c r="X616" s="30"/>
      <c r="Y616" s="30"/>
      <c r="Z616" s="30"/>
      <c r="AA616" s="30"/>
      <c r="AB616" s="30"/>
      <c r="AC616" s="30"/>
      <c r="AD616" s="30"/>
      <c r="AE616" s="30"/>
      <c r="AF616" s="30"/>
      <c r="AG616" s="30"/>
      <c r="AH616" s="30"/>
      <c r="AI616" s="30"/>
      <c r="AJ616" s="30"/>
      <c r="AK616" s="30"/>
      <c r="AL616" s="30"/>
      <c r="AM616" s="30"/>
      <c r="AN616" s="30"/>
      <c r="AO616" s="30"/>
      <c r="AP616" s="30"/>
      <c r="AQ616" s="30"/>
      <c r="AR616" s="30"/>
      <c r="AS616" s="30"/>
      <c r="AT616" s="30"/>
      <c r="AU616" s="30"/>
      <c r="AV616" s="30"/>
      <c r="AW616" s="30"/>
      <c r="AX616" s="30"/>
      <c r="AY616" s="30"/>
      <c r="AZ616" s="30"/>
      <c r="BA616" s="30"/>
      <c r="BB616" s="30"/>
      <c r="BC616" s="30"/>
      <c r="BD616" s="30"/>
      <c r="BE616" s="30"/>
      <c r="BF616" s="30"/>
      <c r="BG616" s="30"/>
      <c r="BH616" s="30"/>
      <c r="BI616" s="30"/>
      <c r="BJ616" s="30"/>
      <c r="BK616" s="30"/>
      <c r="BL616" s="30"/>
      <c r="BM616" s="30"/>
      <c r="BN616" s="30"/>
      <c r="BO616" s="30"/>
      <c r="BP616" s="30"/>
      <c r="BQ616" s="30"/>
      <c r="BR616" s="30"/>
      <c r="BS616" s="30"/>
      <c r="BT616" s="30"/>
      <c r="BU616" s="30"/>
      <c r="BV616" s="30"/>
      <c r="BW616" s="30"/>
      <c r="BX616" s="30"/>
      <c r="BY616" s="30"/>
      <c r="BZ616" s="30"/>
      <c r="CA616" s="30"/>
      <c r="CB616" s="30"/>
      <c r="CC616" s="30"/>
      <c r="CD616" s="30"/>
      <c r="CE616" s="30"/>
      <c r="CF616" s="30"/>
      <c r="CG616" s="30"/>
      <c r="CH616" s="30"/>
      <c r="CI616" s="30"/>
      <c r="CJ616" s="30"/>
      <c r="CK616" s="30"/>
      <c r="CL616" s="30"/>
      <c r="CM616" s="30"/>
      <c r="CN616" s="30"/>
      <c r="CO616" s="30"/>
      <c r="CP616" s="30"/>
      <c r="CQ616" s="30"/>
      <c r="CR616" s="30"/>
    </row>
    <row r="617" spans="1:96" x14ac:dyDescent="0.25">
      <c r="A617" s="30" t="s">
        <v>1964</v>
      </c>
      <c r="B617" s="30">
        <v>2164</v>
      </c>
      <c r="C617" s="30" t="s">
        <v>2762</v>
      </c>
      <c r="D617" s="30">
        <v>870</v>
      </c>
      <c r="E617" s="30"/>
      <c r="F617" s="30"/>
      <c r="G617" s="30"/>
      <c r="H617" s="30"/>
      <c r="I617" s="30"/>
      <c r="J617" s="30"/>
      <c r="K617" s="30"/>
      <c r="L617" s="30"/>
      <c r="M617" s="30"/>
      <c r="N617" s="30"/>
      <c r="O617" s="30"/>
      <c r="P617" s="30"/>
      <c r="Q617" s="30"/>
      <c r="R617" s="30"/>
      <c r="S617" s="30"/>
      <c r="T617" s="30"/>
      <c r="U617" s="30"/>
      <c r="V617" s="30"/>
      <c r="W617" s="30"/>
      <c r="X617" s="30"/>
      <c r="Y617" s="30"/>
      <c r="Z617" s="30"/>
      <c r="AA617" s="30"/>
      <c r="AB617" s="30"/>
      <c r="AC617" s="30"/>
      <c r="AD617" s="30"/>
      <c r="AE617" s="30"/>
      <c r="AF617" s="30"/>
      <c r="AG617" s="30"/>
      <c r="AH617" s="30"/>
      <c r="AI617" s="30"/>
      <c r="AJ617" s="30"/>
      <c r="AK617" s="30"/>
      <c r="AL617" s="30"/>
      <c r="AM617" s="30"/>
      <c r="AN617" s="30"/>
      <c r="AO617" s="30"/>
      <c r="AP617" s="30"/>
      <c r="AQ617" s="30"/>
      <c r="AR617" s="30"/>
      <c r="AS617" s="30"/>
      <c r="AT617" s="30"/>
      <c r="AU617" s="30"/>
      <c r="AV617" s="30"/>
      <c r="AW617" s="30"/>
      <c r="AX617" s="30"/>
      <c r="AY617" s="30"/>
      <c r="AZ617" s="30"/>
      <c r="BA617" s="30"/>
      <c r="BB617" s="30"/>
      <c r="BC617" s="30"/>
      <c r="BD617" s="30"/>
      <c r="BE617" s="30"/>
      <c r="BF617" s="30"/>
      <c r="BG617" s="30"/>
      <c r="BH617" s="30"/>
      <c r="BI617" s="30"/>
      <c r="BJ617" s="30"/>
      <c r="BK617" s="30"/>
      <c r="BL617" s="30"/>
      <c r="BM617" s="30"/>
      <c r="BN617" s="30"/>
      <c r="BO617" s="30"/>
      <c r="BP617" s="30"/>
      <c r="BQ617" s="30"/>
      <c r="BR617" s="30"/>
      <c r="BS617" s="30"/>
      <c r="BT617" s="30"/>
      <c r="BU617" s="30"/>
      <c r="BV617" s="30"/>
      <c r="BW617" s="30"/>
      <c r="BX617" s="30"/>
      <c r="BY617" s="30"/>
      <c r="BZ617" s="30"/>
      <c r="CA617" s="30"/>
      <c r="CB617" s="30"/>
      <c r="CC617" s="30"/>
      <c r="CD617" s="30"/>
      <c r="CE617" s="30"/>
      <c r="CF617" s="30"/>
      <c r="CG617" s="30"/>
      <c r="CH617" s="30"/>
      <c r="CI617" s="30"/>
      <c r="CJ617" s="30"/>
      <c r="CK617" s="30"/>
      <c r="CL617" s="30"/>
      <c r="CM617" s="30"/>
      <c r="CN617" s="30"/>
      <c r="CO617" s="30"/>
      <c r="CP617" s="30"/>
      <c r="CQ617" s="30"/>
      <c r="CR617" s="30"/>
    </row>
    <row r="618" spans="1:96" x14ac:dyDescent="0.25">
      <c r="A618" s="30" t="s">
        <v>1965</v>
      </c>
      <c r="B618" s="30">
        <v>2160</v>
      </c>
      <c r="C618" s="30" t="s">
        <v>2762</v>
      </c>
      <c r="D618" s="30">
        <v>870</v>
      </c>
      <c r="E618" s="30"/>
      <c r="F618" s="30"/>
      <c r="G618" s="30"/>
      <c r="H618" s="30"/>
      <c r="I618" s="30"/>
      <c r="J618" s="30"/>
      <c r="K618" s="30"/>
      <c r="L618" s="30"/>
      <c r="M618" s="30"/>
      <c r="N618" s="30"/>
      <c r="O618" s="30"/>
      <c r="P618" s="30"/>
      <c r="Q618" s="30"/>
      <c r="R618" s="30"/>
      <c r="S618" s="30"/>
      <c r="T618" s="30"/>
      <c r="U618" s="30"/>
      <c r="V618" s="30"/>
      <c r="W618" s="30"/>
      <c r="X618" s="30"/>
      <c r="Y618" s="30"/>
      <c r="Z618" s="30"/>
      <c r="AA618" s="30"/>
      <c r="AB618" s="30"/>
      <c r="AC618" s="30"/>
      <c r="AD618" s="30"/>
      <c r="AE618" s="30"/>
      <c r="AF618" s="30"/>
      <c r="AG618" s="30"/>
      <c r="AH618" s="30"/>
      <c r="AI618" s="30"/>
      <c r="AJ618" s="30"/>
      <c r="AK618" s="30"/>
      <c r="AL618" s="30"/>
      <c r="AM618" s="30"/>
      <c r="AN618" s="30"/>
      <c r="AO618" s="30"/>
      <c r="AP618" s="30"/>
      <c r="AQ618" s="30"/>
      <c r="AR618" s="30"/>
      <c r="AS618" s="30"/>
      <c r="AT618" s="30"/>
      <c r="AU618" s="30"/>
      <c r="AV618" s="30"/>
      <c r="AW618" s="30"/>
      <c r="AX618" s="30"/>
      <c r="AY618" s="30"/>
      <c r="AZ618" s="30"/>
      <c r="BA618" s="30"/>
      <c r="BB618" s="30"/>
      <c r="BC618" s="30"/>
      <c r="BD618" s="30"/>
      <c r="BE618" s="30"/>
      <c r="BF618" s="30"/>
      <c r="BG618" s="30"/>
      <c r="BH618" s="30"/>
      <c r="BI618" s="30"/>
      <c r="BJ618" s="30"/>
      <c r="BK618" s="30"/>
      <c r="BL618" s="30"/>
      <c r="BM618" s="30"/>
      <c r="BN618" s="30"/>
      <c r="BO618" s="30"/>
      <c r="BP618" s="30"/>
      <c r="BQ618" s="30"/>
      <c r="BR618" s="30"/>
      <c r="BS618" s="30"/>
      <c r="BT618" s="30"/>
      <c r="BU618" s="30"/>
      <c r="BV618" s="30"/>
      <c r="BW618" s="30"/>
      <c r="BX618" s="30"/>
      <c r="BY618" s="30"/>
      <c r="BZ618" s="30"/>
      <c r="CA618" s="30"/>
      <c r="CB618" s="30"/>
      <c r="CC618" s="30"/>
      <c r="CD618" s="30"/>
      <c r="CE618" s="30"/>
      <c r="CF618" s="30"/>
      <c r="CG618" s="30"/>
      <c r="CH618" s="30"/>
      <c r="CI618" s="30"/>
      <c r="CJ618" s="30"/>
      <c r="CK618" s="30"/>
      <c r="CL618" s="30"/>
      <c r="CM618" s="30"/>
      <c r="CN618" s="30"/>
      <c r="CO618" s="30"/>
      <c r="CP618" s="30"/>
      <c r="CQ618" s="30"/>
      <c r="CR618" s="30"/>
    </row>
    <row r="619" spans="1:96" x14ac:dyDescent="0.25">
      <c r="A619" s="30" t="s">
        <v>1966</v>
      </c>
      <c r="B619" s="30">
        <v>2166</v>
      </c>
      <c r="C619" s="30" t="s">
        <v>2762</v>
      </c>
      <c r="D619" s="30">
        <v>870</v>
      </c>
      <c r="E619" s="30"/>
      <c r="F619" s="30"/>
      <c r="G619" s="30"/>
      <c r="H619" s="30"/>
      <c r="I619" s="30"/>
      <c r="J619" s="30"/>
      <c r="K619" s="30"/>
      <c r="L619" s="30"/>
      <c r="M619" s="30"/>
      <c r="N619" s="30"/>
      <c r="O619" s="30"/>
      <c r="P619" s="30"/>
      <c r="Q619" s="30"/>
      <c r="R619" s="30"/>
      <c r="S619" s="30"/>
      <c r="T619" s="30"/>
      <c r="U619" s="30"/>
      <c r="V619" s="30"/>
      <c r="W619" s="30"/>
      <c r="X619" s="30"/>
      <c r="Y619" s="30"/>
      <c r="Z619" s="30"/>
      <c r="AA619" s="30"/>
      <c r="AB619" s="30"/>
      <c r="AC619" s="30"/>
      <c r="AD619" s="30"/>
      <c r="AE619" s="30"/>
      <c r="AF619" s="30"/>
      <c r="AG619" s="30"/>
      <c r="AH619" s="30"/>
      <c r="AI619" s="30"/>
      <c r="AJ619" s="30"/>
      <c r="AK619" s="30"/>
      <c r="AL619" s="30"/>
      <c r="AM619" s="30"/>
      <c r="AN619" s="30"/>
      <c r="AO619" s="30"/>
      <c r="AP619" s="30"/>
      <c r="AQ619" s="30"/>
      <c r="AR619" s="30"/>
      <c r="AS619" s="30"/>
      <c r="AT619" s="30"/>
      <c r="AU619" s="30"/>
      <c r="AV619" s="30"/>
      <c r="AW619" s="30"/>
      <c r="AX619" s="30"/>
      <c r="AY619" s="30"/>
      <c r="AZ619" s="30"/>
      <c r="BA619" s="30"/>
      <c r="BB619" s="30"/>
      <c r="BC619" s="30"/>
      <c r="BD619" s="30"/>
      <c r="BE619" s="30"/>
      <c r="BF619" s="30"/>
      <c r="BG619" s="30"/>
      <c r="BH619" s="30"/>
      <c r="BI619" s="30"/>
      <c r="BJ619" s="30"/>
      <c r="BK619" s="30"/>
      <c r="BL619" s="30"/>
      <c r="BM619" s="30"/>
      <c r="BN619" s="30"/>
      <c r="BO619" s="30"/>
      <c r="BP619" s="30"/>
      <c r="BQ619" s="30"/>
      <c r="BR619" s="30"/>
      <c r="BS619" s="30"/>
      <c r="BT619" s="30"/>
      <c r="BU619" s="30"/>
      <c r="BV619" s="30"/>
      <c r="BW619" s="30"/>
      <c r="BX619" s="30"/>
      <c r="BY619" s="30"/>
      <c r="BZ619" s="30"/>
      <c r="CA619" s="30"/>
      <c r="CB619" s="30"/>
      <c r="CC619" s="30"/>
      <c r="CD619" s="30"/>
      <c r="CE619" s="30"/>
      <c r="CF619" s="30"/>
      <c r="CG619" s="30"/>
      <c r="CH619" s="30"/>
      <c r="CI619" s="30"/>
      <c r="CJ619" s="30"/>
      <c r="CK619" s="30"/>
      <c r="CL619" s="30"/>
      <c r="CM619" s="30"/>
      <c r="CN619" s="30"/>
      <c r="CO619" s="30"/>
      <c r="CP619" s="30"/>
      <c r="CQ619" s="30"/>
      <c r="CR619" s="30"/>
    </row>
    <row r="620" spans="1:96" x14ac:dyDescent="0.25">
      <c r="A620" s="30" t="s">
        <v>1967</v>
      </c>
      <c r="B620" s="30">
        <v>2174</v>
      </c>
      <c r="C620" s="30" t="s">
        <v>2642</v>
      </c>
      <c r="D620" s="30">
        <v>880</v>
      </c>
      <c r="E620" s="30"/>
      <c r="F620" s="30"/>
      <c r="G620" s="30"/>
      <c r="H620" s="30"/>
      <c r="I620" s="30"/>
      <c r="J620" s="30"/>
      <c r="K620" s="30"/>
      <c r="L620" s="30"/>
      <c r="M620" s="30"/>
      <c r="N620" s="30"/>
      <c r="O620" s="30"/>
      <c r="P620" s="30"/>
      <c r="Q620" s="30"/>
      <c r="R620" s="30"/>
      <c r="S620" s="30"/>
      <c r="T620" s="30"/>
      <c r="U620" s="30"/>
      <c r="V620" s="30"/>
      <c r="W620" s="30"/>
      <c r="X620" s="30"/>
      <c r="Y620" s="30"/>
      <c r="Z620" s="30"/>
      <c r="AA620" s="30"/>
      <c r="AB620" s="30"/>
      <c r="AC620" s="30"/>
      <c r="AD620" s="30"/>
      <c r="AE620" s="30"/>
      <c r="AF620" s="30"/>
      <c r="AG620" s="30"/>
      <c r="AH620" s="30"/>
      <c r="AI620" s="30"/>
      <c r="AJ620" s="30"/>
      <c r="AK620" s="30"/>
      <c r="AL620" s="30"/>
      <c r="AM620" s="30"/>
      <c r="AN620" s="30"/>
      <c r="AO620" s="30"/>
      <c r="AP620" s="30"/>
      <c r="AQ620" s="30"/>
      <c r="AR620" s="30"/>
      <c r="AS620" s="30"/>
      <c r="AT620" s="30"/>
      <c r="AU620" s="30"/>
      <c r="AV620" s="30"/>
      <c r="AW620" s="30"/>
      <c r="AX620" s="30"/>
      <c r="AY620" s="30"/>
      <c r="AZ620" s="30"/>
      <c r="BA620" s="30"/>
      <c r="BB620" s="30"/>
      <c r="BC620" s="30"/>
      <c r="BD620" s="30"/>
      <c r="BE620" s="30"/>
      <c r="BF620" s="30"/>
      <c r="BG620" s="30"/>
      <c r="BH620" s="30"/>
      <c r="BI620" s="30"/>
      <c r="BJ620" s="30"/>
      <c r="BK620" s="30"/>
      <c r="BL620" s="30"/>
      <c r="BM620" s="30"/>
      <c r="BN620" s="30"/>
      <c r="BO620" s="30"/>
      <c r="BP620" s="30"/>
      <c r="BQ620" s="30"/>
      <c r="BR620" s="30"/>
      <c r="BS620" s="30"/>
      <c r="BT620" s="30"/>
      <c r="BU620" s="30"/>
      <c r="BV620" s="30"/>
      <c r="BW620" s="30"/>
      <c r="BX620" s="30"/>
      <c r="BY620" s="30"/>
      <c r="BZ620" s="30"/>
      <c r="CA620" s="30"/>
      <c r="CB620" s="30"/>
      <c r="CC620" s="30"/>
      <c r="CD620" s="30"/>
      <c r="CE620" s="30"/>
      <c r="CF620" s="30"/>
      <c r="CG620" s="30"/>
      <c r="CH620" s="30"/>
      <c r="CI620" s="30"/>
      <c r="CJ620" s="30"/>
      <c r="CK620" s="30"/>
      <c r="CL620" s="30"/>
      <c r="CM620" s="30"/>
      <c r="CN620" s="30"/>
      <c r="CO620" s="30"/>
      <c r="CP620" s="30"/>
      <c r="CQ620" s="30"/>
      <c r="CR620" s="30"/>
    </row>
    <row r="621" spans="1:96" x14ac:dyDescent="0.25">
      <c r="A621" s="30" t="s">
        <v>1968</v>
      </c>
      <c r="B621" s="30">
        <v>9432</v>
      </c>
      <c r="C621" s="30" t="s">
        <v>2666</v>
      </c>
      <c r="D621" s="30">
        <v>1420</v>
      </c>
      <c r="E621" s="30"/>
      <c r="F621" s="30"/>
      <c r="G621" s="30"/>
      <c r="H621" s="30"/>
      <c r="I621" s="30"/>
      <c r="J621" s="30"/>
      <c r="K621" s="30"/>
      <c r="L621" s="30"/>
      <c r="M621" s="30"/>
      <c r="N621" s="30"/>
      <c r="O621" s="30"/>
      <c r="P621" s="30"/>
      <c r="Q621" s="30"/>
      <c r="R621" s="30"/>
      <c r="S621" s="30"/>
      <c r="T621" s="30"/>
      <c r="U621" s="30"/>
      <c r="V621" s="30"/>
      <c r="W621" s="30"/>
      <c r="X621" s="30"/>
      <c r="Y621" s="30"/>
      <c r="Z621" s="30"/>
      <c r="AA621" s="30"/>
      <c r="AB621" s="30"/>
      <c r="AC621" s="30"/>
      <c r="AD621" s="30"/>
      <c r="AE621" s="30"/>
      <c r="AF621" s="30"/>
      <c r="AG621" s="30"/>
      <c r="AH621" s="30"/>
      <c r="AI621" s="30"/>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c r="BI621" s="30"/>
      <c r="BJ621" s="30"/>
      <c r="BK621" s="30"/>
      <c r="BL621" s="30"/>
      <c r="BM621" s="30"/>
      <c r="BN621" s="30"/>
      <c r="BO621" s="30"/>
      <c r="BP621" s="30"/>
      <c r="BQ621" s="30"/>
      <c r="BR621" s="30"/>
      <c r="BS621" s="30"/>
      <c r="BT621" s="30"/>
      <c r="BU621" s="30"/>
      <c r="BV621" s="30"/>
      <c r="BW621" s="30"/>
      <c r="BX621" s="30"/>
      <c r="BY621" s="30"/>
      <c r="BZ621" s="30"/>
      <c r="CA621" s="30"/>
      <c r="CB621" s="30"/>
      <c r="CC621" s="30"/>
      <c r="CD621" s="30"/>
      <c r="CE621" s="30"/>
      <c r="CF621" s="30"/>
      <c r="CG621" s="30"/>
      <c r="CH621" s="30"/>
      <c r="CI621" s="30"/>
      <c r="CJ621" s="30"/>
      <c r="CK621" s="30"/>
      <c r="CL621" s="30"/>
      <c r="CM621" s="30"/>
      <c r="CN621" s="30"/>
      <c r="CO621" s="30"/>
      <c r="CP621" s="30"/>
      <c r="CQ621" s="30"/>
      <c r="CR621" s="30"/>
    </row>
    <row r="622" spans="1:96" x14ac:dyDescent="0.25">
      <c r="A622" s="30" t="s">
        <v>1969</v>
      </c>
      <c r="B622" s="30">
        <v>2188</v>
      </c>
      <c r="C622" s="30" t="s">
        <v>2642</v>
      </c>
      <c r="D622" s="30">
        <v>880</v>
      </c>
      <c r="E622" s="30"/>
      <c r="F622" s="30"/>
      <c r="G622" s="30"/>
      <c r="H622" s="30"/>
      <c r="I622" s="30"/>
      <c r="J622" s="30"/>
      <c r="K622" s="30"/>
      <c r="L622" s="30"/>
      <c r="M622" s="30"/>
      <c r="N622" s="30"/>
      <c r="O622" s="30"/>
      <c r="P622" s="30"/>
      <c r="Q622" s="30"/>
      <c r="R622" s="30"/>
      <c r="S622" s="30"/>
      <c r="T622" s="30"/>
      <c r="U622" s="30"/>
      <c r="V622" s="30"/>
      <c r="W622" s="30"/>
      <c r="X622" s="30"/>
      <c r="Y622" s="30"/>
      <c r="Z622" s="30"/>
      <c r="AA622" s="30"/>
      <c r="AB622" s="30"/>
      <c r="AC622" s="30"/>
      <c r="AD622" s="30"/>
      <c r="AE622" s="30"/>
      <c r="AF622" s="30"/>
      <c r="AG622" s="30"/>
      <c r="AH622" s="30"/>
      <c r="AI622" s="30"/>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c r="BI622" s="30"/>
      <c r="BJ622" s="30"/>
      <c r="BK622" s="30"/>
      <c r="BL622" s="30"/>
      <c r="BM622" s="30"/>
      <c r="BN622" s="30"/>
      <c r="BO622" s="30"/>
      <c r="BP622" s="30"/>
      <c r="BQ622" s="30"/>
      <c r="BR622" s="30"/>
      <c r="BS622" s="30"/>
      <c r="BT622" s="30"/>
      <c r="BU622" s="30"/>
      <c r="BV622" s="30"/>
      <c r="BW622" s="30"/>
      <c r="BX622" s="30"/>
      <c r="BY622" s="30"/>
      <c r="BZ622" s="30"/>
      <c r="CA622" s="30"/>
      <c r="CB622" s="30"/>
      <c r="CC622" s="30"/>
      <c r="CD622" s="30"/>
      <c r="CE622" s="30"/>
      <c r="CF622" s="30"/>
      <c r="CG622" s="30"/>
      <c r="CH622" s="30"/>
      <c r="CI622" s="30"/>
      <c r="CJ622" s="30"/>
      <c r="CK622" s="30"/>
      <c r="CL622" s="30"/>
      <c r="CM622" s="30"/>
      <c r="CN622" s="30"/>
      <c r="CO622" s="30"/>
      <c r="CP622" s="30"/>
      <c r="CQ622" s="30"/>
      <c r="CR622" s="30"/>
    </row>
    <row r="623" spans="1:96" x14ac:dyDescent="0.25">
      <c r="A623" s="30" t="s">
        <v>1970</v>
      </c>
      <c r="B623" s="30">
        <v>2183</v>
      </c>
      <c r="C623" s="30" t="s">
        <v>2642</v>
      </c>
      <c r="D623" s="30">
        <v>880</v>
      </c>
      <c r="E623" s="30"/>
      <c r="F623" s="30"/>
      <c r="G623" s="30"/>
      <c r="H623" s="30"/>
      <c r="I623" s="30"/>
      <c r="J623" s="30"/>
      <c r="K623" s="30"/>
      <c r="L623" s="30"/>
      <c r="M623" s="30"/>
      <c r="N623" s="30"/>
      <c r="O623" s="30"/>
      <c r="P623" s="30"/>
      <c r="Q623" s="30"/>
      <c r="R623" s="30"/>
      <c r="S623" s="30"/>
      <c r="T623" s="30"/>
      <c r="U623" s="30"/>
      <c r="V623" s="30"/>
      <c r="W623" s="30"/>
      <c r="X623" s="30"/>
      <c r="Y623" s="30"/>
      <c r="Z623" s="30"/>
      <c r="AA623" s="30"/>
      <c r="AB623" s="30"/>
      <c r="AC623" s="30"/>
      <c r="AD623" s="30"/>
      <c r="AE623" s="30"/>
      <c r="AF623" s="30"/>
      <c r="AG623" s="30"/>
      <c r="AH623" s="30"/>
      <c r="AI623" s="30"/>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c r="BI623" s="30"/>
      <c r="BJ623" s="30"/>
      <c r="BK623" s="30"/>
      <c r="BL623" s="30"/>
      <c r="BM623" s="30"/>
      <c r="BN623" s="30"/>
      <c r="BO623" s="30"/>
      <c r="BP623" s="30"/>
      <c r="BQ623" s="30"/>
      <c r="BR623" s="30"/>
      <c r="BS623" s="30"/>
      <c r="BT623" s="30"/>
      <c r="BU623" s="30"/>
      <c r="BV623" s="30"/>
      <c r="BW623" s="30"/>
      <c r="BX623" s="30"/>
      <c r="BY623" s="30"/>
      <c r="BZ623" s="30"/>
      <c r="CA623" s="30"/>
      <c r="CB623" s="30"/>
      <c r="CC623" s="30"/>
      <c r="CD623" s="30"/>
      <c r="CE623" s="30"/>
      <c r="CF623" s="30"/>
      <c r="CG623" s="30"/>
      <c r="CH623" s="30"/>
      <c r="CI623" s="30"/>
      <c r="CJ623" s="30"/>
      <c r="CK623" s="30"/>
      <c r="CL623" s="30"/>
      <c r="CM623" s="30"/>
      <c r="CN623" s="30"/>
      <c r="CO623" s="30"/>
      <c r="CP623" s="30"/>
      <c r="CQ623" s="30"/>
      <c r="CR623" s="30"/>
    </row>
    <row r="624" spans="1:96" x14ac:dyDescent="0.25">
      <c r="A624" s="30" t="s">
        <v>1971</v>
      </c>
      <c r="B624" s="30">
        <v>2125</v>
      </c>
      <c r="C624" s="30" t="s">
        <v>2642</v>
      </c>
      <c r="D624" s="30">
        <v>880</v>
      </c>
      <c r="E624" s="30"/>
      <c r="F624" s="30"/>
      <c r="G624" s="30"/>
      <c r="H624" s="30"/>
      <c r="I624" s="30"/>
      <c r="J624" s="30"/>
      <c r="K624" s="30"/>
      <c r="L624" s="30"/>
      <c r="M624" s="30"/>
      <c r="N624" s="30"/>
      <c r="O624" s="30"/>
      <c r="P624" s="30"/>
      <c r="Q624" s="30"/>
      <c r="R624" s="30"/>
      <c r="S624" s="30"/>
      <c r="T624" s="30"/>
      <c r="U624" s="30"/>
      <c r="V624" s="30"/>
      <c r="W624" s="30"/>
      <c r="X624" s="30"/>
      <c r="Y624" s="30"/>
      <c r="Z624" s="30"/>
      <c r="AA624" s="30"/>
      <c r="AB624" s="30"/>
      <c r="AC624" s="30"/>
      <c r="AD624" s="30"/>
      <c r="AE624" s="30"/>
      <c r="AF624" s="30"/>
      <c r="AG624" s="30"/>
      <c r="AH624" s="30"/>
      <c r="AI624" s="30"/>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c r="BI624" s="30"/>
      <c r="BJ624" s="30"/>
      <c r="BK624" s="30"/>
      <c r="BL624" s="30"/>
      <c r="BM624" s="30"/>
      <c r="BN624" s="30"/>
      <c r="BO624" s="30"/>
      <c r="BP624" s="30"/>
      <c r="BQ624" s="30"/>
      <c r="BR624" s="30"/>
      <c r="BS624" s="30"/>
      <c r="BT624" s="30"/>
      <c r="BU624" s="30"/>
      <c r="BV624" s="30"/>
      <c r="BW624" s="30"/>
      <c r="BX624" s="30"/>
      <c r="BY624" s="30"/>
      <c r="BZ624" s="30"/>
      <c r="CA624" s="30"/>
      <c r="CB624" s="30"/>
      <c r="CC624" s="30"/>
      <c r="CD624" s="30"/>
      <c r="CE624" s="30"/>
      <c r="CF624" s="30"/>
      <c r="CG624" s="30"/>
      <c r="CH624" s="30"/>
      <c r="CI624" s="30"/>
      <c r="CJ624" s="30"/>
      <c r="CK624" s="30"/>
      <c r="CL624" s="30"/>
      <c r="CM624" s="30"/>
      <c r="CN624" s="30"/>
      <c r="CO624" s="30"/>
      <c r="CP624" s="30"/>
      <c r="CQ624" s="30"/>
      <c r="CR624" s="30"/>
    </row>
    <row r="625" spans="1:96" x14ac:dyDescent="0.25">
      <c r="A625" s="30" t="s">
        <v>1972</v>
      </c>
      <c r="B625" s="30">
        <v>2127</v>
      </c>
      <c r="C625" s="30" t="s">
        <v>2642</v>
      </c>
      <c r="D625" s="30">
        <v>880</v>
      </c>
      <c r="E625" s="30"/>
      <c r="F625" s="30"/>
      <c r="G625" s="30"/>
      <c r="H625" s="30"/>
      <c r="I625" s="30"/>
      <c r="J625" s="30"/>
      <c r="K625" s="30"/>
      <c r="L625" s="30"/>
      <c r="M625" s="30"/>
      <c r="N625" s="30"/>
      <c r="O625" s="30"/>
      <c r="P625" s="30"/>
      <c r="Q625" s="30"/>
      <c r="R625" s="30"/>
      <c r="S625" s="30"/>
      <c r="T625" s="30"/>
      <c r="U625" s="30"/>
      <c r="V625" s="30"/>
      <c r="W625" s="30"/>
      <c r="X625" s="30"/>
      <c r="Y625" s="30"/>
      <c r="Z625" s="30"/>
      <c r="AA625" s="30"/>
      <c r="AB625" s="30"/>
      <c r="AC625" s="30"/>
      <c r="AD625" s="30"/>
      <c r="AE625" s="30"/>
      <c r="AF625" s="30"/>
      <c r="AG625" s="30"/>
      <c r="AH625" s="30"/>
      <c r="AI625" s="30"/>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c r="BI625" s="30"/>
      <c r="BJ625" s="30"/>
      <c r="BK625" s="30"/>
      <c r="BL625" s="30"/>
      <c r="BM625" s="30"/>
      <c r="BN625" s="30"/>
      <c r="BO625" s="30"/>
      <c r="BP625" s="30"/>
      <c r="BQ625" s="30"/>
      <c r="BR625" s="30"/>
      <c r="BS625" s="30"/>
      <c r="BT625" s="30"/>
      <c r="BU625" s="30"/>
      <c r="BV625" s="30"/>
      <c r="BW625" s="30"/>
      <c r="BX625" s="30"/>
      <c r="BY625" s="30"/>
      <c r="BZ625" s="30"/>
      <c r="CA625" s="30"/>
      <c r="CB625" s="30"/>
      <c r="CC625" s="30"/>
      <c r="CD625" s="30"/>
      <c r="CE625" s="30"/>
      <c r="CF625" s="30"/>
      <c r="CG625" s="30"/>
      <c r="CH625" s="30"/>
      <c r="CI625" s="30"/>
      <c r="CJ625" s="30"/>
      <c r="CK625" s="30"/>
      <c r="CL625" s="30"/>
      <c r="CM625" s="30"/>
      <c r="CN625" s="30"/>
      <c r="CO625" s="30"/>
      <c r="CP625" s="30"/>
      <c r="CQ625" s="30"/>
      <c r="CR625" s="30"/>
    </row>
    <row r="626" spans="1:96" x14ac:dyDescent="0.25">
      <c r="A626" s="30" t="s">
        <v>0</v>
      </c>
      <c r="B626" s="30">
        <v>2184</v>
      </c>
      <c r="C626" s="30" t="s">
        <v>2642</v>
      </c>
      <c r="D626" s="30">
        <v>880</v>
      </c>
      <c r="E626" s="30"/>
      <c r="F626" s="30"/>
      <c r="G626" s="30"/>
      <c r="H626" s="30"/>
      <c r="I626" s="30"/>
      <c r="J626" s="30"/>
      <c r="K626" s="30"/>
      <c r="L626" s="30"/>
      <c r="M626" s="30"/>
      <c r="N626" s="30"/>
      <c r="O626" s="30"/>
      <c r="P626" s="30"/>
      <c r="Q626" s="30"/>
      <c r="R626" s="30"/>
      <c r="S626" s="30"/>
      <c r="T626" s="30"/>
      <c r="U626" s="30"/>
      <c r="V626" s="30"/>
      <c r="W626" s="30"/>
      <c r="X626" s="30"/>
      <c r="Y626" s="30"/>
      <c r="Z626" s="30"/>
      <c r="AA626" s="30"/>
      <c r="AB626" s="30"/>
      <c r="AC626" s="30"/>
      <c r="AD626" s="30"/>
      <c r="AE626" s="30"/>
      <c r="AF626" s="30"/>
      <c r="AG626" s="30"/>
      <c r="AH626" s="30"/>
      <c r="AI626" s="30"/>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c r="BI626" s="30"/>
      <c r="BJ626" s="30"/>
      <c r="BK626" s="30"/>
      <c r="BL626" s="30"/>
      <c r="BM626" s="30"/>
      <c r="BN626" s="30"/>
      <c r="BO626" s="30"/>
      <c r="BP626" s="30"/>
      <c r="BQ626" s="30"/>
      <c r="BR626" s="30"/>
      <c r="BS626" s="30"/>
      <c r="BT626" s="30"/>
      <c r="BU626" s="30"/>
      <c r="BV626" s="30"/>
      <c r="BW626" s="30"/>
      <c r="BX626" s="30"/>
      <c r="BY626" s="30"/>
      <c r="BZ626" s="30"/>
      <c r="CA626" s="30"/>
      <c r="CB626" s="30"/>
      <c r="CC626" s="30"/>
      <c r="CD626" s="30"/>
      <c r="CE626" s="30"/>
      <c r="CF626" s="30"/>
      <c r="CG626" s="30"/>
      <c r="CH626" s="30"/>
      <c r="CI626" s="30"/>
      <c r="CJ626" s="30"/>
      <c r="CK626" s="30"/>
      <c r="CL626" s="30"/>
      <c r="CM626" s="30"/>
      <c r="CN626" s="30"/>
      <c r="CO626" s="30"/>
      <c r="CP626" s="30"/>
      <c r="CQ626" s="30"/>
      <c r="CR626" s="30"/>
    </row>
    <row r="627" spans="1:96" x14ac:dyDescent="0.25">
      <c r="A627" s="30" t="s">
        <v>1</v>
      </c>
      <c r="B627" s="30">
        <v>26</v>
      </c>
      <c r="C627" s="30" t="s">
        <v>2640</v>
      </c>
      <c r="D627" s="30">
        <v>2700</v>
      </c>
      <c r="E627" s="30"/>
      <c r="F627" s="30"/>
      <c r="G627" s="30"/>
      <c r="H627" s="30"/>
      <c r="I627" s="30"/>
      <c r="J627" s="30"/>
      <c r="K627" s="30"/>
      <c r="L627" s="30"/>
      <c r="M627" s="30"/>
      <c r="N627" s="30"/>
      <c r="O627" s="30"/>
      <c r="P627" s="30"/>
      <c r="Q627" s="30"/>
      <c r="R627" s="30"/>
      <c r="S627" s="30"/>
      <c r="T627" s="30"/>
      <c r="U627" s="30"/>
      <c r="V627" s="30"/>
      <c r="W627" s="30"/>
      <c r="X627" s="30"/>
      <c r="Y627" s="30"/>
      <c r="Z627" s="30"/>
      <c r="AA627" s="30"/>
      <c r="AB627" s="30"/>
      <c r="AC627" s="30"/>
      <c r="AD627" s="30"/>
      <c r="AE627" s="30"/>
      <c r="AF627" s="30"/>
      <c r="AG627" s="30"/>
      <c r="AH627" s="30"/>
      <c r="AI627" s="30"/>
      <c r="AJ627" s="30"/>
      <c r="AK627" s="30"/>
      <c r="AL627" s="30"/>
      <c r="AM627" s="30"/>
      <c r="AN627" s="30"/>
      <c r="AO627" s="30"/>
      <c r="AP627" s="30"/>
      <c r="AQ627" s="30"/>
      <c r="AR627" s="30"/>
      <c r="AS627" s="30"/>
      <c r="AT627" s="30"/>
      <c r="AU627" s="30"/>
      <c r="AV627" s="30"/>
      <c r="AW627" s="30"/>
      <c r="AX627" s="30"/>
      <c r="AY627" s="30"/>
      <c r="AZ627" s="30"/>
      <c r="BA627" s="30"/>
      <c r="BB627" s="30"/>
      <c r="BC627" s="30"/>
      <c r="BD627" s="30"/>
      <c r="BE627" s="30"/>
      <c r="BF627" s="30"/>
      <c r="BG627" s="30"/>
      <c r="BH627" s="30"/>
      <c r="BI627" s="30"/>
      <c r="BJ627" s="30"/>
      <c r="BK627" s="30"/>
      <c r="BL627" s="30"/>
      <c r="BM627" s="30"/>
      <c r="BN627" s="30"/>
      <c r="BO627" s="30"/>
      <c r="BP627" s="30"/>
      <c r="BQ627" s="30"/>
      <c r="BR627" s="30"/>
      <c r="BS627" s="30"/>
      <c r="BT627" s="30"/>
      <c r="BU627" s="30"/>
      <c r="BV627" s="30"/>
      <c r="BW627" s="30"/>
      <c r="BX627" s="30"/>
      <c r="BY627" s="30"/>
      <c r="BZ627" s="30"/>
      <c r="CA627" s="30"/>
      <c r="CB627" s="30"/>
      <c r="CC627" s="30"/>
      <c r="CD627" s="30"/>
      <c r="CE627" s="30"/>
      <c r="CF627" s="30"/>
      <c r="CG627" s="30"/>
      <c r="CH627" s="30"/>
      <c r="CI627" s="30"/>
      <c r="CJ627" s="30"/>
      <c r="CK627" s="30"/>
      <c r="CL627" s="30"/>
      <c r="CM627" s="30"/>
      <c r="CN627" s="30"/>
      <c r="CO627" s="30"/>
      <c r="CP627" s="30"/>
      <c r="CQ627" s="30"/>
      <c r="CR627" s="30"/>
    </row>
    <row r="628" spans="1:96" x14ac:dyDescent="0.25">
      <c r="A628" s="30" t="s">
        <v>2</v>
      </c>
      <c r="B628" s="30">
        <v>2120</v>
      </c>
      <c r="C628" s="30" t="s">
        <v>2666</v>
      </c>
      <c r="D628" s="30">
        <v>1420</v>
      </c>
      <c r="E628" s="30"/>
      <c r="F628" s="30"/>
      <c r="G628" s="30"/>
      <c r="H628" s="30"/>
      <c r="I628" s="30"/>
      <c r="J628" s="30"/>
      <c r="K628" s="30"/>
      <c r="L628" s="30"/>
      <c r="M628" s="30"/>
      <c r="N628" s="30"/>
      <c r="O628" s="30"/>
      <c r="P628" s="30"/>
      <c r="Q628" s="30"/>
      <c r="R628" s="30"/>
      <c r="S628" s="30"/>
      <c r="T628" s="30"/>
      <c r="U628" s="30"/>
      <c r="V628" s="30"/>
      <c r="W628" s="30"/>
      <c r="X628" s="30"/>
      <c r="Y628" s="30"/>
      <c r="Z628" s="30"/>
      <c r="AA628" s="30"/>
      <c r="AB628" s="30"/>
      <c r="AC628" s="30"/>
      <c r="AD628" s="30"/>
      <c r="AE628" s="30"/>
      <c r="AF628" s="30"/>
      <c r="AG628" s="30"/>
      <c r="AH628" s="30"/>
      <c r="AI628" s="30"/>
      <c r="AJ628" s="30"/>
      <c r="AK628" s="30"/>
      <c r="AL628" s="30"/>
      <c r="AM628" s="30"/>
      <c r="AN628" s="30"/>
      <c r="AO628" s="30"/>
      <c r="AP628" s="30"/>
      <c r="AQ628" s="30"/>
      <c r="AR628" s="30"/>
      <c r="AS628" s="30"/>
      <c r="AT628" s="30"/>
      <c r="AU628" s="30"/>
      <c r="AV628" s="30"/>
      <c r="AW628" s="30"/>
      <c r="AX628" s="30"/>
      <c r="AY628" s="30"/>
      <c r="AZ628" s="30"/>
      <c r="BA628" s="30"/>
      <c r="BB628" s="30"/>
      <c r="BC628" s="30"/>
      <c r="BD628" s="30"/>
      <c r="BE628" s="30"/>
      <c r="BF628" s="30"/>
      <c r="BG628" s="30"/>
      <c r="BH628" s="30"/>
      <c r="BI628" s="30"/>
      <c r="BJ628" s="30"/>
      <c r="BK628" s="30"/>
      <c r="BL628" s="30"/>
      <c r="BM628" s="30"/>
      <c r="BN628" s="30"/>
      <c r="BO628" s="30"/>
      <c r="BP628" s="30"/>
      <c r="BQ628" s="30"/>
      <c r="BR628" s="30"/>
      <c r="BS628" s="30"/>
      <c r="BT628" s="30"/>
      <c r="BU628" s="30"/>
      <c r="BV628" s="30"/>
      <c r="BW628" s="30"/>
      <c r="BX628" s="30"/>
      <c r="BY628" s="30"/>
      <c r="BZ628" s="30"/>
      <c r="CA628" s="30"/>
      <c r="CB628" s="30"/>
      <c r="CC628" s="30"/>
      <c r="CD628" s="30"/>
      <c r="CE628" s="30"/>
      <c r="CF628" s="30"/>
      <c r="CG628" s="30"/>
      <c r="CH628" s="30"/>
      <c r="CI628" s="30"/>
      <c r="CJ628" s="30"/>
      <c r="CK628" s="30"/>
      <c r="CL628" s="30"/>
      <c r="CM628" s="30"/>
      <c r="CN628" s="30"/>
      <c r="CO628" s="30"/>
      <c r="CP628" s="30"/>
      <c r="CQ628" s="30"/>
      <c r="CR628" s="30"/>
    </row>
    <row r="629" spans="1:96" x14ac:dyDescent="0.25">
      <c r="A629" s="30" t="s">
        <v>3</v>
      </c>
      <c r="B629" s="30">
        <v>2194</v>
      </c>
      <c r="C629" s="30" t="s">
        <v>2666</v>
      </c>
      <c r="D629" s="30">
        <v>1420</v>
      </c>
      <c r="E629" s="30"/>
      <c r="F629" s="30"/>
      <c r="G629" s="30"/>
      <c r="H629" s="30"/>
      <c r="I629" s="30"/>
      <c r="J629" s="30"/>
      <c r="K629" s="30"/>
      <c r="L629" s="30"/>
      <c r="M629" s="30"/>
      <c r="N629" s="30"/>
      <c r="O629" s="30"/>
      <c r="P629" s="30"/>
      <c r="Q629" s="30"/>
      <c r="R629" s="30"/>
      <c r="S629" s="30"/>
      <c r="T629" s="30"/>
      <c r="U629" s="30"/>
      <c r="V629" s="30"/>
      <c r="W629" s="30"/>
      <c r="X629" s="30"/>
      <c r="Y629" s="30"/>
      <c r="Z629" s="30"/>
      <c r="AA629" s="30"/>
      <c r="AB629" s="30"/>
      <c r="AC629" s="30"/>
      <c r="AD629" s="30"/>
      <c r="AE629" s="30"/>
      <c r="AF629" s="30"/>
      <c r="AG629" s="30"/>
      <c r="AH629" s="30"/>
      <c r="AI629" s="30"/>
      <c r="AJ629" s="30"/>
      <c r="AK629" s="30"/>
      <c r="AL629" s="30"/>
      <c r="AM629" s="30"/>
      <c r="AN629" s="30"/>
      <c r="AO629" s="30"/>
      <c r="AP629" s="30"/>
      <c r="AQ629" s="30"/>
      <c r="AR629" s="30"/>
      <c r="AS629" s="30"/>
      <c r="AT629" s="30"/>
      <c r="AU629" s="30"/>
      <c r="AV629" s="30"/>
      <c r="AW629" s="30"/>
      <c r="AX629" s="30"/>
      <c r="AY629" s="30"/>
      <c r="AZ629" s="30"/>
      <c r="BA629" s="30"/>
      <c r="BB629" s="30"/>
      <c r="BC629" s="30"/>
      <c r="BD629" s="30"/>
      <c r="BE629" s="30"/>
      <c r="BF629" s="30"/>
      <c r="BG629" s="30"/>
      <c r="BH629" s="30"/>
      <c r="BI629" s="30"/>
      <c r="BJ629" s="30"/>
      <c r="BK629" s="30"/>
      <c r="BL629" s="30"/>
      <c r="BM629" s="30"/>
      <c r="BN629" s="30"/>
      <c r="BO629" s="30"/>
      <c r="BP629" s="30"/>
      <c r="BQ629" s="30"/>
      <c r="BR629" s="30"/>
      <c r="BS629" s="30"/>
      <c r="BT629" s="30"/>
      <c r="BU629" s="30"/>
      <c r="BV629" s="30"/>
      <c r="BW629" s="30"/>
      <c r="BX629" s="30"/>
      <c r="BY629" s="30"/>
      <c r="BZ629" s="30"/>
      <c r="CA629" s="30"/>
      <c r="CB629" s="30"/>
      <c r="CC629" s="30"/>
      <c r="CD629" s="30"/>
      <c r="CE629" s="30"/>
      <c r="CF629" s="30"/>
      <c r="CG629" s="30"/>
      <c r="CH629" s="30"/>
      <c r="CI629" s="30"/>
      <c r="CJ629" s="30"/>
      <c r="CK629" s="30"/>
      <c r="CL629" s="30"/>
      <c r="CM629" s="30"/>
      <c r="CN629" s="30"/>
      <c r="CO629" s="30"/>
      <c r="CP629" s="30"/>
      <c r="CQ629" s="30"/>
      <c r="CR629" s="30"/>
    </row>
    <row r="630" spans="1:96" x14ac:dyDescent="0.25">
      <c r="A630" s="30" t="s">
        <v>4</v>
      </c>
      <c r="B630" s="30">
        <v>8370</v>
      </c>
      <c r="C630" s="30" t="s">
        <v>2855</v>
      </c>
      <c r="D630" s="30">
        <v>3000</v>
      </c>
      <c r="E630" s="30"/>
      <c r="F630" s="30"/>
      <c r="G630" s="30"/>
      <c r="H630" s="30"/>
      <c r="I630" s="30"/>
      <c r="J630" s="30"/>
      <c r="K630" s="30"/>
      <c r="L630" s="30"/>
      <c r="M630" s="30"/>
      <c r="N630" s="30"/>
      <c r="O630" s="30"/>
      <c r="P630" s="30"/>
      <c r="Q630" s="30"/>
      <c r="R630" s="30"/>
      <c r="S630" s="30"/>
      <c r="T630" s="30"/>
      <c r="U630" s="30"/>
      <c r="V630" s="30"/>
      <c r="W630" s="30"/>
      <c r="X630" s="30"/>
      <c r="Y630" s="30"/>
      <c r="Z630" s="30"/>
      <c r="AA630" s="30"/>
      <c r="AB630" s="30"/>
      <c r="AC630" s="30"/>
      <c r="AD630" s="30"/>
      <c r="AE630" s="30"/>
      <c r="AF630" s="30"/>
      <c r="AG630" s="30"/>
      <c r="AH630" s="30"/>
      <c r="AI630" s="30"/>
      <c r="AJ630" s="30"/>
      <c r="AK630" s="30"/>
      <c r="AL630" s="30"/>
      <c r="AM630" s="30"/>
      <c r="AN630" s="30"/>
      <c r="AO630" s="30"/>
      <c r="AP630" s="30"/>
      <c r="AQ630" s="30"/>
      <c r="AR630" s="30"/>
      <c r="AS630" s="30"/>
      <c r="AT630" s="30"/>
      <c r="AU630" s="30"/>
      <c r="AV630" s="30"/>
      <c r="AW630" s="30"/>
      <c r="AX630" s="30"/>
      <c r="AY630" s="30"/>
      <c r="AZ630" s="30"/>
      <c r="BA630" s="30"/>
      <c r="BB630" s="30"/>
      <c r="BC630" s="30"/>
      <c r="BD630" s="30"/>
      <c r="BE630" s="30"/>
      <c r="BF630" s="30"/>
      <c r="BG630" s="30"/>
      <c r="BH630" s="30"/>
      <c r="BI630" s="30"/>
      <c r="BJ630" s="30"/>
      <c r="BK630" s="30"/>
      <c r="BL630" s="30"/>
      <c r="BM630" s="30"/>
      <c r="BN630" s="30"/>
      <c r="BO630" s="30"/>
      <c r="BP630" s="30"/>
      <c r="BQ630" s="30"/>
      <c r="BR630" s="30"/>
      <c r="BS630" s="30"/>
      <c r="BT630" s="30"/>
      <c r="BU630" s="30"/>
      <c r="BV630" s="30"/>
      <c r="BW630" s="30"/>
      <c r="BX630" s="30"/>
      <c r="BY630" s="30"/>
      <c r="BZ630" s="30"/>
      <c r="CA630" s="30"/>
      <c r="CB630" s="30"/>
      <c r="CC630" s="30"/>
      <c r="CD630" s="30"/>
      <c r="CE630" s="30"/>
      <c r="CF630" s="30"/>
      <c r="CG630" s="30"/>
      <c r="CH630" s="30"/>
      <c r="CI630" s="30"/>
      <c r="CJ630" s="30"/>
      <c r="CK630" s="30"/>
      <c r="CL630" s="30"/>
      <c r="CM630" s="30"/>
      <c r="CN630" s="30"/>
      <c r="CO630" s="30"/>
      <c r="CP630" s="30"/>
      <c r="CQ630" s="30"/>
      <c r="CR630" s="30"/>
    </row>
    <row r="631" spans="1:96" x14ac:dyDescent="0.25">
      <c r="A631" s="30" t="s">
        <v>5</v>
      </c>
      <c r="B631" s="30">
        <v>2195</v>
      </c>
      <c r="C631" s="30" t="s">
        <v>2649</v>
      </c>
      <c r="D631" s="30">
        <v>1040</v>
      </c>
      <c r="E631" s="30"/>
      <c r="F631" s="30"/>
      <c r="G631" s="30"/>
      <c r="H631" s="30"/>
      <c r="I631" s="30"/>
      <c r="J631" s="30"/>
      <c r="K631" s="30"/>
      <c r="L631" s="30"/>
      <c r="M631" s="30"/>
      <c r="N631" s="30"/>
      <c r="O631" s="30"/>
      <c r="P631" s="30"/>
      <c r="Q631" s="30"/>
      <c r="R631" s="30"/>
      <c r="S631" s="30"/>
      <c r="T631" s="30"/>
      <c r="U631" s="30"/>
      <c r="V631" s="30"/>
      <c r="W631" s="30"/>
      <c r="X631" s="30"/>
      <c r="Y631" s="30"/>
      <c r="Z631" s="30"/>
      <c r="AA631" s="30"/>
      <c r="AB631" s="30"/>
      <c r="AC631" s="30"/>
      <c r="AD631" s="30"/>
      <c r="AE631" s="30"/>
      <c r="AF631" s="30"/>
      <c r="AG631" s="30"/>
      <c r="AH631" s="30"/>
      <c r="AI631" s="30"/>
      <c r="AJ631" s="30"/>
      <c r="AK631" s="30"/>
      <c r="AL631" s="30"/>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c r="BI631" s="30"/>
      <c r="BJ631" s="30"/>
      <c r="BK631" s="30"/>
      <c r="BL631" s="30"/>
      <c r="BM631" s="30"/>
      <c r="BN631" s="30"/>
      <c r="BO631" s="30"/>
      <c r="BP631" s="30"/>
      <c r="BQ631" s="30"/>
      <c r="BR631" s="30"/>
      <c r="BS631" s="30"/>
      <c r="BT631" s="30"/>
      <c r="BU631" s="30"/>
      <c r="BV631" s="30"/>
      <c r="BW631" s="30"/>
      <c r="BX631" s="30"/>
      <c r="BY631" s="30"/>
      <c r="BZ631" s="30"/>
      <c r="CA631" s="30"/>
      <c r="CB631" s="30"/>
      <c r="CC631" s="30"/>
      <c r="CD631" s="30"/>
      <c r="CE631" s="30"/>
      <c r="CF631" s="30"/>
      <c r="CG631" s="30"/>
      <c r="CH631" s="30"/>
      <c r="CI631" s="30"/>
      <c r="CJ631" s="30"/>
      <c r="CK631" s="30"/>
      <c r="CL631" s="30"/>
      <c r="CM631" s="30"/>
      <c r="CN631" s="30"/>
      <c r="CO631" s="30"/>
      <c r="CP631" s="30"/>
      <c r="CQ631" s="30"/>
      <c r="CR631" s="30"/>
    </row>
    <row r="632" spans="1:96" x14ac:dyDescent="0.25">
      <c r="A632" s="30" t="s">
        <v>6</v>
      </c>
      <c r="B632" s="30">
        <v>9560</v>
      </c>
      <c r="C632" s="30" t="s">
        <v>2906</v>
      </c>
      <c r="D632" s="30">
        <v>990</v>
      </c>
      <c r="E632" s="30"/>
      <c r="F632" s="30"/>
      <c r="G632" s="30"/>
      <c r="H632" s="30"/>
      <c r="I632" s="30"/>
      <c r="J632" s="30"/>
      <c r="K632" s="30"/>
      <c r="L632" s="30"/>
      <c r="M632" s="30"/>
      <c r="N632" s="30"/>
      <c r="O632" s="30"/>
      <c r="P632" s="30"/>
      <c r="Q632" s="30"/>
      <c r="R632" s="30"/>
      <c r="S632" s="30"/>
      <c r="T632" s="30"/>
      <c r="U632" s="30"/>
      <c r="V632" s="30"/>
      <c r="W632" s="30"/>
      <c r="X632" s="30"/>
      <c r="Y632" s="30"/>
      <c r="Z632" s="30"/>
      <c r="AA632" s="30"/>
      <c r="AB632" s="30"/>
      <c r="AC632" s="30"/>
      <c r="AD632" s="30"/>
      <c r="AE632" s="30"/>
      <c r="AF632" s="30"/>
      <c r="AG632" s="30"/>
      <c r="AH632" s="30"/>
      <c r="AI632" s="30"/>
      <c r="AJ632" s="30"/>
      <c r="AK632" s="30"/>
      <c r="AL632" s="30"/>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c r="BI632" s="30"/>
      <c r="BJ632" s="30"/>
      <c r="BK632" s="30"/>
      <c r="BL632" s="30"/>
      <c r="BM632" s="30"/>
      <c r="BN632" s="30"/>
      <c r="BO632" s="30"/>
      <c r="BP632" s="30"/>
      <c r="BQ632" s="30"/>
      <c r="BR632" s="30"/>
      <c r="BS632" s="30"/>
      <c r="BT632" s="30"/>
      <c r="BU632" s="30"/>
      <c r="BV632" s="30"/>
      <c r="BW632" s="30"/>
      <c r="BX632" s="30"/>
      <c r="BY632" s="30"/>
      <c r="BZ632" s="30"/>
      <c r="CA632" s="30"/>
      <c r="CB632" s="30"/>
      <c r="CC632" s="30"/>
      <c r="CD632" s="30"/>
      <c r="CE632" s="30"/>
      <c r="CF632" s="30"/>
      <c r="CG632" s="30"/>
      <c r="CH632" s="30"/>
      <c r="CI632" s="30"/>
      <c r="CJ632" s="30"/>
      <c r="CK632" s="30"/>
      <c r="CL632" s="30"/>
      <c r="CM632" s="30"/>
      <c r="CN632" s="30"/>
      <c r="CO632" s="30"/>
      <c r="CP632" s="30"/>
      <c r="CQ632" s="30"/>
      <c r="CR632" s="30"/>
    </row>
    <row r="633" spans="1:96" x14ac:dyDescent="0.25">
      <c r="A633" s="30" t="s">
        <v>7</v>
      </c>
      <c r="B633" s="30">
        <v>2202</v>
      </c>
      <c r="C633" s="30" t="s">
        <v>2651</v>
      </c>
      <c r="D633" s="30">
        <v>1010</v>
      </c>
      <c r="E633" s="30"/>
      <c r="F633" s="30"/>
      <c r="G633" s="30"/>
      <c r="H633" s="30"/>
      <c r="I633" s="30"/>
      <c r="J633" s="30"/>
      <c r="K633" s="30"/>
      <c r="L633" s="30"/>
      <c r="M633" s="30"/>
      <c r="N633" s="30"/>
      <c r="O633" s="30"/>
      <c r="P633" s="30"/>
      <c r="Q633" s="30"/>
      <c r="R633" s="30"/>
      <c r="S633" s="30"/>
      <c r="T633" s="30"/>
      <c r="U633" s="30"/>
      <c r="V633" s="30"/>
      <c r="W633" s="30"/>
      <c r="X633" s="30"/>
      <c r="Y633" s="30"/>
      <c r="Z633" s="30"/>
      <c r="AA633" s="30"/>
      <c r="AB633" s="30"/>
      <c r="AC633" s="30"/>
      <c r="AD633" s="30"/>
      <c r="AE633" s="30"/>
      <c r="AF633" s="30"/>
      <c r="AG633" s="30"/>
      <c r="AH633" s="30"/>
      <c r="AI633" s="30"/>
      <c r="AJ633" s="30"/>
      <c r="AK633" s="30"/>
      <c r="AL633" s="30"/>
      <c r="AM633" s="30"/>
      <c r="AN633" s="30"/>
      <c r="AO633" s="30"/>
      <c r="AP633" s="30"/>
      <c r="AQ633" s="30"/>
      <c r="AR633" s="30"/>
      <c r="AS633" s="30"/>
      <c r="AT633" s="30"/>
      <c r="AU633" s="30"/>
      <c r="AV633" s="30"/>
      <c r="AW633" s="30"/>
      <c r="AX633" s="30"/>
      <c r="AY633" s="30"/>
      <c r="AZ633" s="30"/>
      <c r="BA633" s="30"/>
      <c r="BB633" s="30"/>
      <c r="BC633" s="30"/>
      <c r="BD633" s="30"/>
      <c r="BE633" s="30"/>
      <c r="BF633" s="30"/>
      <c r="BG633" s="30"/>
      <c r="BH633" s="30"/>
      <c r="BI633" s="30"/>
      <c r="BJ633" s="30"/>
      <c r="BK633" s="30"/>
      <c r="BL633" s="30"/>
      <c r="BM633" s="30"/>
      <c r="BN633" s="30"/>
      <c r="BO633" s="30"/>
      <c r="BP633" s="30"/>
      <c r="BQ633" s="30"/>
      <c r="BR633" s="30"/>
      <c r="BS633" s="30"/>
      <c r="BT633" s="30"/>
      <c r="BU633" s="30"/>
      <c r="BV633" s="30"/>
      <c r="BW633" s="30"/>
      <c r="BX633" s="30"/>
      <c r="BY633" s="30"/>
      <c r="BZ633" s="30"/>
      <c r="CA633" s="30"/>
      <c r="CB633" s="30"/>
      <c r="CC633" s="30"/>
      <c r="CD633" s="30"/>
      <c r="CE633" s="30"/>
      <c r="CF633" s="30"/>
      <c r="CG633" s="30"/>
      <c r="CH633" s="30"/>
      <c r="CI633" s="30"/>
      <c r="CJ633" s="30"/>
      <c r="CK633" s="30"/>
      <c r="CL633" s="30"/>
      <c r="CM633" s="30"/>
      <c r="CN633" s="30"/>
      <c r="CO633" s="30"/>
      <c r="CP633" s="30"/>
      <c r="CQ633" s="30"/>
      <c r="CR633" s="30"/>
    </row>
    <row r="634" spans="1:96" x14ac:dyDescent="0.25">
      <c r="A634" s="30" t="s">
        <v>8</v>
      </c>
      <c r="B634" s="30">
        <v>2204</v>
      </c>
      <c r="C634" s="30" t="s">
        <v>2907</v>
      </c>
      <c r="D634" s="30">
        <v>2055</v>
      </c>
      <c r="E634" s="30"/>
      <c r="F634" s="30"/>
      <c r="G634" s="30"/>
      <c r="H634" s="30"/>
      <c r="I634" s="30"/>
      <c r="J634" s="30"/>
      <c r="K634" s="30"/>
      <c r="L634" s="30"/>
      <c r="M634" s="30"/>
      <c r="N634" s="30"/>
      <c r="O634" s="30"/>
      <c r="P634" s="30"/>
      <c r="Q634" s="30"/>
      <c r="R634" s="30"/>
      <c r="S634" s="30"/>
      <c r="T634" s="30"/>
      <c r="U634" s="30"/>
      <c r="V634" s="30"/>
      <c r="W634" s="30"/>
      <c r="X634" s="30"/>
      <c r="Y634" s="30"/>
      <c r="Z634" s="30"/>
      <c r="AA634" s="30"/>
      <c r="AB634" s="30"/>
      <c r="AC634" s="30"/>
      <c r="AD634" s="30"/>
      <c r="AE634" s="30"/>
      <c r="AF634" s="30"/>
      <c r="AG634" s="30"/>
      <c r="AH634" s="30"/>
      <c r="AI634" s="30"/>
      <c r="AJ634" s="30"/>
      <c r="AK634" s="30"/>
      <c r="AL634" s="30"/>
      <c r="AM634" s="30"/>
      <c r="AN634" s="30"/>
      <c r="AO634" s="30"/>
      <c r="AP634" s="30"/>
      <c r="AQ634" s="30"/>
      <c r="AR634" s="30"/>
      <c r="AS634" s="30"/>
      <c r="AT634" s="30"/>
      <c r="AU634" s="30"/>
      <c r="AV634" s="30"/>
      <c r="AW634" s="30"/>
      <c r="AX634" s="30"/>
      <c r="AY634" s="30"/>
      <c r="AZ634" s="30"/>
      <c r="BA634" s="30"/>
      <c r="BB634" s="30"/>
      <c r="BC634" s="30"/>
      <c r="BD634" s="30"/>
      <c r="BE634" s="30"/>
      <c r="BF634" s="30"/>
      <c r="BG634" s="30"/>
      <c r="BH634" s="30"/>
      <c r="BI634" s="30"/>
      <c r="BJ634" s="30"/>
      <c r="BK634" s="30"/>
      <c r="BL634" s="30"/>
      <c r="BM634" s="30"/>
      <c r="BN634" s="30"/>
      <c r="BO634" s="30"/>
      <c r="BP634" s="30"/>
      <c r="BQ634" s="30"/>
      <c r="BR634" s="30"/>
      <c r="BS634" s="30"/>
      <c r="BT634" s="30"/>
      <c r="BU634" s="30"/>
      <c r="BV634" s="30"/>
      <c r="BW634" s="30"/>
      <c r="BX634" s="30"/>
      <c r="BY634" s="30"/>
      <c r="BZ634" s="30"/>
      <c r="CA634" s="30"/>
      <c r="CB634" s="30"/>
      <c r="CC634" s="30"/>
      <c r="CD634" s="30"/>
      <c r="CE634" s="30"/>
      <c r="CF634" s="30"/>
      <c r="CG634" s="30"/>
      <c r="CH634" s="30"/>
      <c r="CI634" s="30"/>
      <c r="CJ634" s="30"/>
      <c r="CK634" s="30"/>
      <c r="CL634" s="30"/>
      <c r="CM634" s="30"/>
      <c r="CN634" s="30"/>
      <c r="CO634" s="30"/>
      <c r="CP634" s="30"/>
      <c r="CQ634" s="30"/>
      <c r="CR634" s="30"/>
    </row>
    <row r="635" spans="1:96" x14ac:dyDescent="0.25">
      <c r="A635" s="30" t="s">
        <v>9</v>
      </c>
      <c r="B635" s="30">
        <v>2208</v>
      </c>
      <c r="C635" s="30" t="s">
        <v>2907</v>
      </c>
      <c r="D635" s="30">
        <v>2055</v>
      </c>
      <c r="E635" s="30"/>
      <c r="F635" s="30"/>
      <c r="G635" s="30"/>
      <c r="H635" s="30"/>
      <c r="I635" s="30"/>
      <c r="J635" s="30"/>
      <c r="K635" s="30"/>
      <c r="L635" s="30"/>
      <c r="M635" s="30"/>
      <c r="N635" s="30"/>
      <c r="O635" s="30"/>
      <c r="P635" s="30"/>
      <c r="Q635" s="30"/>
      <c r="R635" s="30"/>
      <c r="S635" s="30"/>
      <c r="T635" s="30"/>
      <c r="U635" s="30"/>
      <c r="V635" s="30"/>
      <c r="W635" s="30"/>
      <c r="X635" s="30"/>
      <c r="Y635" s="30"/>
      <c r="Z635" s="30"/>
      <c r="AA635" s="30"/>
      <c r="AB635" s="30"/>
      <c r="AC635" s="30"/>
      <c r="AD635" s="30"/>
      <c r="AE635" s="30"/>
      <c r="AF635" s="30"/>
      <c r="AG635" s="30"/>
      <c r="AH635" s="30"/>
      <c r="AI635" s="30"/>
      <c r="AJ635" s="30"/>
      <c r="AK635" s="30"/>
      <c r="AL635" s="30"/>
      <c r="AM635" s="30"/>
      <c r="AN635" s="30"/>
      <c r="AO635" s="30"/>
      <c r="AP635" s="30"/>
      <c r="AQ635" s="30"/>
      <c r="AR635" s="30"/>
      <c r="AS635" s="30"/>
      <c r="AT635" s="30"/>
      <c r="AU635" s="30"/>
      <c r="AV635" s="30"/>
      <c r="AW635" s="30"/>
      <c r="AX635" s="30"/>
      <c r="AY635" s="30"/>
      <c r="AZ635" s="30"/>
      <c r="BA635" s="30"/>
      <c r="BB635" s="30"/>
      <c r="BC635" s="30"/>
      <c r="BD635" s="30"/>
      <c r="BE635" s="30"/>
      <c r="BF635" s="30"/>
      <c r="BG635" s="30"/>
      <c r="BH635" s="30"/>
      <c r="BI635" s="30"/>
      <c r="BJ635" s="30"/>
      <c r="BK635" s="30"/>
      <c r="BL635" s="30"/>
      <c r="BM635" s="30"/>
      <c r="BN635" s="30"/>
      <c r="BO635" s="30"/>
      <c r="BP635" s="30"/>
      <c r="BQ635" s="30"/>
      <c r="BR635" s="30"/>
      <c r="BS635" s="30"/>
      <c r="BT635" s="30"/>
      <c r="BU635" s="30"/>
      <c r="BV635" s="30"/>
      <c r="BW635" s="30"/>
      <c r="BX635" s="30"/>
      <c r="BY635" s="30"/>
      <c r="BZ635" s="30"/>
      <c r="CA635" s="30"/>
      <c r="CB635" s="30"/>
      <c r="CC635" s="30"/>
      <c r="CD635" s="30"/>
      <c r="CE635" s="30"/>
      <c r="CF635" s="30"/>
      <c r="CG635" s="30"/>
      <c r="CH635" s="30"/>
      <c r="CI635" s="30"/>
      <c r="CJ635" s="30"/>
      <c r="CK635" s="30"/>
      <c r="CL635" s="30"/>
      <c r="CM635" s="30"/>
      <c r="CN635" s="30"/>
      <c r="CO635" s="30"/>
      <c r="CP635" s="30"/>
      <c r="CQ635" s="30"/>
      <c r="CR635" s="30"/>
    </row>
    <row r="636" spans="1:96" x14ac:dyDescent="0.25">
      <c r="A636" s="30" t="s">
        <v>10</v>
      </c>
      <c r="B636" s="30">
        <v>2217</v>
      </c>
      <c r="C636" s="30" t="s">
        <v>2804</v>
      </c>
      <c r="D636" s="30">
        <v>2690</v>
      </c>
      <c r="E636" s="30"/>
      <c r="F636" s="30"/>
      <c r="G636" s="30"/>
      <c r="H636" s="30"/>
      <c r="I636" s="30"/>
      <c r="J636" s="30"/>
      <c r="K636" s="30"/>
      <c r="L636" s="30"/>
      <c r="M636" s="30"/>
      <c r="N636" s="30"/>
      <c r="O636" s="30"/>
      <c r="P636" s="30"/>
      <c r="Q636" s="30"/>
      <c r="R636" s="30"/>
      <c r="S636" s="30"/>
      <c r="T636" s="30"/>
      <c r="U636" s="30"/>
      <c r="V636" s="30"/>
      <c r="W636" s="30"/>
      <c r="X636" s="30"/>
      <c r="Y636" s="30"/>
      <c r="Z636" s="30"/>
      <c r="AA636" s="30"/>
      <c r="AB636" s="30"/>
      <c r="AC636" s="30"/>
      <c r="AD636" s="30"/>
      <c r="AE636" s="30"/>
      <c r="AF636" s="30"/>
      <c r="AG636" s="30"/>
      <c r="AH636" s="30"/>
      <c r="AI636" s="30"/>
      <c r="AJ636" s="30"/>
      <c r="AK636" s="30"/>
      <c r="AL636" s="30"/>
      <c r="AM636" s="30"/>
      <c r="AN636" s="30"/>
      <c r="AO636" s="30"/>
      <c r="AP636" s="30"/>
      <c r="AQ636" s="30"/>
      <c r="AR636" s="30"/>
      <c r="AS636" s="30"/>
      <c r="AT636" s="30"/>
      <c r="AU636" s="30"/>
      <c r="AV636" s="30"/>
      <c r="AW636" s="30"/>
      <c r="AX636" s="30"/>
      <c r="AY636" s="30"/>
      <c r="AZ636" s="30"/>
      <c r="BA636" s="30"/>
      <c r="BB636" s="30"/>
      <c r="BC636" s="30"/>
      <c r="BD636" s="30"/>
      <c r="BE636" s="30"/>
      <c r="BF636" s="30"/>
      <c r="BG636" s="30"/>
      <c r="BH636" s="30"/>
      <c r="BI636" s="30"/>
      <c r="BJ636" s="30"/>
      <c r="BK636" s="30"/>
      <c r="BL636" s="30"/>
      <c r="BM636" s="30"/>
      <c r="BN636" s="30"/>
      <c r="BO636" s="30"/>
      <c r="BP636" s="30"/>
      <c r="BQ636" s="30"/>
      <c r="BR636" s="30"/>
      <c r="BS636" s="30"/>
      <c r="BT636" s="30"/>
      <c r="BU636" s="30"/>
      <c r="BV636" s="30"/>
      <c r="BW636" s="30"/>
      <c r="BX636" s="30"/>
      <c r="BY636" s="30"/>
      <c r="BZ636" s="30"/>
      <c r="CA636" s="30"/>
      <c r="CB636" s="30"/>
      <c r="CC636" s="30"/>
      <c r="CD636" s="30"/>
      <c r="CE636" s="30"/>
      <c r="CF636" s="30"/>
      <c r="CG636" s="30"/>
      <c r="CH636" s="30"/>
      <c r="CI636" s="30"/>
      <c r="CJ636" s="30"/>
      <c r="CK636" s="30"/>
      <c r="CL636" s="30"/>
      <c r="CM636" s="30"/>
      <c r="CN636" s="30"/>
      <c r="CO636" s="30"/>
      <c r="CP636" s="30"/>
      <c r="CQ636" s="30"/>
      <c r="CR636" s="30"/>
    </row>
    <row r="637" spans="1:96" x14ac:dyDescent="0.25">
      <c r="A637" s="30" t="s">
        <v>11</v>
      </c>
      <c r="B637" s="30">
        <v>2206</v>
      </c>
      <c r="C637" s="30" t="s">
        <v>2907</v>
      </c>
      <c r="D637" s="30">
        <v>2055</v>
      </c>
      <c r="E637" s="30"/>
      <c r="F637" s="30"/>
      <c r="G637" s="30"/>
      <c r="H637" s="30"/>
      <c r="I637" s="30"/>
      <c r="J637" s="30"/>
      <c r="K637" s="30"/>
      <c r="L637" s="30"/>
      <c r="M637" s="30"/>
      <c r="N637" s="30"/>
      <c r="O637" s="30"/>
      <c r="P637" s="30"/>
      <c r="Q637" s="30"/>
      <c r="R637" s="30"/>
      <c r="S637" s="30"/>
      <c r="T637" s="30"/>
      <c r="U637" s="30"/>
      <c r="V637" s="30"/>
      <c r="W637" s="30"/>
      <c r="X637" s="30"/>
      <c r="Y637" s="30"/>
      <c r="Z637" s="30"/>
      <c r="AA637" s="30"/>
      <c r="AB637" s="30"/>
      <c r="AC637" s="30"/>
      <c r="AD637" s="30"/>
      <c r="AE637" s="30"/>
      <c r="AF637" s="30"/>
      <c r="AG637" s="30"/>
      <c r="AH637" s="30"/>
      <c r="AI637" s="30"/>
      <c r="AJ637" s="30"/>
      <c r="AK637" s="30"/>
      <c r="AL637" s="30"/>
      <c r="AM637" s="30"/>
      <c r="AN637" s="30"/>
      <c r="AO637" s="30"/>
      <c r="AP637" s="30"/>
      <c r="AQ637" s="30"/>
      <c r="AR637" s="30"/>
      <c r="AS637" s="30"/>
      <c r="AT637" s="30"/>
      <c r="AU637" s="30"/>
      <c r="AV637" s="30"/>
      <c r="AW637" s="30"/>
      <c r="AX637" s="30"/>
      <c r="AY637" s="30"/>
      <c r="AZ637" s="30"/>
      <c r="BA637" s="30"/>
      <c r="BB637" s="30"/>
      <c r="BC637" s="30"/>
      <c r="BD637" s="30"/>
      <c r="BE637" s="30"/>
      <c r="BF637" s="30"/>
      <c r="BG637" s="30"/>
      <c r="BH637" s="30"/>
      <c r="BI637" s="30"/>
      <c r="BJ637" s="30"/>
      <c r="BK637" s="30"/>
      <c r="BL637" s="30"/>
      <c r="BM637" s="30"/>
      <c r="BN637" s="30"/>
      <c r="BO637" s="30"/>
      <c r="BP637" s="30"/>
      <c r="BQ637" s="30"/>
      <c r="BR637" s="30"/>
      <c r="BS637" s="30"/>
      <c r="BT637" s="30"/>
      <c r="BU637" s="30"/>
      <c r="BV637" s="30"/>
      <c r="BW637" s="30"/>
      <c r="BX637" s="30"/>
      <c r="BY637" s="30"/>
      <c r="BZ637" s="30"/>
      <c r="CA637" s="30"/>
      <c r="CB637" s="30"/>
      <c r="CC637" s="30"/>
      <c r="CD637" s="30"/>
      <c r="CE637" s="30"/>
      <c r="CF637" s="30"/>
      <c r="CG637" s="30"/>
      <c r="CH637" s="30"/>
      <c r="CI637" s="30"/>
      <c r="CJ637" s="30"/>
      <c r="CK637" s="30"/>
      <c r="CL637" s="30"/>
      <c r="CM637" s="30"/>
      <c r="CN637" s="30"/>
      <c r="CO637" s="30"/>
      <c r="CP637" s="30"/>
      <c r="CQ637" s="30"/>
      <c r="CR637" s="30"/>
    </row>
    <row r="638" spans="1:96" x14ac:dyDescent="0.25">
      <c r="A638" s="30" t="s">
        <v>12</v>
      </c>
      <c r="B638" s="30">
        <v>2222</v>
      </c>
      <c r="C638" s="30" t="s">
        <v>2857</v>
      </c>
      <c r="D638" s="30">
        <v>3120</v>
      </c>
      <c r="E638" s="30"/>
      <c r="F638" s="30"/>
      <c r="G638" s="30"/>
      <c r="H638" s="30"/>
      <c r="I638" s="30"/>
      <c r="J638" s="30"/>
      <c r="K638" s="30"/>
      <c r="L638" s="30"/>
      <c r="M638" s="30"/>
      <c r="N638" s="30"/>
      <c r="O638" s="30"/>
      <c r="P638" s="30"/>
      <c r="Q638" s="30"/>
      <c r="R638" s="30"/>
      <c r="S638" s="30"/>
      <c r="T638" s="30"/>
      <c r="U638" s="30"/>
      <c r="V638" s="30"/>
      <c r="W638" s="30"/>
      <c r="X638" s="30"/>
      <c r="Y638" s="30"/>
      <c r="Z638" s="30"/>
      <c r="AA638" s="30"/>
      <c r="AB638" s="30"/>
      <c r="AC638" s="30"/>
      <c r="AD638" s="30"/>
      <c r="AE638" s="30"/>
      <c r="AF638" s="30"/>
      <c r="AG638" s="30"/>
      <c r="AH638" s="30"/>
      <c r="AI638" s="30"/>
      <c r="AJ638" s="30"/>
      <c r="AK638" s="30"/>
      <c r="AL638" s="30"/>
      <c r="AM638" s="30"/>
      <c r="AN638" s="30"/>
      <c r="AO638" s="30"/>
      <c r="AP638" s="30"/>
      <c r="AQ638" s="30"/>
      <c r="AR638" s="30"/>
      <c r="AS638" s="30"/>
      <c r="AT638" s="30"/>
      <c r="AU638" s="30"/>
      <c r="AV638" s="30"/>
      <c r="AW638" s="30"/>
      <c r="AX638" s="30"/>
      <c r="AY638" s="30"/>
      <c r="AZ638" s="30"/>
      <c r="BA638" s="30"/>
      <c r="BB638" s="30"/>
      <c r="BC638" s="30"/>
      <c r="BD638" s="30"/>
      <c r="BE638" s="30"/>
      <c r="BF638" s="30"/>
      <c r="BG638" s="30"/>
      <c r="BH638" s="30"/>
      <c r="BI638" s="30"/>
      <c r="BJ638" s="30"/>
      <c r="BK638" s="30"/>
      <c r="BL638" s="30"/>
      <c r="BM638" s="30"/>
      <c r="BN638" s="30"/>
      <c r="BO638" s="30"/>
      <c r="BP638" s="30"/>
      <c r="BQ638" s="30"/>
      <c r="BR638" s="30"/>
      <c r="BS638" s="30"/>
      <c r="BT638" s="30"/>
      <c r="BU638" s="30"/>
      <c r="BV638" s="30"/>
      <c r="BW638" s="30"/>
      <c r="BX638" s="30"/>
      <c r="BY638" s="30"/>
      <c r="BZ638" s="30"/>
      <c r="CA638" s="30"/>
      <c r="CB638" s="30"/>
      <c r="CC638" s="30"/>
      <c r="CD638" s="30"/>
      <c r="CE638" s="30"/>
      <c r="CF638" s="30"/>
      <c r="CG638" s="30"/>
      <c r="CH638" s="30"/>
      <c r="CI638" s="30"/>
      <c r="CJ638" s="30"/>
      <c r="CK638" s="30"/>
      <c r="CL638" s="30"/>
      <c r="CM638" s="30"/>
      <c r="CN638" s="30"/>
      <c r="CO638" s="30"/>
      <c r="CP638" s="30"/>
      <c r="CQ638" s="30"/>
      <c r="CR638" s="30"/>
    </row>
    <row r="639" spans="1:96" x14ac:dyDescent="0.25">
      <c r="A639" s="30" t="s">
        <v>13</v>
      </c>
      <c r="B639" s="30">
        <v>2224</v>
      </c>
      <c r="C639" s="30" t="s">
        <v>2712</v>
      </c>
      <c r="D639" s="30">
        <v>2000</v>
      </c>
      <c r="E639" s="30"/>
      <c r="F639" s="30"/>
      <c r="G639" s="30"/>
      <c r="H639" s="30"/>
      <c r="I639" s="30"/>
      <c r="J639" s="30"/>
      <c r="K639" s="30"/>
      <c r="L639" s="30"/>
      <c r="M639" s="30"/>
      <c r="N639" s="30"/>
      <c r="O639" s="30"/>
      <c r="P639" s="30"/>
      <c r="Q639" s="30"/>
      <c r="R639" s="30"/>
      <c r="S639" s="30"/>
      <c r="T639" s="30"/>
      <c r="U639" s="30"/>
      <c r="V639" s="30"/>
      <c r="W639" s="30"/>
      <c r="X639" s="30"/>
      <c r="Y639" s="30"/>
      <c r="Z639" s="30"/>
      <c r="AA639" s="30"/>
      <c r="AB639" s="30"/>
      <c r="AC639" s="30"/>
      <c r="AD639" s="30"/>
      <c r="AE639" s="30"/>
      <c r="AF639" s="30"/>
      <c r="AG639" s="30"/>
      <c r="AH639" s="30"/>
      <c r="AI639" s="30"/>
      <c r="AJ639" s="30"/>
      <c r="AK639" s="30"/>
      <c r="AL639" s="30"/>
      <c r="AM639" s="30"/>
      <c r="AN639" s="30"/>
      <c r="AO639" s="30"/>
      <c r="AP639" s="30"/>
      <c r="AQ639" s="30"/>
      <c r="AR639" s="30"/>
      <c r="AS639" s="30"/>
      <c r="AT639" s="30"/>
      <c r="AU639" s="30"/>
      <c r="AV639" s="30"/>
      <c r="AW639" s="30"/>
      <c r="AX639" s="30"/>
      <c r="AY639" s="30"/>
      <c r="AZ639" s="30"/>
      <c r="BA639" s="30"/>
      <c r="BB639" s="30"/>
      <c r="BC639" s="30"/>
      <c r="BD639" s="30"/>
      <c r="BE639" s="30"/>
      <c r="BF639" s="30"/>
      <c r="BG639" s="30"/>
      <c r="BH639" s="30"/>
      <c r="BI639" s="30"/>
      <c r="BJ639" s="30"/>
      <c r="BK639" s="30"/>
      <c r="BL639" s="30"/>
      <c r="BM639" s="30"/>
      <c r="BN639" s="30"/>
      <c r="BO639" s="30"/>
      <c r="BP639" s="30"/>
      <c r="BQ639" s="30"/>
      <c r="BR639" s="30"/>
      <c r="BS639" s="30"/>
      <c r="BT639" s="30"/>
      <c r="BU639" s="30"/>
      <c r="BV639" s="30"/>
      <c r="BW639" s="30"/>
      <c r="BX639" s="30"/>
      <c r="BY639" s="30"/>
      <c r="BZ639" s="30"/>
      <c r="CA639" s="30"/>
      <c r="CB639" s="30"/>
      <c r="CC639" s="30"/>
      <c r="CD639" s="30"/>
      <c r="CE639" s="30"/>
      <c r="CF639" s="30"/>
      <c r="CG639" s="30"/>
      <c r="CH639" s="30"/>
      <c r="CI639" s="30"/>
      <c r="CJ639" s="30"/>
      <c r="CK639" s="30"/>
      <c r="CL639" s="30"/>
      <c r="CM639" s="30"/>
      <c r="CN639" s="30"/>
      <c r="CO639" s="30"/>
      <c r="CP639" s="30"/>
      <c r="CQ639" s="30"/>
      <c r="CR639" s="30"/>
    </row>
    <row r="640" spans="1:96" x14ac:dyDescent="0.25">
      <c r="A640" s="30" t="s">
        <v>14</v>
      </c>
      <c r="B640" s="30">
        <v>2230</v>
      </c>
      <c r="C640" s="30" t="s">
        <v>2647</v>
      </c>
      <c r="D640" s="30">
        <v>900</v>
      </c>
      <c r="E640" s="30"/>
      <c r="F640" s="30"/>
      <c r="G640" s="30"/>
      <c r="H640" s="30"/>
      <c r="I640" s="30"/>
      <c r="J640" s="30"/>
      <c r="K640" s="30"/>
      <c r="L640" s="30"/>
      <c r="M640" s="30"/>
      <c r="N640" s="30"/>
      <c r="O640" s="30"/>
      <c r="P640" s="30"/>
      <c r="Q640" s="30"/>
      <c r="R640" s="30"/>
      <c r="S640" s="30"/>
      <c r="T640" s="30"/>
      <c r="U640" s="30"/>
      <c r="V640" s="30"/>
      <c r="W640" s="30"/>
      <c r="X640" s="30"/>
      <c r="Y640" s="30"/>
      <c r="Z640" s="30"/>
      <c r="AA640" s="30"/>
      <c r="AB640" s="30"/>
      <c r="AC640" s="30"/>
      <c r="AD640" s="30"/>
      <c r="AE640" s="30"/>
      <c r="AF640" s="30"/>
      <c r="AG640" s="30"/>
      <c r="AH640" s="30"/>
      <c r="AI640" s="30"/>
      <c r="AJ640" s="30"/>
      <c r="AK640" s="30"/>
      <c r="AL640" s="30"/>
      <c r="AM640" s="30"/>
      <c r="AN640" s="30"/>
      <c r="AO640" s="30"/>
      <c r="AP640" s="30"/>
      <c r="AQ640" s="30"/>
      <c r="AR640" s="30"/>
      <c r="AS640" s="30"/>
      <c r="AT640" s="30"/>
      <c r="AU640" s="30"/>
      <c r="AV640" s="30"/>
      <c r="AW640" s="30"/>
      <c r="AX640" s="30"/>
      <c r="AY640" s="30"/>
      <c r="AZ640" s="30"/>
      <c r="BA640" s="30"/>
      <c r="BB640" s="30"/>
      <c r="BC640" s="30"/>
      <c r="BD640" s="30"/>
      <c r="BE640" s="30"/>
      <c r="BF640" s="30"/>
      <c r="BG640" s="30"/>
      <c r="BH640" s="30"/>
      <c r="BI640" s="30"/>
      <c r="BJ640" s="30"/>
      <c r="BK640" s="30"/>
      <c r="BL640" s="30"/>
      <c r="BM640" s="30"/>
      <c r="BN640" s="30"/>
      <c r="BO640" s="30"/>
      <c r="BP640" s="30"/>
      <c r="BQ640" s="30"/>
      <c r="BR640" s="30"/>
      <c r="BS640" s="30"/>
      <c r="BT640" s="30"/>
      <c r="BU640" s="30"/>
      <c r="BV640" s="30"/>
      <c r="BW640" s="30"/>
      <c r="BX640" s="30"/>
      <c r="BY640" s="30"/>
      <c r="BZ640" s="30"/>
      <c r="CA640" s="30"/>
      <c r="CB640" s="30"/>
      <c r="CC640" s="30"/>
      <c r="CD640" s="30"/>
      <c r="CE640" s="30"/>
      <c r="CF640" s="30"/>
      <c r="CG640" s="30"/>
      <c r="CH640" s="30"/>
      <c r="CI640" s="30"/>
      <c r="CJ640" s="30"/>
      <c r="CK640" s="30"/>
      <c r="CL640" s="30"/>
      <c r="CM640" s="30"/>
      <c r="CN640" s="30"/>
      <c r="CO640" s="30"/>
      <c r="CP640" s="30"/>
      <c r="CQ640" s="30"/>
      <c r="CR640" s="30"/>
    </row>
    <row r="641" spans="1:96" x14ac:dyDescent="0.25">
      <c r="A641" s="30" t="s">
        <v>15</v>
      </c>
      <c r="B641" s="30">
        <v>2240</v>
      </c>
      <c r="C641" s="30" t="s">
        <v>2700</v>
      </c>
      <c r="D641" s="30">
        <v>480</v>
      </c>
      <c r="E641" s="30"/>
      <c r="F641" s="30"/>
      <c r="G641" s="30"/>
      <c r="H641" s="30"/>
      <c r="I641" s="30"/>
      <c r="J641" s="30"/>
      <c r="K641" s="30"/>
      <c r="L641" s="30"/>
      <c r="M641" s="30"/>
      <c r="N641" s="30"/>
      <c r="O641" s="30"/>
      <c r="P641" s="30"/>
      <c r="Q641" s="30"/>
      <c r="R641" s="30"/>
      <c r="S641" s="30"/>
      <c r="T641" s="30"/>
      <c r="U641" s="30"/>
      <c r="V641" s="30"/>
      <c r="W641" s="30"/>
      <c r="X641" s="30"/>
      <c r="Y641" s="30"/>
      <c r="Z641" s="30"/>
      <c r="AA641" s="30"/>
      <c r="AB641" s="30"/>
      <c r="AC641" s="30"/>
      <c r="AD641" s="30"/>
      <c r="AE641" s="30"/>
      <c r="AF641" s="30"/>
      <c r="AG641" s="30"/>
      <c r="AH641" s="30"/>
      <c r="AI641" s="30"/>
      <c r="AJ641" s="30"/>
      <c r="AK641" s="30"/>
      <c r="AL641" s="30"/>
      <c r="AM641" s="30"/>
      <c r="AN641" s="30"/>
      <c r="AO641" s="30"/>
      <c r="AP641" s="30"/>
      <c r="AQ641" s="30"/>
      <c r="AR641" s="30"/>
      <c r="AS641" s="30"/>
      <c r="AT641" s="30"/>
      <c r="AU641" s="30"/>
      <c r="AV641" s="30"/>
      <c r="AW641" s="30"/>
      <c r="AX641" s="30"/>
      <c r="AY641" s="30"/>
      <c r="AZ641" s="30"/>
      <c r="BA641" s="30"/>
      <c r="BB641" s="30"/>
      <c r="BC641" s="30"/>
      <c r="BD641" s="30"/>
      <c r="BE641" s="30"/>
      <c r="BF641" s="30"/>
      <c r="BG641" s="30"/>
      <c r="BH641" s="30"/>
      <c r="BI641" s="30"/>
      <c r="BJ641" s="30"/>
      <c r="BK641" s="30"/>
      <c r="BL641" s="30"/>
      <c r="BM641" s="30"/>
      <c r="BN641" s="30"/>
      <c r="BO641" s="30"/>
      <c r="BP641" s="30"/>
      <c r="BQ641" s="30"/>
      <c r="BR641" s="30"/>
      <c r="BS641" s="30"/>
      <c r="BT641" s="30"/>
      <c r="BU641" s="30"/>
      <c r="BV641" s="30"/>
      <c r="BW641" s="30"/>
      <c r="BX641" s="30"/>
      <c r="BY641" s="30"/>
      <c r="BZ641" s="30"/>
      <c r="CA641" s="30"/>
      <c r="CB641" s="30"/>
      <c r="CC641" s="30"/>
      <c r="CD641" s="30"/>
      <c r="CE641" s="30"/>
      <c r="CF641" s="30"/>
      <c r="CG641" s="30"/>
      <c r="CH641" s="30"/>
      <c r="CI641" s="30"/>
      <c r="CJ641" s="30"/>
      <c r="CK641" s="30"/>
      <c r="CL641" s="30"/>
      <c r="CM641" s="30"/>
      <c r="CN641" s="30"/>
      <c r="CO641" s="30"/>
      <c r="CP641" s="30"/>
      <c r="CQ641" s="30"/>
      <c r="CR641" s="30"/>
    </row>
    <row r="642" spans="1:96" x14ac:dyDescent="0.25">
      <c r="A642" s="30" t="s">
        <v>16</v>
      </c>
      <c r="B642" s="30">
        <v>2248</v>
      </c>
      <c r="C642" s="30" t="s">
        <v>2649</v>
      </c>
      <c r="D642" s="30">
        <v>1040</v>
      </c>
      <c r="E642" s="30"/>
      <c r="F642" s="30"/>
      <c r="G642" s="30"/>
      <c r="H642" s="30"/>
      <c r="I642" s="30"/>
      <c r="J642" s="30"/>
      <c r="K642" s="30"/>
      <c r="L642" s="30"/>
      <c r="M642" s="30"/>
      <c r="N642" s="30"/>
      <c r="O642" s="30"/>
      <c r="P642" s="30"/>
      <c r="Q642" s="30"/>
      <c r="R642" s="30"/>
      <c r="S642" s="30"/>
      <c r="T642" s="30"/>
      <c r="U642" s="30"/>
      <c r="V642" s="30"/>
      <c r="W642" s="30"/>
      <c r="X642" s="30"/>
      <c r="Y642" s="30"/>
      <c r="Z642" s="30"/>
      <c r="AA642" s="30"/>
      <c r="AB642" s="30"/>
      <c r="AC642" s="30"/>
      <c r="AD642" s="30"/>
      <c r="AE642" s="30"/>
      <c r="AF642" s="30"/>
      <c r="AG642" s="30"/>
      <c r="AH642" s="30"/>
      <c r="AI642" s="30"/>
      <c r="AJ642" s="30"/>
      <c r="AK642" s="30"/>
      <c r="AL642" s="30"/>
      <c r="AM642" s="30"/>
      <c r="AN642" s="30"/>
      <c r="AO642" s="30"/>
      <c r="AP642" s="30"/>
      <c r="AQ642" s="30"/>
      <c r="AR642" s="30"/>
      <c r="AS642" s="30"/>
      <c r="AT642" s="30"/>
      <c r="AU642" s="30"/>
      <c r="AV642" s="30"/>
      <c r="AW642" s="30"/>
      <c r="AX642" s="30"/>
      <c r="AY642" s="30"/>
      <c r="AZ642" s="30"/>
      <c r="BA642" s="30"/>
      <c r="BB642" s="30"/>
      <c r="BC642" s="30"/>
      <c r="BD642" s="30"/>
      <c r="BE642" s="30"/>
      <c r="BF642" s="30"/>
      <c r="BG642" s="30"/>
      <c r="BH642" s="30"/>
      <c r="BI642" s="30"/>
      <c r="BJ642" s="30"/>
      <c r="BK642" s="30"/>
      <c r="BL642" s="30"/>
      <c r="BM642" s="30"/>
      <c r="BN642" s="30"/>
      <c r="BO642" s="30"/>
      <c r="BP642" s="30"/>
      <c r="BQ642" s="30"/>
      <c r="BR642" s="30"/>
      <c r="BS642" s="30"/>
      <c r="BT642" s="30"/>
      <c r="BU642" s="30"/>
      <c r="BV642" s="30"/>
      <c r="BW642" s="30"/>
      <c r="BX642" s="30"/>
      <c r="BY642" s="30"/>
      <c r="BZ642" s="30"/>
      <c r="CA642" s="30"/>
      <c r="CB642" s="30"/>
      <c r="CC642" s="30"/>
      <c r="CD642" s="30"/>
      <c r="CE642" s="30"/>
      <c r="CF642" s="30"/>
      <c r="CG642" s="30"/>
      <c r="CH642" s="30"/>
      <c r="CI642" s="30"/>
      <c r="CJ642" s="30"/>
      <c r="CK642" s="30"/>
      <c r="CL642" s="30"/>
      <c r="CM642" s="30"/>
      <c r="CN642" s="30"/>
      <c r="CO642" s="30"/>
      <c r="CP642" s="30"/>
      <c r="CQ642" s="30"/>
      <c r="CR642" s="30"/>
    </row>
    <row r="643" spans="1:96" x14ac:dyDescent="0.25">
      <c r="A643" s="30" t="s">
        <v>17</v>
      </c>
      <c r="B643" s="30">
        <v>2258</v>
      </c>
      <c r="C643" s="30" t="s">
        <v>2642</v>
      </c>
      <c r="D643" s="30">
        <v>880</v>
      </c>
      <c r="E643" s="30"/>
      <c r="F643" s="30"/>
      <c r="G643" s="30"/>
      <c r="H643" s="30"/>
      <c r="I643" s="30"/>
      <c r="J643" s="30"/>
      <c r="K643" s="30"/>
      <c r="L643" s="30"/>
      <c r="M643" s="30"/>
      <c r="N643" s="30"/>
      <c r="O643" s="30"/>
      <c r="P643" s="30"/>
      <c r="Q643" s="30"/>
      <c r="R643" s="30"/>
      <c r="S643" s="30"/>
      <c r="T643" s="30"/>
      <c r="U643" s="30"/>
      <c r="V643" s="30"/>
      <c r="W643" s="30"/>
      <c r="X643" s="30"/>
      <c r="Y643" s="30"/>
      <c r="Z643" s="30"/>
      <c r="AA643" s="30"/>
      <c r="AB643" s="30"/>
      <c r="AC643" s="30"/>
      <c r="AD643" s="30"/>
      <c r="AE643" s="30"/>
      <c r="AF643" s="30"/>
      <c r="AG643" s="30"/>
      <c r="AH643" s="30"/>
      <c r="AI643" s="30"/>
      <c r="AJ643" s="30"/>
      <c r="AK643" s="30"/>
      <c r="AL643" s="30"/>
      <c r="AM643" s="30"/>
      <c r="AN643" s="30"/>
      <c r="AO643" s="30"/>
      <c r="AP643" s="30"/>
      <c r="AQ643" s="30"/>
      <c r="AR643" s="30"/>
      <c r="AS643" s="30"/>
      <c r="AT643" s="30"/>
      <c r="AU643" s="30"/>
      <c r="AV643" s="30"/>
      <c r="AW643" s="30"/>
      <c r="AX643" s="30"/>
      <c r="AY643" s="30"/>
      <c r="AZ643" s="30"/>
      <c r="BA643" s="30"/>
      <c r="BB643" s="30"/>
      <c r="BC643" s="30"/>
      <c r="BD643" s="30"/>
      <c r="BE643" s="30"/>
      <c r="BF643" s="30"/>
      <c r="BG643" s="30"/>
      <c r="BH643" s="30"/>
      <c r="BI643" s="30"/>
      <c r="BJ643" s="30"/>
      <c r="BK643" s="30"/>
      <c r="BL643" s="30"/>
      <c r="BM643" s="30"/>
      <c r="BN643" s="30"/>
      <c r="BO643" s="30"/>
      <c r="BP643" s="30"/>
      <c r="BQ643" s="30"/>
      <c r="BR643" s="30"/>
      <c r="BS643" s="30"/>
      <c r="BT643" s="30"/>
      <c r="BU643" s="30"/>
      <c r="BV643" s="30"/>
      <c r="BW643" s="30"/>
      <c r="BX643" s="30"/>
      <c r="BY643" s="30"/>
      <c r="BZ643" s="30"/>
      <c r="CA643" s="30"/>
      <c r="CB643" s="30"/>
      <c r="CC643" s="30"/>
      <c r="CD643" s="30"/>
      <c r="CE643" s="30"/>
      <c r="CF643" s="30"/>
      <c r="CG643" s="30"/>
      <c r="CH643" s="30"/>
      <c r="CI643" s="30"/>
      <c r="CJ643" s="30"/>
      <c r="CK643" s="30"/>
      <c r="CL643" s="30"/>
      <c r="CM643" s="30"/>
      <c r="CN643" s="30"/>
      <c r="CO643" s="30"/>
      <c r="CP643" s="30"/>
      <c r="CQ643" s="30"/>
      <c r="CR643" s="30"/>
    </row>
    <row r="644" spans="1:96" x14ac:dyDescent="0.25">
      <c r="A644" s="30" t="s">
        <v>18</v>
      </c>
      <c r="B644" s="30">
        <v>2216</v>
      </c>
      <c r="C644" s="30" t="s">
        <v>2908</v>
      </c>
      <c r="D644" s="30">
        <v>890</v>
      </c>
      <c r="E644" s="30"/>
      <c r="F644" s="30"/>
      <c r="G644" s="30"/>
      <c r="H644" s="30"/>
      <c r="I644" s="30"/>
      <c r="J644" s="30"/>
      <c r="K644" s="30"/>
      <c r="L644" s="30"/>
      <c r="M644" s="30"/>
      <c r="N644" s="30"/>
      <c r="O644" s="30"/>
      <c r="P644" s="30"/>
      <c r="Q644" s="30"/>
      <c r="R644" s="30"/>
      <c r="S644" s="30"/>
      <c r="T644" s="30"/>
      <c r="U644" s="30"/>
      <c r="V644" s="30"/>
      <c r="W644" s="30"/>
      <c r="X644" s="30"/>
      <c r="Y644" s="30"/>
      <c r="Z644" s="30"/>
      <c r="AA644" s="30"/>
      <c r="AB644" s="30"/>
      <c r="AC644" s="30"/>
      <c r="AD644" s="30"/>
      <c r="AE644" s="30"/>
      <c r="AF644" s="30"/>
      <c r="AG644" s="30"/>
      <c r="AH644" s="30"/>
      <c r="AI644" s="30"/>
      <c r="AJ644" s="30"/>
      <c r="AK644" s="30"/>
      <c r="AL644" s="30"/>
      <c r="AM644" s="30"/>
      <c r="AN644" s="30"/>
      <c r="AO644" s="30"/>
      <c r="AP644" s="30"/>
      <c r="AQ644" s="30"/>
      <c r="AR644" s="30"/>
      <c r="AS644" s="30"/>
      <c r="AT644" s="30"/>
      <c r="AU644" s="30"/>
      <c r="AV644" s="30"/>
      <c r="AW644" s="30"/>
      <c r="AX644" s="30"/>
      <c r="AY644" s="30"/>
      <c r="AZ644" s="30"/>
      <c r="BA644" s="30"/>
      <c r="BB644" s="30"/>
      <c r="BC644" s="30"/>
      <c r="BD644" s="30"/>
      <c r="BE644" s="30"/>
      <c r="BF644" s="30"/>
      <c r="BG644" s="30"/>
      <c r="BH644" s="30"/>
      <c r="BI644" s="30"/>
      <c r="BJ644" s="30"/>
      <c r="BK644" s="30"/>
      <c r="BL644" s="30"/>
      <c r="BM644" s="30"/>
      <c r="BN644" s="30"/>
      <c r="BO644" s="30"/>
      <c r="BP644" s="30"/>
      <c r="BQ644" s="30"/>
      <c r="BR644" s="30"/>
      <c r="BS644" s="30"/>
      <c r="BT644" s="30"/>
      <c r="BU644" s="30"/>
      <c r="BV644" s="30"/>
      <c r="BW644" s="30"/>
      <c r="BX644" s="30"/>
      <c r="BY644" s="30"/>
      <c r="BZ644" s="30"/>
      <c r="CA644" s="30"/>
      <c r="CB644" s="30"/>
      <c r="CC644" s="30"/>
      <c r="CD644" s="30"/>
      <c r="CE644" s="30"/>
      <c r="CF644" s="30"/>
      <c r="CG644" s="30"/>
      <c r="CH644" s="30"/>
      <c r="CI644" s="30"/>
      <c r="CJ644" s="30"/>
      <c r="CK644" s="30"/>
      <c r="CL644" s="30"/>
      <c r="CM644" s="30"/>
      <c r="CN644" s="30"/>
      <c r="CO644" s="30"/>
      <c r="CP644" s="30"/>
      <c r="CQ644" s="30"/>
      <c r="CR644" s="30"/>
    </row>
    <row r="645" spans="1:96" x14ac:dyDescent="0.25">
      <c r="A645" s="30" t="s">
        <v>19</v>
      </c>
      <c r="B645" s="30">
        <v>2288</v>
      </c>
      <c r="C645" s="30" t="s">
        <v>2666</v>
      </c>
      <c r="D645" s="30">
        <v>1420</v>
      </c>
      <c r="E645" s="30"/>
      <c r="F645" s="30"/>
      <c r="G645" s="30"/>
      <c r="H645" s="30"/>
      <c r="I645" s="30"/>
      <c r="J645" s="30"/>
      <c r="K645" s="30"/>
      <c r="L645" s="30"/>
      <c r="M645" s="30"/>
      <c r="N645" s="30"/>
      <c r="O645" s="30"/>
      <c r="P645" s="30"/>
      <c r="Q645" s="30"/>
      <c r="R645" s="30"/>
      <c r="S645" s="30"/>
      <c r="T645" s="30"/>
      <c r="U645" s="30"/>
      <c r="V645" s="30"/>
      <c r="W645" s="30"/>
      <c r="X645" s="30"/>
      <c r="Y645" s="30"/>
      <c r="Z645" s="30"/>
      <c r="AA645" s="30"/>
      <c r="AB645" s="30"/>
      <c r="AC645" s="30"/>
      <c r="AD645" s="30"/>
      <c r="AE645" s="30"/>
      <c r="AF645" s="30"/>
      <c r="AG645" s="30"/>
      <c r="AH645" s="30"/>
      <c r="AI645" s="30"/>
      <c r="AJ645" s="30"/>
      <c r="AK645" s="30"/>
      <c r="AL645" s="30"/>
      <c r="AM645" s="30"/>
      <c r="AN645" s="30"/>
      <c r="AO645" s="30"/>
      <c r="AP645" s="30"/>
      <c r="AQ645" s="30"/>
      <c r="AR645" s="30"/>
      <c r="AS645" s="30"/>
      <c r="AT645" s="30"/>
      <c r="AU645" s="30"/>
      <c r="AV645" s="30"/>
      <c r="AW645" s="30"/>
      <c r="AX645" s="30"/>
      <c r="AY645" s="30"/>
      <c r="AZ645" s="30"/>
      <c r="BA645" s="30"/>
      <c r="BB645" s="30"/>
      <c r="BC645" s="30"/>
      <c r="BD645" s="30"/>
      <c r="BE645" s="30"/>
      <c r="BF645" s="30"/>
      <c r="BG645" s="30"/>
      <c r="BH645" s="30"/>
      <c r="BI645" s="30"/>
      <c r="BJ645" s="30"/>
      <c r="BK645" s="30"/>
      <c r="BL645" s="30"/>
      <c r="BM645" s="30"/>
      <c r="BN645" s="30"/>
      <c r="BO645" s="30"/>
      <c r="BP645" s="30"/>
      <c r="BQ645" s="30"/>
      <c r="BR645" s="30"/>
      <c r="BS645" s="30"/>
      <c r="BT645" s="30"/>
      <c r="BU645" s="30"/>
      <c r="BV645" s="30"/>
      <c r="BW645" s="30"/>
      <c r="BX645" s="30"/>
      <c r="BY645" s="30"/>
      <c r="BZ645" s="30"/>
      <c r="CA645" s="30"/>
      <c r="CB645" s="30"/>
      <c r="CC645" s="30"/>
      <c r="CD645" s="30"/>
      <c r="CE645" s="30"/>
      <c r="CF645" s="30"/>
      <c r="CG645" s="30"/>
      <c r="CH645" s="30"/>
      <c r="CI645" s="30"/>
      <c r="CJ645" s="30"/>
      <c r="CK645" s="30"/>
      <c r="CL645" s="30"/>
      <c r="CM645" s="30"/>
      <c r="CN645" s="30"/>
      <c r="CO645" s="30"/>
      <c r="CP645" s="30"/>
      <c r="CQ645" s="30"/>
      <c r="CR645" s="30"/>
    </row>
    <row r="646" spans="1:96" x14ac:dyDescent="0.25">
      <c r="A646" s="30" t="s">
        <v>20</v>
      </c>
      <c r="B646" s="30">
        <v>2292</v>
      </c>
      <c r="C646" s="30" t="s">
        <v>2706</v>
      </c>
      <c r="D646" s="30">
        <v>130</v>
      </c>
      <c r="E646" s="30"/>
      <c r="F646" s="30"/>
      <c r="G646" s="30"/>
      <c r="H646" s="30"/>
      <c r="I646" s="30"/>
      <c r="J646" s="30"/>
      <c r="K646" s="30"/>
      <c r="L646" s="30"/>
      <c r="M646" s="30"/>
      <c r="N646" s="30"/>
      <c r="O646" s="30"/>
      <c r="P646" s="30"/>
      <c r="Q646" s="30"/>
      <c r="R646" s="30"/>
      <c r="S646" s="30"/>
      <c r="T646" s="30"/>
      <c r="U646" s="30"/>
      <c r="V646" s="30"/>
      <c r="W646" s="30"/>
      <c r="X646" s="30"/>
      <c r="Y646" s="30"/>
      <c r="Z646" s="30"/>
      <c r="AA646" s="30"/>
      <c r="AB646" s="30"/>
      <c r="AC646" s="30"/>
      <c r="AD646" s="30"/>
      <c r="AE646" s="30"/>
      <c r="AF646" s="30"/>
      <c r="AG646" s="30"/>
      <c r="AH646" s="30"/>
      <c r="AI646" s="30"/>
      <c r="AJ646" s="30"/>
      <c r="AK646" s="30"/>
      <c r="AL646" s="30"/>
      <c r="AM646" s="30"/>
      <c r="AN646" s="30"/>
      <c r="AO646" s="30"/>
      <c r="AP646" s="30"/>
      <c r="AQ646" s="30"/>
      <c r="AR646" s="30"/>
      <c r="AS646" s="30"/>
      <c r="AT646" s="30"/>
      <c r="AU646" s="30"/>
      <c r="AV646" s="30"/>
      <c r="AW646" s="30"/>
      <c r="AX646" s="30"/>
      <c r="AY646" s="30"/>
      <c r="AZ646" s="30"/>
      <c r="BA646" s="30"/>
      <c r="BB646" s="30"/>
      <c r="BC646" s="30"/>
      <c r="BD646" s="30"/>
      <c r="BE646" s="30"/>
      <c r="BF646" s="30"/>
      <c r="BG646" s="30"/>
      <c r="BH646" s="30"/>
      <c r="BI646" s="30"/>
      <c r="BJ646" s="30"/>
      <c r="BK646" s="30"/>
      <c r="BL646" s="30"/>
      <c r="BM646" s="30"/>
      <c r="BN646" s="30"/>
      <c r="BO646" s="30"/>
      <c r="BP646" s="30"/>
      <c r="BQ646" s="30"/>
      <c r="BR646" s="30"/>
      <c r="BS646" s="30"/>
      <c r="BT646" s="30"/>
      <c r="BU646" s="30"/>
      <c r="BV646" s="30"/>
      <c r="BW646" s="30"/>
      <c r="BX646" s="30"/>
      <c r="BY646" s="30"/>
      <c r="BZ646" s="30"/>
      <c r="CA646" s="30"/>
      <c r="CB646" s="30"/>
      <c r="CC646" s="30"/>
      <c r="CD646" s="30"/>
      <c r="CE646" s="30"/>
      <c r="CF646" s="30"/>
      <c r="CG646" s="30"/>
      <c r="CH646" s="30"/>
      <c r="CI646" s="30"/>
      <c r="CJ646" s="30"/>
      <c r="CK646" s="30"/>
      <c r="CL646" s="30"/>
      <c r="CM646" s="30"/>
      <c r="CN646" s="30"/>
      <c r="CO646" s="30"/>
      <c r="CP646" s="30"/>
      <c r="CQ646" s="30"/>
      <c r="CR646" s="30"/>
    </row>
    <row r="647" spans="1:96" x14ac:dyDescent="0.25">
      <c r="A647" s="30" t="s">
        <v>21</v>
      </c>
      <c r="B647" s="30">
        <v>2223</v>
      </c>
      <c r="C647" s="30" t="s">
        <v>2642</v>
      </c>
      <c r="D647" s="30">
        <v>880</v>
      </c>
      <c r="E647" s="30"/>
      <c r="F647" s="30"/>
      <c r="G647" s="30"/>
      <c r="H647" s="30"/>
      <c r="I647" s="30"/>
      <c r="J647" s="30"/>
      <c r="K647" s="30"/>
      <c r="L647" s="30"/>
      <c r="M647" s="30"/>
      <c r="N647" s="30"/>
      <c r="O647" s="30"/>
      <c r="P647" s="30"/>
      <c r="Q647" s="30"/>
      <c r="R647" s="30"/>
      <c r="S647" s="30"/>
      <c r="T647" s="30"/>
      <c r="U647" s="30"/>
      <c r="V647" s="30"/>
      <c r="W647" s="30"/>
      <c r="X647" s="30"/>
      <c r="Y647" s="30"/>
      <c r="Z647" s="30"/>
      <c r="AA647" s="30"/>
      <c r="AB647" s="30"/>
      <c r="AC647" s="30"/>
      <c r="AD647" s="30"/>
      <c r="AE647" s="30"/>
      <c r="AF647" s="30"/>
      <c r="AG647" s="30"/>
      <c r="AH647" s="30"/>
      <c r="AI647" s="30"/>
      <c r="AJ647" s="30"/>
      <c r="AK647" s="30"/>
      <c r="AL647" s="30"/>
      <c r="AM647" s="30"/>
      <c r="AN647" s="30"/>
      <c r="AO647" s="30"/>
      <c r="AP647" s="30"/>
      <c r="AQ647" s="30"/>
      <c r="AR647" s="30"/>
      <c r="AS647" s="30"/>
      <c r="AT647" s="30"/>
      <c r="AU647" s="30"/>
      <c r="AV647" s="30"/>
      <c r="AW647" s="30"/>
      <c r="AX647" s="30"/>
      <c r="AY647" s="30"/>
      <c r="AZ647" s="30"/>
      <c r="BA647" s="30"/>
      <c r="BB647" s="30"/>
      <c r="BC647" s="30"/>
      <c r="BD647" s="30"/>
      <c r="BE647" s="30"/>
      <c r="BF647" s="30"/>
      <c r="BG647" s="30"/>
      <c r="BH647" s="30"/>
      <c r="BI647" s="30"/>
      <c r="BJ647" s="30"/>
      <c r="BK647" s="30"/>
      <c r="BL647" s="30"/>
      <c r="BM647" s="30"/>
      <c r="BN647" s="30"/>
      <c r="BO647" s="30"/>
      <c r="BP647" s="30"/>
      <c r="BQ647" s="30"/>
      <c r="BR647" s="30"/>
      <c r="BS647" s="30"/>
      <c r="BT647" s="30"/>
      <c r="BU647" s="30"/>
      <c r="BV647" s="30"/>
      <c r="BW647" s="30"/>
      <c r="BX647" s="30"/>
      <c r="BY647" s="30"/>
      <c r="BZ647" s="30"/>
      <c r="CA647" s="30"/>
      <c r="CB647" s="30"/>
      <c r="CC647" s="30"/>
      <c r="CD647" s="30"/>
      <c r="CE647" s="30"/>
      <c r="CF647" s="30"/>
      <c r="CG647" s="30"/>
      <c r="CH647" s="30"/>
      <c r="CI647" s="30"/>
      <c r="CJ647" s="30"/>
      <c r="CK647" s="30"/>
      <c r="CL647" s="30"/>
      <c r="CM647" s="30"/>
      <c r="CN647" s="30"/>
      <c r="CO647" s="30"/>
      <c r="CP647" s="30"/>
      <c r="CQ647" s="30"/>
      <c r="CR647" s="30"/>
    </row>
    <row r="648" spans="1:96" x14ac:dyDescent="0.25">
      <c r="A648" s="30" t="s">
        <v>22</v>
      </c>
      <c r="B648" s="30">
        <v>2145</v>
      </c>
      <c r="C648" s="30" t="s">
        <v>2642</v>
      </c>
      <c r="D648" s="30">
        <v>880</v>
      </c>
      <c r="E648" s="30"/>
      <c r="F648" s="30"/>
      <c r="G648" s="30"/>
      <c r="H648" s="30"/>
      <c r="I648" s="30"/>
      <c r="J648" s="30"/>
      <c r="K648" s="30"/>
      <c r="L648" s="30"/>
      <c r="M648" s="30"/>
      <c r="N648" s="30"/>
      <c r="O648" s="30"/>
      <c r="P648" s="30"/>
      <c r="Q648" s="30"/>
      <c r="R648" s="30"/>
      <c r="S648" s="30"/>
      <c r="T648" s="30"/>
      <c r="U648" s="30"/>
      <c r="V648" s="30"/>
      <c r="W648" s="30"/>
      <c r="X648" s="30"/>
      <c r="Y648" s="30"/>
      <c r="Z648" s="30"/>
      <c r="AA648" s="30"/>
      <c r="AB648" s="30"/>
      <c r="AC648" s="30"/>
      <c r="AD648" s="30"/>
      <c r="AE648" s="30"/>
      <c r="AF648" s="30"/>
      <c r="AG648" s="30"/>
      <c r="AH648" s="30"/>
      <c r="AI648" s="30"/>
      <c r="AJ648" s="30"/>
      <c r="AK648" s="30"/>
      <c r="AL648" s="30"/>
      <c r="AM648" s="30"/>
      <c r="AN648" s="30"/>
      <c r="AO648" s="30"/>
      <c r="AP648" s="30"/>
      <c r="AQ648" s="30"/>
      <c r="AR648" s="30"/>
      <c r="AS648" s="30"/>
      <c r="AT648" s="30"/>
      <c r="AU648" s="30"/>
      <c r="AV648" s="30"/>
      <c r="AW648" s="30"/>
      <c r="AX648" s="30"/>
      <c r="AY648" s="30"/>
      <c r="AZ648" s="30"/>
      <c r="BA648" s="30"/>
      <c r="BB648" s="30"/>
      <c r="BC648" s="30"/>
      <c r="BD648" s="30"/>
      <c r="BE648" s="30"/>
      <c r="BF648" s="30"/>
      <c r="BG648" s="30"/>
      <c r="BH648" s="30"/>
      <c r="BI648" s="30"/>
      <c r="BJ648" s="30"/>
      <c r="BK648" s="30"/>
      <c r="BL648" s="30"/>
      <c r="BM648" s="30"/>
      <c r="BN648" s="30"/>
      <c r="BO648" s="30"/>
      <c r="BP648" s="30"/>
      <c r="BQ648" s="30"/>
      <c r="BR648" s="30"/>
      <c r="BS648" s="30"/>
      <c r="BT648" s="30"/>
      <c r="BU648" s="30"/>
      <c r="BV648" s="30"/>
      <c r="BW648" s="30"/>
      <c r="BX648" s="30"/>
      <c r="BY648" s="30"/>
      <c r="BZ648" s="30"/>
      <c r="CA648" s="30"/>
      <c r="CB648" s="30"/>
      <c r="CC648" s="30"/>
      <c r="CD648" s="30"/>
      <c r="CE648" s="30"/>
      <c r="CF648" s="30"/>
      <c r="CG648" s="30"/>
      <c r="CH648" s="30"/>
      <c r="CI648" s="30"/>
      <c r="CJ648" s="30"/>
      <c r="CK648" s="30"/>
      <c r="CL648" s="30"/>
      <c r="CM648" s="30"/>
      <c r="CN648" s="30"/>
      <c r="CO648" s="30"/>
      <c r="CP648" s="30"/>
      <c r="CQ648" s="30"/>
      <c r="CR648" s="30"/>
    </row>
    <row r="649" spans="1:96" x14ac:dyDescent="0.25">
      <c r="A649" s="30" t="s">
        <v>23</v>
      </c>
      <c r="B649" s="30">
        <v>2185</v>
      </c>
      <c r="C649" s="30" t="s">
        <v>2642</v>
      </c>
      <c r="D649" s="30">
        <v>880</v>
      </c>
      <c r="E649" s="30"/>
      <c r="F649" s="30"/>
      <c r="G649" s="30"/>
      <c r="H649" s="30"/>
      <c r="I649" s="30"/>
      <c r="J649" s="30"/>
      <c r="K649" s="30"/>
      <c r="L649" s="30"/>
      <c r="M649" s="30"/>
      <c r="N649" s="30"/>
      <c r="O649" s="30"/>
      <c r="P649" s="30"/>
      <c r="Q649" s="30"/>
      <c r="R649" s="30"/>
      <c r="S649" s="30"/>
      <c r="T649" s="30"/>
      <c r="U649" s="30"/>
      <c r="V649" s="30"/>
      <c r="W649" s="30"/>
      <c r="X649" s="30"/>
      <c r="Y649" s="30"/>
      <c r="Z649" s="30"/>
      <c r="AA649" s="30"/>
      <c r="AB649" s="30"/>
      <c r="AC649" s="30"/>
      <c r="AD649" s="30"/>
      <c r="AE649" s="30"/>
      <c r="AF649" s="30"/>
      <c r="AG649" s="30"/>
      <c r="AH649" s="30"/>
      <c r="AI649" s="30"/>
      <c r="AJ649" s="30"/>
      <c r="AK649" s="30"/>
      <c r="AL649" s="30"/>
      <c r="AM649" s="30"/>
      <c r="AN649" s="30"/>
      <c r="AO649" s="30"/>
      <c r="AP649" s="30"/>
      <c r="AQ649" s="30"/>
      <c r="AR649" s="30"/>
      <c r="AS649" s="30"/>
      <c r="AT649" s="30"/>
      <c r="AU649" s="30"/>
      <c r="AV649" s="30"/>
      <c r="AW649" s="30"/>
      <c r="AX649" s="30"/>
      <c r="AY649" s="30"/>
      <c r="AZ649" s="30"/>
      <c r="BA649" s="30"/>
      <c r="BB649" s="30"/>
      <c r="BC649" s="30"/>
      <c r="BD649" s="30"/>
      <c r="BE649" s="30"/>
      <c r="BF649" s="30"/>
      <c r="BG649" s="30"/>
      <c r="BH649" s="30"/>
      <c r="BI649" s="30"/>
      <c r="BJ649" s="30"/>
      <c r="BK649" s="30"/>
      <c r="BL649" s="30"/>
      <c r="BM649" s="30"/>
      <c r="BN649" s="30"/>
      <c r="BO649" s="30"/>
      <c r="BP649" s="30"/>
      <c r="BQ649" s="30"/>
      <c r="BR649" s="30"/>
      <c r="BS649" s="30"/>
      <c r="BT649" s="30"/>
      <c r="BU649" s="30"/>
      <c r="BV649" s="30"/>
      <c r="BW649" s="30"/>
      <c r="BX649" s="30"/>
      <c r="BY649" s="30"/>
      <c r="BZ649" s="30"/>
      <c r="CA649" s="30"/>
      <c r="CB649" s="30"/>
      <c r="CC649" s="30"/>
      <c r="CD649" s="30"/>
      <c r="CE649" s="30"/>
      <c r="CF649" s="30"/>
      <c r="CG649" s="30"/>
      <c r="CH649" s="30"/>
      <c r="CI649" s="30"/>
      <c r="CJ649" s="30"/>
      <c r="CK649" s="30"/>
      <c r="CL649" s="30"/>
      <c r="CM649" s="30"/>
      <c r="CN649" s="30"/>
      <c r="CO649" s="30"/>
      <c r="CP649" s="30"/>
      <c r="CQ649" s="30"/>
      <c r="CR649" s="30"/>
    </row>
    <row r="650" spans="1:96" x14ac:dyDescent="0.25">
      <c r="A650" s="30" t="s">
        <v>24</v>
      </c>
      <c r="B650" s="30">
        <v>2297</v>
      </c>
      <c r="C650" s="30" t="s">
        <v>2712</v>
      </c>
      <c r="D650" s="30">
        <v>2000</v>
      </c>
      <c r="E650" s="30"/>
      <c r="F650" s="30"/>
      <c r="G650" s="30"/>
      <c r="H650" s="30"/>
      <c r="I650" s="30"/>
      <c r="J650" s="30"/>
      <c r="K650" s="30"/>
      <c r="L650" s="30"/>
      <c r="M650" s="30"/>
      <c r="N650" s="30"/>
      <c r="O650" s="30"/>
      <c r="P650" s="30"/>
      <c r="Q650" s="30"/>
      <c r="R650" s="30"/>
      <c r="S650" s="30"/>
      <c r="T650" s="30"/>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c r="AQ650" s="30"/>
      <c r="AR650" s="30"/>
      <c r="AS650" s="30"/>
      <c r="AT650" s="30"/>
      <c r="AU650" s="30"/>
      <c r="AV650" s="30"/>
      <c r="AW650" s="30"/>
      <c r="AX650" s="30"/>
      <c r="AY650" s="30"/>
      <c r="AZ650" s="30"/>
      <c r="BA650" s="30"/>
      <c r="BB650" s="30"/>
      <c r="BC650" s="30"/>
      <c r="BD650" s="30"/>
      <c r="BE650" s="30"/>
      <c r="BF650" s="30"/>
      <c r="BG650" s="30"/>
      <c r="BH650" s="30"/>
      <c r="BI650" s="30"/>
      <c r="BJ650" s="30"/>
      <c r="BK650" s="30"/>
      <c r="BL650" s="30"/>
      <c r="BM650" s="30"/>
      <c r="BN650" s="30"/>
      <c r="BO650" s="30"/>
      <c r="BP650" s="30"/>
      <c r="BQ650" s="30"/>
      <c r="BR650" s="30"/>
      <c r="BS650" s="30"/>
      <c r="BT650" s="30"/>
      <c r="BU650" s="30"/>
      <c r="BV650" s="30"/>
      <c r="BW650" s="30"/>
      <c r="BX650" s="30"/>
      <c r="BY650" s="30"/>
      <c r="BZ650" s="30"/>
      <c r="CA650" s="30"/>
      <c r="CB650" s="30"/>
      <c r="CC650" s="30"/>
      <c r="CD650" s="30"/>
      <c r="CE650" s="30"/>
      <c r="CF650" s="30"/>
      <c r="CG650" s="30"/>
      <c r="CH650" s="30"/>
      <c r="CI650" s="30"/>
      <c r="CJ650" s="30"/>
      <c r="CK650" s="30"/>
      <c r="CL650" s="30"/>
      <c r="CM650" s="30"/>
      <c r="CN650" s="30"/>
      <c r="CO650" s="30"/>
      <c r="CP650" s="30"/>
      <c r="CQ650" s="30"/>
      <c r="CR650" s="30"/>
    </row>
    <row r="651" spans="1:96" x14ac:dyDescent="0.25">
      <c r="A651" s="30" t="s">
        <v>25</v>
      </c>
      <c r="B651" s="30">
        <v>2298</v>
      </c>
      <c r="C651" s="30" t="s">
        <v>2764</v>
      </c>
      <c r="D651" s="30">
        <v>1550</v>
      </c>
      <c r="E651" s="30"/>
      <c r="F651" s="30"/>
      <c r="G651" s="30"/>
      <c r="H651" s="30"/>
      <c r="I651" s="30"/>
      <c r="J651" s="30"/>
      <c r="K651" s="30"/>
      <c r="L651" s="30"/>
      <c r="M651" s="30"/>
      <c r="N651" s="30"/>
      <c r="O651" s="30"/>
      <c r="P651" s="30"/>
      <c r="Q651" s="30"/>
      <c r="R651" s="30"/>
      <c r="S651" s="30"/>
      <c r="T651" s="30"/>
      <c r="U651" s="30"/>
      <c r="V651" s="30"/>
      <c r="W651" s="30"/>
      <c r="X651" s="30"/>
      <c r="Y651" s="30"/>
      <c r="Z651" s="30"/>
      <c r="AA651" s="30"/>
      <c r="AB651" s="30"/>
      <c r="AC651" s="30"/>
      <c r="AD651" s="30"/>
      <c r="AE651" s="30"/>
      <c r="AF651" s="30"/>
      <c r="AG651" s="30"/>
      <c r="AH651" s="30"/>
      <c r="AI651" s="30"/>
      <c r="AJ651" s="30"/>
      <c r="AK651" s="30"/>
      <c r="AL651" s="30"/>
      <c r="AM651" s="30"/>
      <c r="AN651" s="30"/>
      <c r="AO651" s="30"/>
      <c r="AP651" s="30"/>
      <c r="AQ651" s="30"/>
      <c r="AR651" s="30"/>
      <c r="AS651" s="30"/>
      <c r="AT651" s="30"/>
      <c r="AU651" s="30"/>
      <c r="AV651" s="30"/>
      <c r="AW651" s="30"/>
      <c r="AX651" s="30"/>
      <c r="AY651" s="30"/>
      <c r="AZ651" s="30"/>
      <c r="BA651" s="30"/>
      <c r="BB651" s="30"/>
      <c r="BC651" s="30"/>
      <c r="BD651" s="30"/>
      <c r="BE651" s="30"/>
      <c r="BF651" s="30"/>
      <c r="BG651" s="30"/>
      <c r="BH651" s="30"/>
      <c r="BI651" s="30"/>
      <c r="BJ651" s="30"/>
      <c r="BK651" s="30"/>
      <c r="BL651" s="30"/>
      <c r="BM651" s="30"/>
      <c r="BN651" s="30"/>
      <c r="BO651" s="30"/>
      <c r="BP651" s="30"/>
      <c r="BQ651" s="30"/>
      <c r="BR651" s="30"/>
      <c r="BS651" s="30"/>
      <c r="BT651" s="30"/>
      <c r="BU651" s="30"/>
      <c r="BV651" s="30"/>
      <c r="BW651" s="30"/>
      <c r="BX651" s="30"/>
      <c r="BY651" s="30"/>
      <c r="BZ651" s="30"/>
      <c r="CA651" s="30"/>
      <c r="CB651" s="30"/>
      <c r="CC651" s="30"/>
      <c r="CD651" s="30"/>
      <c r="CE651" s="30"/>
      <c r="CF651" s="30"/>
      <c r="CG651" s="30"/>
      <c r="CH651" s="30"/>
      <c r="CI651" s="30"/>
      <c r="CJ651" s="30"/>
      <c r="CK651" s="30"/>
      <c r="CL651" s="30"/>
      <c r="CM651" s="30"/>
      <c r="CN651" s="30"/>
      <c r="CO651" s="30"/>
      <c r="CP651" s="30"/>
      <c r="CQ651" s="30"/>
      <c r="CR651" s="30"/>
    </row>
    <row r="652" spans="1:96" x14ac:dyDescent="0.25">
      <c r="A652" s="30" t="s">
        <v>26</v>
      </c>
      <c r="B652" s="30">
        <v>2300</v>
      </c>
      <c r="C652" s="30" t="s">
        <v>2666</v>
      </c>
      <c r="D652" s="30">
        <v>1420</v>
      </c>
      <c r="E652" s="30"/>
      <c r="F652" s="30"/>
      <c r="G652" s="30"/>
      <c r="H652" s="30"/>
      <c r="I652" s="30"/>
      <c r="J652" s="30"/>
      <c r="K652" s="30"/>
      <c r="L652" s="30"/>
      <c r="M652" s="30"/>
      <c r="N652" s="30"/>
      <c r="O652" s="30"/>
      <c r="P652" s="30"/>
      <c r="Q652" s="30"/>
      <c r="R652" s="30"/>
      <c r="S652" s="30"/>
      <c r="T652" s="30"/>
      <c r="U652" s="30"/>
      <c r="V652" s="30"/>
      <c r="W652" s="30"/>
      <c r="X652" s="30"/>
      <c r="Y652" s="30"/>
      <c r="Z652" s="30"/>
      <c r="AA652" s="30"/>
      <c r="AB652" s="30"/>
      <c r="AC652" s="30"/>
      <c r="AD652" s="30"/>
      <c r="AE652" s="30"/>
      <c r="AF652" s="30"/>
      <c r="AG652" s="30"/>
      <c r="AH652" s="30"/>
      <c r="AI652" s="30"/>
      <c r="AJ652" s="30"/>
      <c r="AK652" s="30"/>
      <c r="AL652" s="30"/>
      <c r="AM652" s="30"/>
      <c r="AN652" s="30"/>
      <c r="AO652" s="30"/>
      <c r="AP652" s="30"/>
      <c r="AQ652" s="30"/>
      <c r="AR652" s="30"/>
      <c r="AS652" s="30"/>
      <c r="AT652" s="30"/>
      <c r="AU652" s="30"/>
      <c r="AV652" s="30"/>
      <c r="AW652" s="30"/>
      <c r="AX652" s="30"/>
      <c r="AY652" s="30"/>
      <c r="AZ652" s="30"/>
      <c r="BA652" s="30"/>
      <c r="BB652" s="30"/>
      <c r="BC652" s="30"/>
      <c r="BD652" s="30"/>
      <c r="BE652" s="30"/>
      <c r="BF652" s="30"/>
      <c r="BG652" s="30"/>
      <c r="BH652" s="30"/>
      <c r="BI652" s="30"/>
      <c r="BJ652" s="30"/>
      <c r="BK652" s="30"/>
      <c r="BL652" s="30"/>
      <c r="BM652" s="30"/>
      <c r="BN652" s="30"/>
      <c r="BO652" s="30"/>
      <c r="BP652" s="30"/>
      <c r="BQ652" s="30"/>
      <c r="BR652" s="30"/>
      <c r="BS652" s="30"/>
      <c r="BT652" s="30"/>
      <c r="BU652" s="30"/>
      <c r="BV652" s="30"/>
      <c r="BW652" s="30"/>
      <c r="BX652" s="30"/>
      <c r="BY652" s="30"/>
      <c r="BZ652" s="30"/>
      <c r="CA652" s="30"/>
      <c r="CB652" s="30"/>
      <c r="CC652" s="30"/>
      <c r="CD652" s="30"/>
      <c r="CE652" s="30"/>
      <c r="CF652" s="30"/>
      <c r="CG652" s="30"/>
      <c r="CH652" s="30"/>
      <c r="CI652" s="30"/>
      <c r="CJ652" s="30"/>
      <c r="CK652" s="30"/>
      <c r="CL652" s="30"/>
      <c r="CM652" s="30"/>
      <c r="CN652" s="30"/>
      <c r="CO652" s="30"/>
      <c r="CP652" s="30"/>
      <c r="CQ652" s="30"/>
      <c r="CR652" s="30"/>
    </row>
    <row r="653" spans="1:96" x14ac:dyDescent="0.25">
      <c r="A653" s="30" t="s">
        <v>27</v>
      </c>
      <c r="B653" s="30">
        <v>2308</v>
      </c>
      <c r="C653" s="30" t="s">
        <v>2663</v>
      </c>
      <c r="D653" s="30">
        <v>30</v>
      </c>
      <c r="E653" s="30"/>
      <c r="F653" s="30"/>
      <c r="G653" s="30"/>
      <c r="H653" s="30"/>
      <c r="I653" s="30"/>
      <c r="J653" s="30"/>
      <c r="K653" s="30"/>
      <c r="L653" s="30"/>
      <c r="M653" s="30"/>
      <c r="N653" s="30"/>
      <c r="O653" s="30"/>
      <c r="P653" s="30"/>
      <c r="Q653" s="30"/>
      <c r="R653" s="30"/>
      <c r="S653" s="30"/>
      <c r="T653" s="30"/>
      <c r="U653" s="30"/>
      <c r="V653" s="30"/>
      <c r="W653" s="30"/>
      <c r="X653" s="30"/>
      <c r="Y653" s="30"/>
      <c r="Z653" s="30"/>
      <c r="AA653" s="30"/>
      <c r="AB653" s="30"/>
      <c r="AC653" s="30"/>
      <c r="AD653" s="30"/>
      <c r="AE653" s="30"/>
      <c r="AF653" s="30"/>
      <c r="AG653" s="30"/>
      <c r="AH653" s="30"/>
      <c r="AI653" s="30"/>
      <c r="AJ653" s="30"/>
      <c r="AK653" s="30"/>
      <c r="AL653" s="30"/>
      <c r="AM653" s="30"/>
      <c r="AN653" s="30"/>
      <c r="AO653" s="30"/>
      <c r="AP653" s="30"/>
      <c r="AQ653" s="30"/>
      <c r="AR653" s="30"/>
      <c r="AS653" s="30"/>
      <c r="AT653" s="30"/>
      <c r="AU653" s="30"/>
      <c r="AV653" s="30"/>
      <c r="AW653" s="30"/>
      <c r="AX653" s="30"/>
      <c r="AY653" s="30"/>
      <c r="AZ653" s="30"/>
      <c r="BA653" s="30"/>
      <c r="BB653" s="30"/>
      <c r="BC653" s="30"/>
      <c r="BD653" s="30"/>
      <c r="BE653" s="30"/>
      <c r="BF653" s="30"/>
      <c r="BG653" s="30"/>
      <c r="BH653" s="30"/>
      <c r="BI653" s="30"/>
      <c r="BJ653" s="30"/>
      <c r="BK653" s="30"/>
      <c r="BL653" s="30"/>
      <c r="BM653" s="30"/>
      <c r="BN653" s="30"/>
      <c r="BO653" s="30"/>
      <c r="BP653" s="30"/>
      <c r="BQ653" s="30"/>
      <c r="BR653" s="30"/>
      <c r="BS653" s="30"/>
      <c r="BT653" s="30"/>
      <c r="BU653" s="30"/>
      <c r="BV653" s="30"/>
      <c r="BW653" s="30"/>
      <c r="BX653" s="30"/>
      <c r="BY653" s="30"/>
      <c r="BZ653" s="30"/>
      <c r="CA653" s="30"/>
      <c r="CB653" s="30"/>
      <c r="CC653" s="30"/>
      <c r="CD653" s="30"/>
      <c r="CE653" s="30"/>
      <c r="CF653" s="30"/>
      <c r="CG653" s="30"/>
      <c r="CH653" s="30"/>
      <c r="CI653" s="30"/>
      <c r="CJ653" s="30"/>
      <c r="CK653" s="30"/>
      <c r="CL653" s="30"/>
      <c r="CM653" s="30"/>
      <c r="CN653" s="30"/>
      <c r="CO653" s="30"/>
      <c r="CP653" s="30"/>
      <c r="CQ653" s="30"/>
      <c r="CR653" s="30"/>
    </row>
    <row r="654" spans="1:96" x14ac:dyDescent="0.25">
      <c r="A654" s="30" t="s">
        <v>28</v>
      </c>
      <c r="B654" s="30">
        <v>2318</v>
      </c>
      <c r="C654" s="30" t="s">
        <v>2704</v>
      </c>
      <c r="D654" s="30">
        <v>1520</v>
      </c>
      <c r="E654" s="30"/>
      <c r="F654" s="30"/>
      <c r="G654" s="30"/>
      <c r="H654" s="30"/>
      <c r="I654" s="30"/>
      <c r="J654" s="30"/>
      <c r="K654" s="30"/>
      <c r="L654" s="30"/>
      <c r="M654" s="30"/>
      <c r="N654" s="30"/>
      <c r="O654" s="30"/>
      <c r="P654" s="30"/>
      <c r="Q654" s="30"/>
      <c r="R654" s="30"/>
      <c r="S654" s="30"/>
      <c r="T654" s="30"/>
      <c r="U654" s="30"/>
      <c r="V654" s="30"/>
      <c r="W654" s="30"/>
      <c r="X654" s="30"/>
      <c r="Y654" s="30"/>
      <c r="Z654" s="30"/>
      <c r="AA654" s="30"/>
      <c r="AB654" s="30"/>
      <c r="AC654" s="30"/>
      <c r="AD654" s="30"/>
      <c r="AE654" s="30"/>
      <c r="AF654" s="30"/>
      <c r="AG654" s="30"/>
      <c r="AH654" s="30"/>
      <c r="AI654" s="30"/>
      <c r="AJ654" s="30"/>
      <c r="AK654" s="30"/>
      <c r="AL654" s="30"/>
      <c r="AM654" s="30"/>
      <c r="AN654" s="30"/>
      <c r="AO654" s="30"/>
      <c r="AP654" s="30"/>
      <c r="AQ654" s="30"/>
      <c r="AR654" s="30"/>
      <c r="AS654" s="30"/>
      <c r="AT654" s="30"/>
      <c r="AU654" s="30"/>
      <c r="AV654" s="30"/>
      <c r="AW654" s="30"/>
      <c r="AX654" s="30"/>
      <c r="AY654" s="30"/>
      <c r="AZ654" s="30"/>
      <c r="BA654" s="30"/>
      <c r="BB654" s="30"/>
      <c r="BC654" s="30"/>
      <c r="BD654" s="30"/>
      <c r="BE654" s="30"/>
      <c r="BF654" s="30"/>
      <c r="BG654" s="30"/>
      <c r="BH654" s="30"/>
      <c r="BI654" s="30"/>
      <c r="BJ654" s="30"/>
      <c r="BK654" s="30"/>
      <c r="BL654" s="30"/>
      <c r="BM654" s="30"/>
      <c r="BN654" s="30"/>
      <c r="BO654" s="30"/>
      <c r="BP654" s="30"/>
      <c r="BQ654" s="30"/>
      <c r="BR654" s="30"/>
      <c r="BS654" s="30"/>
      <c r="BT654" s="30"/>
      <c r="BU654" s="30"/>
      <c r="BV654" s="30"/>
      <c r="BW654" s="30"/>
      <c r="BX654" s="30"/>
      <c r="BY654" s="30"/>
      <c r="BZ654" s="30"/>
      <c r="CA654" s="30"/>
      <c r="CB654" s="30"/>
      <c r="CC654" s="30"/>
      <c r="CD654" s="30"/>
      <c r="CE654" s="30"/>
      <c r="CF654" s="30"/>
      <c r="CG654" s="30"/>
      <c r="CH654" s="30"/>
      <c r="CI654" s="30"/>
      <c r="CJ654" s="30"/>
      <c r="CK654" s="30"/>
      <c r="CL654" s="30"/>
      <c r="CM654" s="30"/>
      <c r="CN654" s="30"/>
      <c r="CO654" s="30"/>
      <c r="CP654" s="30"/>
      <c r="CQ654" s="30"/>
      <c r="CR654" s="30"/>
    </row>
    <row r="655" spans="1:96" x14ac:dyDescent="0.25">
      <c r="A655" s="30" t="s">
        <v>29</v>
      </c>
      <c r="B655" s="30">
        <v>2322</v>
      </c>
      <c r="C655" s="30" t="s">
        <v>2666</v>
      </c>
      <c r="D655" s="30">
        <v>1420</v>
      </c>
      <c r="E655" s="30"/>
      <c r="F655" s="30"/>
      <c r="G655" s="30"/>
      <c r="H655" s="30"/>
      <c r="I655" s="30"/>
      <c r="J655" s="30"/>
      <c r="K655" s="30"/>
      <c r="L655" s="30"/>
      <c r="M655" s="30"/>
      <c r="N655" s="30"/>
      <c r="O655" s="30"/>
      <c r="P655" s="30"/>
      <c r="Q655" s="30"/>
      <c r="R655" s="30"/>
      <c r="S655" s="30"/>
      <c r="T655" s="30"/>
      <c r="U655" s="30"/>
      <c r="V655" s="30"/>
      <c r="W655" s="30"/>
      <c r="X655" s="30"/>
      <c r="Y655" s="30"/>
      <c r="Z655" s="30"/>
      <c r="AA655" s="30"/>
      <c r="AB655" s="30"/>
      <c r="AC655" s="30"/>
      <c r="AD655" s="30"/>
      <c r="AE655" s="30"/>
      <c r="AF655" s="30"/>
      <c r="AG655" s="30"/>
      <c r="AH655" s="30"/>
      <c r="AI655" s="30"/>
      <c r="AJ655" s="30"/>
      <c r="AK655" s="30"/>
      <c r="AL655" s="30"/>
      <c r="AM655" s="30"/>
      <c r="AN655" s="30"/>
      <c r="AO655" s="30"/>
      <c r="AP655" s="30"/>
      <c r="AQ655" s="30"/>
      <c r="AR655" s="30"/>
      <c r="AS655" s="30"/>
      <c r="AT655" s="30"/>
      <c r="AU655" s="30"/>
      <c r="AV655" s="30"/>
      <c r="AW655" s="30"/>
      <c r="AX655" s="30"/>
      <c r="AY655" s="30"/>
      <c r="AZ655" s="30"/>
      <c r="BA655" s="30"/>
      <c r="BB655" s="30"/>
      <c r="BC655" s="30"/>
      <c r="BD655" s="30"/>
      <c r="BE655" s="30"/>
      <c r="BF655" s="30"/>
      <c r="BG655" s="30"/>
      <c r="BH655" s="30"/>
      <c r="BI655" s="30"/>
      <c r="BJ655" s="30"/>
      <c r="BK655" s="30"/>
      <c r="BL655" s="30"/>
      <c r="BM655" s="30"/>
      <c r="BN655" s="30"/>
      <c r="BO655" s="30"/>
      <c r="BP655" s="30"/>
      <c r="BQ655" s="30"/>
      <c r="BR655" s="30"/>
      <c r="BS655" s="30"/>
      <c r="BT655" s="30"/>
      <c r="BU655" s="30"/>
      <c r="BV655" s="30"/>
      <c r="BW655" s="30"/>
      <c r="BX655" s="30"/>
      <c r="BY655" s="30"/>
      <c r="BZ655" s="30"/>
      <c r="CA655" s="30"/>
      <c r="CB655" s="30"/>
      <c r="CC655" s="30"/>
      <c r="CD655" s="30"/>
      <c r="CE655" s="30"/>
      <c r="CF655" s="30"/>
      <c r="CG655" s="30"/>
      <c r="CH655" s="30"/>
      <c r="CI655" s="30"/>
      <c r="CJ655" s="30"/>
      <c r="CK655" s="30"/>
      <c r="CL655" s="30"/>
      <c r="CM655" s="30"/>
      <c r="CN655" s="30"/>
      <c r="CO655" s="30"/>
      <c r="CP655" s="30"/>
      <c r="CQ655" s="30"/>
      <c r="CR655" s="30"/>
    </row>
    <row r="656" spans="1:96" x14ac:dyDescent="0.25">
      <c r="A656" s="30" t="s">
        <v>30</v>
      </c>
      <c r="B656" s="30">
        <v>2328</v>
      </c>
      <c r="C656" s="30" t="s">
        <v>2909</v>
      </c>
      <c r="D656" s="30">
        <v>1430</v>
      </c>
      <c r="E656" s="30"/>
      <c r="F656" s="30"/>
      <c r="G656" s="30"/>
      <c r="H656" s="30"/>
      <c r="I656" s="30"/>
      <c r="J656" s="30"/>
      <c r="K656" s="30"/>
      <c r="L656" s="30"/>
      <c r="M656" s="30"/>
      <c r="N656" s="30"/>
      <c r="O656" s="30"/>
      <c r="P656" s="30"/>
      <c r="Q656" s="30"/>
      <c r="R656" s="30"/>
      <c r="S656" s="30"/>
      <c r="T656" s="30"/>
      <c r="U656" s="30"/>
      <c r="V656" s="30"/>
      <c r="W656" s="30"/>
      <c r="X656" s="30"/>
      <c r="Y656" s="30"/>
      <c r="Z656" s="30"/>
      <c r="AA656" s="30"/>
      <c r="AB656" s="30"/>
      <c r="AC656" s="30"/>
      <c r="AD656" s="30"/>
      <c r="AE656" s="30"/>
      <c r="AF656" s="30"/>
      <c r="AG656" s="30"/>
      <c r="AH656" s="30"/>
      <c r="AI656" s="30"/>
      <c r="AJ656" s="30"/>
      <c r="AK656" s="30"/>
      <c r="AL656" s="30"/>
      <c r="AM656" s="30"/>
      <c r="AN656" s="30"/>
      <c r="AO656" s="30"/>
      <c r="AP656" s="30"/>
      <c r="AQ656" s="30"/>
      <c r="AR656" s="30"/>
      <c r="AS656" s="30"/>
      <c r="AT656" s="30"/>
      <c r="AU656" s="30"/>
      <c r="AV656" s="30"/>
      <c r="AW656" s="30"/>
      <c r="AX656" s="30"/>
      <c r="AY656" s="30"/>
      <c r="AZ656" s="30"/>
      <c r="BA656" s="30"/>
      <c r="BB656" s="30"/>
      <c r="BC656" s="30"/>
      <c r="BD656" s="30"/>
      <c r="BE656" s="30"/>
      <c r="BF656" s="30"/>
      <c r="BG656" s="30"/>
      <c r="BH656" s="30"/>
      <c r="BI656" s="30"/>
      <c r="BJ656" s="30"/>
      <c r="BK656" s="30"/>
      <c r="BL656" s="30"/>
      <c r="BM656" s="30"/>
      <c r="BN656" s="30"/>
      <c r="BO656" s="30"/>
      <c r="BP656" s="30"/>
      <c r="BQ656" s="30"/>
      <c r="BR656" s="30"/>
      <c r="BS656" s="30"/>
      <c r="BT656" s="30"/>
      <c r="BU656" s="30"/>
      <c r="BV656" s="30"/>
      <c r="BW656" s="30"/>
      <c r="BX656" s="30"/>
      <c r="BY656" s="30"/>
      <c r="BZ656" s="30"/>
      <c r="CA656" s="30"/>
      <c r="CB656" s="30"/>
      <c r="CC656" s="30"/>
      <c r="CD656" s="30"/>
      <c r="CE656" s="30"/>
      <c r="CF656" s="30"/>
      <c r="CG656" s="30"/>
      <c r="CH656" s="30"/>
      <c r="CI656" s="30"/>
      <c r="CJ656" s="30"/>
      <c r="CK656" s="30"/>
      <c r="CL656" s="30"/>
      <c r="CM656" s="30"/>
      <c r="CN656" s="30"/>
      <c r="CO656" s="30"/>
      <c r="CP656" s="30"/>
      <c r="CQ656" s="30"/>
      <c r="CR656" s="30"/>
    </row>
    <row r="657" spans="1:96" x14ac:dyDescent="0.25">
      <c r="A657" s="30" t="s">
        <v>31</v>
      </c>
      <c r="B657" s="30">
        <v>2336</v>
      </c>
      <c r="C657" s="30" t="s">
        <v>2909</v>
      </c>
      <c r="D657" s="30">
        <v>1430</v>
      </c>
      <c r="E657" s="30"/>
      <c r="F657" s="30"/>
      <c r="G657" s="30"/>
      <c r="H657" s="30"/>
      <c r="I657" s="30"/>
      <c r="J657" s="30"/>
      <c r="K657" s="30"/>
      <c r="L657" s="30"/>
      <c r="M657" s="30"/>
      <c r="N657" s="30"/>
      <c r="O657" s="30"/>
      <c r="P657" s="30"/>
      <c r="Q657" s="30"/>
      <c r="R657" s="30"/>
      <c r="S657" s="30"/>
      <c r="T657" s="30"/>
      <c r="U657" s="30"/>
      <c r="V657" s="30"/>
      <c r="W657" s="30"/>
      <c r="X657" s="30"/>
      <c r="Y657" s="30"/>
      <c r="Z657" s="30"/>
      <c r="AA657" s="30"/>
      <c r="AB657" s="30"/>
      <c r="AC657" s="30"/>
      <c r="AD657" s="30"/>
      <c r="AE657" s="30"/>
      <c r="AF657" s="30"/>
      <c r="AG657" s="30"/>
      <c r="AH657" s="30"/>
      <c r="AI657" s="30"/>
      <c r="AJ657" s="30"/>
      <c r="AK657" s="30"/>
      <c r="AL657" s="30"/>
      <c r="AM657" s="30"/>
      <c r="AN657" s="30"/>
      <c r="AO657" s="30"/>
      <c r="AP657" s="30"/>
      <c r="AQ657" s="30"/>
      <c r="AR657" s="30"/>
      <c r="AS657" s="30"/>
      <c r="AT657" s="30"/>
      <c r="AU657" s="30"/>
      <c r="AV657" s="30"/>
      <c r="AW657" s="30"/>
      <c r="AX657" s="30"/>
      <c r="AY657" s="30"/>
      <c r="AZ657" s="30"/>
      <c r="BA657" s="30"/>
      <c r="BB657" s="30"/>
      <c r="BC657" s="30"/>
      <c r="BD657" s="30"/>
      <c r="BE657" s="30"/>
      <c r="BF657" s="30"/>
      <c r="BG657" s="30"/>
      <c r="BH657" s="30"/>
      <c r="BI657" s="30"/>
      <c r="BJ657" s="30"/>
      <c r="BK657" s="30"/>
      <c r="BL657" s="30"/>
      <c r="BM657" s="30"/>
      <c r="BN657" s="30"/>
      <c r="BO657" s="30"/>
      <c r="BP657" s="30"/>
      <c r="BQ657" s="30"/>
      <c r="BR657" s="30"/>
      <c r="BS657" s="30"/>
      <c r="BT657" s="30"/>
      <c r="BU657" s="30"/>
      <c r="BV657" s="30"/>
      <c r="BW657" s="30"/>
      <c r="BX657" s="30"/>
      <c r="BY657" s="30"/>
      <c r="BZ657" s="30"/>
      <c r="CA657" s="30"/>
      <c r="CB657" s="30"/>
      <c r="CC657" s="30"/>
      <c r="CD657" s="30"/>
      <c r="CE657" s="30"/>
      <c r="CF657" s="30"/>
      <c r="CG657" s="30"/>
      <c r="CH657" s="30"/>
      <c r="CI657" s="30"/>
      <c r="CJ657" s="30"/>
      <c r="CK657" s="30"/>
      <c r="CL657" s="30"/>
      <c r="CM657" s="30"/>
      <c r="CN657" s="30"/>
      <c r="CO657" s="30"/>
      <c r="CP657" s="30"/>
      <c r="CQ657" s="30"/>
      <c r="CR657" s="30"/>
    </row>
    <row r="658" spans="1:96" x14ac:dyDescent="0.25">
      <c r="A658" s="30" t="s">
        <v>32</v>
      </c>
      <c r="B658" s="30">
        <v>2332</v>
      </c>
      <c r="C658" s="30" t="s">
        <v>2909</v>
      </c>
      <c r="D658" s="30">
        <v>1430</v>
      </c>
      <c r="E658" s="30"/>
      <c r="F658" s="30"/>
      <c r="G658" s="30"/>
      <c r="H658" s="30"/>
      <c r="I658" s="30"/>
      <c r="J658" s="30"/>
      <c r="K658" s="30"/>
      <c r="L658" s="30"/>
      <c r="M658" s="30"/>
      <c r="N658" s="30"/>
      <c r="O658" s="30"/>
      <c r="P658" s="30"/>
      <c r="Q658" s="30"/>
      <c r="R658" s="30"/>
      <c r="S658" s="30"/>
      <c r="T658" s="30"/>
      <c r="U658" s="30"/>
      <c r="V658" s="30"/>
      <c r="W658" s="30"/>
      <c r="X658" s="30"/>
      <c r="Y658" s="30"/>
      <c r="Z658" s="30"/>
      <c r="AA658" s="30"/>
      <c r="AB658" s="30"/>
      <c r="AC658" s="30"/>
      <c r="AD658" s="30"/>
      <c r="AE658" s="30"/>
      <c r="AF658" s="30"/>
      <c r="AG658" s="30"/>
      <c r="AH658" s="30"/>
      <c r="AI658" s="30"/>
      <c r="AJ658" s="30"/>
      <c r="AK658" s="30"/>
      <c r="AL658" s="30"/>
      <c r="AM658" s="30"/>
      <c r="AN658" s="30"/>
      <c r="AO658" s="30"/>
      <c r="AP658" s="30"/>
      <c r="AQ658" s="30"/>
      <c r="AR658" s="30"/>
      <c r="AS658" s="30"/>
      <c r="AT658" s="30"/>
      <c r="AU658" s="30"/>
      <c r="AV658" s="30"/>
      <c r="AW658" s="30"/>
      <c r="AX658" s="30"/>
      <c r="AY658" s="30"/>
      <c r="AZ658" s="30"/>
      <c r="BA658" s="30"/>
      <c r="BB658" s="30"/>
      <c r="BC658" s="30"/>
      <c r="BD658" s="30"/>
      <c r="BE658" s="30"/>
      <c r="BF658" s="30"/>
      <c r="BG658" s="30"/>
      <c r="BH658" s="30"/>
      <c r="BI658" s="30"/>
      <c r="BJ658" s="30"/>
      <c r="BK658" s="30"/>
      <c r="BL658" s="30"/>
      <c r="BM658" s="30"/>
      <c r="BN658" s="30"/>
      <c r="BO658" s="30"/>
      <c r="BP658" s="30"/>
      <c r="BQ658" s="30"/>
      <c r="BR658" s="30"/>
      <c r="BS658" s="30"/>
      <c r="BT658" s="30"/>
      <c r="BU658" s="30"/>
      <c r="BV658" s="30"/>
      <c r="BW658" s="30"/>
      <c r="BX658" s="30"/>
      <c r="BY658" s="30"/>
      <c r="BZ658" s="30"/>
      <c r="CA658" s="30"/>
      <c r="CB658" s="30"/>
      <c r="CC658" s="30"/>
      <c r="CD658" s="30"/>
      <c r="CE658" s="30"/>
      <c r="CF658" s="30"/>
      <c r="CG658" s="30"/>
      <c r="CH658" s="30"/>
      <c r="CI658" s="30"/>
      <c r="CJ658" s="30"/>
      <c r="CK658" s="30"/>
      <c r="CL658" s="30"/>
      <c r="CM658" s="30"/>
      <c r="CN658" s="30"/>
      <c r="CO658" s="30"/>
      <c r="CP658" s="30"/>
      <c r="CQ658" s="30"/>
      <c r="CR658" s="30"/>
    </row>
    <row r="659" spans="1:96" x14ac:dyDescent="0.25">
      <c r="A659" s="30" t="s">
        <v>33</v>
      </c>
      <c r="B659" s="30">
        <v>2338</v>
      </c>
      <c r="C659" s="30" t="s">
        <v>2647</v>
      </c>
      <c r="D659" s="30">
        <v>900</v>
      </c>
      <c r="E659" s="30"/>
      <c r="F659" s="30"/>
      <c r="G659" s="30"/>
      <c r="H659" s="30"/>
      <c r="I659" s="30"/>
      <c r="J659" s="30"/>
      <c r="K659" s="30"/>
      <c r="L659" s="30"/>
      <c r="M659" s="30"/>
      <c r="N659" s="30"/>
      <c r="O659" s="30"/>
      <c r="P659" s="30"/>
      <c r="Q659" s="30"/>
      <c r="R659" s="30"/>
      <c r="S659" s="30"/>
      <c r="T659" s="30"/>
      <c r="U659" s="30"/>
      <c r="V659" s="30"/>
      <c r="W659" s="30"/>
      <c r="X659" s="30"/>
      <c r="Y659" s="30"/>
      <c r="Z659" s="30"/>
      <c r="AA659" s="30"/>
      <c r="AB659" s="30"/>
      <c r="AC659" s="30"/>
      <c r="AD659" s="30"/>
      <c r="AE659" s="30"/>
      <c r="AF659" s="30"/>
      <c r="AG659" s="30"/>
      <c r="AH659" s="30"/>
      <c r="AI659" s="30"/>
      <c r="AJ659" s="30"/>
      <c r="AK659" s="30"/>
      <c r="AL659" s="30"/>
      <c r="AM659" s="30"/>
      <c r="AN659" s="30"/>
      <c r="AO659" s="30"/>
      <c r="AP659" s="30"/>
      <c r="AQ659" s="30"/>
      <c r="AR659" s="30"/>
      <c r="AS659" s="30"/>
      <c r="AT659" s="30"/>
      <c r="AU659" s="30"/>
      <c r="AV659" s="30"/>
      <c r="AW659" s="30"/>
      <c r="AX659" s="30"/>
      <c r="AY659" s="30"/>
      <c r="AZ659" s="30"/>
      <c r="BA659" s="30"/>
      <c r="BB659" s="30"/>
      <c r="BC659" s="30"/>
      <c r="BD659" s="30"/>
      <c r="BE659" s="30"/>
      <c r="BF659" s="30"/>
      <c r="BG659" s="30"/>
      <c r="BH659" s="30"/>
      <c r="BI659" s="30"/>
      <c r="BJ659" s="30"/>
      <c r="BK659" s="30"/>
      <c r="BL659" s="30"/>
      <c r="BM659" s="30"/>
      <c r="BN659" s="30"/>
      <c r="BO659" s="30"/>
      <c r="BP659" s="30"/>
      <c r="BQ659" s="30"/>
      <c r="BR659" s="30"/>
      <c r="BS659" s="30"/>
      <c r="BT659" s="30"/>
      <c r="BU659" s="30"/>
      <c r="BV659" s="30"/>
      <c r="BW659" s="30"/>
      <c r="BX659" s="30"/>
      <c r="BY659" s="30"/>
      <c r="BZ659" s="30"/>
      <c r="CA659" s="30"/>
      <c r="CB659" s="30"/>
      <c r="CC659" s="30"/>
      <c r="CD659" s="30"/>
      <c r="CE659" s="30"/>
      <c r="CF659" s="30"/>
      <c r="CG659" s="30"/>
      <c r="CH659" s="30"/>
      <c r="CI659" s="30"/>
      <c r="CJ659" s="30"/>
      <c r="CK659" s="30"/>
      <c r="CL659" s="30"/>
      <c r="CM659" s="30"/>
      <c r="CN659" s="30"/>
      <c r="CO659" s="30"/>
      <c r="CP659" s="30"/>
      <c r="CQ659" s="30"/>
      <c r="CR659" s="30"/>
    </row>
    <row r="660" spans="1:96" x14ac:dyDescent="0.25">
      <c r="A660" s="30" t="s">
        <v>34</v>
      </c>
      <c r="B660" s="30">
        <v>2340</v>
      </c>
      <c r="C660" s="30" t="s">
        <v>2754</v>
      </c>
      <c r="D660" s="30">
        <v>910</v>
      </c>
      <c r="E660" s="30"/>
      <c r="F660" s="30"/>
      <c r="G660" s="30"/>
      <c r="H660" s="30"/>
      <c r="I660" s="30"/>
      <c r="J660" s="30"/>
      <c r="K660" s="30"/>
      <c r="L660" s="30"/>
      <c r="M660" s="30"/>
      <c r="N660" s="30"/>
      <c r="O660" s="30"/>
      <c r="P660" s="30"/>
      <c r="Q660" s="30"/>
      <c r="R660" s="30"/>
      <c r="S660" s="30"/>
      <c r="T660" s="30"/>
      <c r="U660" s="30"/>
      <c r="V660" s="30"/>
      <c r="W660" s="30"/>
      <c r="X660" s="30"/>
      <c r="Y660" s="30"/>
      <c r="Z660" s="30"/>
      <c r="AA660" s="30"/>
      <c r="AB660" s="30"/>
      <c r="AC660" s="30"/>
      <c r="AD660" s="30"/>
      <c r="AE660" s="30"/>
      <c r="AF660" s="30"/>
      <c r="AG660" s="30"/>
      <c r="AH660" s="30"/>
      <c r="AI660" s="30"/>
      <c r="AJ660" s="30"/>
      <c r="AK660" s="30"/>
      <c r="AL660" s="30"/>
      <c r="AM660" s="30"/>
      <c r="AN660" s="30"/>
      <c r="AO660" s="30"/>
      <c r="AP660" s="30"/>
      <c r="AQ660" s="30"/>
      <c r="AR660" s="30"/>
      <c r="AS660" s="30"/>
      <c r="AT660" s="30"/>
      <c r="AU660" s="30"/>
      <c r="AV660" s="30"/>
      <c r="AW660" s="30"/>
      <c r="AX660" s="30"/>
      <c r="AY660" s="30"/>
      <c r="AZ660" s="30"/>
      <c r="BA660" s="30"/>
      <c r="BB660" s="30"/>
      <c r="BC660" s="30"/>
      <c r="BD660" s="30"/>
      <c r="BE660" s="30"/>
      <c r="BF660" s="30"/>
      <c r="BG660" s="30"/>
      <c r="BH660" s="30"/>
      <c r="BI660" s="30"/>
      <c r="BJ660" s="30"/>
      <c r="BK660" s="30"/>
      <c r="BL660" s="30"/>
      <c r="BM660" s="30"/>
      <c r="BN660" s="30"/>
      <c r="BO660" s="30"/>
      <c r="BP660" s="30"/>
      <c r="BQ660" s="30"/>
      <c r="BR660" s="30"/>
      <c r="BS660" s="30"/>
      <c r="BT660" s="30"/>
      <c r="BU660" s="30"/>
      <c r="BV660" s="30"/>
      <c r="BW660" s="30"/>
      <c r="BX660" s="30"/>
      <c r="BY660" s="30"/>
      <c r="BZ660" s="30"/>
      <c r="CA660" s="30"/>
      <c r="CB660" s="30"/>
      <c r="CC660" s="30"/>
      <c r="CD660" s="30"/>
      <c r="CE660" s="30"/>
      <c r="CF660" s="30"/>
      <c r="CG660" s="30"/>
      <c r="CH660" s="30"/>
      <c r="CI660" s="30"/>
      <c r="CJ660" s="30"/>
      <c r="CK660" s="30"/>
      <c r="CL660" s="30"/>
      <c r="CM660" s="30"/>
      <c r="CN660" s="30"/>
      <c r="CO660" s="30"/>
      <c r="CP660" s="30"/>
      <c r="CQ660" s="30"/>
      <c r="CR660" s="30"/>
    </row>
    <row r="661" spans="1:96" x14ac:dyDescent="0.25">
      <c r="A661" s="30" t="s">
        <v>35</v>
      </c>
      <c r="B661" s="30">
        <v>2343</v>
      </c>
      <c r="C661" s="30" t="s">
        <v>2671</v>
      </c>
      <c r="D661" s="30">
        <v>470</v>
      </c>
      <c r="E661" s="30"/>
      <c r="F661" s="30"/>
      <c r="G661" s="30"/>
      <c r="H661" s="30"/>
      <c r="I661" s="30"/>
      <c r="J661" s="30"/>
      <c r="K661" s="30"/>
      <c r="L661" s="30"/>
      <c r="M661" s="30"/>
      <c r="N661" s="30"/>
      <c r="O661" s="30"/>
      <c r="P661" s="30"/>
      <c r="Q661" s="30"/>
      <c r="R661" s="30"/>
      <c r="S661" s="30"/>
      <c r="T661" s="30"/>
      <c r="U661" s="30"/>
      <c r="V661" s="30"/>
      <c r="W661" s="30"/>
      <c r="X661" s="30"/>
      <c r="Y661" s="30"/>
      <c r="Z661" s="30"/>
      <c r="AA661" s="30"/>
      <c r="AB661" s="30"/>
      <c r="AC661" s="30"/>
      <c r="AD661" s="30"/>
      <c r="AE661" s="30"/>
      <c r="AF661" s="30"/>
      <c r="AG661" s="30"/>
      <c r="AH661" s="30"/>
      <c r="AI661" s="30"/>
      <c r="AJ661" s="30"/>
      <c r="AK661" s="30"/>
      <c r="AL661" s="30"/>
      <c r="AM661" s="30"/>
      <c r="AN661" s="30"/>
      <c r="AO661" s="30"/>
      <c r="AP661" s="30"/>
      <c r="AQ661" s="30"/>
      <c r="AR661" s="30"/>
      <c r="AS661" s="30"/>
      <c r="AT661" s="30"/>
      <c r="AU661" s="30"/>
      <c r="AV661" s="30"/>
      <c r="AW661" s="30"/>
      <c r="AX661" s="30"/>
      <c r="AY661" s="30"/>
      <c r="AZ661" s="30"/>
      <c r="BA661" s="30"/>
      <c r="BB661" s="30"/>
      <c r="BC661" s="30"/>
      <c r="BD661" s="30"/>
      <c r="BE661" s="30"/>
      <c r="BF661" s="30"/>
      <c r="BG661" s="30"/>
      <c r="BH661" s="30"/>
      <c r="BI661" s="30"/>
      <c r="BJ661" s="30"/>
      <c r="BK661" s="30"/>
      <c r="BL661" s="30"/>
      <c r="BM661" s="30"/>
      <c r="BN661" s="30"/>
      <c r="BO661" s="30"/>
      <c r="BP661" s="30"/>
      <c r="BQ661" s="30"/>
      <c r="BR661" s="30"/>
      <c r="BS661" s="30"/>
      <c r="BT661" s="30"/>
      <c r="BU661" s="30"/>
      <c r="BV661" s="30"/>
      <c r="BW661" s="30"/>
      <c r="BX661" s="30"/>
      <c r="BY661" s="30"/>
      <c r="BZ661" s="30"/>
      <c r="CA661" s="30"/>
      <c r="CB661" s="30"/>
      <c r="CC661" s="30"/>
      <c r="CD661" s="30"/>
      <c r="CE661" s="30"/>
      <c r="CF661" s="30"/>
      <c r="CG661" s="30"/>
      <c r="CH661" s="30"/>
      <c r="CI661" s="30"/>
      <c r="CJ661" s="30"/>
      <c r="CK661" s="30"/>
      <c r="CL661" s="30"/>
      <c r="CM661" s="30"/>
      <c r="CN661" s="30"/>
      <c r="CO661" s="30"/>
      <c r="CP661" s="30"/>
      <c r="CQ661" s="30"/>
      <c r="CR661" s="30"/>
    </row>
    <row r="662" spans="1:96" x14ac:dyDescent="0.25">
      <c r="A662" s="30" t="s">
        <v>36</v>
      </c>
      <c r="B662" s="30">
        <v>2399</v>
      </c>
      <c r="C662" s="30" t="s">
        <v>2800</v>
      </c>
      <c r="D662" s="30">
        <v>40</v>
      </c>
      <c r="E662" s="30"/>
      <c r="F662" s="30"/>
      <c r="G662" s="30"/>
      <c r="H662" s="30"/>
      <c r="I662" s="30"/>
      <c r="J662" s="30"/>
      <c r="K662" s="30"/>
      <c r="L662" s="30"/>
      <c r="M662" s="30"/>
      <c r="N662" s="30"/>
      <c r="O662" s="30"/>
      <c r="P662" s="30"/>
      <c r="Q662" s="30"/>
      <c r="R662" s="30"/>
      <c r="S662" s="30"/>
      <c r="T662" s="30"/>
      <c r="U662" s="30"/>
      <c r="V662" s="30"/>
      <c r="W662" s="30"/>
      <c r="X662" s="30"/>
      <c r="Y662" s="30"/>
      <c r="Z662" s="30"/>
      <c r="AA662" s="30"/>
      <c r="AB662" s="30"/>
      <c r="AC662" s="30"/>
      <c r="AD662" s="30"/>
      <c r="AE662" s="30"/>
      <c r="AF662" s="30"/>
      <c r="AG662" s="30"/>
      <c r="AH662" s="30"/>
      <c r="AI662" s="30"/>
      <c r="AJ662" s="30"/>
      <c r="AK662" s="30"/>
      <c r="AL662" s="30"/>
      <c r="AM662" s="30"/>
      <c r="AN662" s="30"/>
      <c r="AO662" s="30"/>
      <c r="AP662" s="30"/>
      <c r="AQ662" s="30"/>
      <c r="AR662" s="30"/>
      <c r="AS662" s="30"/>
      <c r="AT662" s="30"/>
      <c r="AU662" s="30"/>
      <c r="AV662" s="30"/>
      <c r="AW662" s="30"/>
      <c r="AX662" s="30"/>
      <c r="AY662" s="30"/>
      <c r="AZ662" s="30"/>
      <c r="BA662" s="30"/>
      <c r="BB662" s="30"/>
      <c r="BC662" s="30"/>
      <c r="BD662" s="30"/>
      <c r="BE662" s="30"/>
      <c r="BF662" s="30"/>
      <c r="BG662" s="30"/>
      <c r="BH662" s="30"/>
      <c r="BI662" s="30"/>
      <c r="BJ662" s="30"/>
      <c r="BK662" s="30"/>
      <c r="BL662" s="30"/>
      <c r="BM662" s="30"/>
      <c r="BN662" s="30"/>
      <c r="BO662" s="30"/>
      <c r="BP662" s="30"/>
      <c r="BQ662" s="30"/>
      <c r="BR662" s="30"/>
      <c r="BS662" s="30"/>
      <c r="BT662" s="30"/>
      <c r="BU662" s="30"/>
      <c r="BV662" s="30"/>
      <c r="BW662" s="30"/>
      <c r="BX662" s="30"/>
      <c r="BY662" s="30"/>
      <c r="BZ662" s="30"/>
      <c r="CA662" s="30"/>
      <c r="CB662" s="30"/>
      <c r="CC662" s="30"/>
      <c r="CD662" s="30"/>
      <c r="CE662" s="30"/>
      <c r="CF662" s="30"/>
      <c r="CG662" s="30"/>
      <c r="CH662" s="30"/>
      <c r="CI662" s="30"/>
      <c r="CJ662" s="30"/>
      <c r="CK662" s="30"/>
      <c r="CL662" s="30"/>
      <c r="CM662" s="30"/>
      <c r="CN662" s="30"/>
      <c r="CO662" s="30"/>
      <c r="CP662" s="30"/>
      <c r="CQ662" s="30"/>
      <c r="CR662" s="30"/>
    </row>
    <row r="663" spans="1:96" x14ac:dyDescent="0.25">
      <c r="A663" s="30" t="s">
        <v>37</v>
      </c>
      <c r="B663" s="30">
        <v>2234</v>
      </c>
      <c r="C663" s="30" t="s">
        <v>2647</v>
      </c>
      <c r="D663" s="30">
        <v>900</v>
      </c>
      <c r="E663" s="30"/>
      <c r="F663" s="30"/>
      <c r="G663" s="30"/>
      <c r="H663" s="30"/>
      <c r="I663" s="30"/>
      <c r="J663" s="30"/>
      <c r="K663" s="30"/>
      <c r="L663" s="30"/>
      <c r="M663" s="30"/>
      <c r="N663" s="30"/>
      <c r="O663" s="30"/>
      <c r="P663" s="30"/>
      <c r="Q663" s="30"/>
      <c r="R663" s="30"/>
      <c r="S663" s="30"/>
      <c r="T663" s="30"/>
      <c r="U663" s="30"/>
      <c r="V663" s="30"/>
      <c r="W663" s="30"/>
      <c r="X663" s="30"/>
      <c r="Y663" s="30"/>
      <c r="Z663" s="30"/>
      <c r="AA663" s="30"/>
      <c r="AB663" s="30"/>
      <c r="AC663" s="30"/>
      <c r="AD663" s="30"/>
      <c r="AE663" s="30"/>
      <c r="AF663" s="30"/>
      <c r="AG663" s="30"/>
      <c r="AH663" s="30"/>
      <c r="AI663" s="30"/>
      <c r="AJ663" s="30"/>
      <c r="AK663" s="30"/>
      <c r="AL663" s="30"/>
      <c r="AM663" s="30"/>
      <c r="AN663" s="30"/>
      <c r="AO663" s="30"/>
      <c r="AP663" s="30"/>
      <c r="AQ663" s="30"/>
      <c r="AR663" s="30"/>
      <c r="AS663" s="30"/>
      <c r="AT663" s="30"/>
      <c r="AU663" s="30"/>
      <c r="AV663" s="30"/>
      <c r="AW663" s="30"/>
      <c r="AX663" s="30"/>
      <c r="AY663" s="30"/>
      <c r="AZ663" s="30"/>
      <c r="BA663" s="30"/>
      <c r="BB663" s="30"/>
      <c r="BC663" s="30"/>
      <c r="BD663" s="30"/>
      <c r="BE663" s="30"/>
      <c r="BF663" s="30"/>
      <c r="BG663" s="30"/>
      <c r="BH663" s="30"/>
      <c r="BI663" s="30"/>
      <c r="BJ663" s="30"/>
      <c r="BK663" s="30"/>
      <c r="BL663" s="30"/>
      <c r="BM663" s="30"/>
      <c r="BN663" s="30"/>
      <c r="BO663" s="30"/>
      <c r="BP663" s="30"/>
      <c r="BQ663" s="30"/>
      <c r="BR663" s="30"/>
      <c r="BS663" s="30"/>
      <c r="BT663" s="30"/>
      <c r="BU663" s="30"/>
      <c r="BV663" s="30"/>
      <c r="BW663" s="30"/>
      <c r="BX663" s="30"/>
      <c r="BY663" s="30"/>
      <c r="BZ663" s="30"/>
      <c r="CA663" s="30"/>
      <c r="CB663" s="30"/>
      <c r="CC663" s="30"/>
      <c r="CD663" s="30"/>
      <c r="CE663" s="30"/>
      <c r="CF663" s="30"/>
      <c r="CG663" s="30"/>
      <c r="CH663" s="30"/>
      <c r="CI663" s="30"/>
      <c r="CJ663" s="30"/>
      <c r="CK663" s="30"/>
      <c r="CL663" s="30"/>
      <c r="CM663" s="30"/>
      <c r="CN663" s="30"/>
      <c r="CO663" s="30"/>
      <c r="CP663" s="30"/>
      <c r="CQ663" s="30"/>
      <c r="CR663" s="30"/>
    </row>
    <row r="664" spans="1:96" x14ac:dyDescent="0.25">
      <c r="A664" s="30" t="s">
        <v>38</v>
      </c>
      <c r="B664" s="30">
        <v>2346</v>
      </c>
      <c r="C664" s="30" t="s">
        <v>2754</v>
      </c>
      <c r="D664" s="30">
        <v>910</v>
      </c>
      <c r="E664" s="30"/>
      <c r="F664" s="30"/>
      <c r="G664" s="30"/>
      <c r="H664" s="30"/>
      <c r="I664" s="30"/>
      <c r="J664" s="30"/>
      <c r="K664" s="30"/>
      <c r="L664" s="30"/>
      <c r="M664" s="30"/>
      <c r="N664" s="30"/>
      <c r="O664" s="30"/>
      <c r="P664" s="30"/>
      <c r="Q664" s="30"/>
      <c r="R664" s="30"/>
      <c r="S664" s="30"/>
      <c r="T664" s="30"/>
      <c r="U664" s="30"/>
      <c r="V664" s="30"/>
      <c r="W664" s="30"/>
      <c r="X664" s="30"/>
      <c r="Y664" s="30"/>
      <c r="Z664" s="30"/>
      <c r="AA664" s="30"/>
      <c r="AB664" s="30"/>
      <c r="AC664" s="30"/>
      <c r="AD664" s="30"/>
      <c r="AE664" s="30"/>
      <c r="AF664" s="30"/>
      <c r="AG664" s="30"/>
      <c r="AH664" s="30"/>
      <c r="AI664" s="30"/>
      <c r="AJ664" s="30"/>
      <c r="AK664" s="30"/>
      <c r="AL664" s="30"/>
      <c r="AM664" s="30"/>
      <c r="AN664" s="30"/>
      <c r="AO664" s="30"/>
      <c r="AP664" s="30"/>
      <c r="AQ664" s="30"/>
      <c r="AR664" s="30"/>
      <c r="AS664" s="30"/>
      <c r="AT664" s="30"/>
      <c r="AU664" s="30"/>
      <c r="AV664" s="30"/>
      <c r="AW664" s="30"/>
      <c r="AX664" s="30"/>
      <c r="AY664" s="30"/>
      <c r="AZ664" s="30"/>
      <c r="BA664" s="30"/>
      <c r="BB664" s="30"/>
      <c r="BC664" s="30"/>
      <c r="BD664" s="30"/>
      <c r="BE664" s="30"/>
      <c r="BF664" s="30"/>
      <c r="BG664" s="30"/>
      <c r="BH664" s="30"/>
      <c r="BI664" s="30"/>
      <c r="BJ664" s="30"/>
      <c r="BK664" s="30"/>
      <c r="BL664" s="30"/>
      <c r="BM664" s="30"/>
      <c r="BN664" s="30"/>
      <c r="BO664" s="30"/>
      <c r="BP664" s="30"/>
      <c r="BQ664" s="30"/>
      <c r="BR664" s="30"/>
      <c r="BS664" s="30"/>
      <c r="BT664" s="30"/>
      <c r="BU664" s="30"/>
      <c r="BV664" s="30"/>
      <c r="BW664" s="30"/>
      <c r="BX664" s="30"/>
      <c r="BY664" s="30"/>
      <c r="BZ664" s="30"/>
      <c r="CA664" s="30"/>
      <c r="CB664" s="30"/>
      <c r="CC664" s="30"/>
      <c r="CD664" s="30"/>
      <c r="CE664" s="30"/>
      <c r="CF664" s="30"/>
      <c r="CG664" s="30"/>
      <c r="CH664" s="30"/>
      <c r="CI664" s="30"/>
      <c r="CJ664" s="30"/>
      <c r="CK664" s="30"/>
      <c r="CL664" s="30"/>
      <c r="CM664" s="30"/>
      <c r="CN664" s="30"/>
      <c r="CO664" s="30"/>
      <c r="CP664" s="30"/>
      <c r="CQ664" s="30"/>
      <c r="CR664" s="30"/>
    </row>
    <row r="665" spans="1:96" x14ac:dyDescent="0.25">
      <c r="A665" s="30" t="s">
        <v>39</v>
      </c>
      <c r="B665" s="30">
        <v>2350</v>
      </c>
      <c r="C665" s="30" t="s">
        <v>2754</v>
      </c>
      <c r="D665" s="30">
        <v>910</v>
      </c>
      <c r="E665" s="30"/>
      <c r="F665" s="30"/>
      <c r="G665" s="30"/>
      <c r="H665" s="30"/>
      <c r="I665" s="30"/>
      <c r="J665" s="30"/>
      <c r="K665" s="30"/>
      <c r="L665" s="30"/>
      <c r="M665" s="30"/>
      <c r="N665" s="30"/>
      <c r="O665" s="30"/>
      <c r="P665" s="30"/>
      <c r="Q665" s="30"/>
      <c r="R665" s="30"/>
      <c r="S665" s="30"/>
      <c r="T665" s="30"/>
      <c r="U665" s="30"/>
      <c r="V665" s="30"/>
      <c r="W665" s="30"/>
      <c r="X665" s="30"/>
      <c r="Y665" s="30"/>
      <c r="Z665" s="30"/>
      <c r="AA665" s="30"/>
      <c r="AB665" s="30"/>
      <c r="AC665" s="30"/>
      <c r="AD665" s="30"/>
      <c r="AE665" s="30"/>
      <c r="AF665" s="30"/>
      <c r="AG665" s="30"/>
      <c r="AH665" s="30"/>
      <c r="AI665" s="30"/>
      <c r="AJ665" s="30"/>
      <c r="AK665" s="30"/>
      <c r="AL665" s="30"/>
      <c r="AM665" s="30"/>
      <c r="AN665" s="30"/>
      <c r="AO665" s="30"/>
      <c r="AP665" s="30"/>
      <c r="AQ665" s="30"/>
      <c r="AR665" s="30"/>
      <c r="AS665" s="30"/>
      <c r="AT665" s="30"/>
      <c r="AU665" s="30"/>
      <c r="AV665" s="30"/>
      <c r="AW665" s="30"/>
      <c r="AX665" s="30"/>
      <c r="AY665" s="30"/>
      <c r="AZ665" s="30"/>
      <c r="BA665" s="30"/>
      <c r="BB665" s="30"/>
      <c r="BC665" s="30"/>
      <c r="BD665" s="30"/>
      <c r="BE665" s="30"/>
      <c r="BF665" s="30"/>
      <c r="BG665" s="30"/>
      <c r="BH665" s="30"/>
      <c r="BI665" s="30"/>
      <c r="BJ665" s="30"/>
      <c r="BK665" s="30"/>
      <c r="BL665" s="30"/>
      <c r="BM665" s="30"/>
      <c r="BN665" s="30"/>
      <c r="BO665" s="30"/>
      <c r="BP665" s="30"/>
      <c r="BQ665" s="30"/>
      <c r="BR665" s="30"/>
      <c r="BS665" s="30"/>
      <c r="BT665" s="30"/>
      <c r="BU665" s="30"/>
      <c r="BV665" s="30"/>
      <c r="BW665" s="30"/>
      <c r="BX665" s="30"/>
      <c r="BY665" s="30"/>
      <c r="BZ665" s="30"/>
      <c r="CA665" s="30"/>
      <c r="CB665" s="30"/>
      <c r="CC665" s="30"/>
      <c r="CD665" s="30"/>
      <c r="CE665" s="30"/>
      <c r="CF665" s="30"/>
      <c r="CG665" s="30"/>
      <c r="CH665" s="30"/>
      <c r="CI665" s="30"/>
      <c r="CJ665" s="30"/>
      <c r="CK665" s="30"/>
      <c r="CL665" s="30"/>
      <c r="CM665" s="30"/>
      <c r="CN665" s="30"/>
      <c r="CO665" s="30"/>
      <c r="CP665" s="30"/>
      <c r="CQ665" s="30"/>
      <c r="CR665" s="30"/>
    </row>
    <row r="666" spans="1:96" x14ac:dyDescent="0.25">
      <c r="A666" s="30" t="s">
        <v>40</v>
      </c>
      <c r="B666" s="30">
        <v>2355</v>
      </c>
      <c r="C666" s="30" t="s">
        <v>2754</v>
      </c>
      <c r="D666" s="30">
        <v>910</v>
      </c>
      <c r="E666" s="30"/>
      <c r="F666" s="30"/>
      <c r="G666" s="30"/>
      <c r="H666" s="30"/>
      <c r="I666" s="30"/>
      <c r="J666" s="30"/>
      <c r="K666" s="30"/>
      <c r="L666" s="30"/>
      <c r="M666" s="30"/>
      <c r="N666" s="30"/>
      <c r="O666" s="30"/>
      <c r="P666" s="30"/>
      <c r="Q666" s="30"/>
      <c r="R666" s="30"/>
      <c r="S666" s="30"/>
      <c r="T666" s="30"/>
      <c r="U666" s="30"/>
      <c r="V666" s="30"/>
      <c r="W666" s="30"/>
      <c r="X666" s="30"/>
      <c r="Y666" s="30"/>
      <c r="Z666" s="30"/>
      <c r="AA666" s="30"/>
      <c r="AB666" s="30"/>
      <c r="AC666" s="30"/>
      <c r="AD666" s="30"/>
      <c r="AE666" s="30"/>
      <c r="AF666" s="30"/>
      <c r="AG666" s="30"/>
      <c r="AH666" s="30"/>
      <c r="AI666" s="30"/>
      <c r="AJ666" s="30"/>
      <c r="AK666" s="30"/>
      <c r="AL666" s="30"/>
      <c r="AM666" s="30"/>
      <c r="AN666" s="30"/>
      <c r="AO666" s="30"/>
      <c r="AP666" s="30"/>
      <c r="AQ666" s="30"/>
      <c r="AR666" s="30"/>
      <c r="AS666" s="30"/>
      <c r="AT666" s="30"/>
      <c r="AU666" s="30"/>
      <c r="AV666" s="30"/>
      <c r="AW666" s="30"/>
      <c r="AX666" s="30"/>
      <c r="AY666" s="30"/>
      <c r="AZ666" s="30"/>
      <c r="BA666" s="30"/>
      <c r="BB666" s="30"/>
      <c r="BC666" s="30"/>
      <c r="BD666" s="30"/>
      <c r="BE666" s="30"/>
      <c r="BF666" s="30"/>
      <c r="BG666" s="30"/>
      <c r="BH666" s="30"/>
      <c r="BI666" s="30"/>
      <c r="BJ666" s="30"/>
      <c r="BK666" s="30"/>
      <c r="BL666" s="30"/>
      <c r="BM666" s="30"/>
      <c r="BN666" s="30"/>
      <c r="BO666" s="30"/>
      <c r="BP666" s="30"/>
      <c r="BQ666" s="30"/>
      <c r="BR666" s="30"/>
      <c r="BS666" s="30"/>
      <c r="BT666" s="30"/>
      <c r="BU666" s="30"/>
      <c r="BV666" s="30"/>
      <c r="BW666" s="30"/>
      <c r="BX666" s="30"/>
      <c r="BY666" s="30"/>
      <c r="BZ666" s="30"/>
      <c r="CA666" s="30"/>
      <c r="CB666" s="30"/>
      <c r="CC666" s="30"/>
      <c r="CD666" s="30"/>
      <c r="CE666" s="30"/>
      <c r="CF666" s="30"/>
      <c r="CG666" s="30"/>
      <c r="CH666" s="30"/>
      <c r="CI666" s="30"/>
      <c r="CJ666" s="30"/>
      <c r="CK666" s="30"/>
      <c r="CL666" s="30"/>
      <c r="CM666" s="30"/>
      <c r="CN666" s="30"/>
      <c r="CO666" s="30"/>
      <c r="CP666" s="30"/>
      <c r="CQ666" s="30"/>
      <c r="CR666" s="30"/>
    </row>
    <row r="667" spans="1:96" x14ac:dyDescent="0.25">
      <c r="A667" s="30" t="s">
        <v>41</v>
      </c>
      <c r="B667" s="30">
        <v>2357</v>
      </c>
      <c r="C667" s="30" t="s">
        <v>2706</v>
      </c>
      <c r="D667" s="30">
        <v>130</v>
      </c>
      <c r="E667" s="30"/>
      <c r="F667" s="30"/>
      <c r="G667" s="30"/>
      <c r="H667" s="30"/>
      <c r="I667" s="30"/>
      <c r="J667" s="30"/>
      <c r="K667" s="30"/>
      <c r="L667" s="30"/>
      <c r="M667" s="30"/>
      <c r="N667" s="30"/>
      <c r="O667" s="30"/>
      <c r="P667" s="30"/>
      <c r="Q667" s="30"/>
      <c r="R667" s="30"/>
      <c r="S667" s="30"/>
      <c r="T667" s="30"/>
      <c r="U667" s="30"/>
      <c r="V667" s="30"/>
      <c r="W667" s="30"/>
      <c r="X667" s="30"/>
      <c r="Y667" s="30"/>
      <c r="Z667" s="30"/>
      <c r="AA667" s="30"/>
      <c r="AB667" s="30"/>
      <c r="AC667" s="30"/>
      <c r="AD667" s="30"/>
      <c r="AE667" s="30"/>
      <c r="AF667" s="30"/>
      <c r="AG667" s="30"/>
      <c r="AH667" s="30"/>
      <c r="AI667" s="30"/>
      <c r="AJ667" s="30"/>
      <c r="AK667" s="30"/>
      <c r="AL667" s="30"/>
      <c r="AM667" s="30"/>
      <c r="AN667" s="30"/>
      <c r="AO667" s="30"/>
      <c r="AP667" s="30"/>
      <c r="AQ667" s="30"/>
      <c r="AR667" s="30"/>
      <c r="AS667" s="30"/>
      <c r="AT667" s="30"/>
      <c r="AU667" s="30"/>
      <c r="AV667" s="30"/>
      <c r="AW667" s="30"/>
      <c r="AX667" s="30"/>
      <c r="AY667" s="30"/>
      <c r="AZ667" s="30"/>
      <c r="BA667" s="30"/>
      <c r="BB667" s="30"/>
      <c r="BC667" s="30"/>
      <c r="BD667" s="30"/>
      <c r="BE667" s="30"/>
      <c r="BF667" s="30"/>
      <c r="BG667" s="30"/>
      <c r="BH667" s="30"/>
      <c r="BI667" s="30"/>
      <c r="BJ667" s="30"/>
      <c r="BK667" s="30"/>
      <c r="BL667" s="30"/>
      <c r="BM667" s="30"/>
      <c r="BN667" s="30"/>
      <c r="BO667" s="30"/>
      <c r="BP667" s="30"/>
      <c r="BQ667" s="30"/>
      <c r="BR667" s="30"/>
      <c r="BS667" s="30"/>
      <c r="BT667" s="30"/>
      <c r="BU667" s="30"/>
      <c r="BV667" s="30"/>
      <c r="BW667" s="30"/>
      <c r="BX667" s="30"/>
      <c r="BY667" s="30"/>
      <c r="BZ667" s="30"/>
      <c r="CA667" s="30"/>
      <c r="CB667" s="30"/>
      <c r="CC667" s="30"/>
      <c r="CD667" s="30"/>
      <c r="CE667" s="30"/>
      <c r="CF667" s="30"/>
      <c r="CG667" s="30"/>
      <c r="CH667" s="30"/>
      <c r="CI667" s="30"/>
      <c r="CJ667" s="30"/>
      <c r="CK667" s="30"/>
      <c r="CL667" s="30"/>
      <c r="CM667" s="30"/>
      <c r="CN667" s="30"/>
      <c r="CO667" s="30"/>
      <c r="CP667" s="30"/>
      <c r="CQ667" s="30"/>
      <c r="CR667" s="30"/>
    </row>
    <row r="668" spans="1:96" x14ac:dyDescent="0.25">
      <c r="A668" s="30" t="s">
        <v>42</v>
      </c>
      <c r="B668" s="30">
        <v>3027</v>
      </c>
      <c r="C668" s="30" t="s">
        <v>2644</v>
      </c>
      <c r="D668" s="30">
        <v>1000</v>
      </c>
      <c r="E668" s="30"/>
      <c r="F668" s="30"/>
      <c r="G668" s="30"/>
      <c r="H668" s="30"/>
      <c r="I668" s="30"/>
      <c r="J668" s="30"/>
      <c r="K668" s="30"/>
      <c r="L668" s="30"/>
      <c r="M668" s="30"/>
      <c r="N668" s="30"/>
      <c r="O668" s="30"/>
      <c r="P668" s="30"/>
      <c r="Q668" s="30"/>
      <c r="R668" s="30"/>
      <c r="S668" s="30"/>
      <c r="T668" s="30"/>
      <c r="U668" s="30"/>
      <c r="V668" s="30"/>
      <c r="W668" s="30"/>
      <c r="X668" s="30"/>
      <c r="Y668" s="30"/>
      <c r="Z668" s="30"/>
      <c r="AA668" s="30"/>
      <c r="AB668" s="30"/>
      <c r="AC668" s="30"/>
      <c r="AD668" s="30"/>
      <c r="AE668" s="30"/>
      <c r="AF668" s="30"/>
      <c r="AG668" s="30"/>
      <c r="AH668" s="30"/>
      <c r="AI668" s="30"/>
      <c r="AJ668" s="30"/>
      <c r="AK668" s="30"/>
      <c r="AL668" s="30"/>
      <c r="AM668" s="30"/>
      <c r="AN668" s="30"/>
      <c r="AO668" s="30"/>
      <c r="AP668" s="30"/>
      <c r="AQ668" s="30"/>
      <c r="AR668" s="30"/>
      <c r="AS668" s="30"/>
      <c r="AT668" s="30"/>
      <c r="AU668" s="30"/>
      <c r="AV668" s="30"/>
      <c r="AW668" s="30"/>
      <c r="AX668" s="30"/>
      <c r="AY668" s="30"/>
      <c r="AZ668" s="30"/>
      <c r="BA668" s="30"/>
      <c r="BB668" s="30"/>
      <c r="BC668" s="30"/>
      <c r="BD668" s="30"/>
      <c r="BE668" s="30"/>
      <c r="BF668" s="30"/>
      <c r="BG668" s="30"/>
      <c r="BH668" s="30"/>
      <c r="BI668" s="30"/>
      <c r="BJ668" s="30"/>
      <c r="BK668" s="30"/>
      <c r="BL668" s="30"/>
      <c r="BM668" s="30"/>
      <c r="BN668" s="30"/>
      <c r="BO668" s="30"/>
      <c r="BP668" s="30"/>
      <c r="BQ668" s="30"/>
      <c r="BR668" s="30"/>
      <c r="BS668" s="30"/>
      <c r="BT668" s="30"/>
      <c r="BU668" s="30"/>
      <c r="BV668" s="30"/>
      <c r="BW668" s="30"/>
      <c r="BX668" s="30"/>
      <c r="BY668" s="30"/>
      <c r="BZ668" s="30"/>
      <c r="CA668" s="30"/>
      <c r="CB668" s="30"/>
      <c r="CC668" s="30"/>
      <c r="CD668" s="30"/>
      <c r="CE668" s="30"/>
      <c r="CF668" s="30"/>
      <c r="CG668" s="30"/>
      <c r="CH668" s="30"/>
      <c r="CI668" s="30"/>
      <c r="CJ668" s="30"/>
      <c r="CK668" s="30"/>
      <c r="CL668" s="30"/>
      <c r="CM668" s="30"/>
      <c r="CN668" s="30"/>
      <c r="CO668" s="30"/>
      <c r="CP668" s="30"/>
      <c r="CQ668" s="30"/>
      <c r="CR668" s="30"/>
    </row>
    <row r="669" spans="1:96" x14ac:dyDescent="0.25">
      <c r="A669" s="30" t="s">
        <v>43</v>
      </c>
      <c r="B669" s="30">
        <v>2364</v>
      </c>
      <c r="C669" s="30" t="s">
        <v>2642</v>
      </c>
      <c r="D669" s="30">
        <v>880</v>
      </c>
      <c r="E669" s="30"/>
      <c r="F669" s="30"/>
      <c r="G669" s="30"/>
      <c r="H669" s="30"/>
      <c r="I669" s="30"/>
      <c r="J669" s="30"/>
      <c r="K669" s="30"/>
      <c r="L669" s="30"/>
      <c r="M669" s="30"/>
      <c r="N669" s="30"/>
      <c r="O669" s="30"/>
      <c r="P669" s="30"/>
      <c r="Q669" s="30"/>
      <c r="R669" s="30"/>
      <c r="S669" s="30"/>
      <c r="T669" s="30"/>
      <c r="U669" s="30"/>
      <c r="V669" s="30"/>
      <c r="W669" s="30"/>
      <c r="X669" s="30"/>
      <c r="Y669" s="30"/>
      <c r="Z669" s="30"/>
      <c r="AA669" s="30"/>
      <c r="AB669" s="30"/>
      <c r="AC669" s="30"/>
      <c r="AD669" s="30"/>
      <c r="AE669" s="30"/>
      <c r="AF669" s="30"/>
      <c r="AG669" s="30"/>
      <c r="AH669" s="30"/>
      <c r="AI669" s="30"/>
      <c r="AJ669" s="30"/>
      <c r="AK669" s="30"/>
      <c r="AL669" s="30"/>
      <c r="AM669" s="30"/>
      <c r="AN669" s="30"/>
      <c r="AO669" s="30"/>
      <c r="AP669" s="30"/>
      <c r="AQ669" s="30"/>
      <c r="AR669" s="30"/>
      <c r="AS669" s="30"/>
      <c r="AT669" s="30"/>
      <c r="AU669" s="30"/>
      <c r="AV669" s="30"/>
      <c r="AW669" s="30"/>
      <c r="AX669" s="30"/>
      <c r="AY669" s="30"/>
      <c r="AZ669" s="30"/>
      <c r="BA669" s="30"/>
      <c r="BB669" s="30"/>
      <c r="BC669" s="30"/>
      <c r="BD669" s="30"/>
      <c r="BE669" s="30"/>
      <c r="BF669" s="30"/>
      <c r="BG669" s="30"/>
      <c r="BH669" s="30"/>
      <c r="BI669" s="30"/>
      <c r="BJ669" s="30"/>
      <c r="BK669" s="30"/>
      <c r="BL669" s="30"/>
      <c r="BM669" s="30"/>
      <c r="BN669" s="30"/>
      <c r="BO669" s="30"/>
      <c r="BP669" s="30"/>
      <c r="BQ669" s="30"/>
      <c r="BR669" s="30"/>
      <c r="BS669" s="30"/>
      <c r="BT669" s="30"/>
      <c r="BU669" s="30"/>
      <c r="BV669" s="30"/>
      <c r="BW669" s="30"/>
      <c r="BX669" s="30"/>
      <c r="BY669" s="30"/>
      <c r="BZ669" s="30"/>
      <c r="CA669" s="30"/>
      <c r="CB669" s="30"/>
      <c r="CC669" s="30"/>
      <c r="CD669" s="30"/>
      <c r="CE669" s="30"/>
      <c r="CF669" s="30"/>
      <c r="CG669" s="30"/>
      <c r="CH669" s="30"/>
      <c r="CI669" s="30"/>
      <c r="CJ669" s="30"/>
      <c r="CK669" s="30"/>
      <c r="CL669" s="30"/>
      <c r="CM669" s="30"/>
      <c r="CN669" s="30"/>
      <c r="CO669" s="30"/>
      <c r="CP669" s="30"/>
      <c r="CQ669" s="30"/>
      <c r="CR669" s="30"/>
    </row>
    <row r="670" spans="1:96" x14ac:dyDescent="0.25">
      <c r="A670" s="30" t="s">
        <v>44</v>
      </c>
      <c r="B670" s="30">
        <v>2361</v>
      </c>
      <c r="C670" s="30" t="s">
        <v>2641</v>
      </c>
      <c r="D670" s="30">
        <v>20</v>
      </c>
      <c r="E670" s="30"/>
      <c r="F670" s="30"/>
      <c r="G670" s="30"/>
      <c r="H670" s="30"/>
      <c r="I670" s="30"/>
      <c r="J670" s="30"/>
      <c r="K670" s="30"/>
      <c r="L670" s="30"/>
      <c r="M670" s="30"/>
      <c r="N670" s="30"/>
      <c r="O670" s="30"/>
      <c r="P670" s="30"/>
      <c r="Q670" s="30"/>
      <c r="R670" s="30"/>
      <c r="S670" s="30"/>
      <c r="T670" s="30"/>
      <c r="U670" s="30"/>
      <c r="V670" s="30"/>
      <c r="W670" s="30"/>
      <c r="X670" s="30"/>
      <c r="Y670" s="30"/>
      <c r="Z670" s="30"/>
      <c r="AA670" s="30"/>
      <c r="AB670" s="30"/>
      <c r="AC670" s="30"/>
      <c r="AD670" s="30"/>
      <c r="AE670" s="30"/>
      <c r="AF670" s="30"/>
      <c r="AG670" s="30"/>
      <c r="AH670" s="30"/>
      <c r="AI670" s="30"/>
      <c r="AJ670" s="30"/>
      <c r="AK670" s="30"/>
      <c r="AL670" s="30"/>
      <c r="AM670" s="30"/>
      <c r="AN670" s="30"/>
      <c r="AO670" s="30"/>
      <c r="AP670" s="30"/>
      <c r="AQ670" s="30"/>
      <c r="AR670" s="30"/>
      <c r="AS670" s="30"/>
      <c r="AT670" s="30"/>
      <c r="AU670" s="30"/>
      <c r="AV670" s="30"/>
      <c r="AW670" s="30"/>
      <c r="AX670" s="30"/>
      <c r="AY670" s="30"/>
      <c r="AZ670" s="30"/>
      <c r="BA670" s="30"/>
      <c r="BB670" s="30"/>
      <c r="BC670" s="30"/>
      <c r="BD670" s="30"/>
      <c r="BE670" s="30"/>
      <c r="BF670" s="30"/>
      <c r="BG670" s="30"/>
      <c r="BH670" s="30"/>
      <c r="BI670" s="30"/>
      <c r="BJ670" s="30"/>
      <c r="BK670" s="30"/>
      <c r="BL670" s="30"/>
      <c r="BM670" s="30"/>
      <c r="BN670" s="30"/>
      <c r="BO670" s="30"/>
      <c r="BP670" s="30"/>
      <c r="BQ670" s="30"/>
      <c r="BR670" s="30"/>
      <c r="BS670" s="30"/>
      <c r="BT670" s="30"/>
      <c r="BU670" s="30"/>
      <c r="BV670" s="30"/>
      <c r="BW670" s="30"/>
      <c r="BX670" s="30"/>
      <c r="BY670" s="30"/>
      <c r="BZ670" s="30"/>
      <c r="CA670" s="30"/>
      <c r="CB670" s="30"/>
      <c r="CC670" s="30"/>
      <c r="CD670" s="30"/>
      <c r="CE670" s="30"/>
      <c r="CF670" s="30"/>
      <c r="CG670" s="30"/>
      <c r="CH670" s="30"/>
      <c r="CI670" s="30"/>
      <c r="CJ670" s="30"/>
      <c r="CK670" s="30"/>
      <c r="CL670" s="30"/>
      <c r="CM670" s="30"/>
      <c r="CN670" s="30"/>
      <c r="CO670" s="30"/>
      <c r="CP670" s="30"/>
      <c r="CQ670" s="30"/>
      <c r="CR670" s="30"/>
    </row>
    <row r="671" spans="1:96" x14ac:dyDescent="0.25">
      <c r="A671" s="30" t="s">
        <v>45</v>
      </c>
      <c r="B671" s="30">
        <v>2358</v>
      </c>
      <c r="C671" s="30" t="s">
        <v>2649</v>
      </c>
      <c r="D671" s="30">
        <v>1040</v>
      </c>
      <c r="E671" s="30"/>
      <c r="F671" s="30"/>
      <c r="G671" s="30"/>
      <c r="H671" s="30"/>
      <c r="I671" s="30"/>
      <c r="J671" s="30"/>
      <c r="K671" s="30"/>
      <c r="L671" s="30"/>
      <c r="M671" s="30"/>
      <c r="N671" s="30"/>
      <c r="O671" s="30"/>
      <c r="P671" s="30"/>
      <c r="Q671" s="30"/>
      <c r="R671" s="30"/>
      <c r="S671" s="30"/>
      <c r="T671" s="30"/>
      <c r="U671" s="30"/>
      <c r="V671" s="30"/>
      <c r="W671" s="30"/>
      <c r="X671" s="30"/>
      <c r="Y671" s="30"/>
      <c r="Z671" s="30"/>
      <c r="AA671" s="30"/>
      <c r="AB671" s="30"/>
      <c r="AC671" s="30"/>
      <c r="AD671" s="30"/>
      <c r="AE671" s="30"/>
      <c r="AF671" s="30"/>
      <c r="AG671" s="30"/>
      <c r="AH671" s="30"/>
      <c r="AI671" s="30"/>
      <c r="AJ671" s="30"/>
      <c r="AK671" s="30"/>
      <c r="AL671" s="30"/>
      <c r="AM671" s="30"/>
      <c r="AN671" s="30"/>
      <c r="AO671" s="30"/>
      <c r="AP671" s="30"/>
      <c r="AQ671" s="30"/>
      <c r="AR671" s="30"/>
      <c r="AS671" s="30"/>
      <c r="AT671" s="30"/>
      <c r="AU671" s="30"/>
      <c r="AV671" s="30"/>
      <c r="AW671" s="30"/>
      <c r="AX671" s="30"/>
      <c r="AY671" s="30"/>
      <c r="AZ671" s="30"/>
      <c r="BA671" s="30"/>
      <c r="BB671" s="30"/>
      <c r="BC671" s="30"/>
      <c r="BD671" s="30"/>
      <c r="BE671" s="30"/>
      <c r="BF671" s="30"/>
      <c r="BG671" s="30"/>
      <c r="BH671" s="30"/>
      <c r="BI671" s="30"/>
      <c r="BJ671" s="30"/>
      <c r="BK671" s="30"/>
      <c r="BL671" s="30"/>
      <c r="BM671" s="30"/>
      <c r="BN671" s="30"/>
      <c r="BO671" s="30"/>
      <c r="BP671" s="30"/>
      <c r="BQ671" s="30"/>
      <c r="BR671" s="30"/>
      <c r="BS671" s="30"/>
      <c r="BT671" s="30"/>
      <c r="BU671" s="30"/>
      <c r="BV671" s="30"/>
      <c r="BW671" s="30"/>
      <c r="BX671" s="30"/>
      <c r="BY671" s="30"/>
      <c r="BZ671" s="30"/>
      <c r="CA671" s="30"/>
      <c r="CB671" s="30"/>
      <c r="CC671" s="30"/>
      <c r="CD671" s="30"/>
      <c r="CE671" s="30"/>
      <c r="CF671" s="30"/>
      <c r="CG671" s="30"/>
      <c r="CH671" s="30"/>
      <c r="CI671" s="30"/>
      <c r="CJ671" s="30"/>
      <c r="CK671" s="30"/>
      <c r="CL671" s="30"/>
      <c r="CM671" s="30"/>
      <c r="CN671" s="30"/>
      <c r="CO671" s="30"/>
      <c r="CP671" s="30"/>
      <c r="CQ671" s="30"/>
      <c r="CR671" s="30"/>
    </row>
    <row r="672" spans="1:96" x14ac:dyDescent="0.25">
      <c r="A672" s="30" t="s">
        <v>46</v>
      </c>
      <c r="B672" s="30">
        <v>2837</v>
      </c>
      <c r="C672" s="30" t="s">
        <v>2702</v>
      </c>
      <c r="D672" s="30">
        <v>8001</v>
      </c>
      <c r="E672" s="30"/>
      <c r="F672" s="30"/>
      <c r="G672" s="30"/>
      <c r="H672" s="30"/>
      <c r="I672" s="30"/>
      <c r="J672" s="30"/>
      <c r="K672" s="30"/>
      <c r="L672" s="30"/>
      <c r="M672" s="30"/>
      <c r="N672" s="30"/>
      <c r="O672" s="30"/>
      <c r="P672" s="30"/>
      <c r="Q672" s="30"/>
      <c r="R672" s="30"/>
      <c r="S672" s="30"/>
      <c r="T672" s="30"/>
      <c r="U672" s="30"/>
      <c r="V672" s="30"/>
      <c r="W672" s="30"/>
      <c r="X672" s="30"/>
      <c r="Y672" s="30"/>
      <c r="Z672" s="30"/>
      <c r="AA672" s="30"/>
      <c r="AB672" s="30"/>
      <c r="AC672" s="30"/>
      <c r="AD672" s="30"/>
      <c r="AE672" s="30"/>
      <c r="AF672" s="30"/>
      <c r="AG672" s="30"/>
      <c r="AH672" s="30"/>
      <c r="AI672" s="30"/>
      <c r="AJ672" s="30"/>
      <c r="AK672" s="30"/>
      <c r="AL672" s="30"/>
      <c r="AM672" s="30"/>
      <c r="AN672" s="30"/>
      <c r="AO672" s="30"/>
      <c r="AP672" s="30"/>
      <c r="AQ672" s="30"/>
      <c r="AR672" s="30"/>
      <c r="AS672" s="30"/>
      <c r="AT672" s="30"/>
      <c r="AU672" s="30"/>
      <c r="AV672" s="30"/>
      <c r="AW672" s="30"/>
      <c r="AX672" s="30"/>
      <c r="AY672" s="30"/>
      <c r="AZ672" s="30"/>
      <c r="BA672" s="30"/>
      <c r="BB672" s="30"/>
      <c r="BC672" s="30"/>
      <c r="BD672" s="30"/>
      <c r="BE672" s="30"/>
      <c r="BF672" s="30"/>
      <c r="BG672" s="30"/>
      <c r="BH672" s="30"/>
      <c r="BI672" s="30"/>
      <c r="BJ672" s="30"/>
      <c r="BK672" s="30"/>
      <c r="BL672" s="30"/>
      <c r="BM672" s="30"/>
      <c r="BN672" s="30"/>
      <c r="BO672" s="30"/>
      <c r="BP672" s="30"/>
      <c r="BQ672" s="30"/>
      <c r="BR672" s="30"/>
      <c r="BS672" s="30"/>
      <c r="BT672" s="30"/>
      <c r="BU672" s="30"/>
      <c r="BV672" s="30"/>
      <c r="BW672" s="30"/>
      <c r="BX672" s="30"/>
      <c r="BY672" s="30"/>
      <c r="BZ672" s="30"/>
      <c r="CA672" s="30"/>
      <c r="CB672" s="30"/>
      <c r="CC672" s="30"/>
      <c r="CD672" s="30"/>
      <c r="CE672" s="30"/>
      <c r="CF672" s="30"/>
      <c r="CG672" s="30"/>
      <c r="CH672" s="30"/>
      <c r="CI672" s="30"/>
      <c r="CJ672" s="30"/>
      <c r="CK672" s="30"/>
      <c r="CL672" s="30"/>
      <c r="CM672" s="30"/>
      <c r="CN672" s="30"/>
      <c r="CO672" s="30"/>
      <c r="CP672" s="30"/>
      <c r="CQ672" s="30"/>
      <c r="CR672" s="30"/>
    </row>
    <row r="673" spans="1:96" x14ac:dyDescent="0.25">
      <c r="A673" s="30" t="s">
        <v>47</v>
      </c>
      <c r="B673" s="30">
        <v>2382</v>
      </c>
      <c r="C673" s="30" t="s">
        <v>2716</v>
      </c>
      <c r="D673" s="30">
        <v>140</v>
      </c>
      <c r="E673" s="30"/>
      <c r="F673" s="30"/>
      <c r="G673" s="30"/>
      <c r="H673" s="30"/>
      <c r="I673" s="30"/>
      <c r="J673" s="30"/>
      <c r="K673" s="30"/>
      <c r="L673" s="30"/>
      <c r="M673" s="30"/>
      <c r="N673" s="30"/>
      <c r="O673" s="30"/>
      <c r="P673" s="30"/>
      <c r="Q673" s="30"/>
      <c r="R673" s="30"/>
      <c r="S673" s="30"/>
      <c r="T673" s="30"/>
      <c r="U673" s="30"/>
      <c r="V673" s="30"/>
      <c r="W673" s="30"/>
      <c r="X673" s="30"/>
      <c r="Y673" s="30"/>
      <c r="Z673" s="30"/>
      <c r="AA673" s="30"/>
      <c r="AB673" s="30"/>
      <c r="AC673" s="30"/>
      <c r="AD673" s="30"/>
      <c r="AE673" s="30"/>
      <c r="AF673" s="30"/>
      <c r="AG673" s="30"/>
      <c r="AH673" s="30"/>
      <c r="AI673" s="30"/>
      <c r="AJ673" s="30"/>
      <c r="AK673" s="30"/>
      <c r="AL673" s="30"/>
      <c r="AM673" s="30"/>
      <c r="AN673" s="30"/>
      <c r="AO673" s="30"/>
      <c r="AP673" s="30"/>
      <c r="AQ673" s="30"/>
      <c r="AR673" s="30"/>
      <c r="AS673" s="30"/>
      <c r="AT673" s="30"/>
      <c r="AU673" s="30"/>
      <c r="AV673" s="30"/>
      <c r="AW673" s="30"/>
      <c r="AX673" s="30"/>
      <c r="AY673" s="30"/>
      <c r="AZ673" s="30"/>
      <c r="BA673" s="30"/>
      <c r="BB673" s="30"/>
      <c r="BC673" s="30"/>
      <c r="BD673" s="30"/>
      <c r="BE673" s="30"/>
      <c r="BF673" s="30"/>
      <c r="BG673" s="30"/>
      <c r="BH673" s="30"/>
      <c r="BI673" s="30"/>
      <c r="BJ673" s="30"/>
      <c r="BK673" s="30"/>
      <c r="BL673" s="30"/>
      <c r="BM673" s="30"/>
      <c r="BN673" s="30"/>
      <c r="BO673" s="30"/>
      <c r="BP673" s="30"/>
      <c r="BQ673" s="30"/>
      <c r="BR673" s="30"/>
      <c r="BS673" s="30"/>
      <c r="BT673" s="30"/>
      <c r="BU673" s="30"/>
      <c r="BV673" s="30"/>
      <c r="BW673" s="30"/>
      <c r="BX673" s="30"/>
      <c r="BY673" s="30"/>
      <c r="BZ673" s="30"/>
      <c r="CA673" s="30"/>
      <c r="CB673" s="30"/>
      <c r="CC673" s="30"/>
      <c r="CD673" s="30"/>
      <c r="CE673" s="30"/>
      <c r="CF673" s="30"/>
      <c r="CG673" s="30"/>
      <c r="CH673" s="30"/>
      <c r="CI673" s="30"/>
      <c r="CJ673" s="30"/>
      <c r="CK673" s="30"/>
      <c r="CL673" s="30"/>
      <c r="CM673" s="30"/>
      <c r="CN673" s="30"/>
      <c r="CO673" s="30"/>
      <c r="CP673" s="30"/>
      <c r="CQ673" s="30"/>
      <c r="CR673" s="30"/>
    </row>
    <row r="674" spans="1:96" x14ac:dyDescent="0.25">
      <c r="A674" s="30" t="s">
        <v>48</v>
      </c>
      <c r="B674" s="30">
        <v>2374</v>
      </c>
      <c r="C674" s="30" t="s">
        <v>2896</v>
      </c>
      <c r="D674" s="30">
        <v>2020</v>
      </c>
      <c r="E674" s="30"/>
      <c r="F674" s="30"/>
      <c r="G674" s="30"/>
      <c r="H674" s="30"/>
      <c r="I674" s="30"/>
      <c r="J674" s="30"/>
      <c r="K674" s="30"/>
      <c r="L674" s="30"/>
      <c r="M674" s="30"/>
      <c r="N674" s="30"/>
      <c r="O674" s="30"/>
      <c r="P674" s="30"/>
      <c r="Q674" s="30"/>
      <c r="R674" s="30"/>
      <c r="S674" s="30"/>
      <c r="T674" s="30"/>
      <c r="U674" s="30"/>
      <c r="V674" s="30"/>
      <c r="W674" s="30"/>
      <c r="X674" s="30"/>
      <c r="Y674" s="30"/>
      <c r="Z674" s="30"/>
      <c r="AA674" s="30"/>
      <c r="AB674" s="30"/>
      <c r="AC674" s="30"/>
      <c r="AD674" s="30"/>
      <c r="AE674" s="30"/>
      <c r="AF674" s="30"/>
      <c r="AG674" s="30"/>
      <c r="AH674" s="30"/>
      <c r="AI674" s="30"/>
      <c r="AJ674" s="30"/>
      <c r="AK674" s="30"/>
      <c r="AL674" s="30"/>
      <c r="AM674" s="30"/>
      <c r="AN674" s="30"/>
      <c r="AO674" s="30"/>
      <c r="AP674" s="30"/>
      <c r="AQ674" s="30"/>
      <c r="AR674" s="30"/>
      <c r="AS674" s="30"/>
      <c r="AT674" s="30"/>
      <c r="AU674" s="30"/>
      <c r="AV674" s="30"/>
      <c r="AW674" s="30"/>
      <c r="AX674" s="30"/>
      <c r="AY674" s="30"/>
      <c r="AZ674" s="30"/>
      <c r="BA674" s="30"/>
      <c r="BB674" s="30"/>
      <c r="BC674" s="30"/>
      <c r="BD674" s="30"/>
      <c r="BE674" s="30"/>
      <c r="BF674" s="30"/>
      <c r="BG674" s="30"/>
      <c r="BH674" s="30"/>
      <c r="BI674" s="30"/>
      <c r="BJ674" s="30"/>
      <c r="BK674" s="30"/>
      <c r="BL674" s="30"/>
      <c r="BM674" s="30"/>
      <c r="BN674" s="30"/>
      <c r="BO674" s="30"/>
      <c r="BP674" s="30"/>
      <c r="BQ674" s="30"/>
      <c r="BR674" s="30"/>
      <c r="BS674" s="30"/>
      <c r="BT674" s="30"/>
      <c r="BU674" s="30"/>
      <c r="BV674" s="30"/>
      <c r="BW674" s="30"/>
      <c r="BX674" s="30"/>
      <c r="BY674" s="30"/>
      <c r="BZ674" s="30"/>
      <c r="CA674" s="30"/>
      <c r="CB674" s="30"/>
      <c r="CC674" s="30"/>
      <c r="CD674" s="30"/>
      <c r="CE674" s="30"/>
      <c r="CF674" s="30"/>
      <c r="CG674" s="30"/>
      <c r="CH674" s="30"/>
      <c r="CI674" s="30"/>
      <c r="CJ674" s="30"/>
      <c r="CK674" s="30"/>
      <c r="CL674" s="30"/>
      <c r="CM674" s="30"/>
      <c r="CN674" s="30"/>
      <c r="CO674" s="30"/>
      <c r="CP674" s="30"/>
      <c r="CQ674" s="30"/>
      <c r="CR674" s="30"/>
    </row>
    <row r="675" spans="1:96" x14ac:dyDescent="0.25">
      <c r="A675" s="30" t="s">
        <v>49</v>
      </c>
      <c r="B675" s="30">
        <v>2376</v>
      </c>
      <c r="C675" s="30" t="s">
        <v>2910</v>
      </c>
      <c r="D675" s="30">
        <v>1350</v>
      </c>
      <c r="E675" s="30"/>
      <c r="F675" s="30"/>
      <c r="G675" s="30"/>
      <c r="H675" s="30"/>
      <c r="I675" s="30"/>
      <c r="J675" s="30"/>
      <c r="K675" s="30"/>
      <c r="L675" s="30"/>
      <c r="M675" s="30"/>
      <c r="N675" s="30"/>
      <c r="O675" s="30"/>
      <c r="P675" s="30"/>
      <c r="Q675" s="30"/>
      <c r="R675" s="30"/>
      <c r="S675" s="30"/>
      <c r="T675" s="30"/>
      <c r="U675" s="30"/>
      <c r="V675" s="30"/>
      <c r="W675" s="30"/>
      <c r="X675" s="30"/>
      <c r="Y675" s="30"/>
      <c r="Z675" s="30"/>
      <c r="AA675" s="30"/>
      <c r="AB675" s="30"/>
      <c r="AC675" s="30"/>
      <c r="AD675" s="30"/>
      <c r="AE675" s="30"/>
      <c r="AF675" s="30"/>
      <c r="AG675" s="30"/>
      <c r="AH675" s="30"/>
      <c r="AI675" s="30"/>
      <c r="AJ675" s="30"/>
      <c r="AK675" s="30"/>
      <c r="AL675" s="30"/>
      <c r="AM675" s="30"/>
      <c r="AN675" s="30"/>
      <c r="AO675" s="30"/>
      <c r="AP675" s="30"/>
      <c r="AQ675" s="30"/>
      <c r="AR675" s="30"/>
      <c r="AS675" s="30"/>
      <c r="AT675" s="30"/>
      <c r="AU675" s="30"/>
      <c r="AV675" s="30"/>
      <c r="AW675" s="30"/>
      <c r="AX675" s="30"/>
      <c r="AY675" s="30"/>
      <c r="AZ675" s="30"/>
      <c r="BA675" s="30"/>
      <c r="BB675" s="30"/>
      <c r="BC675" s="30"/>
      <c r="BD675" s="30"/>
      <c r="BE675" s="30"/>
      <c r="BF675" s="30"/>
      <c r="BG675" s="30"/>
      <c r="BH675" s="30"/>
      <c r="BI675" s="30"/>
      <c r="BJ675" s="30"/>
      <c r="BK675" s="30"/>
      <c r="BL675" s="30"/>
      <c r="BM675" s="30"/>
      <c r="BN675" s="30"/>
      <c r="BO675" s="30"/>
      <c r="BP675" s="30"/>
      <c r="BQ675" s="30"/>
      <c r="BR675" s="30"/>
      <c r="BS675" s="30"/>
      <c r="BT675" s="30"/>
      <c r="BU675" s="30"/>
      <c r="BV675" s="30"/>
      <c r="BW675" s="30"/>
      <c r="BX675" s="30"/>
      <c r="BY675" s="30"/>
      <c r="BZ675" s="30"/>
      <c r="CA675" s="30"/>
      <c r="CB675" s="30"/>
      <c r="CC675" s="30"/>
      <c r="CD675" s="30"/>
      <c r="CE675" s="30"/>
      <c r="CF675" s="30"/>
      <c r="CG675" s="30"/>
      <c r="CH675" s="30"/>
      <c r="CI675" s="30"/>
      <c r="CJ675" s="30"/>
      <c r="CK675" s="30"/>
      <c r="CL675" s="30"/>
      <c r="CM675" s="30"/>
      <c r="CN675" s="30"/>
      <c r="CO675" s="30"/>
      <c r="CP675" s="30"/>
      <c r="CQ675" s="30"/>
      <c r="CR675" s="30"/>
    </row>
    <row r="676" spans="1:96" x14ac:dyDescent="0.25">
      <c r="A676" s="30" t="s">
        <v>50</v>
      </c>
      <c r="B676" s="30">
        <v>2398</v>
      </c>
      <c r="C676" s="30" t="s">
        <v>2642</v>
      </c>
      <c r="D676" s="30">
        <v>880</v>
      </c>
      <c r="E676" s="30"/>
      <c r="F676" s="30"/>
      <c r="G676" s="30"/>
      <c r="H676" s="30"/>
      <c r="I676" s="30"/>
      <c r="J676" s="30"/>
      <c r="K676" s="30"/>
      <c r="L676" s="30"/>
      <c r="M676" s="30"/>
      <c r="N676" s="30"/>
      <c r="O676" s="30"/>
      <c r="P676" s="30"/>
      <c r="Q676" s="30"/>
      <c r="R676" s="30"/>
      <c r="S676" s="30"/>
      <c r="T676" s="30"/>
      <c r="U676" s="30"/>
      <c r="V676" s="30"/>
      <c r="W676" s="30"/>
      <c r="X676" s="30"/>
      <c r="Y676" s="30"/>
      <c r="Z676" s="30"/>
      <c r="AA676" s="30"/>
      <c r="AB676" s="30"/>
      <c r="AC676" s="30"/>
      <c r="AD676" s="30"/>
      <c r="AE676" s="30"/>
      <c r="AF676" s="30"/>
      <c r="AG676" s="30"/>
      <c r="AH676" s="30"/>
      <c r="AI676" s="30"/>
      <c r="AJ676" s="30"/>
      <c r="AK676" s="30"/>
      <c r="AL676" s="30"/>
      <c r="AM676" s="30"/>
      <c r="AN676" s="30"/>
      <c r="AO676" s="30"/>
      <c r="AP676" s="30"/>
      <c r="AQ676" s="30"/>
      <c r="AR676" s="30"/>
      <c r="AS676" s="30"/>
      <c r="AT676" s="30"/>
      <c r="AU676" s="30"/>
      <c r="AV676" s="30"/>
      <c r="AW676" s="30"/>
      <c r="AX676" s="30"/>
      <c r="AY676" s="30"/>
      <c r="AZ676" s="30"/>
      <c r="BA676" s="30"/>
      <c r="BB676" s="30"/>
      <c r="BC676" s="30"/>
      <c r="BD676" s="30"/>
      <c r="BE676" s="30"/>
      <c r="BF676" s="30"/>
      <c r="BG676" s="30"/>
      <c r="BH676" s="30"/>
      <c r="BI676" s="30"/>
      <c r="BJ676" s="30"/>
      <c r="BK676" s="30"/>
      <c r="BL676" s="30"/>
      <c r="BM676" s="30"/>
      <c r="BN676" s="30"/>
      <c r="BO676" s="30"/>
      <c r="BP676" s="30"/>
      <c r="BQ676" s="30"/>
      <c r="BR676" s="30"/>
      <c r="BS676" s="30"/>
      <c r="BT676" s="30"/>
      <c r="BU676" s="30"/>
      <c r="BV676" s="30"/>
      <c r="BW676" s="30"/>
      <c r="BX676" s="30"/>
      <c r="BY676" s="30"/>
      <c r="BZ676" s="30"/>
      <c r="CA676" s="30"/>
      <c r="CB676" s="30"/>
      <c r="CC676" s="30"/>
      <c r="CD676" s="30"/>
      <c r="CE676" s="30"/>
      <c r="CF676" s="30"/>
      <c r="CG676" s="30"/>
      <c r="CH676" s="30"/>
      <c r="CI676" s="30"/>
      <c r="CJ676" s="30"/>
      <c r="CK676" s="30"/>
      <c r="CL676" s="30"/>
      <c r="CM676" s="30"/>
      <c r="CN676" s="30"/>
      <c r="CO676" s="30"/>
      <c r="CP676" s="30"/>
      <c r="CQ676" s="30"/>
      <c r="CR676" s="30"/>
    </row>
    <row r="677" spans="1:96" x14ac:dyDescent="0.25">
      <c r="A677" s="30" t="s">
        <v>51</v>
      </c>
      <c r="B677" s="30">
        <v>2394</v>
      </c>
      <c r="C677" s="30" t="s">
        <v>2804</v>
      </c>
      <c r="D677" s="30">
        <v>2690</v>
      </c>
      <c r="E677" s="30"/>
      <c r="F677" s="30"/>
      <c r="G677" s="30"/>
      <c r="H677" s="30"/>
      <c r="I677" s="30"/>
      <c r="J677" s="30"/>
      <c r="K677" s="30"/>
      <c r="L677" s="30"/>
      <c r="M677" s="30"/>
      <c r="N677" s="30"/>
      <c r="O677" s="30"/>
      <c r="P677" s="30"/>
      <c r="Q677" s="30"/>
      <c r="R677" s="30"/>
      <c r="S677" s="30"/>
      <c r="T677" s="30"/>
      <c r="U677" s="30"/>
      <c r="V677" s="30"/>
      <c r="W677" s="30"/>
      <c r="X677" s="30"/>
      <c r="Y677" s="30"/>
      <c r="Z677" s="30"/>
      <c r="AA677" s="30"/>
      <c r="AB677" s="30"/>
      <c r="AC677" s="30"/>
      <c r="AD677" s="30"/>
      <c r="AE677" s="30"/>
      <c r="AF677" s="30"/>
      <c r="AG677" s="30"/>
      <c r="AH677" s="30"/>
      <c r="AI677" s="30"/>
      <c r="AJ677" s="30"/>
      <c r="AK677" s="30"/>
      <c r="AL677" s="30"/>
      <c r="AM677" s="30"/>
      <c r="AN677" s="30"/>
      <c r="AO677" s="30"/>
      <c r="AP677" s="30"/>
      <c r="AQ677" s="30"/>
      <c r="AR677" s="30"/>
      <c r="AS677" s="30"/>
      <c r="AT677" s="30"/>
      <c r="AU677" s="30"/>
      <c r="AV677" s="30"/>
      <c r="AW677" s="30"/>
      <c r="AX677" s="30"/>
      <c r="AY677" s="30"/>
      <c r="AZ677" s="30"/>
      <c r="BA677" s="30"/>
      <c r="BB677" s="30"/>
      <c r="BC677" s="30"/>
      <c r="BD677" s="30"/>
      <c r="BE677" s="30"/>
      <c r="BF677" s="30"/>
      <c r="BG677" s="30"/>
      <c r="BH677" s="30"/>
      <c r="BI677" s="30"/>
      <c r="BJ677" s="30"/>
      <c r="BK677" s="30"/>
      <c r="BL677" s="30"/>
      <c r="BM677" s="30"/>
      <c r="BN677" s="30"/>
      <c r="BO677" s="30"/>
      <c r="BP677" s="30"/>
      <c r="BQ677" s="30"/>
      <c r="BR677" s="30"/>
      <c r="BS677" s="30"/>
      <c r="BT677" s="30"/>
      <c r="BU677" s="30"/>
      <c r="BV677" s="30"/>
      <c r="BW677" s="30"/>
      <c r="BX677" s="30"/>
      <c r="BY677" s="30"/>
      <c r="BZ677" s="30"/>
      <c r="CA677" s="30"/>
      <c r="CB677" s="30"/>
      <c r="CC677" s="30"/>
      <c r="CD677" s="30"/>
      <c r="CE677" s="30"/>
      <c r="CF677" s="30"/>
      <c r="CG677" s="30"/>
      <c r="CH677" s="30"/>
      <c r="CI677" s="30"/>
      <c r="CJ677" s="30"/>
      <c r="CK677" s="30"/>
      <c r="CL677" s="30"/>
      <c r="CM677" s="30"/>
      <c r="CN677" s="30"/>
      <c r="CO677" s="30"/>
      <c r="CP677" s="30"/>
      <c r="CQ677" s="30"/>
      <c r="CR677" s="30"/>
    </row>
    <row r="678" spans="1:96" x14ac:dyDescent="0.25">
      <c r="A678" s="30" t="s">
        <v>52</v>
      </c>
      <c r="B678" s="30">
        <v>2414</v>
      </c>
      <c r="C678" s="30" t="s">
        <v>2857</v>
      </c>
      <c r="D678" s="30">
        <v>3120</v>
      </c>
      <c r="E678" s="30"/>
      <c r="F678" s="30"/>
      <c r="G678" s="30"/>
      <c r="H678" s="30"/>
      <c r="I678" s="30"/>
      <c r="J678" s="30"/>
      <c r="K678" s="30"/>
      <c r="L678" s="30"/>
      <c r="M678" s="30"/>
      <c r="N678" s="30"/>
      <c r="O678" s="30"/>
      <c r="P678" s="30"/>
      <c r="Q678" s="30"/>
      <c r="R678" s="30"/>
      <c r="S678" s="30"/>
      <c r="T678" s="30"/>
      <c r="U678" s="30"/>
      <c r="V678" s="30"/>
      <c r="W678" s="30"/>
      <c r="X678" s="30"/>
      <c r="Y678" s="30"/>
      <c r="Z678" s="30"/>
      <c r="AA678" s="30"/>
      <c r="AB678" s="30"/>
      <c r="AC678" s="30"/>
      <c r="AD678" s="30"/>
      <c r="AE678" s="30"/>
      <c r="AF678" s="30"/>
      <c r="AG678" s="30"/>
      <c r="AH678" s="30"/>
      <c r="AI678" s="30"/>
      <c r="AJ678" s="30"/>
      <c r="AK678" s="30"/>
      <c r="AL678" s="30"/>
      <c r="AM678" s="30"/>
      <c r="AN678" s="30"/>
      <c r="AO678" s="30"/>
      <c r="AP678" s="30"/>
      <c r="AQ678" s="30"/>
      <c r="AR678" s="30"/>
      <c r="AS678" s="30"/>
      <c r="AT678" s="30"/>
      <c r="AU678" s="30"/>
      <c r="AV678" s="30"/>
      <c r="AW678" s="30"/>
      <c r="AX678" s="30"/>
      <c r="AY678" s="30"/>
      <c r="AZ678" s="30"/>
      <c r="BA678" s="30"/>
      <c r="BB678" s="30"/>
      <c r="BC678" s="30"/>
      <c r="BD678" s="30"/>
      <c r="BE678" s="30"/>
      <c r="BF678" s="30"/>
      <c r="BG678" s="30"/>
      <c r="BH678" s="30"/>
      <c r="BI678" s="30"/>
      <c r="BJ678" s="30"/>
      <c r="BK678" s="30"/>
      <c r="BL678" s="30"/>
      <c r="BM678" s="30"/>
      <c r="BN678" s="30"/>
      <c r="BO678" s="30"/>
      <c r="BP678" s="30"/>
      <c r="BQ678" s="30"/>
      <c r="BR678" s="30"/>
      <c r="BS678" s="30"/>
      <c r="BT678" s="30"/>
      <c r="BU678" s="30"/>
      <c r="BV678" s="30"/>
      <c r="BW678" s="30"/>
      <c r="BX678" s="30"/>
      <c r="BY678" s="30"/>
      <c r="BZ678" s="30"/>
      <c r="CA678" s="30"/>
      <c r="CB678" s="30"/>
      <c r="CC678" s="30"/>
      <c r="CD678" s="30"/>
      <c r="CE678" s="30"/>
      <c r="CF678" s="30"/>
      <c r="CG678" s="30"/>
      <c r="CH678" s="30"/>
      <c r="CI678" s="30"/>
      <c r="CJ678" s="30"/>
      <c r="CK678" s="30"/>
      <c r="CL678" s="30"/>
      <c r="CM678" s="30"/>
      <c r="CN678" s="30"/>
      <c r="CO678" s="30"/>
      <c r="CP678" s="30"/>
      <c r="CQ678" s="30"/>
      <c r="CR678" s="30"/>
    </row>
    <row r="679" spans="1:96" x14ac:dyDescent="0.25">
      <c r="A679" s="30" t="s">
        <v>53</v>
      </c>
      <c r="B679" s="30">
        <v>2384</v>
      </c>
      <c r="C679" s="30" t="s">
        <v>2696</v>
      </c>
      <c r="D679" s="30">
        <v>180</v>
      </c>
      <c r="E679" s="30"/>
      <c r="F679" s="30"/>
      <c r="G679" s="30"/>
      <c r="H679" s="30"/>
      <c r="I679" s="30"/>
      <c r="J679" s="30"/>
      <c r="K679" s="30"/>
      <c r="L679" s="30"/>
      <c r="M679" s="30"/>
      <c r="N679" s="30"/>
      <c r="O679" s="30"/>
      <c r="P679" s="30"/>
      <c r="Q679" s="30"/>
      <c r="R679" s="30"/>
      <c r="S679" s="30"/>
      <c r="T679" s="30"/>
      <c r="U679" s="30"/>
      <c r="V679" s="30"/>
      <c r="W679" s="30"/>
      <c r="X679" s="30"/>
      <c r="Y679" s="30"/>
      <c r="Z679" s="30"/>
      <c r="AA679" s="30"/>
      <c r="AB679" s="30"/>
      <c r="AC679" s="30"/>
      <c r="AD679" s="30"/>
      <c r="AE679" s="30"/>
      <c r="AF679" s="30"/>
      <c r="AG679" s="30"/>
      <c r="AH679" s="30"/>
      <c r="AI679" s="30"/>
      <c r="AJ679" s="30"/>
      <c r="AK679" s="30"/>
      <c r="AL679" s="30"/>
      <c r="AM679" s="30"/>
      <c r="AN679" s="30"/>
      <c r="AO679" s="30"/>
      <c r="AP679" s="30"/>
      <c r="AQ679" s="30"/>
      <c r="AR679" s="30"/>
      <c r="AS679" s="30"/>
      <c r="AT679" s="30"/>
      <c r="AU679" s="30"/>
      <c r="AV679" s="30"/>
      <c r="AW679" s="30"/>
      <c r="AX679" s="30"/>
      <c r="AY679" s="30"/>
      <c r="AZ679" s="30"/>
      <c r="BA679" s="30"/>
      <c r="BB679" s="30"/>
      <c r="BC679" s="30"/>
      <c r="BD679" s="30"/>
      <c r="BE679" s="30"/>
      <c r="BF679" s="30"/>
      <c r="BG679" s="30"/>
      <c r="BH679" s="30"/>
      <c r="BI679" s="30"/>
      <c r="BJ679" s="30"/>
      <c r="BK679" s="30"/>
      <c r="BL679" s="30"/>
      <c r="BM679" s="30"/>
      <c r="BN679" s="30"/>
      <c r="BO679" s="30"/>
      <c r="BP679" s="30"/>
      <c r="BQ679" s="30"/>
      <c r="BR679" s="30"/>
      <c r="BS679" s="30"/>
      <c r="BT679" s="30"/>
      <c r="BU679" s="30"/>
      <c r="BV679" s="30"/>
      <c r="BW679" s="30"/>
      <c r="BX679" s="30"/>
      <c r="BY679" s="30"/>
      <c r="BZ679" s="30"/>
      <c r="CA679" s="30"/>
      <c r="CB679" s="30"/>
      <c r="CC679" s="30"/>
      <c r="CD679" s="30"/>
      <c r="CE679" s="30"/>
      <c r="CF679" s="30"/>
      <c r="CG679" s="30"/>
      <c r="CH679" s="30"/>
      <c r="CI679" s="30"/>
      <c r="CJ679" s="30"/>
      <c r="CK679" s="30"/>
      <c r="CL679" s="30"/>
      <c r="CM679" s="30"/>
      <c r="CN679" s="30"/>
      <c r="CO679" s="30"/>
      <c r="CP679" s="30"/>
      <c r="CQ679" s="30"/>
      <c r="CR679" s="30"/>
    </row>
    <row r="680" spans="1:96" x14ac:dyDescent="0.25">
      <c r="A680" s="30" t="s">
        <v>53</v>
      </c>
      <c r="B680" s="30">
        <v>2392</v>
      </c>
      <c r="C680" s="30" t="s">
        <v>2712</v>
      </c>
      <c r="D680" s="30">
        <v>2000</v>
      </c>
      <c r="E680" s="30"/>
      <c r="F680" s="30"/>
      <c r="G680" s="30"/>
      <c r="H680" s="30"/>
      <c r="I680" s="30"/>
      <c r="J680" s="30"/>
      <c r="K680" s="30"/>
      <c r="L680" s="30"/>
      <c r="M680" s="30"/>
      <c r="N680" s="30"/>
      <c r="O680" s="30"/>
      <c r="P680" s="30"/>
      <c r="Q680" s="30"/>
      <c r="R680" s="30"/>
      <c r="S680" s="30"/>
      <c r="T680" s="30"/>
      <c r="U680" s="30"/>
      <c r="V680" s="30"/>
      <c r="W680" s="30"/>
      <c r="X680" s="30"/>
      <c r="Y680" s="30"/>
      <c r="Z680" s="30"/>
      <c r="AA680" s="30"/>
      <c r="AB680" s="30"/>
      <c r="AC680" s="30"/>
      <c r="AD680" s="30"/>
      <c r="AE680" s="30"/>
      <c r="AF680" s="30"/>
      <c r="AG680" s="30"/>
      <c r="AH680" s="30"/>
      <c r="AI680" s="30"/>
      <c r="AJ680" s="30"/>
      <c r="AK680" s="30"/>
      <c r="AL680" s="30"/>
      <c r="AM680" s="30"/>
      <c r="AN680" s="30"/>
      <c r="AO680" s="30"/>
      <c r="AP680" s="30"/>
      <c r="AQ680" s="30"/>
      <c r="AR680" s="30"/>
      <c r="AS680" s="30"/>
      <c r="AT680" s="30"/>
      <c r="AU680" s="30"/>
      <c r="AV680" s="30"/>
      <c r="AW680" s="30"/>
      <c r="AX680" s="30"/>
      <c r="AY680" s="30"/>
      <c r="AZ680" s="30"/>
      <c r="BA680" s="30"/>
      <c r="BB680" s="30"/>
      <c r="BC680" s="30"/>
      <c r="BD680" s="30"/>
      <c r="BE680" s="30"/>
      <c r="BF680" s="30"/>
      <c r="BG680" s="30"/>
      <c r="BH680" s="30"/>
      <c r="BI680" s="30"/>
      <c r="BJ680" s="30"/>
      <c r="BK680" s="30"/>
      <c r="BL680" s="30"/>
      <c r="BM680" s="30"/>
      <c r="BN680" s="30"/>
      <c r="BO680" s="30"/>
      <c r="BP680" s="30"/>
      <c r="BQ680" s="30"/>
      <c r="BR680" s="30"/>
      <c r="BS680" s="30"/>
      <c r="BT680" s="30"/>
      <c r="BU680" s="30"/>
      <c r="BV680" s="30"/>
      <c r="BW680" s="30"/>
      <c r="BX680" s="30"/>
      <c r="BY680" s="30"/>
      <c r="BZ680" s="30"/>
      <c r="CA680" s="30"/>
      <c r="CB680" s="30"/>
      <c r="CC680" s="30"/>
      <c r="CD680" s="30"/>
      <c r="CE680" s="30"/>
      <c r="CF680" s="30"/>
      <c r="CG680" s="30"/>
      <c r="CH680" s="30"/>
      <c r="CI680" s="30"/>
      <c r="CJ680" s="30"/>
      <c r="CK680" s="30"/>
      <c r="CL680" s="30"/>
      <c r="CM680" s="30"/>
      <c r="CN680" s="30"/>
      <c r="CO680" s="30"/>
      <c r="CP680" s="30"/>
      <c r="CQ680" s="30"/>
      <c r="CR680" s="30"/>
    </row>
    <row r="681" spans="1:96" x14ac:dyDescent="0.25">
      <c r="A681" s="30" t="s">
        <v>54</v>
      </c>
      <c r="B681" s="30">
        <v>2428</v>
      </c>
      <c r="C681" s="30" t="s">
        <v>2706</v>
      </c>
      <c r="D681" s="30">
        <v>130</v>
      </c>
      <c r="E681" s="30"/>
      <c r="F681" s="30"/>
      <c r="G681" s="30"/>
      <c r="H681" s="30"/>
      <c r="I681" s="30"/>
      <c r="J681" s="30"/>
      <c r="K681" s="30"/>
      <c r="L681" s="30"/>
      <c r="M681" s="30"/>
      <c r="N681" s="30"/>
      <c r="O681" s="30"/>
      <c r="P681" s="30"/>
      <c r="Q681" s="30"/>
      <c r="R681" s="30"/>
      <c r="S681" s="30"/>
      <c r="T681" s="30"/>
      <c r="U681" s="30"/>
      <c r="V681" s="30"/>
      <c r="W681" s="30"/>
      <c r="X681" s="30"/>
      <c r="Y681" s="30"/>
      <c r="Z681" s="30"/>
      <c r="AA681" s="30"/>
      <c r="AB681" s="30"/>
      <c r="AC681" s="30"/>
      <c r="AD681" s="30"/>
      <c r="AE681" s="30"/>
      <c r="AF681" s="30"/>
      <c r="AG681" s="30"/>
      <c r="AH681" s="30"/>
      <c r="AI681" s="30"/>
      <c r="AJ681" s="30"/>
      <c r="AK681" s="30"/>
      <c r="AL681" s="30"/>
      <c r="AM681" s="30"/>
      <c r="AN681" s="30"/>
      <c r="AO681" s="30"/>
      <c r="AP681" s="30"/>
      <c r="AQ681" s="30"/>
      <c r="AR681" s="30"/>
      <c r="AS681" s="30"/>
      <c r="AT681" s="30"/>
      <c r="AU681" s="30"/>
      <c r="AV681" s="30"/>
      <c r="AW681" s="30"/>
      <c r="AX681" s="30"/>
      <c r="AY681" s="30"/>
      <c r="AZ681" s="30"/>
      <c r="BA681" s="30"/>
      <c r="BB681" s="30"/>
      <c r="BC681" s="30"/>
      <c r="BD681" s="30"/>
      <c r="BE681" s="30"/>
      <c r="BF681" s="30"/>
      <c r="BG681" s="30"/>
      <c r="BH681" s="30"/>
      <c r="BI681" s="30"/>
      <c r="BJ681" s="30"/>
      <c r="BK681" s="30"/>
      <c r="BL681" s="30"/>
      <c r="BM681" s="30"/>
      <c r="BN681" s="30"/>
      <c r="BO681" s="30"/>
      <c r="BP681" s="30"/>
      <c r="BQ681" s="30"/>
      <c r="BR681" s="30"/>
      <c r="BS681" s="30"/>
      <c r="BT681" s="30"/>
      <c r="BU681" s="30"/>
      <c r="BV681" s="30"/>
      <c r="BW681" s="30"/>
      <c r="BX681" s="30"/>
      <c r="BY681" s="30"/>
      <c r="BZ681" s="30"/>
      <c r="CA681" s="30"/>
      <c r="CB681" s="30"/>
      <c r="CC681" s="30"/>
      <c r="CD681" s="30"/>
      <c r="CE681" s="30"/>
      <c r="CF681" s="30"/>
      <c r="CG681" s="30"/>
      <c r="CH681" s="30"/>
      <c r="CI681" s="30"/>
      <c r="CJ681" s="30"/>
      <c r="CK681" s="30"/>
      <c r="CL681" s="30"/>
      <c r="CM681" s="30"/>
      <c r="CN681" s="30"/>
      <c r="CO681" s="30"/>
      <c r="CP681" s="30"/>
      <c r="CQ681" s="30"/>
      <c r="CR681" s="30"/>
    </row>
    <row r="682" spans="1:96" x14ac:dyDescent="0.25">
      <c r="A682" s="30" t="s">
        <v>55</v>
      </c>
      <c r="B682" s="30">
        <v>2448</v>
      </c>
      <c r="C682" s="30" t="s">
        <v>2807</v>
      </c>
      <c r="D682" s="30">
        <v>3085</v>
      </c>
      <c r="E682" s="30"/>
      <c r="F682" s="30"/>
      <c r="G682" s="30"/>
      <c r="H682" s="30"/>
      <c r="I682" s="30"/>
      <c r="J682" s="30"/>
      <c r="K682" s="30"/>
      <c r="L682" s="30"/>
      <c r="M682" s="30"/>
      <c r="N682" s="30"/>
      <c r="O682" s="30"/>
      <c r="P682" s="30"/>
      <c r="Q682" s="30"/>
      <c r="R682" s="30"/>
      <c r="S682" s="30"/>
      <c r="T682" s="30"/>
      <c r="U682" s="30"/>
      <c r="V682" s="30"/>
      <c r="W682" s="30"/>
      <c r="X682" s="30"/>
      <c r="Y682" s="30"/>
      <c r="Z682" s="30"/>
      <c r="AA682" s="30"/>
      <c r="AB682" s="30"/>
      <c r="AC682" s="30"/>
      <c r="AD682" s="30"/>
      <c r="AE682" s="30"/>
      <c r="AF682" s="30"/>
      <c r="AG682" s="30"/>
      <c r="AH682" s="30"/>
      <c r="AI682" s="30"/>
      <c r="AJ682" s="30"/>
      <c r="AK682" s="30"/>
      <c r="AL682" s="30"/>
      <c r="AM682" s="30"/>
      <c r="AN682" s="30"/>
      <c r="AO682" s="30"/>
      <c r="AP682" s="30"/>
      <c r="AQ682" s="30"/>
      <c r="AR682" s="30"/>
      <c r="AS682" s="30"/>
      <c r="AT682" s="30"/>
      <c r="AU682" s="30"/>
      <c r="AV682" s="30"/>
      <c r="AW682" s="30"/>
      <c r="AX682" s="30"/>
      <c r="AY682" s="30"/>
      <c r="AZ682" s="30"/>
      <c r="BA682" s="30"/>
      <c r="BB682" s="30"/>
      <c r="BC682" s="30"/>
      <c r="BD682" s="30"/>
      <c r="BE682" s="30"/>
      <c r="BF682" s="30"/>
      <c r="BG682" s="30"/>
      <c r="BH682" s="30"/>
      <c r="BI682" s="30"/>
      <c r="BJ682" s="30"/>
      <c r="BK682" s="30"/>
      <c r="BL682" s="30"/>
      <c r="BM682" s="30"/>
      <c r="BN682" s="30"/>
      <c r="BO682" s="30"/>
      <c r="BP682" s="30"/>
      <c r="BQ682" s="30"/>
      <c r="BR682" s="30"/>
      <c r="BS682" s="30"/>
      <c r="BT682" s="30"/>
      <c r="BU682" s="30"/>
      <c r="BV682" s="30"/>
      <c r="BW682" s="30"/>
      <c r="BX682" s="30"/>
      <c r="BY682" s="30"/>
      <c r="BZ682" s="30"/>
      <c r="CA682" s="30"/>
      <c r="CB682" s="30"/>
      <c r="CC682" s="30"/>
      <c r="CD682" s="30"/>
      <c r="CE682" s="30"/>
      <c r="CF682" s="30"/>
      <c r="CG682" s="30"/>
      <c r="CH682" s="30"/>
      <c r="CI682" s="30"/>
      <c r="CJ682" s="30"/>
      <c r="CK682" s="30"/>
      <c r="CL682" s="30"/>
      <c r="CM682" s="30"/>
      <c r="CN682" s="30"/>
      <c r="CO682" s="30"/>
      <c r="CP682" s="30"/>
      <c r="CQ682" s="30"/>
      <c r="CR682" s="30"/>
    </row>
    <row r="683" spans="1:96" x14ac:dyDescent="0.25">
      <c r="A683" s="30" t="s">
        <v>56</v>
      </c>
      <c r="B683" s="30">
        <v>2456</v>
      </c>
      <c r="C683" s="30" t="s">
        <v>2807</v>
      </c>
      <c r="D683" s="30">
        <v>3085</v>
      </c>
      <c r="E683" s="30"/>
      <c r="F683" s="30"/>
      <c r="G683" s="30"/>
      <c r="H683" s="30"/>
      <c r="I683" s="30"/>
      <c r="J683" s="30"/>
      <c r="K683" s="30"/>
      <c r="L683" s="30"/>
      <c r="M683" s="30"/>
      <c r="N683" s="30"/>
      <c r="O683" s="30"/>
      <c r="P683" s="30"/>
      <c r="Q683" s="30"/>
      <c r="R683" s="30"/>
      <c r="S683" s="30"/>
      <c r="T683" s="30"/>
      <c r="U683" s="30"/>
      <c r="V683" s="30"/>
      <c r="W683" s="30"/>
      <c r="X683" s="30"/>
      <c r="Y683" s="30"/>
      <c r="Z683" s="30"/>
      <c r="AA683" s="30"/>
      <c r="AB683" s="30"/>
      <c r="AC683" s="30"/>
      <c r="AD683" s="30"/>
      <c r="AE683" s="30"/>
      <c r="AF683" s="30"/>
      <c r="AG683" s="30"/>
      <c r="AH683" s="30"/>
      <c r="AI683" s="30"/>
      <c r="AJ683" s="30"/>
      <c r="AK683" s="30"/>
      <c r="AL683" s="30"/>
      <c r="AM683" s="30"/>
      <c r="AN683" s="30"/>
      <c r="AO683" s="30"/>
      <c r="AP683" s="30"/>
      <c r="AQ683" s="30"/>
      <c r="AR683" s="30"/>
      <c r="AS683" s="30"/>
      <c r="AT683" s="30"/>
      <c r="AU683" s="30"/>
      <c r="AV683" s="30"/>
      <c r="AW683" s="30"/>
      <c r="AX683" s="30"/>
      <c r="AY683" s="30"/>
      <c r="AZ683" s="30"/>
      <c r="BA683" s="30"/>
      <c r="BB683" s="30"/>
      <c r="BC683" s="30"/>
      <c r="BD683" s="30"/>
      <c r="BE683" s="30"/>
      <c r="BF683" s="30"/>
      <c r="BG683" s="30"/>
      <c r="BH683" s="30"/>
      <c r="BI683" s="30"/>
      <c r="BJ683" s="30"/>
      <c r="BK683" s="30"/>
      <c r="BL683" s="30"/>
      <c r="BM683" s="30"/>
      <c r="BN683" s="30"/>
      <c r="BO683" s="30"/>
      <c r="BP683" s="30"/>
      <c r="BQ683" s="30"/>
      <c r="BR683" s="30"/>
      <c r="BS683" s="30"/>
      <c r="BT683" s="30"/>
      <c r="BU683" s="30"/>
      <c r="BV683" s="30"/>
      <c r="BW683" s="30"/>
      <c r="BX683" s="30"/>
      <c r="BY683" s="30"/>
      <c r="BZ683" s="30"/>
      <c r="CA683" s="30"/>
      <c r="CB683" s="30"/>
      <c r="CC683" s="30"/>
      <c r="CD683" s="30"/>
      <c r="CE683" s="30"/>
      <c r="CF683" s="30"/>
      <c r="CG683" s="30"/>
      <c r="CH683" s="30"/>
      <c r="CI683" s="30"/>
      <c r="CJ683" s="30"/>
      <c r="CK683" s="30"/>
      <c r="CL683" s="30"/>
      <c r="CM683" s="30"/>
      <c r="CN683" s="30"/>
      <c r="CO683" s="30"/>
      <c r="CP683" s="30"/>
      <c r="CQ683" s="30"/>
      <c r="CR683" s="30"/>
    </row>
    <row r="684" spans="1:96" x14ac:dyDescent="0.25">
      <c r="A684" s="30" t="s">
        <v>57</v>
      </c>
      <c r="B684" s="30">
        <v>2452</v>
      </c>
      <c r="C684" s="30" t="s">
        <v>2807</v>
      </c>
      <c r="D684" s="30">
        <v>3085</v>
      </c>
      <c r="E684" s="30"/>
      <c r="F684" s="30"/>
      <c r="G684" s="30"/>
      <c r="H684" s="30"/>
      <c r="I684" s="30"/>
      <c r="J684" s="30"/>
      <c r="K684" s="30"/>
      <c r="L684" s="30"/>
      <c r="M684" s="30"/>
      <c r="N684" s="30"/>
      <c r="O684" s="30"/>
      <c r="P684" s="30"/>
      <c r="Q684" s="30"/>
      <c r="R684" s="30"/>
      <c r="S684" s="30"/>
      <c r="T684" s="30"/>
      <c r="U684" s="30"/>
      <c r="V684" s="30"/>
      <c r="W684" s="30"/>
      <c r="X684" s="30"/>
      <c r="Y684" s="30"/>
      <c r="Z684" s="30"/>
      <c r="AA684" s="30"/>
      <c r="AB684" s="30"/>
      <c r="AC684" s="30"/>
      <c r="AD684" s="30"/>
      <c r="AE684" s="30"/>
      <c r="AF684" s="30"/>
      <c r="AG684" s="30"/>
      <c r="AH684" s="30"/>
      <c r="AI684" s="30"/>
      <c r="AJ684" s="30"/>
      <c r="AK684" s="30"/>
      <c r="AL684" s="30"/>
      <c r="AM684" s="30"/>
      <c r="AN684" s="30"/>
      <c r="AO684" s="30"/>
      <c r="AP684" s="30"/>
      <c r="AQ684" s="30"/>
      <c r="AR684" s="30"/>
      <c r="AS684" s="30"/>
      <c r="AT684" s="30"/>
      <c r="AU684" s="30"/>
      <c r="AV684" s="30"/>
      <c r="AW684" s="30"/>
      <c r="AX684" s="30"/>
      <c r="AY684" s="30"/>
      <c r="AZ684" s="30"/>
      <c r="BA684" s="30"/>
      <c r="BB684" s="30"/>
      <c r="BC684" s="30"/>
      <c r="BD684" s="30"/>
      <c r="BE684" s="30"/>
      <c r="BF684" s="30"/>
      <c r="BG684" s="30"/>
      <c r="BH684" s="30"/>
      <c r="BI684" s="30"/>
      <c r="BJ684" s="30"/>
      <c r="BK684" s="30"/>
      <c r="BL684" s="30"/>
      <c r="BM684" s="30"/>
      <c r="BN684" s="30"/>
      <c r="BO684" s="30"/>
      <c r="BP684" s="30"/>
      <c r="BQ684" s="30"/>
      <c r="BR684" s="30"/>
      <c r="BS684" s="30"/>
      <c r="BT684" s="30"/>
      <c r="BU684" s="30"/>
      <c r="BV684" s="30"/>
      <c r="BW684" s="30"/>
      <c r="BX684" s="30"/>
      <c r="BY684" s="30"/>
      <c r="BZ684" s="30"/>
      <c r="CA684" s="30"/>
      <c r="CB684" s="30"/>
      <c r="CC684" s="30"/>
      <c r="CD684" s="30"/>
      <c r="CE684" s="30"/>
      <c r="CF684" s="30"/>
      <c r="CG684" s="30"/>
      <c r="CH684" s="30"/>
      <c r="CI684" s="30"/>
      <c r="CJ684" s="30"/>
      <c r="CK684" s="30"/>
      <c r="CL684" s="30"/>
      <c r="CM684" s="30"/>
      <c r="CN684" s="30"/>
      <c r="CO684" s="30"/>
      <c r="CP684" s="30"/>
      <c r="CQ684" s="30"/>
      <c r="CR684" s="30"/>
    </row>
    <row r="685" spans="1:96" x14ac:dyDescent="0.25">
      <c r="A685" s="30" t="s">
        <v>58</v>
      </c>
      <c r="B685" s="30">
        <v>2481</v>
      </c>
      <c r="C685" s="30" t="s">
        <v>2911</v>
      </c>
      <c r="D685" s="30">
        <v>1580</v>
      </c>
      <c r="E685" s="30"/>
      <c r="F685" s="30"/>
      <c r="G685" s="30"/>
      <c r="H685" s="30"/>
      <c r="I685" s="30"/>
      <c r="J685" s="30"/>
      <c r="K685" s="30"/>
      <c r="L685" s="30"/>
      <c r="M685" s="30"/>
      <c r="N685" s="30"/>
      <c r="O685" s="30"/>
      <c r="P685" s="30"/>
      <c r="Q685" s="30"/>
      <c r="R685" s="30"/>
      <c r="S685" s="30"/>
      <c r="T685" s="30"/>
      <c r="U685" s="30"/>
      <c r="V685" s="30"/>
      <c r="W685" s="30"/>
      <c r="X685" s="30"/>
      <c r="Y685" s="30"/>
      <c r="Z685" s="30"/>
      <c r="AA685" s="30"/>
      <c r="AB685" s="30"/>
      <c r="AC685" s="30"/>
      <c r="AD685" s="30"/>
      <c r="AE685" s="30"/>
      <c r="AF685" s="30"/>
      <c r="AG685" s="30"/>
      <c r="AH685" s="30"/>
      <c r="AI685" s="30"/>
      <c r="AJ685" s="30"/>
      <c r="AK685" s="30"/>
      <c r="AL685" s="30"/>
      <c r="AM685" s="30"/>
      <c r="AN685" s="30"/>
      <c r="AO685" s="30"/>
      <c r="AP685" s="30"/>
      <c r="AQ685" s="30"/>
      <c r="AR685" s="30"/>
      <c r="AS685" s="30"/>
      <c r="AT685" s="30"/>
      <c r="AU685" s="30"/>
      <c r="AV685" s="30"/>
      <c r="AW685" s="30"/>
      <c r="AX685" s="30"/>
      <c r="AY685" s="30"/>
      <c r="AZ685" s="30"/>
      <c r="BA685" s="30"/>
      <c r="BB685" s="30"/>
      <c r="BC685" s="30"/>
      <c r="BD685" s="30"/>
      <c r="BE685" s="30"/>
      <c r="BF685" s="30"/>
      <c r="BG685" s="30"/>
      <c r="BH685" s="30"/>
      <c r="BI685" s="30"/>
      <c r="BJ685" s="30"/>
      <c r="BK685" s="30"/>
      <c r="BL685" s="30"/>
      <c r="BM685" s="30"/>
      <c r="BN685" s="30"/>
      <c r="BO685" s="30"/>
      <c r="BP685" s="30"/>
      <c r="BQ685" s="30"/>
      <c r="BR685" s="30"/>
      <c r="BS685" s="30"/>
      <c r="BT685" s="30"/>
      <c r="BU685" s="30"/>
      <c r="BV685" s="30"/>
      <c r="BW685" s="30"/>
      <c r="BX685" s="30"/>
      <c r="BY685" s="30"/>
      <c r="BZ685" s="30"/>
      <c r="CA685" s="30"/>
      <c r="CB685" s="30"/>
      <c r="CC685" s="30"/>
      <c r="CD685" s="30"/>
      <c r="CE685" s="30"/>
      <c r="CF685" s="30"/>
      <c r="CG685" s="30"/>
      <c r="CH685" s="30"/>
      <c r="CI685" s="30"/>
      <c r="CJ685" s="30"/>
      <c r="CK685" s="30"/>
      <c r="CL685" s="30"/>
      <c r="CM685" s="30"/>
      <c r="CN685" s="30"/>
      <c r="CO685" s="30"/>
      <c r="CP685" s="30"/>
      <c r="CQ685" s="30"/>
      <c r="CR685" s="30"/>
    </row>
    <row r="686" spans="1:96" x14ac:dyDescent="0.25">
      <c r="A686" s="30" t="s">
        <v>59</v>
      </c>
      <c r="B686" s="30">
        <v>5405</v>
      </c>
      <c r="C686" s="30" t="s">
        <v>2647</v>
      </c>
      <c r="D686" s="30">
        <v>900</v>
      </c>
      <c r="E686" s="30"/>
      <c r="F686" s="30"/>
      <c r="G686" s="30"/>
      <c r="H686" s="30"/>
      <c r="I686" s="30"/>
      <c r="J686" s="30"/>
      <c r="K686" s="30"/>
      <c r="L686" s="30"/>
      <c r="M686" s="30"/>
      <c r="N686" s="30"/>
      <c r="O686" s="30"/>
      <c r="P686" s="30"/>
      <c r="Q686" s="30"/>
      <c r="R686" s="30"/>
      <c r="S686" s="30"/>
      <c r="T686" s="30"/>
      <c r="U686" s="30"/>
      <c r="V686" s="30"/>
      <c r="W686" s="30"/>
      <c r="X686" s="30"/>
      <c r="Y686" s="30"/>
      <c r="Z686" s="30"/>
      <c r="AA686" s="30"/>
      <c r="AB686" s="30"/>
      <c r="AC686" s="30"/>
      <c r="AD686" s="30"/>
      <c r="AE686" s="30"/>
      <c r="AF686" s="30"/>
      <c r="AG686" s="30"/>
      <c r="AH686" s="30"/>
      <c r="AI686" s="30"/>
      <c r="AJ686" s="30"/>
      <c r="AK686" s="30"/>
      <c r="AL686" s="30"/>
      <c r="AM686" s="30"/>
      <c r="AN686" s="30"/>
      <c r="AO686" s="30"/>
      <c r="AP686" s="30"/>
      <c r="AQ686" s="30"/>
      <c r="AR686" s="30"/>
      <c r="AS686" s="30"/>
      <c r="AT686" s="30"/>
      <c r="AU686" s="30"/>
      <c r="AV686" s="30"/>
      <c r="AW686" s="30"/>
      <c r="AX686" s="30"/>
      <c r="AY686" s="30"/>
      <c r="AZ686" s="30"/>
      <c r="BA686" s="30"/>
      <c r="BB686" s="30"/>
      <c r="BC686" s="30"/>
      <c r="BD686" s="30"/>
      <c r="BE686" s="30"/>
      <c r="BF686" s="30"/>
      <c r="BG686" s="30"/>
      <c r="BH686" s="30"/>
      <c r="BI686" s="30"/>
      <c r="BJ686" s="30"/>
      <c r="BK686" s="30"/>
      <c r="BL686" s="30"/>
      <c r="BM686" s="30"/>
      <c r="BN686" s="30"/>
      <c r="BO686" s="30"/>
      <c r="BP686" s="30"/>
      <c r="BQ686" s="30"/>
      <c r="BR686" s="30"/>
      <c r="BS686" s="30"/>
      <c r="BT686" s="30"/>
      <c r="BU686" s="30"/>
      <c r="BV686" s="30"/>
      <c r="BW686" s="30"/>
      <c r="BX686" s="30"/>
      <c r="BY686" s="30"/>
      <c r="BZ686" s="30"/>
      <c r="CA686" s="30"/>
      <c r="CB686" s="30"/>
      <c r="CC686" s="30"/>
      <c r="CD686" s="30"/>
      <c r="CE686" s="30"/>
      <c r="CF686" s="30"/>
      <c r="CG686" s="30"/>
      <c r="CH686" s="30"/>
      <c r="CI686" s="30"/>
      <c r="CJ686" s="30"/>
      <c r="CK686" s="30"/>
      <c r="CL686" s="30"/>
      <c r="CM686" s="30"/>
      <c r="CN686" s="30"/>
      <c r="CO686" s="30"/>
      <c r="CP686" s="30"/>
      <c r="CQ686" s="30"/>
      <c r="CR686" s="30"/>
    </row>
    <row r="687" spans="1:96" x14ac:dyDescent="0.25">
      <c r="A687" s="30" t="s">
        <v>60</v>
      </c>
      <c r="B687" s="30">
        <v>2496</v>
      </c>
      <c r="C687" s="30" t="s">
        <v>2666</v>
      </c>
      <c r="D687" s="30">
        <v>1420</v>
      </c>
      <c r="E687" s="30"/>
      <c r="F687" s="30"/>
      <c r="G687" s="30"/>
      <c r="H687" s="30"/>
      <c r="I687" s="30"/>
      <c r="J687" s="30"/>
      <c r="K687" s="30"/>
      <c r="L687" s="30"/>
      <c r="M687" s="30"/>
      <c r="N687" s="30"/>
      <c r="O687" s="30"/>
      <c r="P687" s="30"/>
      <c r="Q687" s="30"/>
      <c r="R687" s="30"/>
      <c r="S687" s="30"/>
      <c r="T687" s="30"/>
      <c r="U687" s="30"/>
      <c r="V687" s="30"/>
      <c r="W687" s="30"/>
      <c r="X687" s="30"/>
      <c r="Y687" s="30"/>
      <c r="Z687" s="30"/>
      <c r="AA687" s="30"/>
      <c r="AB687" s="30"/>
      <c r="AC687" s="30"/>
      <c r="AD687" s="30"/>
      <c r="AE687" s="30"/>
      <c r="AF687" s="30"/>
      <c r="AG687" s="30"/>
      <c r="AH687" s="30"/>
      <c r="AI687" s="30"/>
      <c r="AJ687" s="30"/>
      <c r="AK687" s="30"/>
      <c r="AL687" s="30"/>
      <c r="AM687" s="30"/>
      <c r="AN687" s="30"/>
      <c r="AO687" s="30"/>
      <c r="AP687" s="30"/>
      <c r="AQ687" s="30"/>
      <c r="AR687" s="30"/>
      <c r="AS687" s="30"/>
      <c r="AT687" s="30"/>
      <c r="AU687" s="30"/>
      <c r="AV687" s="30"/>
      <c r="AW687" s="30"/>
      <c r="AX687" s="30"/>
      <c r="AY687" s="30"/>
      <c r="AZ687" s="30"/>
      <c r="BA687" s="30"/>
      <c r="BB687" s="30"/>
      <c r="BC687" s="30"/>
      <c r="BD687" s="30"/>
      <c r="BE687" s="30"/>
      <c r="BF687" s="30"/>
      <c r="BG687" s="30"/>
      <c r="BH687" s="30"/>
      <c r="BI687" s="30"/>
      <c r="BJ687" s="30"/>
      <c r="BK687" s="30"/>
      <c r="BL687" s="30"/>
      <c r="BM687" s="30"/>
      <c r="BN687" s="30"/>
      <c r="BO687" s="30"/>
      <c r="BP687" s="30"/>
      <c r="BQ687" s="30"/>
      <c r="BR687" s="30"/>
      <c r="BS687" s="30"/>
      <c r="BT687" s="30"/>
      <c r="BU687" s="30"/>
      <c r="BV687" s="30"/>
      <c r="BW687" s="30"/>
      <c r="BX687" s="30"/>
      <c r="BY687" s="30"/>
      <c r="BZ687" s="30"/>
      <c r="CA687" s="30"/>
      <c r="CB687" s="30"/>
      <c r="CC687" s="30"/>
      <c r="CD687" s="30"/>
      <c r="CE687" s="30"/>
      <c r="CF687" s="30"/>
      <c r="CG687" s="30"/>
      <c r="CH687" s="30"/>
      <c r="CI687" s="30"/>
      <c r="CJ687" s="30"/>
      <c r="CK687" s="30"/>
      <c r="CL687" s="30"/>
      <c r="CM687" s="30"/>
      <c r="CN687" s="30"/>
      <c r="CO687" s="30"/>
      <c r="CP687" s="30"/>
      <c r="CQ687" s="30"/>
      <c r="CR687" s="30"/>
    </row>
    <row r="688" spans="1:96" x14ac:dyDescent="0.25">
      <c r="A688" s="30" t="s">
        <v>61</v>
      </c>
      <c r="B688" s="30">
        <v>2504</v>
      </c>
      <c r="C688" s="30" t="s">
        <v>2912</v>
      </c>
      <c r="D688" s="30">
        <v>1120</v>
      </c>
      <c r="E688" s="30"/>
      <c r="F688" s="30"/>
      <c r="G688" s="30"/>
      <c r="H688" s="30"/>
      <c r="I688" s="30"/>
      <c r="J688" s="30"/>
      <c r="K688" s="30"/>
      <c r="L688" s="30"/>
      <c r="M688" s="30"/>
      <c r="N688" s="30"/>
      <c r="O688" s="30"/>
      <c r="P688" s="30"/>
      <c r="Q688" s="30"/>
      <c r="R688" s="30"/>
      <c r="S688" s="30"/>
      <c r="T688" s="30"/>
      <c r="U688" s="30"/>
      <c r="V688" s="30"/>
      <c r="W688" s="30"/>
      <c r="X688" s="30"/>
      <c r="Y688" s="30"/>
      <c r="Z688" s="30"/>
      <c r="AA688" s="30"/>
      <c r="AB688" s="30"/>
      <c r="AC688" s="30"/>
      <c r="AD688" s="30"/>
      <c r="AE688" s="30"/>
      <c r="AF688" s="30"/>
      <c r="AG688" s="30"/>
      <c r="AH688" s="30"/>
      <c r="AI688" s="30"/>
      <c r="AJ688" s="30"/>
      <c r="AK688" s="30"/>
      <c r="AL688" s="30"/>
      <c r="AM688" s="30"/>
      <c r="AN688" s="30"/>
      <c r="AO688" s="30"/>
      <c r="AP688" s="30"/>
      <c r="AQ688" s="30"/>
      <c r="AR688" s="30"/>
      <c r="AS688" s="30"/>
      <c r="AT688" s="30"/>
      <c r="AU688" s="30"/>
      <c r="AV688" s="30"/>
      <c r="AW688" s="30"/>
      <c r="AX688" s="30"/>
      <c r="AY688" s="30"/>
      <c r="AZ688" s="30"/>
      <c r="BA688" s="30"/>
      <c r="BB688" s="30"/>
      <c r="BC688" s="30"/>
      <c r="BD688" s="30"/>
      <c r="BE688" s="30"/>
      <c r="BF688" s="30"/>
      <c r="BG688" s="30"/>
      <c r="BH688" s="30"/>
      <c r="BI688" s="30"/>
      <c r="BJ688" s="30"/>
      <c r="BK688" s="30"/>
      <c r="BL688" s="30"/>
      <c r="BM688" s="30"/>
      <c r="BN688" s="30"/>
      <c r="BO688" s="30"/>
      <c r="BP688" s="30"/>
      <c r="BQ688" s="30"/>
      <c r="BR688" s="30"/>
      <c r="BS688" s="30"/>
      <c r="BT688" s="30"/>
      <c r="BU688" s="30"/>
      <c r="BV688" s="30"/>
      <c r="BW688" s="30"/>
      <c r="BX688" s="30"/>
      <c r="BY688" s="30"/>
      <c r="BZ688" s="30"/>
      <c r="CA688" s="30"/>
      <c r="CB688" s="30"/>
      <c r="CC688" s="30"/>
      <c r="CD688" s="30"/>
      <c r="CE688" s="30"/>
      <c r="CF688" s="30"/>
      <c r="CG688" s="30"/>
      <c r="CH688" s="30"/>
      <c r="CI688" s="30"/>
      <c r="CJ688" s="30"/>
      <c r="CK688" s="30"/>
      <c r="CL688" s="30"/>
      <c r="CM688" s="30"/>
      <c r="CN688" s="30"/>
      <c r="CO688" s="30"/>
      <c r="CP688" s="30"/>
      <c r="CQ688" s="30"/>
      <c r="CR688" s="30"/>
    </row>
    <row r="689" spans="1:96" x14ac:dyDescent="0.25">
      <c r="A689" s="30" t="s">
        <v>62</v>
      </c>
      <c r="B689" s="30">
        <v>2510</v>
      </c>
      <c r="C689" s="30" t="s">
        <v>2651</v>
      </c>
      <c r="D689" s="30">
        <v>1010</v>
      </c>
      <c r="E689" s="30"/>
      <c r="F689" s="30"/>
      <c r="G689" s="30"/>
      <c r="H689" s="30"/>
      <c r="I689" s="30"/>
      <c r="J689" s="30"/>
      <c r="K689" s="30"/>
      <c r="L689" s="30"/>
      <c r="M689" s="30"/>
      <c r="N689" s="30"/>
      <c r="O689" s="30"/>
      <c r="P689" s="30"/>
      <c r="Q689" s="30"/>
      <c r="R689" s="30"/>
      <c r="S689" s="30"/>
      <c r="T689" s="30"/>
      <c r="U689" s="30"/>
      <c r="V689" s="30"/>
      <c r="W689" s="30"/>
      <c r="X689" s="30"/>
      <c r="Y689" s="30"/>
      <c r="Z689" s="30"/>
      <c r="AA689" s="30"/>
      <c r="AB689" s="30"/>
      <c r="AC689" s="30"/>
      <c r="AD689" s="30"/>
      <c r="AE689" s="30"/>
      <c r="AF689" s="30"/>
      <c r="AG689" s="30"/>
      <c r="AH689" s="30"/>
      <c r="AI689" s="30"/>
      <c r="AJ689" s="30"/>
      <c r="AK689" s="30"/>
      <c r="AL689" s="30"/>
      <c r="AM689" s="30"/>
      <c r="AN689" s="30"/>
      <c r="AO689" s="30"/>
      <c r="AP689" s="30"/>
      <c r="AQ689" s="30"/>
      <c r="AR689" s="30"/>
      <c r="AS689" s="30"/>
      <c r="AT689" s="30"/>
      <c r="AU689" s="30"/>
      <c r="AV689" s="30"/>
      <c r="AW689" s="30"/>
      <c r="AX689" s="30"/>
      <c r="AY689" s="30"/>
      <c r="AZ689" s="30"/>
      <c r="BA689" s="30"/>
      <c r="BB689" s="30"/>
      <c r="BC689" s="30"/>
      <c r="BD689" s="30"/>
      <c r="BE689" s="30"/>
      <c r="BF689" s="30"/>
      <c r="BG689" s="30"/>
      <c r="BH689" s="30"/>
      <c r="BI689" s="30"/>
      <c r="BJ689" s="30"/>
      <c r="BK689" s="30"/>
      <c r="BL689" s="30"/>
      <c r="BM689" s="30"/>
      <c r="BN689" s="30"/>
      <c r="BO689" s="30"/>
      <c r="BP689" s="30"/>
      <c r="BQ689" s="30"/>
      <c r="BR689" s="30"/>
      <c r="BS689" s="30"/>
      <c r="BT689" s="30"/>
      <c r="BU689" s="30"/>
      <c r="BV689" s="30"/>
      <c r="BW689" s="30"/>
      <c r="BX689" s="30"/>
      <c r="BY689" s="30"/>
      <c r="BZ689" s="30"/>
      <c r="CA689" s="30"/>
      <c r="CB689" s="30"/>
      <c r="CC689" s="30"/>
      <c r="CD689" s="30"/>
      <c r="CE689" s="30"/>
      <c r="CF689" s="30"/>
      <c r="CG689" s="30"/>
      <c r="CH689" s="30"/>
      <c r="CI689" s="30"/>
      <c r="CJ689" s="30"/>
      <c r="CK689" s="30"/>
      <c r="CL689" s="30"/>
      <c r="CM689" s="30"/>
      <c r="CN689" s="30"/>
      <c r="CO689" s="30"/>
      <c r="CP689" s="30"/>
      <c r="CQ689" s="30"/>
      <c r="CR689" s="30"/>
    </row>
    <row r="690" spans="1:96" x14ac:dyDescent="0.25">
      <c r="A690" s="30" t="s">
        <v>63</v>
      </c>
      <c r="B690" s="30">
        <v>2506</v>
      </c>
      <c r="C690" s="30" t="s">
        <v>2642</v>
      </c>
      <c r="D690" s="30">
        <v>880</v>
      </c>
      <c r="E690" s="30"/>
      <c r="F690" s="30"/>
      <c r="G690" s="30"/>
      <c r="H690" s="30"/>
      <c r="I690" s="30"/>
      <c r="J690" s="30"/>
      <c r="K690" s="30"/>
      <c r="L690" s="30"/>
      <c r="M690" s="30"/>
      <c r="N690" s="30"/>
      <c r="O690" s="30"/>
      <c r="P690" s="30"/>
      <c r="Q690" s="30"/>
      <c r="R690" s="30"/>
      <c r="S690" s="30"/>
      <c r="T690" s="30"/>
      <c r="U690" s="30"/>
      <c r="V690" s="30"/>
      <c r="W690" s="30"/>
      <c r="X690" s="30"/>
      <c r="Y690" s="30"/>
      <c r="Z690" s="30"/>
      <c r="AA690" s="30"/>
      <c r="AB690" s="30"/>
      <c r="AC690" s="30"/>
      <c r="AD690" s="30"/>
      <c r="AE690" s="30"/>
      <c r="AF690" s="30"/>
      <c r="AG690" s="30"/>
      <c r="AH690" s="30"/>
      <c r="AI690" s="30"/>
      <c r="AJ690" s="30"/>
      <c r="AK690" s="30"/>
      <c r="AL690" s="30"/>
      <c r="AM690" s="30"/>
      <c r="AN690" s="30"/>
      <c r="AO690" s="30"/>
      <c r="AP690" s="30"/>
      <c r="AQ690" s="30"/>
      <c r="AR690" s="30"/>
      <c r="AS690" s="30"/>
      <c r="AT690" s="30"/>
      <c r="AU690" s="30"/>
      <c r="AV690" s="30"/>
      <c r="AW690" s="30"/>
      <c r="AX690" s="30"/>
      <c r="AY690" s="30"/>
      <c r="AZ690" s="30"/>
      <c r="BA690" s="30"/>
      <c r="BB690" s="30"/>
      <c r="BC690" s="30"/>
      <c r="BD690" s="30"/>
      <c r="BE690" s="30"/>
      <c r="BF690" s="30"/>
      <c r="BG690" s="30"/>
      <c r="BH690" s="30"/>
      <c r="BI690" s="30"/>
      <c r="BJ690" s="30"/>
      <c r="BK690" s="30"/>
      <c r="BL690" s="30"/>
      <c r="BM690" s="30"/>
      <c r="BN690" s="30"/>
      <c r="BO690" s="30"/>
      <c r="BP690" s="30"/>
      <c r="BQ690" s="30"/>
      <c r="BR690" s="30"/>
      <c r="BS690" s="30"/>
      <c r="BT690" s="30"/>
      <c r="BU690" s="30"/>
      <c r="BV690" s="30"/>
      <c r="BW690" s="30"/>
      <c r="BX690" s="30"/>
      <c r="BY690" s="30"/>
      <c r="BZ690" s="30"/>
      <c r="CA690" s="30"/>
      <c r="CB690" s="30"/>
      <c r="CC690" s="30"/>
      <c r="CD690" s="30"/>
      <c r="CE690" s="30"/>
      <c r="CF690" s="30"/>
      <c r="CG690" s="30"/>
      <c r="CH690" s="30"/>
      <c r="CI690" s="30"/>
      <c r="CJ690" s="30"/>
      <c r="CK690" s="30"/>
      <c r="CL690" s="30"/>
      <c r="CM690" s="30"/>
      <c r="CN690" s="30"/>
      <c r="CO690" s="30"/>
      <c r="CP690" s="30"/>
      <c r="CQ690" s="30"/>
      <c r="CR690" s="30"/>
    </row>
    <row r="691" spans="1:96" x14ac:dyDescent="0.25">
      <c r="A691" s="30" t="s">
        <v>64</v>
      </c>
      <c r="B691" s="30">
        <v>2514</v>
      </c>
      <c r="C691" s="30" t="s">
        <v>2912</v>
      </c>
      <c r="D691" s="30">
        <v>1120</v>
      </c>
      <c r="E691" s="30"/>
      <c r="F691" s="30"/>
      <c r="G691" s="30"/>
      <c r="H691" s="30"/>
      <c r="I691" s="30"/>
      <c r="J691" s="30"/>
      <c r="K691" s="30"/>
      <c r="L691" s="30"/>
      <c r="M691" s="30"/>
      <c r="N691" s="30"/>
      <c r="O691" s="30"/>
      <c r="P691" s="30"/>
      <c r="Q691" s="30"/>
      <c r="R691" s="30"/>
      <c r="S691" s="30"/>
      <c r="T691" s="30"/>
      <c r="U691" s="30"/>
      <c r="V691" s="30"/>
      <c r="W691" s="30"/>
      <c r="X691" s="30"/>
      <c r="Y691" s="30"/>
      <c r="Z691" s="30"/>
      <c r="AA691" s="30"/>
      <c r="AB691" s="30"/>
      <c r="AC691" s="30"/>
      <c r="AD691" s="30"/>
      <c r="AE691" s="30"/>
      <c r="AF691" s="30"/>
      <c r="AG691" s="30"/>
      <c r="AH691" s="30"/>
      <c r="AI691" s="30"/>
      <c r="AJ691" s="30"/>
      <c r="AK691" s="30"/>
      <c r="AL691" s="30"/>
      <c r="AM691" s="30"/>
      <c r="AN691" s="30"/>
      <c r="AO691" s="30"/>
      <c r="AP691" s="30"/>
      <c r="AQ691" s="30"/>
      <c r="AR691" s="30"/>
      <c r="AS691" s="30"/>
      <c r="AT691" s="30"/>
      <c r="AU691" s="30"/>
      <c r="AV691" s="30"/>
      <c r="AW691" s="30"/>
      <c r="AX691" s="30"/>
      <c r="AY691" s="30"/>
      <c r="AZ691" s="30"/>
      <c r="BA691" s="30"/>
      <c r="BB691" s="30"/>
      <c r="BC691" s="30"/>
      <c r="BD691" s="30"/>
      <c r="BE691" s="30"/>
      <c r="BF691" s="30"/>
      <c r="BG691" s="30"/>
      <c r="BH691" s="30"/>
      <c r="BI691" s="30"/>
      <c r="BJ691" s="30"/>
      <c r="BK691" s="30"/>
      <c r="BL691" s="30"/>
      <c r="BM691" s="30"/>
      <c r="BN691" s="30"/>
      <c r="BO691" s="30"/>
      <c r="BP691" s="30"/>
      <c r="BQ691" s="30"/>
      <c r="BR691" s="30"/>
      <c r="BS691" s="30"/>
      <c r="BT691" s="30"/>
      <c r="BU691" s="30"/>
      <c r="BV691" s="30"/>
      <c r="BW691" s="30"/>
      <c r="BX691" s="30"/>
      <c r="BY691" s="30"/>
      <c r="BZ691" s="30"/>
      <c r="CA691" s="30"/>
      <c r="CB691" s="30"/>
      <c r="CC691" s="30"/>
      <c r="CD691" s="30"/>
      <c r="CE691" s="30"/>
      <c r="CF691" s="30"/>
      <c r="CG691" s="30"/>
      <c r="CH691" s="30"/>
      <c r="CI691" s="30"/>
      <c r="CJ691" s="30"/>
      <c r="CK691" s="30"/>
      <c r="CL691" s="30"/>
      <c r="CM691" s="30"/>
      <c r="CN691" s="30"/>
      <c r="CO691" s="30"/>
      <c r="CP691" s="30"/>
      <c r="CQ691" s="30"/>
      <c r="CR691" s="30"/>
    </row>
    <row r="692" spans="1:96" x14ac:dyDescent="0.25">
      <c r="A692" s="30" t="s">
        <v>65</v>
      </c>
      <c r="B692" s="30">
        <v>2526</v>
      </c>
      <c r="C692" s="30" t="s">
        <v>2912</v>
      </c>
      <c r="D692" s="30">
        <v>1120</v>
      </c>
      <c r="E692" s="30"/>
      <c r="F692" s="30"/>
      <c r="G692" s="30"/>
      <c r="H692" s="30"/>
      <c r="I692" s="30"/>
      <c r="J692" s="30"/>
      <c r="K692" s="30"/>
      <c r="L692" s="30"/>
      <c r="M692" s="30"/>
      <c r="N692" s="30"/>
      <c r="O692" s="30"/>
      <c r="P692" s="30"/>
      <c r="Q692" s="30"/>
      <c r="R692" s="30"/>
      <c r="S692" s="30"/>
      <c r="T692" s="30"/>
      <c r="U692" s="30"/>
      <c r="V692" s="30"/>
      <c r="W692" s="30"/>
      <c r="X692" s="30"/>
      <c r="Y692" s="30"/>
      <c r="Z692" s="30"/>
      <c r="AA692" s="30"/>
      <c r="AB692" s="30"/>
      <c r="AC692" s="30"/>
      <c r="AD692" s="30"/>
      <c r="AE692" s="30"/>
      <c r="AF692" s="30"/>
      <c r="AG692" s="30"/>
      <c r="AH692" s="30"/>
      <c r="AI692" s="30"/>
      <c r="AJ692" s="30"/>
      <c r="AK692" s="30"/>
      <c r="AL692" s="30"/>
      <c r="AM692" s="30"/>
      <c r="AN692" s="30"/>
      <c r="AO692" s="30"/>
      <c r="AP692" s="30"/>
      <c r="AQ692" s="30"/>
      <c r="AR692" s="30"/>
      <c r="AS692" s="30"/>
      <c r="AT692" s="30"/>
      <c r="AU692" s="30"/>
      <c r="AV692" s="30"/>
      <c r="AW692" s="30"/>
      <c r="AX692" s="30"/>
      <c r="AY692" s="30"/>
      <c r="AZ692" s="30"/>
      <c r="BA692" s="30"/>
      <c r="BB692" s="30"/>
      <c r="BC692" s="30"/>
      <c r="BD692" s="30"/>
      <c r="BE692" s="30"/>
      <c r="BF692" s="30"/>
      <c r="BG692" s="30"/>
      <c r="BH692" s="30"/>
      <c r="BI692" s="30"/>
      <c r="BJ692" s="30"/>
      <c r="BK692" s="30"/>
      <c r="BL692" s="30"/>
      <c r="BM692" s="30"/>
      <c r="BN692" s="30"/>
      <c r="BO692" s="30"/>
      <c r="BP692" s="30"/>
      <c r="BQ692" s="30"/>
      <c r="BR692" s="30"/>
      <c r="BS692" s="30"/>
      <c r="BT692" s="30"/>
      <c r="BU692" s="30"/>
      <c r="BV692" s="30"/>
      <c r="BW692" s="30"/>
      <c r="BX692" s="30"/>
      <c r="BY692" s="30"/>
      <c r="BZ692" s="30"/>
      <c r="CA692" s="30"/>
      <c r="CB692" s="30"/>
      <c r="CC692" s="30"/>
      <c r="CD692" s="30"/>
      <c r="CE692" s="30"/>
      <c r="CF692" s="30"/>
      <c r="CG692" s="30"/>
      <c r="CH692" s="30"/>
      <c r="CI692" s="30"/>
      <c r="CJ692" s="30"/>
      <c r="CK692" s="30"/>
      <c r="CL692" s="30"/>
      <c r="CM692" s="30"/>
      <c r="CN692" s="30"/>
      <c r="CO692" s="30"/>
      <c r="CP692" s="30"/>
      <c r="CQ692" s="30"/>
      <c r="CR692" s="30"/>
    </row>
    <row r="693" spans="1:96" x14ac:dyDescent="0.25">
      <c r="A693" s="30" t="s">
        <v>66</v>
      </c>
      <c r="B693" s="30">
        <v>8114</v>
      </c>
      <c r="C693" s="30" t="s">
        <v>2913</v>
      </c>
      <c r="D693" s="30">
        <v>2610</v>
      </c>
      <c r="E693" s="30"/>
      <c r="F693" s="30"/>
      <c r="G693" s="30"/>
      <c r="H693" s="30"/>
      <c r="I693" s="30"/>
      <c r="J693" s="30"/>
      <c r="K693" s="30"/>
      <c r="L693" s="30"/>
      <c r="M693" s="30"/>
      <c r="N693" s="30"/>
      <c r="O693" s="30"/>
      <c r="P693" s="30"/>
      <c r="Q693" s="30"/>
      <c r="R693" s="30"/>
      <c r="S693" s="30"/>
      <c r="T693" s="30"/>
      <c r="U693" s="30"/>
      <c r="V693" s="30"/>
      <c r="W693" s="30"/>
      <c r="X693" s="30"/>
      <c r="Y693" s="30"/>
      <c r="Z693" s="30"/>
      <c r="AA693" s="30"/>
      <c r="AB693" s="30"/>
      <c r="AC693" s="30"/>
      <c r="AD693" s="30"/>
      <c r="AE693" s="30"/>
      <c r="AF693" s="30"/>
      <c r="AG693" s="30"/>
      <c r="AH693" s="30"/>
      <c r="AI693" s="30"/>
      <c r="AJ693" s="30"/>
      <c r="AK693" s="30"/>
      <c r="AL693" s="30"/>
      <c r="AM693" s="30"/>
      <c r="AN693" s="30"/>
      <c r="AO693" s="30"/>
      <c r="AP693" s="30"/>
      <c r="AQ693" s="30"/>
      <c r="AR693" s="30"/>
      <c r="AS693" s="30"/>
      <c r="AT693" s="30"/>
      <c r="AU693" s="30"/>
      <c r="AV693" s="30"/>
      <c r="AW693" s="30"/>
      <c r="AX693" s="30"/>
      <c r="AY693" s="30"/>
      <c r="AZ693" s="30"/>
      <c r="BA693" s="30"/>
      <c r="BB693" s="30"/>
      <c r="BC693" s="30"/>
      <c r="BD693" s="30"/>
      <c r="BE693" s="30"/>
      <c r="BF693" s="30"/>
      <c r="BG693" s="30"/>
      <c r="BH693" s="30"/>
      <c r="BI693" s="30"/>
      <c r="BJ693" s="30"/>
      <c r="BK693" s="30"/>
      <c r="BL693" s="30"/>
      <c r="BM693" s="30"/>
      <c r="BN693" s="30"/>
      <c r="BO693" s="30"/>
      <c r="BP693" s="30"/>
      <c r="BQ693" s="30"/>
      <c r="BR693" s="30"/>
      <c r="BS693" s="30"/>
      <c r="BT693" s="30"/>
      <c r="BU693" s="30"/>
      <c r="BV693" s="30"/>
      <c r="BW693" s="30"/>
      <c r="BX693" s="30"/>
      <c r="BY693" s="30"/>
      <c r="BZ693" s="30"/>
      <c r="CA693" s="30"/>
      <c r="CB693" s="30"/>
      <c r="CC693" s="30"/>
      <c r="CD693" s="30"/>
      <c r="CE693" s="30"/>
      <c r="CF693" s="30"/>
      <c r="CG693" s="30"/>
      <c r="CH693" s="30"/>
      <c r="CI693" s="30"/>
      <c r="CJ693" s="30"/>
      <c r="CK693" s="30"/>
      <c r="CL693" s="30"/>
      <c r="CM693" s="30"/>
      <c r="CN693" s="30"/>
      <c r="CO693" s="30"/>
      <c r="CP693" s="30"/>
      <c r="CQ693" s="30"/>
      <c r="CR693" s="30"/>
    </row>
    <row r="694" spans="1:96" x14ac:dyDescent="0.25">
      <c r="A694" s="30" t="s">
        <v>67</v>
      </c>
      <c r="B694" s="30">
        <v>2524</v>
      </c>
      <c r="C694" s="30" t="s">
        <v>2649</v>
      </c>
      <c r="D694" s="30">
        <v>1040</v>
      </c>
      <c r="E694" s="30"/>
      <c r="F694" s="30"/>
      <c r="G694" s="30"/>
      <c r="H694" s="30"/>
      <c r="I694" s="30"/>
      <c r="J694" s="30"/>
      <c r="K694" s="30"/>
      <c r="L694" s="30"/>
      <c r="M694" s="30"/>
      <c r="N694" s="30"/>
      <c r="O694" s="30"/>
      <c r="P694" s="30"/>
      <c r="Q694" s="30"/>
      <c r="R694" s="30"/>
      <c r="S694" s="30"/>
      <c r="T694" s="30"/>
      <c r="U694" s="30"/>
      <c r="V694" s="30"/>
      <c r="W694" s="30"/>
      <c r="X694" s="30"/>
      <c r="Y694" s="30"/>
      <c r="Z694" s="30"/>
      <c r="AA694" s="30"/>
      <c r="AB694" s="30"/>
      <c r="AC694" s="30"/>
      <c r="AD694" s="30"/>
      <c r="AE694" s="30"/>
      <c r="AF694" s="30"/>
      <c r="AG694" s="30"/>
      <c r="AH694" s="30"/>
      <c r="AI694" s="30"/>
      <c r="AJ694" s="30"/>
      <c r="AK694" s="30"/>
      <c r="AL694" s="30"/>
      <c r="AM694" s="30"/>
      <c r="AN694" s="30"/>
      <c r="AO694" s="30"/>
      <c r="AP694" s="30"/>
      <c r="AQ694" s="30"/>
      <c r="AR694" s="30"/>
      <c r="AS694" s="30"/>
      <c r="AT694" s="30"/>
      <c r="AU694" s="30"/>
      <c r="AV694" s="30"/>
      <c r="AW694" s="30"/>
      <c r="AX694" s="30"/>
      <c r="AY694" s="30"/>
      <c r="AZ694" s="30"/>
      <c r="BA694" s="30"/>
      <c r="BB694" s="30"/>
      <c r="BC694" s="30"/>
      <c r="BD694" s="30"/>
      <c r="BE694" s="30"/>
      <c r="BF694" s="30"/>
      <c r="BG694" s="30"/>
      <c r="BH694" s="30"/>
      <c r="BI694" s="30"/>
      <c r="BJ694" s="30"/>
      <c r="BK694" s="30"/>
      <c r="BL694" s="30"/>
      <c r="BM694" s="30"/>
      <c r="BN694" s="30"/>
      <c r="BO694" s="30"/>
      <c r="BP694" s="30"/>
      <c r="BQ694" s="30"/>
      <c r="BR694" s="30"/>
      <c r="BS694" s="30"/>
      <c r="BT694" s="30"/>
      <c r="BU694" s="30"/>
      <c r="BV694" s="30"/>
      <c r="BW694" s="30"/>
      <c r="BX694" s="30"/>
      <c r="BY694" s="30"/>
      <c r="BZ694" s="30"/>
      <c r="CA694" s="30"/>
      <c r="CB694" s="30"/>
      <c r="CC694" s="30"/>
      <c r="CD694" s="30"/>
      <c r="CE694" s="30"/>
      <c r="CF694" s="30"/>
      <c r="CG694" s="30"/>
      <c r="CH694" s="30"/>
      <c r="CI694" s="30"/>
      <c r="CJ694" s="30"/>
      <c r="CK694" s="30"/>
      <c r="CL694" s="30"/>
      <c r="CM694" s="30"/>
      <c r="CN694" s="30"/>
      <c r="CO694" s="30"/>
      <c r="CP694" s="30"/>
      <c r="CQ694" s="30"/>
      <c r="CR694" s="30"/>
    </row>
    <row r="695" spans="1:96" x14ac:dyDescent="0.25">
      <c r="A695" s="30" t="s">
        <v>68</v>
      </c>
      <c r="B695" s="30">
        <v>2530</v>
      </c>
      <c r="C695" s="30" t="s">
        <v>2754</v>
      </c>
      <c r="D695" s="30">
        <v>910</v>
      </c>
      <c r="E695" s="30"/>
      <c r="F695" s="30"/>
      <c r="G695" s="30"/>
      <c r="H695" s="30"/>
      <c r="I695" s="30"/>
      <c r="J695" s="30"/>
      <c r="K695" s="30"/>
      <c r="L695" s="30"/>
      <c r="M695" s="30"/>
      <c r="N695" s="30"/>
      <c r="O695" s="30"/>
      <c r="P695" s="30"/>
      <c r="Q695" s="30"/>
      <c r="R695" s="30"/>
      <c r="S695" s="30"/>
      <c r="T695" s="30"/>
      <c r="U695" s="30"/>
      <c r="V695" s="30"/>
      <c r="W695" s="30"/>
      <c r="X695" s="30"/>
      <c r="Y695" s="30"/>
      <c r="Z695" s="30"/>
      <c r="AA695" s="30"/>
      <c r="AB695" s="30"/>
      <c r="AC695" s="30"/>
      <c r="AD695" s="30"/>
      <c r="AE695" s="30"/>
      <c r="AF695" s="30"/>
      <c r="AG695" s="30"/>
      <c r="AH695" s="30"/>
      <c r="AI695" s="30"/>
      <c r="AJ695" s="30"/>
      <c r="AK695" s="30"/>
      <c r="AL695" s="30"/>
      <c r="AM695" s="30"/>
      <c r="AN695" s="30"/>
      <c r="AO695" s="30"/>
      <c r="AP695" s="30"/>
      <c r="AQ695" s="30"/>
      <c r="AR695" s="30"/>
      <c r="AS695" s="30"/>
      <c r="AT695" s="30"/>
      <c r="AU695" s="30"/>
      <c r="AV695" s="30"/>
      <c r="AW695" s="30"/>
      <c r="AX695" s="30"/>
      <c r="AY695" s="30"/>
      <c r="AZ695" s="30"/>
      <c r="BA695" s="30"/>
      <c r="BB695" s="30"/>
      <c r="BC695" s="30"/>
      <c r="BD695" s="30"/>
      <c r="BE695" s="30"/>
      <c r="BF695" s="30"/>
      <c r="BG695" s="30"/>
      <c r="BH695" s="30"/>
      <c r="BI695" s="30"/>
      <c r="BJ695" s="30"/>
      <c r="BK695" s="30"/>
      <c r="BL695" s="30"/>
      <c r="BM695" s="30"/>
      <c r="BN695" s="30"/>
      <c r="BO695" s="30"/>
      <c r="BP695" s="30"/>
      <c r="BQ695" s="30"/>
      <c r="BR695" s="30"/>
      <c r="BS695" s="30"/>
      <c r="BT695" s="30"/>
      <c r="BU695" s="30"/>
      <c r="BV695" s="30"/>
      <c r="BW695" s="30"/>
      <c r="BX695" s="30"/>
      <c r="BY695" s="30"/>
      <c r="BZ695" s="30"/>
      <c r="CA695" s="30"/>
      <c r="CB695" s="30"/>
      <c r="CC695" s="30"/>
      <c r="CD695" s="30"/>
      <c r="CE695" s="30"/>
      <c r="CF695" s="30"/>
      <c r="CG695" s="30"/>
      <c r="CH695" s="30"/>
      <c r="CI695" s="30"/>
      <c r="CJ695" s="30"/>
      <c r="CK695" s="30"/>
      <c r="CL695" s="30"/>
      <c r="CM695" s="30"/>
      <c r="CN695" s="30"/>
      <c r="CO695" s="30"/>
      <c r="CP695" s="30"/>
      <c r="CQ695" s="30"/>
      <c r="CR695" s="30"/>
    </row>
    <row r="696" spans="1:96" x14ac:dyDescent="0.25">
      <c r="A696" s="30" t="s">
        <v>69</v>
      </c>
      <c r="B696" s="30">
        <v>2550</v>
      </c>
      <c r="C696" s="30" t="s">
        <v>2666</v>
      </c>
      <c r="D696" s="30">
        <v>1420</v>
      </c>
      <c r="E696" s="30"/>
      <c r="F696" s="30"/>
      <c r="G696" s="30"/>
      <c r="H696" s="30"/>
      <c r="I696" s="30"/>
      <c r="J696" s="30"/>
      <c r="K696" s="30"/>
      <c r="L696" s="30"/>
      <c r="M696" s="30"/>
      <c r="N696" s="30"/>
      <c r="O696" s="30"/>
      <c r="P696" s="30"/>
      <c r="Q696" s="30"/>
      <c r="R696" s="30"/>
      <c r="S696" s="30"/>
      <c r="T696" s="30"/>
      <c r="U696" s="30"/>
      <c r="V696" s="30"/>
      <c r="W696" s="30"/>
      <c r="X696" s="30"/>
      <c r="Y696" s="30"/>
      <c r="Z696" s="30"/>
      <c r="AA696" s="30"/>
      <c r="AB696" s="30"/>
      <c r="AC696" s="30"/>
      <c r="AD696" s="30"/>
      <c r="AE696" s="30"/>
      <c r="AF696" s="30"/>
      <c r="AG696" s="30"/>
      <c r="AH696" s="30"/>
      <c r="AI696" s="30"/>
      <c r="AJ696" s="30"/>
      <c r="AK696" s="30"/>
      <c r="AL696" s="30"/>
      <c r="AM696" s="30"/>
      <c r="AN696" s="30"/>
      <c r="AO696" s="30"/>
      <c r="AP696" s="30"/>
      <c r="AQ696" s="30"/>
      <c r="AR696" s="30"/>
      <c r="AS696" s="30"/>
      <c r="AT696" s="30"/>
      <c r="AU696" s="30"/>
      <c r="AV696" s="30"/>
      <c r="AW696" s="30"/>
      <c r="AX696" s="30"/>
      <c r="AY696" s="30"/>
      <c r="AZ696" s="30"/>
      <c r="BA696" s="30"/>
      <c r="BB696" s="30"/>
      <c r="BC696" s="30"/>
      <c r="BD696" s="30"/>
      <c r="BE696" s="30"/>
      <c r="BF696" s="30"/>
      <c r="BG696" s="30"/>
      <c r="BH696" s="30"/>
      <c r="BI696" s="30"/>
      <c r="BJ696" s="30"/>
      <c r="BK696" s="30"/>
      <c r="BL696" s="30"/>
      <c r="BM696" s="30"/>
      <c r="BN696" s="30"/>
      <c r="BO696" s="30"/>
      <c r="BP696" s="30"/>
      <c r="BQ696" s="30"/>
      <c r="BR696" s="30"/>
      <c r="BS696" s="30"/>
      <c r="BT696" s="30"/>
      <c r="BU696" s="30"/>
      <c r="BV696" s="30"/>
      <c r="BW696" s="30"/>
      <c r="BX696" s="30"/>
      <c r="BY696" s="30"/>
      <c r="BZ696" s="30"/>
      <c r="CA696" s="30"/>
      <c r="CB696" s="30"/>
      <c r="CC696" s="30"/>
      <c r="CD696" s="30"/>
      <c r="CE696" s="30"/>
      <c r="CF696" s="30"/>
      <c r="CG696" s="30"/>
      <c r="CH696" s="30"/>
      <c r="CI696" s="30"/>
      <c r="CJ696" s="30"/>
      <c r="CK696" s="30"/>
      <c r="CL696" s="30"/>
      <c r="CM696" s="30"/>
      <c r="CN696" s="30"/>
      <c r="CO696" s="30"/>
      <c r="CP696" s="30"/>
      <c r="CQ696" s="30"/>
      <c r="CR696" s="30"/>
    </row>
    <row r="697" spans="1:96" x14ac:dyDescent="0.25">
      <c r="A697" s="30" t="s">
        <v>70</v>
      </c>
      <c r="B697" s="30">
        <v>2552</v>
      </c>
      <c r="C697" s="30" t="s">
        <v>2700</v>
      </c>
      <c r="D697" s="30">
        <v>480</v>
      </c>
      <c r="E697" s="30"/>
      <c r="F697" s="30"/>
      <c r="G697" s="30"/>
      <c r="H697" s="30"/>
      <c r="I697" s="30"/>
      <c r="J697" s="30"/>
      <c r="K697" s="30"/>
      <c r="L697" s="30"/>
      <c r="M697" s="30"/>
      <c r="N697" s="30"/>
      <c r="O697" s="30"/>
      <c r="P697" s="30"/>
      <c r="Q697" s="30"/>
      <c r="R697" s="30"/>
      <c r="S697" s="30"/>
      <c r="T697" s="30"/>
      <c r="U697" s="30"/>
      <c r="V697" s="30"/>
      <c r="W697" s="30"/>
      <c r="X697" s="30"/>
      <c r="Y697" s="30"/>
      <c r="Z697" s="30"/>
      <c r="AA697" s="30"/>
      <c r="AB697" s="30"/>
      <c r="AC697" s="30"/>
      <c r="AD697" s="30"/>
      <c r="AE697" s="30"/>
      <c r="AF697" s="30"/>
      <c r="AG697" s="30"/>
      <c r="AH697" s="30"/>
      <c r="AI697" s="30"/>
      <c r="AJ697" s="30"/>
      <c r="AK697" s="30"/>
      <c r="AL697" s="30"/>
      <c r="AM697" s="30"/>
      <c r="AN697" s="30"/>
      <c r="AO697" s="30"/>
      <c r="AP697" s="30"/>
      <c r="AQ697" s="30"/>
      <c r="AR697" s="30"/>
      <c r="AS697" s="30"/>
      <c r="AT697" s="30"/>
      <c r="AU697" s="30"/>
      <c r="AV697" s="30"/>
      <c r="AW697" s="30"/>
      <c r="AX697" s="30"/>
      <c r="AY697" s="30"/>
      <c r="AZ697" s="30"/>
      <c r="BA697" s="30"/>
      <c r="BB697" s="30"/>
      <c r="BC697" s="30"/>
      <c r="BD697" s="30"/>
      <c r="BE697" s="30"/>
      <c r="BF697" s="30"/>
      <c r="BG697" s="30"/>
      <c r="BH697" s="30"/>
      <c r="BI697" s="30"/>
      <c r="BJ697" s="30"/>
      <c r="BK697" s="30"/>
      <c r="BL697" s="30"/>
      <c r="BM697" s="30"/>
      <c r="BN697" s="30"/>
      <c r="BO697" s="30"/>
      <c r="BP697" s="30"/>
      <c r="BQ697" s="30"/>
      <c r="BR697" s="30"/>
      <c r="BS697" s="30"/>
      <c r="BT697" s="30"/>
      <c r="BU697" s="30"/>
      <c r="BV697" s="30"/>
      <c r="BW697" s="30"/>
      <c r="BX697" s="30"/>
      <c r="BY697" s="30"/>
      <c r="BZ697" s="30"/>
      <c r="CA697" s="30"/>
      <c r="CB697" s="30"/>
      <c r="CC697" s="30"/>
      <c r="CD697" s="30"/>
      <c r="CE697" s="30"/>
      <c r="CF697" s="30"/>
      <c r="CG697" s="30"/>
      <c r="CH697" s="30"/>
      <c r="CI697" s="30"/>
      <c r="CJ697" s="30"/>
      <c r="CK697" s="30"/>
      <c r="CL697" s="30"/>
      <c r="CM697" s="30"/>
      <c r="CN697" s="30"/>
      <c r="CO697" s="30"/>
      <c r="CP697" s="30"/>
      <c r="CQ697" s="30"/>
      <c r="CR697" s="30"/>
    </row>
    <row r="698" spans="1:96" x14ac:dyDescent="0.25">
      <c r="A698" s="30" t="s">
        <v>71</v>
      </c>
      <c r="B698" s="30">
        <v>2570</v>
      </c>
      <c r="C698" s="30" t="s">
        <v>2914</v>
      </c>
      <c r="D698" s="30">
        <v>950</v>
      </c>
      <c r="E698" s="30"/>
      <c r="F698" s="30"/>
      <c r="G698" s="30"/>
      <c r="H698" s="30"/>
      <c r="I698" s="30"/>
      <c r="J698" s="30"/>
      <c r="K698" s="30"/>
      <c r="L698" s="30"/>
      <c r="M698" s="30"/>
      <c r="N698" s="30"/>
      <c r="O698" s="30"/>
      <c r="P698" s="30"/>
      <c r="Q698" s="30"/>
      <c r="R698" s="30"/>
      <c r="S698" s="30"/>
      <c r="T698" s="30"/>
      <c r="U698" s="30"/>
      <c r="V698" s="30"/>
      <c r="W698" s="30"/>
      <c r="X698" s="30"/>
      <c r="Y698" s="30"/>
      <c r="Z698" s="30"/>
      <c r="AA698" s="30"/>
      <c r="AB698" s="30"/>
      <c r="AC698" s="30"/>
      <c r="AD698" s="30"/>
      <c r="AE698" s="30"/>
      <c r="AF698" s="30"/>
      <c r="AG698" s="30"/>
      <c r="AH698" s="30"/>
      <c r="AI698" s="30"/>
      <c r="AJ698" s="30"/>
      <c r="AK698" s="30"/>
      <c r="AL698" s="30"/>
      <c r="AM698" s="30"/>
      <c r="AN698" s="30"/>
      <c r="AO698" s="30"/>
      <c r="AP698" s="30"/>
      <c r="AQ698" s="30"/>
      <c r="AR698" s="30"/>
      <c r="AS698" s="30"/>
      <c r="AT698" s="30"/>
      <c r="AU698" s="30"/>
      <c r="AV698" s="30"/>
      <c r="AW698" s="30"/>
      <c r="AX698" s="30"/>
      <c r="AY698" s="30"/>
      <c r="AZ698" s="30"/>
      <c r="BA698" s="30"/>
      <c r="BB698" s="30"/>
      <c r="BC698" s="30"/>
      <c r="BD698" s="30"/>
      <c r="BE698" s="30"/>
      <c r="BF698" s="30"/>
      <c r="BG698" s="30"/>
      <c r="BH698" s="30"/>
      <c r="BI698" s="30"/>
      <c r="BJ698" s="30"/>
      <c r="BK698" s="30"/>
      <c r="BL698" s="30"/>
      <c r="BM698" s="30"/>
      <c r="BN698" s="30"/>
      <c r="BO698" s="30"/>
      <c r="BP698" s="30"/>
      <c r="BQ698" s="30"/>
      <c r="BR698" s="30"/>
      <c r="BS698" s="30"/>
      <c r="BT698" s="30"/>
      <c r="BU698" s="30"/>
      <c r="BV698" s="30"/>
      <c r="BW698" s="30"/>
      <c r="BX698" s="30"/>
      <c r="BY698" s="30"/>
      <c r="BZ698" s="30"/>
      <c r="CA698" s="30"/>
      <c r="CB698" s="30"/>
      <c r="CC698" s="30"/>
      <c r="CD698" s="30"/>
      <c r="CE698" s="30"/>
      <c r="CF698" s="30"/>
      <c r="CG698" s="30"/>
      <c r="CH698" s="30"/>
      <c r="CI698" s="30"/>
      <c r="CJ698" s="30"/>
      <c r="CK698" s="30"/>
      <c r="CL698" s="30"/>
      <c r="CM698" s="30"/>
      <c r="CN698" s="30"/>
      <c r="CO698" s="30"/>
      <c r="CP698" s="30"/>
      <c r="CQ698" s="30"/>
      <c r="CR698" s="30"/>
    </row>
    <row r="699" spans="1:96" x14ac:dyDescent="0.25">
      <c r="A699" s="30" t="s">
        <v>72</v>
      </c>
      <c r="B699" s="30">
        <v>2574</v>
      </c>
      <c r="C699" s="30" t="s">
        <v>2914</v>
      </c>
      <c r="D699" s="30">
        <v>950</v>
      </c>
      <c r="E699" s="30"/>
      <c r="F699" s="30"/>
      <c r="G699" s="30"/>
      <c r="H699" s="30"/>
      <c r="I699" s="30"/>
      <c r="J699" s="30"/>
      <c r="K699" s="30"/>
      <c r="L699" s="30"/>
      <c r="M699" s="30"/>
      <c r="N699" s="30"/>
      <c r="O699" s="30"/>
      <c r="P699" s="30"/>
      <c r="Q699" s="30"/>
      <c r="R699" s="30"/>
      <c r="S699" s="30"/>
      <c r="T699" s="30"/>
      <c r="U699" s="30"/>
      <c r="V699" s="30"/>
      <c r="W699" s="30"/>
      <c r="X699" s="30"/>
      <c r="Y699" s="30"/>
      <c r="Z699" s="30"/>
      <c r="AA699" s="30"/>
      <c r="AB699" s="30"/>
      <c r="AC699" s="30"/>
      <c r="AD699" s="30"/>
      <c r="AE699" s="30"/>
      <c r="AF699" s="30"/>
      <c r="AG699" s="30"/>
      <c r="AH699" s="30"/>
      <c r="AI699" s="30"/>
      <c r="AJ699" s="30"/>
      <c r="AK699" s="30"/>
      <c r="AL699" s="30"/>
      <c r="AM699" s="30"/>
      <c r="AN699" s="30"/>
      <c r="AO699" s="30"/>
      <c r="AP699" s="30"/>
      <c r="AQ699" s="30"/>
      <c r="AR699" s="30"/>
      <c r="AS699" s="30"/>
      <c r="AT699" s="30"/>
      <c r="AU699" s="30"/>
      <c r="AV699" s="30"/>
      <c r="AW699" s="30"/>
      <c r="AX699" s="30"/>
      <c r="AY699" s="30"/>
      <c r="AZ699" s="30"/>
      <c r="BA699" s="30"/>
      <c r="BB699" s="30"/>
      <c r="BC699" s="30"/>
      <c r="BD699" s="30"/>
      <c r="BE699" s="30"/>
      <c r="BF699" s="30"/>
      <c r="BG699" s="30"/>
      <c r="BH699" s="30"/>
      <c r="BI699" s="30"/>
      <c r="BJ699" s="30"/>
      <c r="BK699" s="30"/>
      <c r="BL699" s="30"/>
      <c r="BM699" s="30"/>
      <c r="BN699" s="30"/>
      <c r="BO699" s="30"/>
      <c r="BP699" s="30"/>
      <c r="BQ699" s="30"/>
      <c r="BR699" s="30"/>
      <c r="BS699" s="30"/>
      <c r="BT699" s="30"/>
      <c r="BU699" s="30"/>
      <c r="BV699" s="30"/>
      <c r="BW699" s="30"/>
      <c r="BX699" s="30"/>
      <c r="BY699" s="30"/>
      <c r="BZ699" s="30"/>
      <c r="CA699" s="30"/>
      <c r="CB699" s="30"/>
      <c r="CC699" s="30"/>
      <c r="CD699" s="30"/>
      <c r="CE699" s="30"/>
      <c r="CF699" s="30"/>
      <c r="CG699" s="30"/>
      <c r="CH699" s="30"/>
      <c r="CI699" s="30"/>
      <c r="CJ699" s="30"/>
      <c r="CK699" s="30"/>
      <c r="CL699" s="30"/>
      <c r="CM699" s="30"/>
      <c r="CN699" s="30"/>
      <c r="CO699" s="30"/>
      <c r="CP699" s="30"/>
      <c r="CQ699" s="30"/>
      <c r="CR699" s="30"/>
    </row>
    <row r="700" spans="1:96" x14ac:dyDescent="0.25">
      <c r="A700" s="30" t="s">
        <v>73</v>
      </c>
      <c r="B700" s="30">
        <v>2656</v>
      </c>
      <c r="C700" s="30" t="s">
        <v>2647</v>
      </c>
      <c r="D700" s="30">
        <v>900</v>
      </c>
      <c r="E700" s="30"/>
      <c r="F700" s="30"/>
      <c r="G700" s="30"/>
      <c r="H700" s="30"/>
      <c r="I700" s="30"/>
      <c r="J700" s="30"/>
      <c r="K700" s="30"/>
      <c r="L700" s="30"/>
      <c r="M700" s="30"/>
      <c r="N700" s="30"/>
      <c r="O700" s="30"/>
      <c r="P700" s="30"/>
      <c r="Q700" s="30"/>
      <c r="R700" s="30"/>
      <c r="S700" s="30"/>
      <c r="T700" s="30"/>
      <c r="U700" s="30"/>
      <c r="V700" s="30"/>
      <c r="W700" s="30"/>
      <c r="X700" s="30"/>
      <c r="Y700" s="30"/>
      <c r="Z700" s="30"/>
      <c r="AA700" s="30"/>
      <c r="AB700" s="30"/>
      <c r="AC700" s="30"/>
      <c r="AD700" s="30"/>
      <c r="AE700" s="30"/>
      <c r="AF700" s="30"/>
      <c r="AG700" s="30"/>
      <c r="AH700" s="30"/>
      <c r="AI700" s="30"/>
      <c r="AJ700" s="30"/>
      <c r="AK700" s="30"/>
      <c r="AL700" s="30"/>
      <c r="AM700" s="30"/>
      <c r="AN700" s="30"/>
      <c r="AO700" s="30"/>
      <c r="AP700" s="30"/>
      <c r="AQ700" s="30"/>
      <c r="AR700" s="30"/>
      <c r="AS700" s="30"/>
      <c r="AT700" s="30"/>
      <c r="AU700" s="30"/>
      <c r="AV700" s="30"/>
      <c r="AW700" s="30"/>
      <c r="AX700" s="30"/>
      <c r="AY700" s="30"/>
      <c r="AZ700" s="30"/>
      <c r="BA700" s="30"/>
      <c r="BB700" s="30"/>
      <c r="BC700" s="30"/>
      <c r="BD700" s="30"/>
      <c r="BE700" s="30"/>
      <c r="BF700" s="30"/>
      <c r="BG700" s="30"/>
      <c r="BH700" s="30"/>
      <c r="BI700" s="30"/>
      <c r="BJ700" s="30"/>
      <c r="BK700" s="30"/>
      <c r="BL700" s="30"/>
      <c r="BM700" s="30"/>
      <c r="BN700" s="30"/>
      <c r="BO700" s="30"/>
      <c r="BP700" s="30"/>
      <c r="BQ700" s="30"/>
      <c r="BR700" s="30"/>
      <c r="BS700" s="30"/>
      <c r="BT700" s="30"/>
      <c r="BU700" s="30"/>
      <c r="BV700" s="30"/>
      <c r="BW700" s="30"/>
      <c r="BX700" s="30"/>
      <c r="BY700" s="30"/>
      <c r="BZ700" s="30"/>
      <c r="CA700" s="30"/>
      <c r="CB700" s="30"/>
      <c r="CC700" s="30"/>
      <c r="CD700" s="30"/>
      <c r="CE700" s="30"/>
      <c r="CF700" s="30"/>
      <c r="CG700" s="30"/>
      <c r="CH700" s="30"/>
      <c r="CI700" s="30"/>
      <c r="CJ700" s="30"/>
      <c r="CK700" s="30"/>
      <c r="CL700" s="30"/>
      <c r="CM700" s="30"/>
      <c r="CN700" s="30"/>
      <c r="CO700" s="30"/>
      <c r="CP700" s="30"/>
      <c r="CQ700" s="30"/>
      <c r="CR700" s="30"/>
    </row>
    <row r="701" spans="1:96" x14ac:dyDescent="0.25">
      <c r="A701" s="30" t="s">
        <v>74</v>
      </c>
      <c r="B701" s="30">
        <v>2589</v>
      </c>
      <c r="C701" s="30" t="s">
        <v>2700</v>
      </c>
      <c r="D701" s="30">
        <v>480</v>
      </c>
      <c r="E701" s="30"/>
      <c r="F701" s="30"/>
      <c r="G701" s="30"/>
      <c r="H701" s="30"/>
      <c r="I701" s="30"/>
      <c r="J701" s="30"/>
      <c r="K701" s="30"/>
      <c r="L701" s="30"/>
      <c r="M701" s="30"/>
      <c r="N701" s="30"/>
      <c r="O701" s="30"/>
      <c r="P701" s="30"/>
      <c r="Q701" s="30"/>
      <c r="R701" s="30"/>
      <c r="S701" s="30"/>
      <c r="T701" s="30"/>
      <c r="U701" s="30"/>
      <c r="V701" s="30"/>
      <c r="W701" s="30"/>
      <c r="X701" s="30"/>
      <c r="Y701" s="30"/>
      <c r="Z701" s="30"/>
      <c r="AA701" s="30"/>
      <c r="AB701" s="30"/>
      <c r="AC701" s="30"/>
      <c r="AD701" s="30"/>
      <c r="AE701" s="30"/>
      <c r="AF701" s="30"/>
      <c r="AG701" s="30"/>
      <c r="AH701" s="30"/>
      <c r="AI701" s="30"/>
      <c r="AJ701" s="30"/>
      <c r="AK701" s="30"/>
      <c r="AL701" s="30"/>
      <c r="AM701" s="30"/>
      <c r="AN701" s="30"/>
      <c r="AO701" s="30"/>
      <c r="AP701" s="30"/>
      <c r="AQ701" s="30"/>
      <c r="AR701" s="30"/>
      <c r="AS701" s="30"/>
      <c r="AT701" s="30"/>
      <c r="AU701" s="30"/>
      <c r="AV701" s="30"/>
      <c r="AW701" s="30"/>
      <c r="AX701" s="30"/>
      <c r="AY701" s="30"/>
      <c r="AZ701" s="30"/>
      <c r="BA701" s="30"/>
      <c r="BB701" s="30"/>
      <c r="BC701" s="30"/>
      <c r="BD701" s="30"/>
      <c r="BE701" s="30"/>
      <c r="BF701" s="30"/>
      <c r="BG701" s="30"/>
      <c r="BH701" s="30"/>
      <c r="BI701" s="30"/>
      <c r="BJ701" s="30"/>
      <c r="BK701" s="30"/>
      <c r="BL701" s="30"/>
      <c r="BM701" s="30"/>
      <c r="BN701" s="30"/>
      <c r="BO701" s="30"/>
      <c r="BP701" s="30"/>
      <c r="BQ701" s="30"/>
      <c r="BR701" s="30"/>
      <c r="BS701" s="30"/>
      <c r="BT701" s="30"/>
      <c r="BU701" s="30"/>
      <c r="BV701" s="30"/>
      <c r="BW701" s="30"/>
      <c r="BX701" s="30"/>
      <c r="BY701" s="30"/>
      <c r="BZ701" s="30"/>
      <c r="CA701" s="30"/>
      <c r="CB701" s="30"/>
      <c r="CC701" s="30"/>
      <c r="CD701" s="30"/>
      <c r="CE701" s="30"/>
      <c r="CF701" s="30"/>
      <c r="CG701" s="30"/>
      <c r="CH701" s="30"/>
      <c r="CI701" s="30"/>
      <c r="CJ701" s="30"/>
      <c r="CK701" s="30"/>
      <c r="CL701" s="30"/>
      <c r="CM701" s="30"/>
      <c r="CN701" s="30"/>
      <c r="CO701" s="30"/>
      <c r="CP701" s="30"/>
      <c r="CQ701" s="30"/>
      <c r="CR701" s="30"/>
    </row>
    <row r="702" spans="1:96" x14ac:dyDescent="0.25">
      <c r="A702" s="30" t="s">
        <v>75</v>
      </c>
      <c r="B702" s="30">
        <v>2608</v>
      </c>
      <c r="C702" s="30" t="s">
        <v>2915</v>
      </c>
      <c r="D702" s="30">
        <v>920</v>
      </c>
      <c r="E702" s="30"/>
      <c r="F702" s="30"/>
      <c r="G702" s="30"/>
      <c r="H702" s="30"/>
      <c r="I702" s="30"/>
      <c r="J702" s="30"/>
      <c r="K702" s="30"/>
      <c r="L702" s="30"/>
      <c r="M702" s="30"/>
      <c r="N702" s="30"/>
      <c r="O702" s="30"/>
      <c r="P702" s="30"/>
      <c r="Q702" s="30"/>
      <c r="R702" s="30"/>
      <c r="S702" s="30"/>
      <c r="T702" s="30"/>
      <c r="U702" s="30"/>
      <c r="V702" s="30"/>
      <c r="W702" s="30"/>
      <c r="X702" s="30"/>
      <c r="Y702" s="30"/>
      <c r="Z702" s="30"/>
      <c r="AA702" s="30"/>
      <c r="AB702" s="30"/>
      <c r="AC702" s="30"/>
      <c r="AD702" s="30"/>
      <c r="AE702" s="30"/>
      <c r="AF702" s="30"/>
      <c r="AG702" s="30"/>
      <c r="AH702" s="30"/>
      <c r="AI702" s="30"/>
      <c r="AJ702" s="30"/>
      <c r="AK702" s="30"/>
      <c r="AL702" s="30"/>
      <c r="AM702" s="30"/>
      <c r="AN702" s="30"/>
      <c r="AO702" s="30"/>
      <c r="AP702" s="30"/>
      <c r="AQ702" s="30"/>
      <c r="AR702" s="30"/>
      <c r="AS702" s="30"/>
      <c r="AT702" s="30"/>
      <c r="AU702" s="30"/>
      <c r="AV702" s="30"/>
      <c r="AW702" s="30"/>
      <c r="AX702" s="30"/>
      <c r="AY702" s="30"/>
      <c r="AZ702" s="30"/>
      <c r="BA702" s="30"/>
      <c r="BB702" s="30"/>
      <c r="BC702" s="30"/>
      <c r="BD702" s="30"/>
      <c r="BE702" s="30"/>
      <c r="BF702" s="30"/>
      <c r="BG702" s="30"/>
      <c r="BH702" s="30"/>
      <c r="BI702" s="30"/>
      <c r="BJ702" s="30"/>
      <c r="BK702" s="30"/>
      <c r="BL702" s="30"/>
      <c r="BM702" s="30"/>
      <c r="BN702" s="30"/>
      <c r="BO702" s="30"/>
      <c r="BP702" s="30"/>
      <c r="BQ702" s="30"/>
      <c r="BR702" s="30"/>
      <c r="BS702" s="30"/>
      <c r="BT702" s="30"/>
      <c r="BU702" s="30"/>
      <c r="BV702" s="30"/>
      <c r="BW702" s="30"/>
      <c r="BX702" s="30"/>
      <c r="BY702" s="30"/>
      <c r="BZ702" s="30"/>
      <c r="CA702" s="30"/>
      <c r="CB702" s="30"/>
      <c r="CC702" s="30"/>
      <c r="CD702" s="30"/>
      <c r="CE702" s="30"/>
      <c r="CF702" s="30"/>
      <c r="CG702" s="30"/>
      <c r="CH702" s="30"/>
      <c r="CI702" s="30"/>
      <c r="CJ702" s="30"/>
      <c r="CK702" s="30"/>
      <c r="CL702" s="30"/>
      <c r="CM702" s="30"/>
      <c r="CN702" s="30"/>
      <c r="CO702" s="30"/>
      <c r="CP702" s="30"/>
      <c r="CQ702" s="30"/>
      <c r="CR702" s="30"/>
    </row>
    <row r="703" spans="1:96" x14ac:dyDescent="0.25">
      <c r="A703" s="30" t="s">
        <v>76</v>
      </c>
      <c r="B703" s="30">
        <v>2604</v>
      </c>
      <c r="C703" s="30" t="s">
        <v>2915</v>
      </c>
      <c r="D703" s="30">
        <v>920</v>
      </c>
      <c r="E703" s="30"/>
      <c r="F703" s="30"/>
      <c r="G703" s="30"/>
      <c r="H703" s="30"/>
      <c r="I703" s="30"/>
      <c r="J703" s="30"/>
      <c r="K703" s="30"/>
      <c r="L703" s="30"/>
      <c r="M703" s="30"/>
      <c r="N703" s="30"/>
      <c r="O703" s="30"/>
      <c r="P703" s="30"/>
      <c r="Q703" s="30"/>
      <c r="R703" s="30"/>
      <c r="S703" s="30"/>
      <c r="T703" s="30"/>
      <c r="U703" s="30"/>
      <c r="V703" s="30"/>
      <c r="W703" s="30"/>
      <c r="X703" s="30"/>
      <c r="Y703" s="30"/>
      <c r="Z703" s="30"/>
      <c r="AA703" s="30"/>
      <c r="AB703" s="30"/>
      <c r="AC703" s="30"/>
      <c r="AD703" s="30"/>
      <c r="AE703" s="30"/>
      <c r="AF703" s="30"/>
      <c r="AG703" s="30"/>
      <c r="AH703" s="30"/>
      <c r="AI703" s="30"/>
      <c r="AJ703" s="30"/>
      <c r="AK703" s="30"/>
      <c r="AL703" s="30"/>
      <c r="AM703" s="30"/>
      <c r="AN703" s="30"/>
      <c r="AO703" s="30"/>
      <c r="AP703" s="30"/>
      <c r="AQ703" s="30"/>
      <c r="AR703" s="30"/>
      <c r="AS703" s="30"/>
      <c r="AT703" s="30"/>
      <c r="AU703" s="30"/>
      <c r="AV703" s="30"/>
      <c r="AW703" s="30"/>
      <c r="AX703" s="30"/>
      <c r="AY703" s="30"/>
      <c r="AZ703" s="30"/>
      <c r="BA703" s="30"/>
      <c r="BB703" s="30"/>
      <c r="BC703" s="30"/>
      <c r="BD703" s="30"/>
      <c r="BE703" s="30"/>
      <c r="BF703" s="30"/>
      <c r="BG703" s="30"/>
      <c r="BH703" s="30"/>
      <c r="BI703" s="30"/>
      <c r="BJ703" s="30"/>
      <c r="BK703" s="30"/>
      <c r="BL703" s="30"/>
      <c r="BM703" s="30"/>
      <c r="BN703" s="30"/>
      <c r="BO703" s="30"/>
      <c r="BP703" s="30"/>
      <c r="BQ703" s="30"/>
      <c r="BR703" s="30"/>
      <c r="BS703" s="30"/>
      <c r="BT703" s="30"/>
      <c r="BU703" s="30"/>
      <c r="BV703" s="30"/>
      <c r="BW703" s="30"/>
      <c r="BX703" s="30"/>
      <c r="BY703" s="30"/>
      <c r="BZ703" s="30"/>
      <c r="CA703" s="30"/>
      <c r="CB703" s="30"/>
      <c r="CC703" s="30"/>
      <c r="CD703" s="30"/>
      <c r="CE703" s="30"/>
      <c r="CF703" s="30"/>
      <c r="CG703" s="30"/>
      <c r="CH703" s="30"/>
      <c r="CI703" s="30"/>
      <c r="CJ703" s="30"/>
      <c r="CK703" s="30"/>
      <c r="CL703" s="30"/>
      <c r="CM703" s="30"/>
      <c r="CN703" s="30"/>
      <c r="CO703" s="30"/>
      <c r="CP703" s="30"/>
      <c r="CQ703" s="30"/>
      <c r="CR703" s="30"/>
    </row>
    <row r="704" spans="1:96" x14ac:dyDescent="0.25">
      <c r="A704" s="30" t="s">
        <v>77</v>
      </c>
      <c r="B704" s="30">
        <v>2573</v>
      </c>
      <c r="C704" s="30" t="s">
        <v>2879</v>
      </c>
      <c r="D704" s="30">
        <v>1195</v>
      </c>
      <c r="E704" s="30"/>
      <c r="F704" s="30"/>
      <c r="G704" s="30"/>
      <c r="H704" s="30"/>
      <c r="I704" s="30"/>
      <c r="J704" s="30"/>
      <c r="K704" s="30"/>
      <c r="L704" s="30"/>
      <c r="M704" s="30"/>
      <c r="N704" s="30"/>
      <c r="O704" s="30"/>
      <c r="P704" s="30"/>
      <c r="Q704" s="30"/>
      <c r="R704" s="30"/>
      <c r="S704" s="30"/>
      <c r="T704" s="30"/>
      <c r="U704" s="30"/>
      <c r="V704" s="30"/>
      <c r="W704" s="30"/>
      <c r="X704" s="30"/>
      <c r="Y704" s="30"/>
      <c r="Z704" s="30"/>
      <c r="AA704" s="30"/>
      <c r="AB704" s="30"/>
      <c r="AC704" s="30"/>
      <c r="AD704" s="30"/>
      <c r="AE704" s="30"/>
      <c r="AF704" s="30"/>
      <c r="AG704" s="30"/>
      <c r="AH704" s="30"/>
      <c r="AI704" s="30"/>
      <c r="AJ704" s="30"/>
      <c r="AK704" s="30"/>
      <c r="AL704" s="30"/>
      <c r="AM704" s="30"/>
      <c r="AN704" s="30"/>
      <c r="AO704" s="30"/>
      <c r="AP704" s="30"/>
      <c r="AQ704" s="30"/>
      <c r="AR704" s="30"/>
      <c r="AS704" s="30"/>
      <c r="AT704" s="30"/>
      <c r="AU704" s="30"/>
      <c r="AV704" s="30"/>
      <c r="AW704" s="30"/>
      <c r="AX704" s="30"/>
      <c r="AY704" s="30"/>
      <c r="AZ704" s="30"/>
      <c r="BA704" s="30"/>
      <c r="BB704" s="30"/>
      <c r="BC704" s="30"/>
      <c r="BD704" s="30"/>
      <c r="BE704" s="30"/>
      <c r="BF704" s="30"/>
      <c r="BG704" s="30"/>
      <c r="BH704" s="30"/>
      <c r="BI704" s="30"/>
      <c r="BJ704" s="30"/>
      <c r="BK704" s="30"/>
      <c r="BL704" s="30"/>
      <c r="BM704" s="30"/>
      <c r="BN704" s="30"/>
      <c r="BO704" s="30"/>
      <c r="BP704" s="30"/>
      <c r="BQ704" s="30"/>
      <c r="BR704" s="30"/>
      <c r="BS704" s="30"/>
      <c r="BT704" s="30"/>
      <c r="BU704" s="30"/>
      <c r="BV704" s="30"/>
      <c r="BW704" s="30"/>
      <c r="BX704" s="30"/>
      <c r="BY704" s="30"/>
      <c r="BZ704" s="30"/>
      <c r="CA704" s="30"/>
      <c r="CB704" s="30"/>
      <c r="CC704" s="30"/>
      <c r="CD704" s="30"/>
      <c r="CE704" s="30"/>
      <c r="CF704" s="30"/>
      <c r="CG704" s="30"/>
      <c r="CH704" s="30"/>
      <c r="CI704" s="30"/>
      <c r="CJ704" s="30"/>
      <c r="CK704" s="30"/>
      <c r="CL704" s="30"/>
      <c r="CM704" s="30"/>
      <c r="CN704" s="30"/>
      <c r="CO704" s="30"/>
      <c r="CP704" s="30"/>
      <c r="CQ704" s="30"/>
      <c r="CR704" s="30"/>
    </row>
    <row r="705" spans="1:96" x14ac:dyDescent="0.25">
      <c r="A705" s="30" t="s">
        <v>78</v>
      </c>
      <c r="B705" s="30">
        <v>2616</v>
      </c>
      <c r="C705" s="30" t="s">
        <v>2666</v>
      </c>
      <c r="D705" s="30">
        <v>1420</v>
      </c>
      <c r="E705" s="30"/>
      <c r="F705" s="30"/>
      <c r="G705" s="30"/>
      <c r="H705" s="30"/>
      <c r="I705" s="30"/>
      <c r="J705" s="30"/>
      <c r="K705" s="30"/>
      <c r="L705" s="30"/>
      <c r="M705" s="30"/>
      <c r="N705" s="30"/>
      <c r="O705" s="30"/>
      <c r="P705" s="30"/>
      <c r="Q705" s="30"/>
      <c r="R705" s="30"/>
      <c r="S705" s="30"/>
      <c r="T705" s="30"/>
      <c r="U705" s="30"/>
      <c r="V705" s="30"/>
      <c r="W705" s="30"/>
      <c r="X705" s="30"/>
      <c r="Y705" s="30"/>
      <c r="Z705" s="30"/>
      <c r="AA705" s="30"/>
      <c r="AB705" s="30"/>
      <c r="AC705" s="30"/>
      <c r="AD705" s="30"/>
      <c r="AE705" s="30"/>
      <c r="AF705" s="30"/>
      <c r="AG705" s="30"/>
      <c r="AH705" s="30"/>
      <c r="AI705" s="30"/>
      <c r="AJ705" s="30"/>
      <c r="AK705" s="30"/>
      <c r="AL705" s="30"/>
      <c r="AM705" s="30"/>
      <c r="AN705" s="30"/>
      <c r="AO705" s="30"/>
      <c r="AP705" s="30"/>
      <c r="AQ705" s="30"/>
      <c r="AR705" s="30"/>
      <c r="AS705" s="30"/>
      <c r="AT705" s="30"/>
      <c r="AU705" s="30"/>
      <c r="AV705" s="30"/>
      <c r="AW705" s="30"/>
      <c r="AX705" s="30"/>
      <c r="AY705" s="30"/>
      <c r="AZ705" s="30"/>
      <c r="BA705" s="30"/>
      <c r="BB705" s="30"/>
      <c r="BC705" s="30"/>
      <c r="BD705" s="30"/>
      <c r="BE705" s="30"/>
      <c r="BF705" s="30"/>
      <c r="BG705" s="30"/>
      <c r="BH705" s="30"/>
      <c r="BI705" s="30"/>
      <c r="BJ705" s="30"/>
      <c r="BK705" s="30"/>
      <c r="BL705" s="30"/>
      <c r="BM705" s="30"/>
      <c r="BN705" s="30"/>
      <c r="BO705" s="30"/>
      <c r="BP705" s="30"/>
      <c r="BQ705" s="30"/>
      <c r="BR705" s="30"/>
      <c r="BS705" s="30"/>
      <c r="BT705" s="30"/>
      <c r="BU705" s="30"/>
      <c r="BV705" s="30"/>
      <c r="BW705" s="30"/>
      <c r="BX705" s="30"/>
      <c r="BY705" s="30"/>
      <c r="BZ705" s="30"/>
      <c r="CA705" s="30"/>
      <c r="CB705" s="30"/>
      <c r="CC705" s="30"/>
      <c r="CD705" s="30"/>
      <c r="CE705" s="30"/>
      <c r="CF705" s="30"/>
      <c r="CG705" s="30"/>
      <c r="CH705" s="30"/>
      <c r="CI705" s="30"/>
      <c r="CJ705" s="30"/>
      <c r="CK705" s="30"/>
      <c r="CL705" s="30"/>
      <c r="CM705" s="30"/>
      <c r="CN705" s="30"/>
      <c r="CO705" s="30"/>
      <c r="CP705" s="30"/>
      <c r="CQ705" s="30"/>
      <c r="CR705" s="30"/>
    </row>
    <row r="706" spans="1:96" x14ac:dyDescent="0.25">
      <c r="A706" s="30" t="s">
        <v>79</v>
      </c>
      <c r="B706" s="30">
        <v>2618</v>
      </c>
      <c r="C706" s="30" t="s">
        <v>2696</v>
      </c>
      <c r="D706" s="30">
        <v>180</v>
      </c>
      <c r="E706" s="30"/>
      <c r="F706" s="30"/>
      <c r="G706" s="30"/>
      <c r="H706" s="30"/>
      <c r="I706" s="30"/>
      <c r="J706" s="30"/>
      <c r="K706" s="30"/>
      <c r="L706" s="30"/>
      <c r="M706" s="30"/>
      <c r="N706" s="30"/>
      <c r="O706" s="30"/>
      <c r="P706" s="30"/>
      <c r="Q706" s="30"/>
      <c r="R706" s="30"/>
      <c r="S706" s="30"/>
      <c r="T706" s="30"/>
      <c r="U706" s="30"/>
      <c r="V706" s="30"/>
      <c r="W706" s="30"/>
      <c r="X706" s="30"/>
      <c r="Y706" s="30"/>
      <c r="Z706" s="30"/>
      <c r="AA706" s="30"/>
      <c r="AB706" s="30"/>
      <c r="AC706" s="30"/>
      <c r="AD706" s="30"/>
      <c r="AE706" s="30"/>
      <c r="AF706" s="30"/>
      <c r="AG706" s="30"/>
      <c r="AH706" s="30"/>
      <c r="AI706" s="30"/>
      <c r="AJ706" s="30"/>
      <c r="AK706" s="30"/>
      <c r="AL706" s="30"/>
      <c r="AM706" s="30"/>
      <c r="AN706" s="30"/>
      <c r="AO706" s="30"/>
      <c r="AP706" s="30"/>
      <c r="AQ706" s="30"/>
      <c r="AR706" s="30"/>
      <c r="AS706" s="30"/>
      <c r="AT706" s="30"/>
      <c r="AU706" s="30"/>
      <c r="AV706" s="30"/>
      <c r="AW706" s="30"/>
      <c r="AX706" s="30"/>
      <c r="AY706" s="30"/>
      <c r="AZ706" s="30"/>
      <c r="BA706" s="30"/>
      <c r="BB706" s="30"/>
      <c r="BC706" s="30"/>
      <c r="BD706" s="30"/>
      <c r="BE706" s="30"/>
      <c r="BF706" s="30"/>
      <c r="BG706" s="30"/>
      <c r="BH706" s="30"/>
      <c r="BI706" s="30"/>
      <c r="BJ706" s="30"/>
      <c r="BK706" s="30"/>
      <c r="BL706" s="30"/>
      <c r="BM706" s="30"/>
      <c r="BN706" s="30"/>
      <c r="BO706" s="30"/>
      <c r="BP706" s="30"/>
      <c r="BQ706" s="30"/>
      <c r="BR706" s="30"/>
      <c r="BS706" s="30"/>
      <c r="BT706" s="30"/>
      <c r="BU706" s="30"/>
      <c r="BV706" s="30"/>
      <c r="BW706" s="30"/>
      <c r="BX706" s="30"/>
      <c r="BY706" s="30"/>
      <c r="BZ706" s="30"/>
      <c r="CA706" s="30"/>
      <c r="CB706" s="30"/>
      <c r="CC706" s="30"/>
      <c r="CD706" s="30"/>
      <c r="CE706" s="30"/>
      <c r="CF706" s="30"/>
      <c r="CG706" s="30"/>
      <c r="CH706" s="30"/>
      <c r="CI706" s="30"/>
      <c r="CJ706" s="30"/>
      <c r="CK706" s="30"/>
      <c r="CL706" s="30"/>
      <c r="CM706" s="30"/>
      <c r="CN706" s="30"/>
      <c r="CO706" s="30"/>
      <c r="CP706" s="30"/>
      <c r="CQ706" s="30"/>
      <c r="CR706" s="30"/>
    </row>
    <row r="707" spans="1:96" x14ac:dyDescent="0.25">
      <c r="A707" s="30" t="s">
        <v>80</v>
      </c>
      <c r="B707" s="30">
        <v>2638</v>
      </c>
      <c r="C707" s="30" t="s">
        <v>2916</v>
      </c>
      <c r="D707" s="30">
        <v>1050</v>
      </c>
      <c r="E707" s="30"/>
      <c r="F707" s="30"/>
      <c r="G707" s="30"/>
      <c r="H707" s="30"/>
      <c r="I707" s="30"/>
      <c r="J707" s="30"/>
      <c r="K707" s="30"/>
      <c r="L707" s="30"/>
      <c r="M707" s="30"/>
      <c r="N707" s="30"/>
      <c r="O707" s="30"/>
      <c r="P707" s="30"/>
      <c r="Q707" s="30"/>
      <c r="R707" s="30"/>
      <c r="S707" s="30"/>
      <c r="T707" s="30"/>
      <c r="U707" s="30"/>
      <c r="V707" s="30"/>
      <c r="W707" s="30"/>
      <c r="X707" s="30"/>
      <c r="Y707" s="30"/>
      <c r="Z707" s="30"/>
      <c r="AA707" s="30"/>
      <c r="AB707" s="30"/>
      <c r="AC707" s="30"/>
      <c r="AD707" s="30"/>
      <c r="AE707" s="30"/>
      <c r="AF707" s="30"/>
      <c r="AG707" s="30"/>
      <c r="AH707" s="30"/>
      <c r="AI707" s="30"/>
      <c r="AJ707" s="30"/>
      <c r="AK707" s="30"/>
      <c r="AL707" s="30"/>
      <c r="AM707" s="30"/>
      <c r="AN707" s="30"/>
      <c r="AO707" s="30"/>
      <c r="AP707" s="30"/>
      <c r="AQ707" s="30"/>
      <c r="AR707" s="30"/>
      <c r="AS707" s="30"/>
      <c r="AT707" s="30"/>
      <c r="AU707" s="30"/>
      <c r="AV707" s="30"/>
      <c r="AW707" s="30"/>
      <c r="AX707" s="30"/>
      <c r="AY707" s="30"/>
      <c r="AZ707" s="30"/>
      <c r="BA707" s="30"/>
      <c r="BB707" s="30"/>
      <c r="BC707" s="30"/>
      <c r="BD707" s="30"/>
      <c r="BE707" s="30"/>
      <c r="BF707" s="30"/>
      <c r="BG707" s="30"/>
      <c r="BH707" s="30"/>
      <c r="BI707" s="30"/>
      <c r="BJ707" s="30"/>
      <c r="BK707" s="30"/>
      <c r="BL707" s="30"/>
      <c r="BM707" s="30"/>
      <c r="BN707" s="30"/>
      <c r="BO707" s="30"/>
      <c r="BP707" s="30"/>
      <c r="BQ707" s="30"/>
      <c r="BR707" s="30"/>
      <c r="BS707" s="30"/>
      <c r="BT707" s="30"/>
      <c r="BU707" s="30"/>
      <c r="BV707" s="30"/>
      <c r="BW707" s="30"/>
      <c r="BX707" s="30"/>
      <c r="BY707" s="30"/>
      <c r="BZ707" s="30"/>
      <c r="CA707" s="30"/>
      <c r="CB707" s="30"/>
      <c r="CC707" s="30"/>
      <c r="CD707" s="30"/>
      <c r="CE707" s="30"/>
      <c r="CF707" s="30"/>
      <c r="CG707" s="30"/>
      <c r="CH707" s="30"/>
      <c r="CI707" s="30"/>
      <c r="CJ707" s="30"/>
      <c r="CK707" s="30"/>
      <c r="CL707" s="30"/>
      <c r="CM707" s="30"/>
      <c r="CN707" s="30"/>
      <c r="CO707" s="30"/>
      <c r="CP707" s="30"/>
      <c r="CQ707" s="30"/>
      <c r="CR707" s="30"/>
    </row>
    <row r="708" spans="1:96" x14ac:dyDescent="0.25">
      <c r="A708" s="30" t="s">
        <v>81</v>
      </c>
      <c r="B708" s="30">
        <v>2640</v>
      </c>
      <c r="C708" s="30" t="s">
        <v>2916</v>
      </c>
      <c r="D708" s="30">
        <v>1050</v>
      </c>
      <c r="E708" s="30"/>
      <c r="F708" s="30"/>
      <c r="G708" s="30"/>
      <c r="H708" s="30"/>
      <c r="I708" s="30"/>
      <c r="J708" s="30"/>
      <c r="K708" s="30"/>
      <c r="L708" s="30"/>
      <c r="M708" s="30"/>
      <c r="N708" s="30"/>
      <c r="O708" s="30"/>
      <c r="P708" s="30"/>
      <c r="Q708" s="30"/>
      <c r="R708" s="30"/>
      <c r="S708" s="30"/>
      <c r="T708" s="30"/>
      <c r="U708" s="30"/>
      <c r="V708" s="30"/>
      <c r="W708" s="30"/>
      <c r="X708" s="30"/>
      <c r="Y708" s="30"/>
      <c r="Z708" s="30"/>
      <c r="AA708" s="30"/>
      <c r="AB708" s="30"/>
      <c r="AC708" s="30"/>
      <c r="AD708" s="30"/>
      <c r="AE708" s="30"/>
      <c r="AF708" s="30"/>
      <c r="AG708" s="30"/>
      <c r="AH708" s="30"/>
      <c r="AI708" s="30"/>
      <c r="AJ708" s="30"/>
      <c r="AK708" s="30"/>
      <c r="AL708" s="30"/>
      <c r="AM708" s="30"/>
      <c r="AN708" s="30"/>
      <c r="AO708" s="30"/>
      <c r="AP708" s="30"/>
      <c r="AQ708" s="30"/>
      <c r="AR708" s="30"/>
      <c r="AS708" s="30"/>
      <c r="AT708" s="30"/>
      <c r="AU708" s="30"/>
      <c r="AV708" s="30"/>
      <c r="AW708" s="30"/>
      <c r="AX708" s="30"/>
      <c r="AY708" s="30"/>
      <c r="AZ708" s="30"/>
      <c r="BA708" s="30"/>
      <c r="BB708" s="30"/>
      <c r="BC708" s="30"/>
      <c r="BD708" s="30"/>
      <c r="BE708" s="30"/>
      <c r="BF708" s="30"/>
      <c r="BG708" s="30"/>
      <c r="BH708" s="30"/>
      <c r="BI708" s="30"/>
      <c r="BJ708" s="30"/>
      <c r="BK708" s="30"/>
      <c r="BL708" s="30"/>
      <c r="BM708" s="30"/>
      <c r="BN708" s="30"/>
      <c r="BO708" s="30"/>
      <c r="BP708" s="30"/>
      <c r="BQ708" s="30"/>
      <c r="BR708" s="30"/>
      <c r="BS708" s="30"/>
      <c r="BT708" s="30"/>
      <c r="BU708" s="30"/>
      <c r="BV708" s="30"/>
      <c r="BW708" s="30"/>
      <c r="BX708" s="30"/>
      <c r="BY708" s="30"/>
      <c r="BZ708" s="30"/>
      <c r="CA708" s="30"/>
      <c r="CB708" s="30"/>
      <c r="CC708" s="30"/>
      <c r="CD708" s="30"/>
      <c r="CE708" s="30"/>
      <c r="CF708" s="30"/>
      <c r="CG708" s="30"/>
      <c r="CH708" s="30"/>
      <c r="CI708" s="30"/>
      <c r="CJ708" s="30"/>
      <c r="CK708" s="30"/>
      <c r="CL708" s="30"/>
      <c r="CM708" s="30"/>
      <c r="CN708" s="30"/>
      <c r="CO708" s="30"/>
      <c r="CP708" s="30"/>
      <c r="CQ708" s="30"/>
      <c r="CR708" s="30"/>
    </row>
    <row r="709" spans="1:96" x14ac:dyDescent="0.25">
      <c r="A709" s="30" t="s">
        <v>82</v>
      </c>
      <c r="B709" s="30">
        <v>2642</v>
      </c>
      <c r="C709" s="30" t="s">
        <v>2916</v>
      </c>
      <c r="D709" s="30">
        <v>1050</v>
      </c>
      <c r="E709" s="30"/>
      <c r="F709" s="30"/>
      <c r="G709" s="30"/>
      <c r="H709" s="30"/>
      <c r="I709" s="30"/>
      <c r="J709" s="30"/>
      <c r="K709" s="30"/>
      <c r="L709" s="30"/>
      <c r="M709" s="30"/>
      <c r="N709" s="30"/>
      <c r="O709" s="30"/>
      <c r="P709" s="30"/>
      <c r="Q709" s="30"/>
      <c r="R709" s="30"/>
      <c r="S709" s="30"/>
      <c r="T709" s="30"/>
      <c r="U709" s="30"/>
      <c r="V709" s="30"/>
      <c r="W709" s="30"/>
      <c r="X709" s="30"/>
      <c r="Y709" s="30"/>
      <c r="Z709" s="30"/>
      <c r="AA709" s="30"/>
      <c r="AB709" s="30"/>
      <c r="AC709" s="30"/>
      <c r="AD709" s="30"/>
      <c r="AE709" s="30"/>
      <c r="AF709" s="30"/>
      <c r="AG709" s="30"/>
      <c r="AH709" s="30"/>
      <c r="AI709" s="30"/>
      <c r="AJ709" s="30"/>
      <c r="AK709" s="30"/>
      <c r="AL709" s="30"/>
      <c r="AM709" s="30"/>
      <c r="AN709" s="30"/>
      <c r="AO709" s="30"/>
      <c r="AP709" s="30"/>
      <c r="AQ709" s="30"/>
      <c r="AR709" s="30"/>
      <c r="AS709" s="30"/>
      <c r="AT709" s="30"/>
      <c r="AU709" s="30"/>
      <c r="AV709" s="30"/>
      <c r="AW709" s="30"/>
      <c r="AX709" s="30"/>
      <c r="AY709" s="30"/>
      <c r="AZ709" s="30"/>
      <c r="BA709" s="30"/>
      <c r="BB709" s="30"/>
      <c r="BC709" s="30"/>
      <c r="BD709" s="30"/>
      <c r="BE709" s="30"/>
      <c r="BF709" s="30"/>
      <c r="BG709" s="30"/>
      <c r="BH709" s="30"/>
      <c r="BI709" s="30"/>
      <c r="BJ709" s="30"/>
      <c r="BK709" s="30"/>
      <c r="BL709" s="30"/>
      <c r="BM709" s="30"/>
      <c r="BN709" s="30"/>
      <c r="BO709" s="30"/>
      <c r="BP709" s="30"/>
      <c r="BQ709" s="30"/>
      <c r="BR709" s="30"/>
      <c r="BS709" s="30"/>
      <c r="BT709" s="30"/>
      <c r="BU709" s="30"/>
      <c r="BV709" s="30"/>
      <c r="BW709" s="30"/>
      <c r="BX709" s="30"/>
      <c r="BY709" s="30"/>
      <c r="BZ709" s="30"/>
      <c r="CA709" s="30"/>
      <c r="CB709" s="30"/>
      <c r="CC709" s="30"/>
      <c r="CD709" s="30"/>
      <c r="CE709" s="30"/>
      <c r="CF709" s="30"/>
      <c r="CG709" s="30"/>
      <c r="CH709" s="30"/>
      <c r="CI709" s="30"/>
      <c r="CJ709" s="30"/>
      <c r="CK709" s="30"/>
      <c r="CL709" s="30"/>
      <c r="CM709" s="30"/>
      <c r="CN709" s="30"/>
      <c r="CO709" s="30"/>
      <c r="CP709" s="30"/>
      <c r="CQ709" s="30"/>
      <c r="CR709" s="30"/>
    </row>
    <row r="710" spans="1:96" x14ac:dyDescent="0.25">
      <c r="A710" s="30" t="s">
        <v>83</v>
      </c>
      <c r="B710" s="30">
        <v>2652</v>
      </c>
      <c r="C710" s="30" t="s">
        <v>2642</v>
      </c>
      <c r="D710" s="30">
        <v>880</v>
      </c>
      <c r="E710" s="30"/>
      <c r="F710" s="30"/>
      <c r="G710" s="30"/>
      <c r="H710" s="30"/>
      <c r="I710" s="30"/>
      <c r="J710" s="30"/>
      <c r="K710" s="30"/>
      <c r="L710" s="30"/>
      <c r="M710" s="30"/>
      <c r="N710" s="30"/>
      <c r="O710" s="30"/>
      <c r="P710" s="30"/>
      <c r="Q710" s="30"/>
      <c r="R710" s="30"/>
      <c r="S710" s="30"/>
      <c r="T710" s="30"/>
      <c r="U710" s="30"/>
      <c r="V710" s="30"/>
      <c r="W710" s="30"/>
      <c r="X710" s="30"/>
      <c r="Y710" s="30"/>
      <c r="Z710" s="30"/>
      <c r="AA710" s="30"/>
      <c r="AB710" s="30"/>
      <c r="AC710" s="30"/>
      <c r="AD710" s="30"/>
      <c r="AE710" s="30"/>
      <c r="AF710" s="30"/>
      <c r="AG710" s="30"/>
      <c r="AH710" s="30"/>
      <c r="AI710" s="30"/>
      <c r="AJ710" s="30"/>
      <c r="AK710" s="30"/>
      <c r="AL710" s="30"/>
      <c r="AM710" s="30"/>
      <c r="AN710" s="30"/>
      <c r="AO710" s="30"/>
      <c r="AP710" s="30"/>
      <c r="AQ710" s="30"/>
      <c r="AR710" s="30"/>
      <c r="AS710" s="30"/>
      <c r="AT710" s="30"/>
      <c r="AU710" s="30"/>
      <c r="AV710" s="30"/>
      <c r="AW710" s="30"/>
      <c r="AX710" s="30"/>
      <c r="AY710" s="30"/>
      <c r="AZ710" s="30"/>
      <c r="BA710" s="30"/>
      <c r="BB710" s="30"/>
      <c r="BC710" s="30"/>
      <c r="BD710" s="30"/>
      <c r="BE710" s="30"/>
      <c r="BF710" s="30"/>
      <c r="BG710" s="30"/>
      <c r="BH710" s="30"/>
      <c r="BI710" s="30"/>
      <c r="BJ710" s="30"/>
      <c r="BK710" s="30"/>
      <c r="BL710" s="30"/>
      <c r="BM710" s="30"/>
      <c r="BN710" s="30"/>
      <c r="BO710" s="30"/>
      <c r="BP710" s="30"/>
      <c r="BQ710" s="30"/>
      <c r="BR710" s="30"/>
      <c r="BS710" s="30"/>
      <c r="BT710" s="30"/>
      <c r="BU710" s="30"/>
      <c r="BV710" s="30"/>
      <c r="BW710" s="30"/>
      <c r="BX710" s="30"/>
      <c r="BY710" s="30"/>
      <c r="BZ710" s="30"/>
      <c r="CA710" s="30"/>
      <c r="CB710" s="30"/>
      <c r="CC710" s="30"/>
      <c r="CD710" s="30"/>
      <c r="CE710" s="30"/>
      <c r="CF710" s="30"/>
      <c r="CG710" s="30"/>
      <c r="CH710" s="30"/>
      <c r="CI710" s="30"/>
      <c r="CJ710" s="30"/>
      <c r="CK710" s="30"/>
      <c r="CL710" s="30"/>
      <c r="CM710" s="30"/>
      <c r="CN710" s="30"/>
      <c r="CO710" s="30"/>
      <c r="CP710" s="30"/>
      <c r="CQ710" s="30"/>
      <c r="CR710" s="30"/>
    </row>
    <row r="711" spans="1:96" x14ac:dyDescent="0.25">
      <c r="A711" s="30" t="s">
        <v>84</v>
      </c>
      <c r="B711" s="30">
        <v>2702</v>
      </c>
      <c r="C711" s="30" t="s">
        <v>2700</v>
      </c>
      <c r="D711" s="30">
        <v>480</v>
      </c>
      <c r="E711" s="30"/>
      <c r="F711" s="30"/>
      <c r="G711" s="30"/>
      <c r="H711" s="30"/>
      <c r="I711" s="30"/>
      <c r="J711" s="30"/>
      <c r="K711" s="30"/>
      <c r="L711" s="30"/>
      <c r="M711" s="30"/>
      <c r="N711" s="30"/>
      <c r="O711" s="30"/>
      <c r="P711" s="30"/>
      <c r="Q711" s="30"/>
      <c r="R711" s="30"/>
      <c r="S711" s="30"/>
      <c r="T711" s="30"/>
      <c r="U711" s="30"/>
      <c r="V711" s="30"/>
      <c r="W711" s="30"/>
      <c r="X711" s="30"/>
      <c r="Y711" s="30"/>
      <c r="Z711" s="30"/>
      <c r="AA711" s="30"/>
      <c r="AB711" s="30"/>
      <c r="AC711" s="30"/>
      <c r="AD711" s="30"/>
      <c r="AE711" s="30"/>
      <c r="AF711" s="30"/>
      <c r="AG711" s="30"/>
      <c r="AH711" s="30"/>
      <c r="AI711" s="30"/>
      <c r="AJ711" s="30"/>
      <c r="AK711" s="30"/>
      <c r="AL711" s="30"/>
      <c r="AM711" s="30"/>
      <c r="AN711" s="30"/>
      <c r="AO711" s="30"/>
      <c r="AP711" s="30"/>
      <c r="AQ711" s="30"/>
      <c r="AR711" s="30"/>
      <c r="AS711" s="30"/>
      <c r="AT711" s="30"/>
      <c r="AU711" s="30"/>
      <c r="AV711" s="30"/>
      <c r="AW711" s="30"/>
      <c r="AX711" s="30"/>
      <c r="AY711" s="30"/>
      <c r="AZ711" s="30"/>
      <c r="BA711" s="30"/>
      <c r="BB711" s="30"/>
      <c r="BC711" s="30"/>
      <c r="BD711" s="30"/>
      <c r="BE711" s="30"/>
      <c r="BF711" s="30"/>
      <c r="BG711" s="30"/>
      <c r="BH711" s="30"/>
      <c r="BI711" s="30"/>
      <c r="BJ711" s="30"/>
      <c r="BK711" s="30"/>
      <c r="BL711" s="30"/>
      <c r="BM711" s="30"/>
      <c r="BN711" s="30"/>
      <c r="BO711" s="30"/>
      <c r="BP711" s="30"/>
      <c r="BQ711" s="30"/>
      <c r="BR711" s="30"/>
      <c r="BS711" s="30"/>
      <c r="BT711" s="30"/>
      <c r="BU711" s="30"/>
      <c r="BV711" s="30"/>
      <c r="BW711" s="30"/>
      <c r="BX711" s="30"/>
      <c r="BY711" s="30"/>
      <c r="BZ711" s="30"/>
      <c r="CA711" s="30"/>
      <c r="CB711" s="30"/>
      <c r="CC711" s="30"/>
      <c r="CD711" s="30"/>
      <c r="CE711" s="30"/>
      <c r="CF711" s="30"/>
      <c r="CG711" s="30"/>
      <c r="CH711" s="30"/>
      <c r="CI711" s="30"/>
      <c r="CJ711" s="30"/>
      <c r="CK711" s="30"/>
      <c r="CL711" s="30"/>
      <c r="CM711" s="30"/>
      <c r="CN711" s="30"/>
      <c r="CO711" s="30"/>
      <c r="CP711" s="30"/>
      <c r="CQ711" s="30"/>
      <c r="CR711" s="30"/>
    </row>
    <row r="712" spans="1:96" x14ac:dyDescent="0.25">
      <c r="A712" s="30" t="s">
        <v>85</v>
      </c>
      <c r="B712" s="30">
        <v>2726</v>
      </c>
      <c r="C712" s="30" t="s">
        <v>2642</v>
      </c>
      <c r="D712" s="30">
        <v>880</v>
      </c>
      <c r="E712" s="30"/>
      <c r="F712" s="30"/>
      <c r="G712" s="30"/>
      <c r="H712" s="30"/>
      <c r="I712" s="30"/>
      <c r="J712" s="30"/>
      <c r="K712" s="30"/>
      <c r="L712" s="30"/>
      <c r="M712" s="30"/>
      <c r="N712" s="30"/>
      <c r="O712" s="30"/>
      <c r="P712" s="30"/>
      <c r="Q712" s="30"/>
      <c r="R712" s="30"/>
      <c r="S712" s="30"/>
      <c r="T712" s="30"/>
      <c r="U712" s="30"/>
      <c r="V712" s="30"/>
      <c r="W712" s="30"/>
      <c r="X712" s="30"/>
      <c r="Y712" s="30"/>
      <c r="Z712" s="30"/>
      <c r="AA712" s="30"/>
      <c r="AB712" s="30"/>
      <c r="AC712" s="30"/>
      <c r="AD712" s="30"/>
      <c r="AE712" s="30"/>
      <c r="AF712" s="30"/>
      <c r="AG712" s="30"/>
      <c r="AH712" s="30"/>
      <c r="AI712" s="30"/>
      <c r="AJ712" s="30"/>
      <c r="AK712" s="30"/>
      <c r="AL712" s="30"/>
      <c r="AM712" s="30"/>
      <c r="AN712" s="30"/>
      <c r="AO712" s="30"/>
      <c r="AP712" s="30"/>
      <c r="AQ712" s="30"/>
      <c r="AR712" s="30"/>
      <c r="AS712" s="30"/>
      <c r="AT712" s="30"/>
      <c r="AU712" s="30"/>
      <c r="AV712" s="30"/>
      <c r="AW712" s="30"/>
      <c r="AX712" s="30"/>
      <c r="AY712" s="30"/>
      <c r="AZ712" s="30"/>
      <c r="BA712" s="30"/>
      <c r="BB712" s="30"/>
      <c r="BC712" s="30"/>
      <c r="BD712" s="30"/>
      <c r="BE712" s="30"/>
      <c r="BF712" s="30"/>
      <c r="BG712" s="30"/>
      <c r="BH712" s="30"/>
      <c r="BI712" s="30"/>
      <c r="BJ712" s="30"/>
      <c r="BK712" s="30"/>
      <c r="BL712" s="30"/>
      <c r="BM712" s="30"/>
      <c r="BN712" s="30"/>
      <c r="BO712" s="30"/>
      <c r="BP712" s="30"/>
      <c r="BQ712" s="30"/>
      <c r="BR712" s="30"/>
      <c r="BS712" s="30"/>
      <c r="BT712" s="30"/>
      <c r="BU712" s="30"/>
      <c r="BV712" s="30"/>
      <c r="BW712" s="30"/>
      <c r="BX712" s="30"/>
      <c r="BY712" s="30"/>
      <c r="BZ712" s="30"/>
      <c r="CA712" s="30"/>
      <c r="CB712" s="30"/>
      <c r="CC712" s="30"/>
      <c r="CD712" s="30"/>
      <c r="CE712" s="30"/>
      <c r="CF712" s="30"/>
      <c r="CG712" s="30"/>
      <c r="CH712" s="30"/>
      <c r="CI712" s="30"/>
      <c r="CJ712" s="30"/>
      <c r="CK712" s="30"/>
      <c r="CL712" s="30"/>
      <c r="CM712" s="30"/>
      <c r="CN712" s="30"/>
      <c r="CO712" s="30"/>
      <c r="CP712" s="30"/>
      <c r="CQ712" s="30"/>
      <c r="CR712" s="30"/>
    </row>
    <row r="713" spans="1:96" x14ac:dyDescent="0.25">
      <c r="A713" s="30" t="s">
        <v>86</v>
      </c>
      <c r="B713" s="30">
        <v>2825</v>
      </c>
      <c r="C713" s="30" t="s">
        <v>2857</v>
      </c>
      <c r="D713" s="30">
        <v>3120</v>
      </c>
      <c r="E713" s="30"/>
      <c r="F713" s="30"/>
      <c r="G713" s="30"/>
      <c r="H713" s="30"/>
      <c r="I713" s="30"/>
      <c r="J713" s="30"/>
      <c r="K713" s="30"/>
      <c r="L713" s="30"/>
      <c r="M713" s="30"/>
      <c r="N713" s="30"/>
      <c r="O713" s="30"/>
      <c r="P713" s="30"/>
      <c r="Q713" s="30"/>
      <c r="R713" s="30"/>
      <c r="S713" s="30"/>
      <c r="T713" s="30"/>
      <c r="U713" s="30"/>
      <c r="V713" s="30"/>
      <c r="W713" s="30"/>
      <c r="X713" s="30"/>
      <c r="Y713" s="30"/>
      <c r="Z713" s="30"/>
      <c r="AA713" s="30"/>
      <c r="AB713" s="30"/>
      <c r="AC713" s="30"/>
      <c r="AD713" s="30"/>
      <c r="AE713" s="30"/>
      <c r="AF713" s="30"/>
      <c r="AG713" s="30"/>
      <c r="AH713" s="30"/>
      <c r="AI713" s="30"/>
      <c r="AJ713" s="30"/>
      <c r="AK713" s="30"/>
      <c r="AL713" s="30"/>
      <c r="AM713" s="30"/>
      <c r="AN713" s="30"/>
      <c r="AO713" s="30"/>
      <c r="AP713" s="30"/>
      <c r="AQ713" s="30"/>
      <c r="AR713" s="30"/>
      <c r="AS713" s="30"/>
      <c r="AT713" s="30"/>
      <c r="AU713" s="30"/>
      <c r="AV713" s="30"/>
      <c r="AW713" s="30"/>
      <c r="AX713" s="30"/>
      <c r="AY713" s="30"/>
      <c r="AZ713" s="30"/>
      <c r="BA713" s="30"/>
      <c r="BB713" s="30"/>
      <c r="BC713" s="30"/>
      <c r="BD713" s="30"/>
      <c r="BE713" s="30"/>
      <c r="BF713" s="30"/>
      <c r="BG713" s="30"/>
      <c r="BH713" s="30"/>
      <c r="BI713" s="30"/>
      <c r="BJ713" s="30"/>
      <c r="BK713" s="30"/>
      <c r="BL713" s="30"/>
      <c r="BM713" s="30"/>
      <c r="BN713" s="30"/>
      <c r="BO713" s="30"/>
      <c r="BP713" s="30"/>
      <c r="BQ713" s="30"/>
      <c r="BR713" s="30"/>
      <c r="BS713" s="30"/>
      <c r="BT713" s="30"/>
      <c r="BU713" s="30"/>
      <c r="BV713" s="30"/>
      <c r="BW713" s="30"/>
      <c r="BX713" s="30"/>
      <c r="BY713" s="30"/>
      <c r="BZ713" s="30"/>
      <c r="CA713" s="30"/>
      <c r="CB713" s="30"/>
      <c r="CC713" s="30"/>
      <c r="CD713" s="30"/>
      <c r="CE713" s="30"/>
      <c r="CF713" s="30"/>
      <c r="CG713" s="30"/>
      <c r="CH713" s="30"/>
      <c r="CI713" s="30"/>
      <c r="CJ713" s="30"/>
      <c r="CK713" s="30"/>
      <c r="CL713" s="30"/>
      <c r="CM713" s="30"/>
      <c r="CN713" s="30"/>
      <c r="CO713" s="30"/>
      <c r="CP713" s="30"/>
      <c r="CQ713" s="30"/>
      <c r="CR713" s="30"/>
    </row>
    <row r="714" spans="1:96" x14ac:dyDescent="0.25">
      <c r="A714" s="30" t="s">
        <v>87</v>
      </c>
      <c r="B714" s="30">
        <v>2746</v>
      </c>
      <c r="C714" s="30" t="s">
        <v>2890</v>
      </c>
      <c r="D714" s="30">
        <v>120</v>
      </c>
      <c r="E714" s="30"/>
      <c r="F714" s="30"/>
      <c r="G714" s="30"/>
      <c r="H714" s="30"/>
      <c r="I714" s="30"/>
      <c r="J714" s="30"/>
      <c r="K714" s="30"/>
      <c r="L714" s="30"/>
      <c r="M714" s="30"/>
      <c r="N714" s="30"/>
      <c r="O714" s="30"/>
      <c r="P714" s="30"/>
      <c r="Q714" s="30"/>
      <c r="R714" s="30"/>
      <c r="S714" s="30"/>
      <c r="T714" s="30"/>
      <c r="U714" s="30"/>
      <c r="V714" s="30"/>
      <c r="W714" s="30"/>
      <c r="X714" s="30"/>
      <c r="Y714" s="30"/>
      <c r="Z714" s="30"/>
      <c r="AA714" s="30"/>
      <c r="AB714" s="30"/>
      <c r="AC714" s="30"/>
      <c r="AD714" s="30"/>
      <c r="AE714" s="30"/>
      <c r="AF714" s="30"/>
      <c r="AG714" s="30"/>
      <c r="AH714" s="30"/>
      <c r="AI714" s="30"/>
      <c r="AJ714" s="30"/>
      <c r="AK714" s="30"/>
      <c r="AL714" s="30"/>
      <c r="AM714" s="30"/>
      <c r="AN714" s="30"/>
      <c r="AO714" s="30"/>
      <c r="AP714" s="30"/>
      <c r="AQ714" s="30"/>
      <c r="AR714" s="30"/>
      <c r="AS714" s="30"/>
      <c r="AT714" s="30"/>
      <c r="AU714" s="30"/>
      <c r="AV714" s="30"/>
      <c r="AW714" s="30"/>
      <c r="AX714" s="30"/>
      <c r="AY714" s="30"/>
      <c r="AZ714" s="30"/>
      <c r="BA714" s="30"/>
      <c r="BB714" s="30"/>
      <c r="BC714" s="30"/>
      <c r="BD714" s="30"/>
      <c r="BE714" s="30"/>
      <c r="BF714" s="30"/>
      <c r="BG714" s="30"/>
      <c r="BH714" s="30"/>
      <c r="BI714" s="30"/>
      <c r="BJ714" s="30"/>
      <c r="BK714" s="30"/>
      <c r="BL714" s="30"/>
      <c r="BM714" s="30"/>
      <c r="BN714" s="30"/>
      <c r="BO714" s="30"/>
      <c r="BP714" s="30"/>
      <c r="BQ714" s="30"/>
      <c r="BR714" s="30"/>
      <c r="BS714" s="30"/>
      <c r="BT714" s="30"/>
      <c r="BU714" s="30"/>
      <c r="BV714" s="30"/>
      <c r="BW714" s="30"/>
      <c r="BX714" s="30"/>
      <c r="BY714" s="30"/>
      <c r="BZ714" s="30"/>
      <c r="CA714" s="30"/>
      <c r="CB714" s="30"/>
      <c r="CC714" s="30"/>
      <c r="CD714" s="30"/>
      <c r="CE714" s="30"/>
      <c r="CF714" s="30"/>
      <c r="CG714" s="30"/>
      <c r="CH714" s="30"/>
      <c r="CI714" s="30"/>
      <c r="CJ714" s="30"/>
      <c r="CK714" s="30"/>
      <c r="CL714" s="30"/>
      <c r="CM714" s="30"/>
      <c r="CN714" s="30"/>
      <c r="CO714" s="30"/>
      <c r="CP714" s="30"/>
      <c r="CQ714" s="30"/>
      <c r="CR714" s="30"/>
    </row>
    <row r="715" spans="1:96" x14ac:dyDescent="0.25">
      <c r="A715" s="30" t="s">
        <v>88</v>
      </c>
      <c r="B715" s="30">
        <v>2750</v>
      </c>
      <c r="C715" s="30" t="s">
        <v>2890</v>
      </c>
      <c r="D715" s="30">
        <v>120</v>
      </c>
      <c r="E715" s="30"/>
      <c r="F715" s="30"/>
      <c r="G715" s="30"/>
      <c r="H715" s="30"/>
      <c r="I715" s="30"/>
      <c r="J715" s="30"/>
      <c r="K715" s="30"/>
      <c r="L715" s="30"/>
      <c r="M715" s="30"/>
      <c r="N715" s="30"/>
      <c r="O715" s="30"/>
      <c r="P715" s="30"/>
      <c r="Q715" s="30"/>
      <c r="R715" s="30"/>
      <c r="S715" s="30"/>
      <c r="T715" s="30"/>
      <c r="U715" s="30"/>
      <c r="V715" s="30"/>
      <c r="W715" s="30"/>
      <c r="X715" s="30"/>
      <c r="Y715" s="30"/>
      <c r="Z715" s="30"/>
      <c r="AA715" s="30"/>
      <c r="AB715" s="30"/>
      <c r="AC715" s="30"/>
      <c r="AD715" s="30"/>
      <c r="AE715" s="30"/>
      <c r="AF715" s="30"/>
      <c r="AG715" s="30"/>
      <c r="AH715" s="30"/>
      <c r="AI715" s="30"/>
      <c r="AJ715" s="30"/>
      <c r="AK715" s="30"/>
      <c r="AL715" s="30"/>
      <c r="AM715" s="30"/>
      <c r="AN715" s="30"/>
      <c r="AO715" s="30"/>
      <c r="AP715" s="30"/>
      <c r="AQ715" s="30"/>
      <c r="AR715" s="30"/>
      <c r="AS715" s="30"/>
      <c r="AT715" s="30"/>
      <c r="AU715" s="30"/>
      <c r="AV715" s="30"/>
      <c r="AW715" s="30"/>
      <c r="AX715" s="30"/>
      <c r="AY715" s="30"/>
      <c r="AZ715" s="30"/>
      <c r="BA715" s="30"/>
      <c r="BB715" s="30"/>
      <c r="BC715" s="30"/>
      <c r="BD715" s="30"/>
      <c r="BE715" s="30"/>
      <c r="BF715" s="30"/>
      <c r="BG715" s="30"/>
      <c r="BH715" s="30"/>
      <c r="BI715" s="30"/>
      <c r="BJ715" s="30"/>
      <c r="BK715" s="30"/>
      <c r="BL715" s="30"/>
      <c r="BM715" s="30"/>
      <c r="BN715" s="30"/>
      <c r="BO715" s="30"/>
      <c r="BP715" s="30"/>
      <c r="BQ715" s="30"/>
      <c r="BR715" s="30"/>
      <c r="BS715" s="30"/>
      <c r="BT715" s="30"/>
      <c r="BU715" s="30"/>
      <c r="BV715" s="30"/>
      <c r="BW715" s="30"/>
      <c r="BX715" s="30"/>
      <c r="BY715" s="30"/>
      <c r="BZ715" s="30"/>
      <c r="CA715" s="30"/>
      <c r="CB715" s="30"/>
      <c r="CC715" s="30"/>
      <c r="CD715" s="30"/>
      <c r="CE715" s="30"/>
      <c r="CF715" s="30"/>
      <c r="CG715" s="30"/>
      <c r="CH715" s="30"/>
      <c r="CI715" s="30"/>
      <c r="CJ715" s="30"/>
      <c r="CK715" s="30"/>
      <c r="CL715" s="30"/>
      <c r="CM715" s="30"/>
      <c r="CN715" s="30"/>
      <c r="CO715" s="30"/>
      <c r="CP715" s="30"/>
      <c r="CQ715" s="30"/>
      <c r="CR715" s="30"/>
    </row>
    <row r="716" spans="1:96" x14ac:dyDescent="0.25">
      <c r="A716" s="30" t="s">
        <v>89</v>
      </c>
      <c r="B716" s="30">
        <v>2752</v>
      </c>
      <c r="C716" s="30" t="s">
        <v>2890</v>
      </c>
      <c r="D716" s="30">
        <v>120</v>
      </c>
      <c r="E716" s="30"/>
      <c r="F716" s="30"/>
      <c r="G716" s="30"/>
      <c r="H716" s="30"/>
      <c r="I716" s="30"/>
      <c r="J716" s="30"/>
      <c r="K716" s="30"/>
      <c r="L716" s="30"/>
      <c r="M716" s="30"/>
      <c r="N716" s="30"/>
      <c r="O716" s="30"/>
      <c r="P716" s="30"/>
      <c r="Q716" s="30"/>
      <c r="R716" s="30"/>
      <c r="S716" s="30"/>
      <c r="T716" s="30"/>
      <c r="U716" s="30"/>
      <c r="V716" s="30"/>
      <c r="W716" s="30"/>
      <c r="X716" s="30"/>
      <c r="Y716" s="30"/>
      <c r="Z716" s="30"/>
      <c r="AA716" s="30"/>
      <c r="AB716" s="30"/>
      <c r="AC716" s="30"/>
      <c r="AD716" s="30"/>
      <c r="AE716" s="30"/>
      <c r="AF716" s="30"/>
      <c r="AG716" s="30"/>
      <c r="AH716" s="30"/>
      <c r="AI716" s="30"/>
      <c r="AJ716" s="30"/>
      <c r="AK716" s="30"/>
      <c r="AL716" s="30"/>
      <c r="AM716" s="30"/>
      <c r="AN716" s="30"/>
      <c r="AO716" s="30"/>
      <c r="AP716" s="30"/>
      <c r="AQ716" s="30"/>
      <c r="AR716" s="30"/>
      <c r="AS716" s="30"/>
      <c r="AT716" s="30"/>
      <c r="AU716" s="30"/>
      <c r="AV716" s="30"/>
      <c r="AW716" s="30"/>
      <c r="AX716" s="30"/>
      <c r="AY716" s="30"/>
      <c r="AZ716" s="30"/>
      <c r="BA716" s="30"/>
      <c r="BB716" s="30"/>
      <c r="BC716" s="30"/>
      <c r="BD716" s="30"/>
      <c r="BE716" s="30"/>
      <c r="BF716" s="30"/>
      <c r="BG716" s="30"/>
      <c r="BH716" s="30"/>
      <c r="BI716" s="30"/>
      <c r="BJ716" s="30"/>
      <c r="BK716" s="30"/>
      <c r="BL716" s="30"/>
      <c r="BM716" s="30"/>
      <c r="BN716" s="30"/>
      <c r="BO716" s="30"/>
      <c r="BP716" s="30"/>
      <c r="BQ716" s="30"/>
      <c r="BR716" s="30"/>
      <c r="BS716" s="30"/>
      <c r="BT716" s="30"/>
      <c r="BU716" s="30"/>
      <c r="BV716" s="30"/>
      <c r="BW716" s="30"/>
      <c r="BX716" s="30"/>
      <c r="BY716" s="30"/>
      <c r="BZ716" s="30"/>
      <c r="CA716" s="30"/>
      <c r="CB716" s="30"/>
      <c r="CC716" s="30"/>
      <c r="CD716" s="30"/>
      <c r="CE716" s="30"/>
      <c r="CF716" s="30"/>
      <c r="CG716" s="30"/>
      <c r="CH716" s="30"/>
      <c r="CI716" s="30"/>
      <c r="CJ716" s="30"/>
      <c r="CK716" s="30"/>
      <c r="CL716" s="30"/>
      <c r="CM716" s="30"/>
      <c r="CN716" s="30"/>
      <c r="CO716" s="30"/>
      <c r="CP716" s="30"/>
      <c r="CQ716" s="30"/>
      <c r="CR716" s="30"/>
    </row>
    <row r="717" spans="1:96" x14ac:dyDescent="0.25">
      <c r="A717" s="30" t="s">
        <v>90</v>
      </c>
      <c r="B717" s="30">
        <v>2758</v>
      </c>
      <c r="C717" s="30" t="s">
        <v>2671</v>
      </c>
      <c r="D717" s="30">
        <v>470</v>
      </c>
      <c r="E717" s="30"/>
      <c r="F717" s="30"/>
      <c r="G717" s="30"/>
      <c r="H717" s="30"/>
      <c r="I717" s="30"/>
      <c r="J717" s="30"/>
      <c r="K717" s="30"/>
      <c r="L717" s="30"/>
      <c r="M717" s="30"/>
      <c r="N717" s="30"/>
      <c r="O717" s="30"/>
      <c r="P717" s="30"/>
      <c r="Q717" s="30"/>
      <c r="R717" s="30"/>
      <c r="S717" s="30"/>
      <c r="T717" s="30"/>
      <c r="U717" s="30"/>
      <c r="V717" s="30"/>
      <c r="W717" s="30"/>
      <c r="X717" s="30"/>
      <c r="Y717" s="30"/>
      <c r="Z717" s="30"/>
      <c r="AA717" s="30"/>
      <c r="AB717" s="30"/>
      <c r="AC717" s="30"/>
      <c r="AD717" s="30"/>
      <c r="AE717" s="30"/>
      <c r="AF717" s="30"/>
      <c r="AG717" s="30"/>
      <c r="AH717" s="30"/>
      <c r="AI717" s="30"/>
      <c r="AJ717" s="30"/>
      <c r="AK717" s="30"/>
      <c r="AL717" s="30"/>
      <c r="AM717" s="30"/>
      <c r="AN717" s="30"/>
      <c r="AO717" s="30"/>
      <c r="AP717" s="30"/>
      <c r="AQ717" s="30"/>
      <c r="AR717" s="30"/>
      <c r="AS717" s="30"/>
      <c r="AT717" s="30"/>
      <c r="AU717" s="30"/>
      <c r="AV717" s="30"/>
      <c r="AW717" s="30"/>
      <c r="AX717" s="30"/>
      <c r="AY717" s="30"/>
      <c r="AZ717" s="30"/>
      <c r="BA717" s="30"/>
      <c r="BB717" s="30"/>
      <c r="BC717" s="30"/>
      <c r="BD717" s="30"/>
      <c r="BE717" s="30"/>
      <c r="BF717" s="30"/>
      <c r="BG717" s="30"/>
      <c r="BH717" s="30"/>
      <c r="BI717" s="30"/>
      <c r="BJ717" s="30"/>
      <c r="BK717" s="30"/>
      <c r="BL717" s="30"/>
      <c r="BM717" s="30"/>
      <c r="BN717" s="30"/>
      <c r="BO717" s="30"/>
      <c r="BP717" s="30"/>
      <c r="BQ717" s="30"/>
      <c r="BR717" s="30"/>
      <c r="BS717" s="30"/>
      <c r="BT717" s="30"/>
      <c r="BU717" s="30"/>
      <c r="BV717" s="30"/>
      <c r="BW717" s="30"/>
      <c r="BX717" s="30"/>
      <c r="BY717" s="30"/>
      <c r="BZ717" s="30"/>
      <c r="CA717" s="30"/>
      <c r="CB717" s="30"/>
      <c r="CC717" s="30"/>
      <c r="CD717" s="30"/>
      <c r="CE717" s="30"/>
      <c r="CF717" s="30"/>
      <c r="CG717" s="30"/>
      <c r="CH717" s="30"/>
      <c r="CI717" s="30"/>
      <c r="CJ717" s="30"/>
      <c r="CK717" s="30"/>
      <c r="CL717" s="30"/>
      <c r="CM717" s="30"/>
      <c r="CN717" s="30"/>
      <c r="CO717" s="30"/>
      <c r="CP717" s="30"/>
      <c r="CQ717" s="30"/>
      <c r="CR717" s="30"/>
    </row>
    <row r="718" spans="1:96" x14ac:dyDescent="0.25">
      <c r="A718" s="30" t="s">
        <v>91</v>
      </c>
      <c r="B718" s="30">
        <v>2761</v>
      </c>
      <c r="C718" s="30" t="s">
        <v>2671</v>
      </c>
      <c r="D718" s="30">
        <v>470</v>
      </c>
      <c r="E718" s="30"/>
      <c r="F718" s="30"/>
      <c r="G718" s="30"/>
      <c r="H718" s="30"/>
      <c r="I718" s="30"/>
      <c r="J718" s="30"/>
      <c r="K718" s="30"/>
      <c r="L718" s="30"/>
      <c r="M718" s="30"/>
      <c r="N718" s="30"/>
      <c r="O718" s="30"/>
      <c r="P718" s="30"/>
      <c r="Q718" s="30"/>
      <c r="R718" s="30"/>
      <c r="S718" s="30"/>
      <c r="T718" s="30"/>
      <c r="U718" s="30"/>
      <c r="V718" s="30"/>
      <c r="W718" s="30"/>
      <c r="X718" s="30"/>
      <c r="Y718" s="30"/>
      <c r="Z718" s="30"/>
      <c r="AA718" s="30"/>
      <c r="AB718" s="30"/>
      <c r="AC718" s="30"/>
      <c r="AD718" s="30"/>
      <c r="AE718" s="30"/>
      <c r="AF718" s="30"/>
      <c r="AG718" s="30"/>
      <c r="AH718" s="30"/>
      <c r="AI718" s="30"/>
      <c r="AJ718" s="30"/>
      <c r="AK718" s="30"/>
      <c r="AL718" s="30"/>
      <c r="AM718" s="30"/>
      <c r="AN718" s="30"/>
      <c r="AO718" s="30"/>
      <c r="AP718" s="30"/>
      <c r="AQ718" s="30"/>
      <c r="AR718" s="30"/>
      <c r="AS718" s="30"/>
      <c r="AT718" s="30"/>
      <c r="AU718" s="30"/>
      <c r="AV718" s="30"/>
      <c r="AW718" s="30"/>
      <c r="AX718" s="30"/>
      <c r="AY718" s="30"/>
      <c r="AZ718" s="30"/>
      <c r="BA718" s="30"/>
      <c r="BB718" s="30"/>
      <c r="BC718" s="30"/>
      <c r="BD718" s="30"/>
      <c r="BE718" s="30"/>
      <c r="BF718" s="30"/>
      <c r="BG718" s="30"/>
      <c r="BH718" s="30"/>
      <c r="BI718" s="30"/>
      <c r="BJ718" s="30"/>
      <c r="BK718" s="30"/>
      <c r="BL718" s="30"/>
      <c r="BM718" s="30"/>
      <c r="BN718" s="30"/>
      <c r="BO718" s="30"/>
      <c r="BP718" s="30"/>
      <c r="BQ718" s="30"/>
      <c r="BR718" s="30"/>
      <c r="BS718" s="30"/>
      <c r="BT718" s="30"/>
      <c r="BU718" s="30"/>
      <c r="BV718" s="30"/>
      <c r="BW718" s="30"/>
      <c r="BX718" s="30"/>
      <c r="BY718" s="30"/>
      <c r="BZ718" s="30"/>
      <c r="CA718" s="30"/>
      <c r="CB718" s="30"/>
      <c r="CC718" s="30"/>
      <c r="CD718" s="30"/>
      <c r="CE718" s="30"/>
      <c r="CF718" s="30"/>
      <c r="CG718" s="30"/>
      <c r="CH718" s="30"/>
      <c r="CI718" s="30"/>
      <c r="CJ718" s="30"/>
      <c r="CK718" s="30"/>
      <c r="CL718" s="30"/>
      <c r="CM718" s="30"/>
      <c r="CN718" s="30"/>
      <c r="CO718" s="30"/>
      <c r="CP718" s="30"/>
      <c r="CQ718" s="30"/>
      <c r="CR718" s="30"/>
    </row>
    <row r="719" spans="1:96" x14ac:dyDescent="0.25">
      <c r="A719" s="30" t="s">
        <v>92</v>
      </c>
      <c r="B719" s="30">
        <v>2760</v>
      </c>
      <c r="C719" s="30" t="s">
        <v>2671</v>
      </c>
      <c r="D719" s="30">
        <v>470</v>
      </c>
      <c r="E719" s="30"/>
      <c r="F719" s="30"/>
      <c r="G719" s="30"/>
      <c r="H719" s="30"/>
      <c r="I719" s="30"/>
      <c r="J719" s="30"/>
      <c r="K719" s="30"/>
      <c r="L719" s="30"/>
      <c r="M719" s="30"/>
      <c r="N719" s="30"/>
      <c r="O719" s="30"/>
      <c r="P719" s="30"/>
      <c r="Q719" s="30"/>
      <c r="R719" s="30"/>
      <c r="S719" s="30"/>
      <c r="T719" s="30"/>
      <c r="U719" s="30"/>
      <c r="V719" s="30"/>
      <c r="W719" s="30"/>
      <c r="X719" s="30"/>
      <c r="Y719" s="30"/>
      <c r="Z719" s="30"/>
      <c r="AA719" s="30"/>
      <c r="AB719" s="30"/>
      <c r="AC719" s="30"/>
      <c r="AD719" s="30"/>
      <c r="AE719" s="30"/>
      <c r="AF719" s="30"/>
      <c r="AG719" s="30"/>
      <c r="AH719" s="30"/>
      <c r="AI719" s="30"/>
      <c r="AJ719" s="30"/>
      <c r="AK719" s="30"/>
      <c r="AL719" s="30"/>
      <c r="AM719" s="30"/>
      <c r="AN719" s="30"/>
      <c r="AO719" s="30"/>
      <c r="AP719" s="30"/>
      <c r="AQ719" s="30"/>
      <c r="AR719" s="30"/>
      <c r="AS719" s="30"/>
      <c r="AT719" s="30"/>
      <c r="AU719" s="30"/>
      <c r="AV719" s="30"/>
      <c r="AW719" s="30"/>
      <c r="AX719" s="30"/>
      <c r="AY719" s="30"/>
      <c r="AZ719" s="30"/>
      <c r="BA719" s="30"/>
      <c r="BB719" s="30"/>
      <c r="BC719" s="30"/>
      <c r="BD719" s="30"/>
      <c r="BE719" s="30"/>
      <c r="BF719" s="30"/>
      <c r="BG719" s="30"/>
      <c r="BH719" s="30"/>
      <c r="BI719" s="30"/>
      <c r="BJ719" s="30"/>
      <c r="BK719" s="30"/>
      <c r="BL719" s="30"/>
      <c r="BM719" s="30"/>
      <c r="BN719" s="30"/>
      <c r="BO719" s="30"/>
      <c r="BP719" s="30"/>
      <c r="BQ719" s="30"/>
      <c r="BR719" s="30"/>
      <c r="BS719" s="30"/>
      <c r="BT719" s="30"/>
      <c r="BU719" s="30"/>
      <c r="BV719" s="30"/>
      <c r="BW719" s="30"/>
      <c r="BX719" s="30"/>
      <c r="BY719" s="30"/>
      <c r="BZ719" s="30"/>
      <c r="CA719" s="30"/>
      <c r="CB719" s="30"/>
      <c r="CC719" s="30"/>
      <c r="CD719" s="30"/>
      <c r="CE719" s="30"/>
      <c r="CF719" s="30"/>
      <c r="CG719" s="30"/>
      <c r="CH719" s="30"/>
      <c r="CI719" s="30"/>
      <c r="CJ719" s="30"/>
      <c r="CK719" s="30"/>
      <c r="CL719" s="30"/>
      <c r="CM719" s="30"/>
      <c r="CN719" s="30"/>
      <c r="CO719" s="30"/>
      <c r="CP719" s="30"/>
      <c r="CQ719" s="30"/>
      <c r="CR719" s="30"/>
    </row>
    <row r="720" spans="1:96" x14ac:dyDescent="0.25">
      <c r="A720" s="30" t="s">
        <v>93</v>
      </c>
      <c r="B720" s="30">
        <v>7994</v>
      </c>
      <c r="C720" s="30" t="s">
        <v>2704</v>
      </c>
      <c r="D720" s="30">
        <v>1520</v>
      </c>
      <c r="E720" s="30"/>
      <c r="F720" s="30"/>
      <c r="G720" s="30"/>
      <c r="H720" s="30"/>
      <c r="I720" s="30"/>
      <c r="J720" s="30"/>
      <c r="K720" s="30"/>
      <c r="L720" s="30"/>
      <c r="M720" s="30"/>
      <c r="N720" s="30"/>
      <c r="O720" s="30"/>
      <c r="P720" s="30"/>
      <c r="Q720" s="30"/>
      <c r="R720" s="30"/>
      <c r="S720" s="30"/>
      <c r="T720" s="30"/>
      <c r="U720" s="30"/>
      <c r="V720" s="30"/>
      <c r="W720" s="30"/>
      <c r="X720" s="30"/>
      <c r="Y720" s="30"/>
      <c r="Z720" s="30"/>
      <c r="AA720" s="30"/>
      <c r="AB720" s="30"/>
      <c r="AC720" s="30"/>
      <c r="AD720" s="30"/>
      <c r="AE720" s="30"/>
      <c r="AF720" s="30"/>
      <c r="AG720" s="30"/>
      <c r="AH720" s="30"/>
      <c r="AI720" s="30"/>
      <c r="AJ720" s="30"/>
      <c r="AK720" s="30"/>
      <c r="AL720" s="30"/>
      <c r="AM720" s="30"/>
      <c r="AN720" s="30"/>
      <c r="AO720" s="30"/>
      <c r="AP720" s="30"/>
      <c r="AQ720" s="30"/>
      <c r="AR720" s="30"/>
      <c r="AS720" s="30"/>
      <c r="AT720" s="30"/>
      <c r="AU720" s="30"/>
      <c r="AV720" s="30"/>
      <c r="AW720" s="30"/>
      <c r="AX720" s="30"/>
      <c r="AY720" s="30"/>
      <c r="AZ720" s="30"/>
      <c r="BA720" s="30"/>
      <c r="BB720" s="30"/>
      <c r="BC720" s="30"/>
      <c r="BD720" s="30"/>
      <c r="BE720" s="30"/>
      <c r="BF720" s="30"/>
      <c r="BG720" s="30"/>
      <c r="BH720" s="30"/>
      <c r="BI720" s="30"/>
      <c r="BJ720" s="30"/>
      <c r="BK720" s="30"/>
      <c r="BL720" s="30"/>
      <c r="BM720" s="30"/>
      <c r="BN720" s="30"/>
      <c r="BO720" s="30"/>
      <c r="BP720" s="30"/>
      <c r="BQ720" s="30"/>
      <c r="BR720" s="30"/>
      <c r="BS720" s="30"/>
      <c r="BT720" s="30"/>
      <c r="BU720" s="30"/>
      <c r="BV720" s="30"/>
      <c r="BW720" s="30"/>
      <c r="BX720" s="30"/>
      <c r="BY720" s="30"/>
      <c r="BZ720" s="30"/>
      <c r="CA720" s="30"/>
      <c r="CB720" s="30"/>
      <c r="CC720" s="30"/>
      <c r="CD720" s="30"/>
      <c r="CE720" s="30"/>
      <c r="CF720" s="30"/>
      <c r="CG720" s="30"/>
      <c r="CH720" s="30"/>
      <c r="CI720" s="30"/>
      <c r="CJ720" s="30"/>
      <c r="CK720" s="30"/>
      <c r="CL720" s="30"/>
      <c r="CM720" s="30"/>
      <c r="CN720" s="30"/>
      <c r="CO720" s="30"/>
      <c r="CP720" s="30"/>
      <c r="CQ720" s="30"/>
      <c r="CR720" s="30"/>
    </row>
    <row r="721" spans="1:96" x14ac:dyDescent="0.25">
      <c r="A721" s="30" t="s">
        <v>94</v>
      </c>
      <c r="B721" s="30">
        <v>2349</v>
      </c>
      <c r="C721" s="30" t="s">
        <v>2642</v>
      </c>
      <c r="D721" s="30">
        <v>880</v>
      </c>
      <c r="E721" s="30"/>
      <c r="F721" s="30"/>
      <c r="G721" s="30"/>
      <c r="H721" s="30"/>
      <c r="I721" s="30"/>
      <c r="J721" s="30"/>
      <c r="K721" s="30"/>
      <c r="L721" s="30"/>
      <c r="M721" s="30"/>
      <c r="N721" s="30"/>
      <c r="O721" s="30"/>
      <c r="P721" s="30"/>
      <c r="Q721" s="30"/>
      <c r="R721" s="30"/>
      <c r="S721" s="30"/>
      <c r="T721" s="30"/>
      <c r="U721" s="30"/>
      <c r="V721" s="30"/>
      <c r="W721" s="30"/>
      <c r="X721" s="30"/>
      <c r="Y721" s="30"/>
      <c r="Z721" s="30"/>
      <c r="AA721" s="30"/>
      <c r="AB721" s="30"/>
      <c r="AC721" s="30"/>
      <c r="AD721" s="30"/>
      <c r="AE721" s="30"/>
      <c r="AF721" s="30"/>
      <c r="AG721" s="30"/>
      <c r="AH721" s="30"/>
      <c r="AI721" s="30"/>
      <c r="AJ721" s="30"/>
      <c r="AK721" s="30"/>
      <c r="AL721" s="30"/>
      <c r="AM721" s="30"/>
      <c r="AN721" s="30"/>
      <c r="AO721" s="30"/>
      <c r="AP721" s="30"/>
      <c r="AQ721" s="30"/>
      <c r="AR721" s="30"/>
      <c r="AS721" s="30"/>
      <c r="AT721" s="30"/>
      <c r="AU721" s="30"/>
      <c r="AV721" s="30"/>
      <c r="AW721" s="30"/>
      <c r="AX721" s="30"/>
      <c r="AY721" s="30"/>
      <c r="AZ721" s="30"/>
      <c r="BA721" s="30"/>
      <c r="BB721" s="30"/>
      <c r="BC721" s="30"/>
      <c r="BD721" s="30"/>
      <c r="BE721" s="30"/>
      <c r="BF721" s="30"/>
      <c r="BG721" s="30"/>
      <c r="BH721" s="30"/>
      <c r="BI721" s="30"/>
      <c r="BJ721" s="30"/>
      <c r="BK721" s="30"/>
      <c r="BL721" s="30"/>
      <c r="BM721" s="30"/>
      <c r="BN721" s="30"/>
      <c r="BO721" s="30"/>
      <c r="BP721" s="30"/>
      <c r="BQ721" s="30"/>
      <c r="BR721" s="30"/>
      <c r="BS721" s="30"/>
      <c r="BT721" s="30"/>
      <c r="BU721" s="30"/>
      <c r="BV721" s="30"/>
      <c r="BW721" s="30"/>
      <c r="BX721" s="30"/>
      <c r="BY721" s="30"/>
      <c r="BZ721" s="30"/>
      <c r="CA721" s="30"/>
      <c r="CB721" s="30"/>
      <c r="CC721" s="30"/>
      <c r="CD721" s="30"/>
      <c r="CE721" s="30"/>
      <c r="CF721" s="30"/>
      <c r="CG721" s="30"/>
      <c r="CH721" s="30"/>
      <c r="CI721" s="30"/>
      <c r="CJ721" s="30"/>
      <c r="CK721" s="30"/>
      <c r="CL721" s="30"/>
      <c r="CM721" s="30"/>
      <c r="CN721" s="30"/>
      <c r="CO721" s="30"/>
      <c r="CP721" s="30"/>
      <c r="CQ721" s="30"/>
      <c r="CR721" s="30"/>
    </row>
    <row r="722" spans="1:96" x14ac:dyDescent="0.25">
      <c r="A722" s="30" t="s">
        <v>95</v>
      </c>
      <c r="B722" s="30">
        <v>2789</v>
      </c>
      <c r="C722" s="30" t="s">
        <v>2642</v>
      </c>
      <c r="D722" s="30">
        <v>880</v>
      </c>
      <c r="E722" s="30"/>
      <c r="F722" s="30"/>
      <c r="G722" s="30"/>
      <c r="H722" s="30"/>
      <c r="I722" s="30"/>
      <c r="J722" s="30"/>
      <c r="K722" s="30"/>
      <c r="L722" s="30"/>
      <c r="M722" s="30"/>
      <c r="N722" s="30"/>
      <c r="O722" s="30"/>
      <c r="P722" s="30"/>
      <c r="Q722" s="30"/>
      <c r="R722" s="30"/>
      <c r="S722" s="30"/>
      <c r="T722" s="30"/>
      <c r="U722" s="30"/>
      <c r="V722" s="30"/>
      <c r="W722" s="30"/>
      <c r="X722" s="30"/>
      <c r="Y722" s="30"/>
      <c r="Z722" s="30"/>
      <c r="AA722" s="30"/>
      <c r="AB722" s="30"/>
      <c r="AC722" s="30"/>
      <c r="AD722" s="30"/>
      <c r="AE722" s="30"/>
      <c r="AF722" s="30"/>
      <c r="AG722" s="30"/>
      <c r="AH722" s="30"/>
      <c r="AI722" s="30"/>
      <c r="AJ722" s="30"/>
      <c r="AK722" s="30"/>
      <c r="AL722" s="30"/>
      <c r="AM722" s="30"/>
      <c r="AN722" s="30"/>
      <c r="AO722" s="30"/>
      <c r="AP722" s="30"/>
      <c r="AQ722" s="30"/>
      <c r="AR722" s="30"/>
      <c r="AS722" s="30"/>
      <c r="AT722" s="30"/>
      <c r="AU722" s="30"/>
      <c r="AV722" s="30"/>
      <c r="AW722" s="30"/>
      <c r="AX722" s="30"/>
      <c r="AY722" s="30"/>
      <c r="AZ722" s="30"/>
      <c r="BA722" s="30"/>
      <c r="BB722" s="30"/>
      <c r="BC722" s="30"/>
      <c r="BD722" s="30"/>
      <c r="BE722" s="30"/>
      <c r="BF722" s="30"/>
      <c r="BG722" s="30"/>
      <c r="BH722" s="30"/>
      <c r="BI722" s="30"/>
      <c r="BJ722" s="30"/>
      <c r="BK722" s="30"/>
      <c r="BL722" s="30"/>
      <c r="BM722" s="30"/>
      <c r="BN722" s="30"/>
      <c r="BO722" s="30"/>
      <c r="BP722" s="30"/>
      <c r="BQ722" s="30"/>
      <c r="BR722" s="30"/>
      <c r="BS722" s="30"/>
      <c r="BT722" s="30"/>
      <c r="BU722" s="30"/>
      <c r="BV722" s="30"/>
      <c r="BW722" s="30"/>
      <c r="BX722" s="30"/>
      <c r="BY722" s="30"/>
      <c r="BZ722" s="30"/>
      <c r="CA722" s="30"/>
      <c r="CB722" s="30"/>
      <c r="CC722" s="30"/>
      <c r="CD722" s="30"/>
      <c r="CE722" s="30"/>
      <c r="CF722" s="30"/>
      <c r="CG722" s="30"/>
      <c r="CH722" s="30"/>
      <c r="CI722" s="30"/>
      <c r="CJ722" s="30"/>
      <c r="CK722" s="30"/>
      <c r="CL722" s="30"/>
      <c r="CM722" s="30"/>
      <c r="CN722" s="30"/>
      <c r="CO722" s="30"/>
      <c r="CP722" s="30"/>
      <c r="CQ722" s="30"/>
      <c r="CR722" s="30"/>
    </row>
    <row r="723" spans="1:96" x14ac:dyDescent="0.25">
      <c r="A723" s="30" t="s">
        <v>96</v>
      </c>
      <c r="B723" s="30">
        <v>2794</v>
      </c>
      <c r="C723" s="30" t="s">
        <v>2917</v>
      </c>
      <c r="D723" s="30">
        <v>1570</v>
      </c>
      <c r="E723" s="30"/>
      <c r="F723" s="30"/>
      <c r="G723" s="30"/>
      <c r="H723" s="30"/>
      <c r="I723" s="30"/>
      <c r="J723" s="30"/>
      <c r="K723" s="30"/>
      <c r="L723" s="30"/>
      <c r="M723" s="30"/>
      <c r="N723" s="30"/>
      <c r="O723" s="30"/>
      <c r="P723" s="30"/>
      <c r="Q723" s="30"/>
      <c r="R723" s="30"/>
      <c r="S723" s="30"/>
      <c r="T723" s="30"/>
      <c r="U723" s="30"/>
      <c r="V723" s="30"/>
      <c r="W723" s="30"/>
      <c r="X723" s="30"/>
      <c r="Y723" s="30"/>
      <c r="Z723" s="30"/>
      <c r="AA723" s="30"/>
      <c r="AB723" s="30"/>
      <c r="AC723" s="30"/>
      <c r="AD723" s="30"/>
      <c r="AE723" s="30"/>
      <c r="AF723" s="30"/>
      <c r="AG723" s="30"/>
      <c r="AH723" s="30"/>
      <c r="AI723" s="30"/>
      <c r="AJ723" s="30"/>
      <c r="AK723" s="30"/>
      <c r="AL723" s="30"/>
      <c r="AM723" s="30"/>
      <c r="AN723" s="30"/>
      <c r="AO723" s="30"/>
      <c r="AP723" s="30"/>
      <c r="AQ723" s="30"/>
      <c r="AR723" s="30"/>
      <c r="AS723" s="30"/>
      <c r="AT723" s="30"/>
      <c r="AU723" s="30"/>
      <c r="AV723" s="30"/>
      <c r="AW723" s="30"/>
      <c r="AX723" s="30"/>
      <c r="AY723" s="30"/>
      <c r="AZ723" s="30"/>
      <c r="BA723" s="30"/>
      <c r="BB723" s="30"/>
      <c r="BC723" s="30"/>
      <c r="BD723" s="30"/>
      <c r="BE723" s="30"/>
      <c r="BF723" s="30"/>
      <c r="BG723" s="30"/>
      <c r="BH723" s="30"/>
      <c r="BI723" s="30"/>
      <c r="BJ723" s="30"/>
      <c r="BK723" s="30"/>
      <c r="BL723" s="30"/>
      <c r="BM723" s="30"/>
      <c r="BN723" s="30"/>
      <c r="BO723" s="30"/>
      <c r="BP723" s="30"/>
      <c r="BQ723" s="30"/>
      <c r="BR723" s="30"/>
      <c r="BS723" s="30"/>
      <c r="BT723" s="30"/>
      <c r="BU723" s="30"/>
      <c r="BV723" s="30"/>
      <c r="BW723" s="30"/>
      <c r="BX723" s="30"/>
      <c r="BY723" s="30"/>
      <c r="BZ723" s="30"/>
      <c r="CA723" s="30"/>
      <c r="CB723" s="30"/>
      <c r="CC723" s="30"/>
      <c r="CD723" s="30"/>
      <c r="CE723" s="30"/>
      <c r="CF723" s="30"/>
      <c r="CG723" s="30"/>
      <c r="CH723" s="30"/>
      <c r="CI723" s="30"/>
      <c r="CJ723" s="30"/>
      <c r="CK723" s="30"/>
      <c r="CL723" s="30"/>
      <c r="CM723" s="30"/>
      <c r="CN723" s="30"/>
      <c r="CO723" s="30"/>
      <c r="CP723" s="30"/>
      <c r="CQ723" s="30"/>
      <c r="CR723" s="30"/>
    </row>
    <row r="724" spans="1:96" x14ac:dyDescent="0.25">
      <c r="A724" s="30" t="s">
        <v>97</v>
      </c>
      <c r="B724" s="30">
        <v>2790</v>
      </c>
      <c r="C724" s="30" t="s">
        <v>2917</v>
      </c>
      <c r="D724" s="30">
        <v>1570</v>
      </c>
      <c r="E724" s="30"/>
      <c r="F724" s="30"/>
      <c r="G724" s="30"/>
      <c r="H724" s="30"/>
      <c r="I724" s="30"/>
      <c r="J724" s="30"/>
      <c r="K724" s="30"/>
      <c r="L724" s="30"/>
      <c r="M724" s="30"/>
      <c r="N724" s="30"/>
      <c r="O724" s="30"/>
      <c r="P724" s="30"/>
      <c r="Q724" s="30"/>
      <c r="R724" s="30"/>
      <c r="S724" s="30"/>
      <c r="T724" s="30"/>
      <c r="U724" s="30"/>
      <c r="V724" s="30"/>
      <c r="W724" s="30"/>
      <c r="X724" s="30"/>
      <c r="Y724" s="30"/>
      <c r="Z724" s="30"/>
      <c r="AA724" s="30"/>
      <c r="AB724" s="30"/>
      <c r="AC724" s="30"/>
      <c r="AD724" s="30"/>
      <c r="AE724" s="30"/>
      <c r="AF724" s="30"/>
      <c r="AG724" s="30"/>
      <c r="AH724" s="30"/>
      <c r="AI724" s="30"/>
      <c r="AJ724" s="30"/>
      <c r="AK724" s="30"/>
      <c r="AL724" s="30"/>
      <c r="AM724" s="30"/>
      <c r="AN724" s="30"/>
      <c r="AO724" s="30"/>
      <c r="AP724" s="30"/>
      <c r="AQ724" s="30"/>
      <c r="AR724" s="30"/>
      <c r="AS724" s="30"/>
      <c r="AT724" s="30"/>
      <c r="AU724" s="30"/>
      <c r="AV724" s="30"/>
      <c r="AW724" s="30"/>
      <c r="AX724" s="30"/>
      <c r="AY724" s="30"/>
      <c r="AZ724" s="30"/>
      <c r="BA724" s="30"/>
      <c r="BB724" s="30"/>
      <c r="BC724" s="30"/>
      <c r="BD724" s="30"/>
      <c r="BE724" s="30"/>
      <c r="BF724" s="30"/>
      <c r="BG724" s="30"/>
      <c r="BH724" s="30"/>
      <c r="BI724" s="30"/>
      <c r="BJ724" s="30"/>
      <c r="BK724" s="30"/>
      <c r="BL724" s="30"/>
      <c r="BM724" s="30"/>
      <c r="BN724" s="30"/>
      <c r="BO724" s="30"/>
      <c r="BP724" s="30"/>
      <c r="BQ724" s="30"/>
      <c r="BR724" s="30"/>
      <c r="BS724" s="30"/>
      <c r="BT724" s="30"/>
      <c r="BU724" s="30"/>
      <c r="BV724" s="30"/>
      <c r="BW724" s="30"/>
      <c r="BX724" s="30"/>
      <c r="BY724" s="30"/>
      <c r="BZ724" s="30"/>
      <c r="CA724" s="30"/>
      <c r="CB724" s="30"/>
      <c r="CC724" s="30"/>
      <c r="CD724" s="30"/>
      <c r="CE724" s="30"/>
      <c r="CF724" s="30"/>
      <c r="CG724" s="30"/>
      <c r="CH724" s="30"/>
      <c r="CI724" s="30"/>
      <c r="CJ724" s="30"/>
      <c r="CK724" s="30"/>
      <c r="CL724" s="30"/>
      <c r="CM724" s="30"/>
      <c r="CN724" s="30"/>
      <c r="CO724" s="30"/>
      <c r="CP724" s="30"/>
      <c r="CQ724" s="30"/>
      <c r="CR724" s="30"/>
    </row>
    <row r="725" spans="1:96" x14ac:dyDescent="0.25">
      <c r="A725" s="30" t="s">
        <v>98</v>
      </c>
      <c r="B725" s="30">
        <v>2792</v>
      </c>
      <c r="C725" s="30" t="s">
        <v>2917</v>
      </c>
      <c r="D725" s="30">
        <v>1570</v>
      </c>
      <c r="E725" s="30"/>
      <c r="F725" s="30"/>
      <c r="G725" s="30"/>
      <c r="H725" s="30"/>
      <c r="I725" s="30"/>
      <c r="J725" s="30"/>
      <c r="K725" s="30"/>
      <c r="L725" s="30"/>
      <c r="M725" s="30"/>
      <c r="N725" s="30"/>
      <c r="O725" s="30"/>
      <c r="P725" s="30"/>
      <c r="Q725" s="30"/>
      <c r="R725" s="30"/>
      <c r="S725" s="30"/>
      <c r="T725" s="30"/>
      <c r="U725" s="30"/>
      <c r="V725" s="30"/>
      <c r="W725" s="30"/>
      <c r="X725" s="30"/>
      <c r="Y725" s="30"/>
      <c r="Z725" s="30"/>
      <c r="AA725" s="30"/>
      <c r="AB725" s="30"/>
      <c r="AC725" s="30"/>
      <c r="AD725" s="30"/>
      <c r="AE725" s="30"/>
      <c r="AF725" s="30"/>
      <c r="AG725" s="30"/>
      <c r="AH725" s="30"/>
      <c r="AI725" s="30"/>
      <c r="AJ725" s="30"/>
      <c r="AK725" s="30"/>
      <c r="AL725" s="30"/>
      <c r="AM725" s="30"/>
      <c r="AN725" s="30"/>
      <c r="AO725" s="30"/>
      <c r="AP725" s="30"/>
      <c r="AQ725" s="30"/>
      <c r="AR725" s="30"/>
      <c r="AS725" s="30"/>
      <c r="AT725" s="30"/>
      <c r="AU725" s="30"/>
      <c r="AV725" s="30"/>
      <c r="AW725" s="30"/>
      <c r="AX725" s="30"/>
      <c r="AY725" s="30"/>
      <c r="AZ725" s="30"/>
      <c r="BA725" s="30"/>
      <c r="BB725" s="30"/>
      <c r="BC725" s="30"/>
      <c r="BD725" s="30"/>
      <c r="BE725" s="30"/>
      <c r="BF725" s="30"/>
      <c r="BG725" s="30"/>
      <c r="BH725" s="30"/>
      <c r="BI725" s="30"/>
      <c r="BJ725" s="30"/>
      <c r="BK725" s="30"/>
      <c r="BL725" s="30"/>
      <c r="BM725" s="30"/>
      <c r="BN725" s="30"/>
      <c r="BO725" s="30"/>
      <c r="BP725" s="30"/>
      <c r="BQ725" s="30"/>
      <c r="BR725" s="30"/>
      <c r="BS725" s="30"/>
      <c r="BT725" s="30"/>
      <c r="BU725" s="30"/>
      <c r="BV725" s="30"/>
      <c r="BW725" s="30"/>
      <c r="BX725" s="30"/>
      <c r="BY725" s="30"/>
      <c r="BZ725" s="30"/>
      <c r="CA725" s="30"/>
      <c r="CB725" s="30"/>
      <c r="CC725" s="30"/>
      <c r="CD725" s="30"/>
      <c r="CE725" s="30"/>
      <c r="CF725" s="30"/>
      <c r="CG725" s="30"/>
      <c r="CH725" s="30"/>
      <c r="CI725" s="30"/>
      <c r="CJ725" s="30"/>
      <c r="CK725" s="30"/>
      <c r="CL725" s="30"/>
      <c r="CM725" s="30"/>
      <c r="CN725" s="30"/>
      <c r="CO725" s="30"/>
      <c r="CP725" s="30"/>
      <c r="CQ725" s="30"/>
      <c r="CR725" s="30"/>
    </row>
    <row r="726" spans="1:96" x14ac:dyDescent="0.25">
      <c r="A726" s="30" t="s">
        <v>99</v>
      </c>
      <c r="B726" s="30">
        <v>2788</v>
      </c>
      <c r="C726" s="30" t="s">
        <v>2917</v>
      </c>
      <c r="D726" s="30">
        <v>1570</v>
      </c>
      <c r="E726" s="30"/>
      <c r="F726" s="30"/>
      <c r="G726" s="30"/>
      <c r="H726" s="30"/>
      <c r="I726" s="30"/>
      <c r="J726" s="30"/>
      <c r="K726" s="30"/>
      <c r="L726" s="30"/>
      <c r="M726" s="30"/>
      <c r="N726" s="30"/>
      <c r="O726" s="30"/>
      <c r="P726" s="30"/>
      <c r="Q726" s="30"/>
      <c r="R726" s="30"/>
      <c r="S726" s="30"/>
      <c r="T726" s="30"/>
      <c r="U726" s="30"/>
      <c r="V726" s="30"/>
      <c r="W726" s="30"/>
      <c r="X726" s="30"/>
      <c r="Y726" s="30"/>
      <c r="Z726" s="30"/>
      <c r="AA726" s="30"/>
      <c r="AB726" s="30"/>
      <c r="AC726" s="30"/>
      <c r="AD726" s="30"/>
      <c r="AE726" s="30"/>
      <c r="AF726" s="30"/>
      <c r="AG726" s="30"/>
      <c r="AH726" s="30"/>
      <c r="AI726" s="30"/>
      <c r="AJ726" s="30"/>
      <c r="AK726" s="30"/>
      <c r="AL726" s="30"/>
      <c r="AM726" s="30"/>
      <c r="AN726" s="30"/>
      <c r="AO726" s="30"/>
      <c r="AP726" s="30"/>
      <c r="AQ726" s="30"/>
      <c r="AR726" s="30"/>
      <c r="AS726" s="30"/>
      <c r="AT726" s="30"/>
      <c r="AU726" s="30"/>
      <c r="AV726" s="30"/>
      <c r="AW726" s="30"/>
      <c r="AX726" s="30"/>
      <c r="AY726" s="30"/>
      <c r="AZ726" s="30"/>
      <c r="BA726" s="30"/>
      <c r="BB726" s="30"/>
      <c r="BC726" s="30"/>
      <c r="BD726" s="30"/>
      <c r="BE726" s="30"/>
      <c r="BF726" s="30"/>
      <c r="BG726" s="30"/>
      <c r="BH726" s="30"/>
      <c r="BI726" s="30"/>
      <c r="BJ726" s="30"/>
      <c r="BK726" s="30"/>
      <c r="BL726" s="30"/>
      <c r="BM726" s="30"/>
      <c r="BN726" s="30"/>
      <c r="BO726" s="30"/>
      <c r="BP726" s="30"/>
      <c r="BQ726" s="30"/>
      <c r="BR726" s="30"/>
      <c r="BS726" s="30"/>
      <c r="BT726" s="30"/>
      <c r="BU726" s="30"/>
      <c r="BV726" s="30"/>
      <c r="BW726" s="30"/>
      <c r="BX726" s="30"/>
      <c r="BY726" s="30"/>
      <c r="BZ726" s="30"/>
      <c r="CA726" s="30"/>
      <c r="CB726" s="30"/>
      <c r="CC726" s="30"/>
      <c r="CD726" s="30"/>
      <c r="CE726" s="30"/>
      <c r="CF726" s="30"/>
      <c r="CG726" s="30"/>
      <c r="CH726" s="30"/>
      <c r="CI726" s="30"/>
      <c r="CJ726" s="30"/>
      <c r="CK726" s="30"/>
      <c r="CL726" s="30"/>
      <c r="CM726" s="30"/>
      <c r="CN726" s="30"/>
      <c r="CO726" s="30"/>
      <c r="CP726" s="30"/>
      <c r="CQ726" s="30"/>
      <c r="CR726" s="30"/>
    </row>
    <row r="727" spans="1:96" x14ac:dyDescent="0.25">
      <c r="A727" s="30" t="s">
        <v>100</v>
      </c>
      <c r="B727" s="30">
        <v>2804</v>
      </c>
      <c r="C727" s="30" t="s">
        <v>2716</v>
      </c>
      <c r="D727" s="30">
        <v>140</v>
      </c>
      <c r="E727" s="30"/>
      <c r="F727" s="30"/>
      <c r="G727" s="30"/>
      <c r="H727" s="30"/>
      <c r="I727" s="30"/>
      <c r="J727" s="30"/>
      <c r="K727" s="30"/>
      <c r="L727" s="30"/>
      <c r="M727" s="30"/>
      <c r="N727" s="30"/>
      <c r="O727" s="30"/>
      <c r="P727" s="30"/>
      <c r="Q727" s="30"/>
      <c r="R727" s="30"/>
      <c r="S727" s="30"/>
      <c r="T727" s="30"/>
      <c r="U727" s="30"/>
      <c r="V727" s="30"/>
      <c r="W727" s="30"/>
      <c r="X727" s="30"/>
      <c r="Y727" s="30"/>
      <c r="Z727" s="30"/>
      <c r="AA727" s="30"/>
      <c r="AB727" s="30"/>
      <c r="AC727" s="30"/>
      <c r="AD727" s="30"/>
      <c r="AE727" s="30"/>
      <c r="AF727" s="30"/>
      <c r="AG727" s="30"/>
      <c r="AH727" s="30"/>
      <c r="AI727" s="30"/>
      <c r="AJ727" s="30"/>
      <c r="AK727" s="30"/>
      <c r="AL727" s="30"/>
      <c r="AM727" s="30"/>
      <c r="AN727" s="30"/>
      <c r="AO727" s="30"/>
      <c r="AP727" s="30"/>
      <c r="AQ727" s="30"/>
      <c r="AR727" s="30"/>
      <c r="AS727" s="30"/>
      <c r="AT727" s="30"/>
      <c r="AU727" s="30"/>
      <c r="AV727" s="30"/>
      <c r="AW727" s="30"/>
      <c r="AX727" s="30"/>
      <c r="AY727" s="30"/>
      <c r="AZ727" s="30"/>
      <c r="BA727" s="30"/>
      <c r="BB727" s="30"/>
      <c r="BC727" s="30"/>
      <c r="BD727" s="30"/>
      <c r="BE727" s="30"/>
      <c r="BF727" s="30"/>
      <c r="BG727" s="30"/>
      <c r="BH727" s="30"/>
      <c r="BI727" s="30"/>
      <c r="BJ727" s="30"/>
      <c r="BK727" s="30"/>
      <c r="BL727" s="30"/>
      <c r="BM727" s="30"/>
      <c r="BN727" s="30"/>
      <c r="BO727" s="30"/>
      <c r="BP727" s="30"/>
      <c r="BQ727" s="30"/>
      <c r="BR727" s="30"/>
      <c r="BS727" s="30"/>
      <c r="BT727" s="30"/>
      <c r="BU727" s="30"/>
      <c r="BV727" s="30"/>
      <c r="BW727" s="30"/>
      <c r="BX727" s="30"/>
      <c r="BY727" s="30"/>
      <c r="BZ727" s="30"/>
      <c r="CA727" s="30"/>
      <c r="CB727" s="30"/>
      <c r="CC727" s="30"/>
      <c r="CD727" s="30"/>
      <c r="CE727" s="30"/>
      <c r="CF727" s="30"/>
      <c r="CG727" s="30"/>
      <c r="CH727" s="30"/>
      <c r="CI727" s="30"/>
      <c r="CJ727" s="30"/>
      <c r="CK727" s="30"/>
      <c r="CL727" s="30"/>
      <c r="CM727" s="30"/>
      <c r="CN727" s="30"/>
      <c r="CO727" s="30"/>
      <c r="CP727" s="30"/>
      <c r="CQ727" s="30"/>
      <c r="CR727" s="30"/>
    </row>
    <row r="728" spans="1:96" x14ac:dyDescent="0.25">
      <c r="A728" s="30" t="s">
        <v>101</v>
      </c>
      <c r="B728" s="30">
        <v>2438</v>
      </c>
      <c r="C728" s="30" t="s">
        <v>2804</v>
      </c>
      <c r="D728" s="30">
        <v>2690</v>
      </c>
      <c r="E728" s="30"/>
      <c r="F728" s="30"/>
      <c r="G728" s="30"/>
      <c r="H728" s="30"/>
      <c r="I728" s="30"/>
      <c r="J728" s="30"/>
      <c r="K728" s="30"/>
      <c r="L728" s="30"/>
      <c r="M728" s="30"/>
      <c r="N728" s="30"/>
      <c r="O728" s="30"/>
      <c r="P728" s="30"/>
      <c r="Q728" s="30"/>
      <c r="R728" s="30"/>
      <c r="S728" s="30"/>
      <c r="T728" s="30"/>
      <c r="U728" s="30"/>
      <c r="V728" s="30"/>
      <c r="W728" s="30"/>
      <c r="X728" s="30"/>
      <c r="Y728" s="30"/>
      <c r="Z728" s="30"/>
      <c r="AA728" s="30"/>
      <c r="AB728" s="30"/>
      <c r="AC728" s="30"/>
      <c r="AD728" s="30"/>
      <c r="AE728" s="30"/>
      <c r="AF728" s="30"/>
      <c r="AG728" s="30"/>
      <c r="AH728" s="30"/>
      <c r="AI728" s="30"/>
      <c r="AJ728" s="30"/>
      <c r="AK728" s="30"/>
      <c r="AL728" s="30"/>
      <c r="AM728" s="30"/>
      <c r="AN728" s="30"/>
      <c r="AO728" s="30"/>
      <c r="AP728" s="30"/>
      <c r="AQ728" s="30"/>
      <c r="AR728" s="30"/>
      <c r="AS728" s="30"/>
      <c r="AT728" s="30"/>
      <c r="AU728" s="30"/>
      <c r="AV728" s="30"/>
      <c r="AW728" s="30"/>
      <c r="AX728" s="30"/>
      <c r="AY728" s="30"/>
      <c r="AZ728" s="30"/>
      <c r="BA728" s="30"/>
      <c r="BB728" s="30"/>
      <c r="BC728" s="30"/>
      <c r="BD728" s="30"/>
      <c r="BE728" s="30"/>
      <c r="BF728" s="30"/>
      <c r="BG728" s="30"/>
      <c r="BH728" s="30"/>
      <c r="BI728" s="30"/>
      <c r="BJ728" s="30"/>
      <c r="BK728" s="30"/>
      <c r="BL728" s="30"/>
      <c r="BM728" s="30"/>
      <c r="BN728" s="30"/>
      <c r="BO728" s="30"/>
      <c r="BP728" s="30"/>
      <c r="BQ728" s="30"/>
      <c r="BR728" s="30"/>
      <c r="BS728" s="30"/>
      <c r="BT728" s="30"/>
      <c r="BU728" s="30"/>
      <c r="BV728" s="30"/>
      <c r="BW728" s="30"/>
      <c r="BX728" s="30"/>
      <c r="BY728" s="30"/>
      <c r="BZ728" s="30"/>
      <c r="CA728" s="30"/>
      <c r="CB728" s="30"/>
      <c r="CC728" s="30"/>
      <c r="CD728" s="30"/>
      <c r="CE728" s="30"/>
      <c r="CF728" s="30"/>
      <c r="CG728" s="30"/>
      <c r="CH728" s="30"/>
      <c r="CI728" s="30"/>
      <c r="CJ728" s="30"/>
      <c r="CK728" s="30"/>
      <c r="CL728" s="30"/>
      <c r="CM728" s="30"/>
      <c r="CN728" s="30"/>
      <c r="CO728" s="30"/>
      <c r="CP728" s="30"/>
      <c r="CQ728" s="30"/>
      <c r="CR728" s="30"/>
    </row>
    <row r="729" spans="1:96" x14ac:dyDescent="0.25">
      <c r="A729" s="30" t="s">
        <v>102</v>
      </c>
      <c r="B729" s="30">
        <v>2818</v>
      </c>
      <c r="C729" s="30" t="s">
        <v>2685</v>
      </c>
      <c r="D729" s="30">
        <v>100</v>
      </c>
      <c r="E729" s="30"/>
      <c r="F729" s="30"/>
      <c r="G729" s="30"/>
      <c r="H729" s="30"/>
      <c r="I729" s="30"/>
      <c r="J729" s="30"/>
      <c r="K729" s="30"/>
      <c r="L729" s="30"/>
      <c r="M729" s="30"/>
      <c r="N729" s="30"/>
      <c r="O729" s="30"/>
      <c r="P729" s="30"/>
      <c r="Q729" s="30"/>
      <c r="R729" s="30"/>
      <c r="S729" s="30"/>
      <c r="T729" s="30"/>
      <c r="U729" s="30"/>
      <c r="V729" s="30"/>
      <c r="W729" s="30"/>
      <c r="X729" s="30"/>
      <c r="Y729" s="30"/>
      <c r="Z729" s="30"/>
      <c r="AA729" s="30"/>
      <c r="AB729" s="30"/>
      <c r="AC729" s="30"/>
      <c r="AD729" s="30"/>
      <c r="AE729" s="30"/>
      <c r="AF729" s="30"/>
      <c r="AG729" s="30"/>
      <c r="AH729" s="30"/>
      <c r="AI729" s="30"/>
      <c r="AJ729" s="30"/>
      <c r="AK729" s="30"/>
      <c r="AL729" s="30"/>
      <c r="AM729" s="30"/>
      <c r="AN729" s="30"/>
      <c r="AO729" s="30"/>
      <c r="AP729" s="30"/>
      <c r="AQ729" s="30"/>
      <c r="AR729" s="30"/>
      <c r="AS729" s="30"/>
      <c r="AT729" s="30"/>
      <c r="AU729" s="30"/>
      <c r="AV729" s="30"/>
      <c r="AW729" s="30"/>
      <c r="AX729" s="30"/>
      <c r="AY729" s="30"/>
      <c r="AZ729" s="30"/>
      <c r="BA729" s="30"/>
      <c r="BB729" s="30"/>
      <c r="BC729" s="30"/>
      <c r="BD729" s="30"/>
      <c r="BE729" s="30"/>
      <c r="BF729" s="30"/>
      <c r="BG729" s="30"/>
      <c r="BH729" s="30"/>
      <c r="BI729" s="30"/>
      <c r="BJ729" s="30"/>
      <c r="BK729" s="30"/>
      <c r="BL729" s="30"/>
      <c r="BM729" s="30"/>
      <c r="BN729" s="30"/>
      <c r="BO729" s="30"/>
      <c r="BP729" s="30"/>
      <c r="BQ729" s="30"/>
      <c r="BR729" s="30"/>
      <c r="BS729" s="30"/>
      <c r="BT729" s="30"/>
      <c r="BU729" s="30"/>
      <c r="BV729" s="30"/>
      <c r="BW729" s="30"/>
      <c r="BX729" s="30"/>
      <c r="BY729" s="30"/>
      <c r="BZ729" s="30"/>
      <c r="CA729" s="30"/>
      <c r="CB729" s="30"/>
      <c r="CC729" s="30"/>
      <c r="CD729" s="30"/>
      <c r="CE729" s="30"/>
      <c r="CF729" s="30"/>
      <c r="CG729" s="30"/>
      <c r="CH729" s="30"/>
      <c r="CI729" s="30"/>
      <c r="CJ729" s="30"/>
      <c r="CK729" s="30"/>
      <c r="CL729" s="30"/>
      <c r="CM729" s="30"/>
      <c r="CN729" s="30"/>
      <c r="CO729" s="30"/>
      <c r="CP729" s="30"/>
      <c r="CQ729" s="30"/>
      <c r="CR729" s="30"/>
    </row>
    <row r="730" spans="1:96" x14ac:dyDescent="0.25">
      <c r="A730" s="30" t="s">
        <v>103</v>
      </c>
      <c r="B730" s="30">
        <v>1618</v>
      </c>
      <c r="C730" s="30" t="s">
        <v>2768</v>
      </c>
      <c r="D730" s="30">
        <v>1110</v>
      </c>
      <c r="E730" s="30"/>
      <c r="F730" s="30"/>
      <c r="G730" s="30"/>
      <c r="H730" s="30"/>
      <c r="I730" s="30"/>
      <c r="J730" s="30"/>
      <c r="K730" s="30"/>
      <c r="L730" s="30"/>
      <c r="M730" s="30"/>
      <c r="N730" s="30"/>
      <c r="O730" s="30"/>
      <c r="P730" s="30"/>
      <c r="Q730" s="30"/>
      <c r="R730" s="30"/>
      <c r="S730" s="30"/>
      <c r="T730" s="30"/>
      <c r="U730" s="30"/>
      <c r="V730" s="30"/>
      <c r="W730" s="30"/>
      <c r="X730" s="30"/>
      <c r="Y730" s="30"/>
      <c r="Z730" s="30"/>
      <c r="AA730" s="30"/>
      <c r="AB730" s="30"/>
      <c r="AC730" s="30"/>
      <c r="AD730" s="30"/>
      <c r="AE730" s="30"/>
      <c r="AF730" s="30"/>
      <c r="AG730" s="30"/>
      <c r="AH730" s="30"/>
      <c r="AI730" s="30"/>
      <c r="AJ730" s="30"/>
      <c r="AK730" s="30"/>
      <c r="AL730" s="30"/>
      <c r="AM730" s="30"/>
      <c r="AN730" s="30"/>
      <c r="AO730" s="30"/>
      <c r="AP730" s="30"/>
      <c r="AQ730" s="30"/>
      <c r="AR730" s="30"/>
      <c r="AS730" s="30"/>
      <c r="AT730" s="30"/>
      <c r="AU730" s="30"/>
      <c r="AV730" s="30"/>
      <c r="AW730" s="30"/>
      <c r="AX730" s="30"/>
      <c r="AY730" s="30"/>
      <c r="AZ730" s="30"/>
      <c r="BA730" s="30"/>
      <c r="BB730" s="30"/>
      <c r="BC730" s="30"/>
      <c r="BD730" s="30"/>
      <c r="BE730" s="30"/>
      <c r="BF730" s="30"/>
      <c r="BG730" s="30"/>
      <c r="BH730" s="30"/>
      <c r="BI730" s="30"/>
      <c r="BJ730" s="30"/>
      <c r="BK730" s="30"/>
      <c r="BL730" s="30"/>
      <c r="BM730" s="30"/>
      <c r="BN730" s="30"/>
      <c r="BO730" s="30"/>
      <c r="BP730" s="30"/>
      <c r="BQ730" s="30"/>
      <c r="BR730" s="30"/>
      <c r="BS730" s="30"/>
      <c r="BT730" s="30"/>
      <c r="BU730" s="30"/>
      <c r="BV730" s="30"/>
      <c r="BW730" s="30"/>
      <c r="BX730" s="30"/>
      <c r="BY730" s="30"/>
      <c r="BZ730" s="30"/>
      <c r="CA730" s="30"/>
      <c r="CB730" s="30"/>
      <c r="CC730" s="30"/>
      <c r="CD730" s="30"/>
      <c r="CE730" s="30"/>
      <c r="CF730" s="30"/>
      <c r="CG730" s="30"/>
      <c r="CH730" s="30"/>
      <c r="CI730" s="30"/>
      <c r="CJ730" s="30"/>
      <c r="CK730" s="30"/>
      <c r="CL730" s="30"/>
      <c r="CM730" s="30"/>
      <c r="CN730" s="30"/>
      <c r="CO730" s="30"/>
      <c r="CP730" s="30"/>
      <c r="CQ730" s="30"/>
      <c r="CR730" s="30"/>
    </row>
    <row r="731" spans="1:96" x14ac:dyDescent="0.25">
      <c r="A731" s="30" t="s">
        <v>104</v>
      </c>
      <c r="B731" s="30">
        <v>2836</v>
      </c>
      <c r="C731" s="30" t="s">
        <v>2666</v>
      </c>
      <c r="D731" s="30">
        <v>1420</v>
      </c>
      <c r="E731" s="30"/>
      <c r="F731" s="30"/>
      <c r="G731" s="30"/>
      <c r="H731" s="30"/>
      <c r="I731" s="30"/>
      <c r="J731" s="30"/>
      <c r="K731" s="30"/>
      <c r="L731" s="30"/>
      <c r="M731" s="30"/>
      <c r="N731" s="30"/>
      <c r="O731" s="30"/>
      <c r="P731" s="30"/>
      <c r="Q731" s="30"/>
      <c r="R731" s="30"/>
      <c r="S731" s="30"/>
      <c r="T731" s="30"/>
      <c r="U731" s="30"/>
      <c r="V731" s="30"/>
      <c r="W731" s="30"/>
      <c r="X731" s="30"/>
      <c r="Y731" s="30"/>
      <c r="Z731" s="30"/>
      <c r="AA731" s="30"/>
      <c r="AB731" s="30"/>
      <c r="AC731" s="30"/>
      <c r="AD731" s="30"/>
      <c r="AE731" s="30"/>
      <c r="AF731" s="30"/>
      <c r="AG731" s="30"/>
      <c r="AH731" s="30"/>
      <c r="AI731" s="30"/>
      <c r="AJ731" s="30"/>
      <c r="AK731" s="30"/>
      <c r="AL731" s="30"/>
      <c r="AM731" s="30"/>
      <c r="AN731" s="30"/>
      <c r="AO731" s="30"/>
      <c r="AP731" s="30"/>
      <c r="AQ731" s="30"/>
      <c r="AR731" s="30"/>
      <c r="AS731" s="30"/>
      <c r="AT731" s="30"/>
      <c r="AU731" s="30"/>
      <c r="AV731" s="30"/>
      <c r="AW731" s="30"/>
      <c r="AX731" s="30"/>
      <c r="AY731" s="30"/>
      <c r="AZ731" s="30"/>
      <c r="BA731" s="30"/>
      <c r="BB731" s="30"/>
      <c r="BC731" s="30"/>
      <c r="BD731" s="30"/>
      <c r="BE731" s="30"/>
      <c r="BF731" s="30"/>
      <c r="BG731" s="30"/>
      <c r="BH731" s="30"/>
      <c r="BI731" s="30"/>
      <c r="BJ731" s="30"/>
      <c r="BK731" s="30"/>
      <c r="BL731" s="30"/>
      <c r="BM731" s="30"/>
      <c r="BN731" s="30"/>
      <c r="BO731" s="30"/>
      <c r="BP731" s="30"/>
      <c r="BQ731" s="30"/>
      <c r="BR731" s="30"/>
      <c r="BS731" s="30"/>
      <c r="BT731" s="30"/>
      <c r="BU731" s="30"/>
      <c r="BV731" s="30"/>
      <c r="BW731" s="30"/>
      <c r="BX731" s="30"/>
      <c r="BY731" s="30"/>
      <c r="BZ731" s="30"/>
      <c r="CA731" s="30"/>
      <c r="CB731" s="30"/>
      <c r="CC731" s="30"/>
      <c r="CD731" s="30"/>
      <c r="CE731" s="30"/>
      <c r="CF731" s="30"/>
      <c r="CG731" s="30"/>
      <c r="CH731" s="30"/>
      <c r="CI731" s="30"/>
      <c r="CJ731" s="30"/>
      <c r="CK731" s="30"/>
      <c r="CL731" s="30"/>
      <c r="CM731" s="30"/>
      <c r="CN731" s="30"/>
      <c r="CO731" s="30"/>
      <c r="CP731" s="30"/>
      <c r="CQ731" s="30"/>
      <c r="CR731" s="30"/>
    </row>
    <row r="732" spans="1:96" x14ac:dyDescent="0.25">
      <c r="A732" s="30" t="s">
        <v>105</v>
      </c>
      <c r="B732" s="30">
        <v>2832</v>
      </c>
      <c r="C732" s="30" t="s">
        <v>2666</v>
      </c>
      <c r="D732" s="30">
        <v>1420</v>
      </c>
      <c r="E732" s="30"/>
      <c r="F732" s="30"/>
      <c r="G732" s="30"/>
      <c r="H732" s="30"/>
      <c r="I732" s="30"/>
      <c r="J732" s="30"/>
      <c r="K732" s="30"/>
      <c r="L732" s="30"/>
      <c r="M732" s="30"/>
      <c r="N732" s="30"/>
      <c r="O732" s="30"/>
      <c r="P732" s="30"/>
      <c r="Q732" s="30"/>
      <c r="R732" s="30"/>
      <c r="S732" s="30"/>
      <c r="T732" s="30"/>
      <c r="U732" s="30"/>
      <c r="V732" s="30"/>
      <c r="W732" s="30"/>
      <c r="X732" s="30"/>
      <c r="Y732" s="30"/>
      <c r="Z732" s="30"/>
      <c r="AA732" s="30"/>
      <c r="AB732" s="30"/>
      <c r="AC732" s="30"/>
      <c r="AD732" s="30"/>
      <c r="AE732" s="30"/>
      <c r="AF732" s="30"/>
      <c r="AG732" s="30"/>
      <c r="AH732" s="30"/>
      <c r="AI732" s="30"/>
      <c r="AJ732" s="30"/>
      <c r="AK732" s="30"/>
      <c r="AL732" s="30"/>
      <c r="AM732" s="30"/>
      <c r="AN732" s="30"/>
      <c r="AO732" s="30"/>
      <c r="AP732" s="30"/>
      <c r="AQ732" s="30"/>
      <c r="AR732" s="30"/>
      <c r="AS732" s="30"/>
      <c r="AT732" s="30"/>
      <c r="AU732" s="30"/>
      <c r="AV732" s="30"/>
      <c r="AW732" s="30"/>
      <c r="AX732" s="30"/>
      <c r="AY732" s="30"/>
      <c r="AZ732" s="30"/>
      <c r="BA732" s="30"/>
      <c r="BB732" s="30"/>
      <c r="BC732" s="30"/>
      <c r="BD732" s="30"/>
      <c r="BE732" s="30"/>
      <c r="BF732" s="30"/>
      <c r="BG732" s="30"/>
      <c r="BH732" s="30"/>
      <c r="BI732" s="30"/>
      <c r="BJ732" s="30"/>
      <c r="BK732" s="30"/>
      <c r="BL732" s="30"/>
      <c r="BM732" s="30"/>
      <c r="BN732" s="30"/>
      <c r="BO732" s="30"/>
      <c r="BP732" s="30"/>
      <c r="BQ732" s="30"/>
      <c r="BR732" s="30"/>
      <c r="BS732" s="30"/>
      <c r="BT732" s="30"/>
      <c r="BU732" s="30"/>
      <c r="BV732" s="30"/>
      <c r="BW732" s="30"/>
      <c r="BX732" s="30"/>
      <c r="BY732" s="30"/>
      <c r="BZ732" s="30"/>
      <c r="CA732" s="30"/>
      <c r="CB732" s="30"/>
      <c r="CC732" s="30"/>
      <c r="CD732" s="30"/>
      <c r="CE732" s="30"/>
      <c r="CF732" s="30"/>
      <c r="CG732" s="30"/>
      <c r="CH732" s="30"/>
      <c r="CI732" s="30"/>
      <c r="CJ732" s="30"/>
      <c r="CK732" s="30"/>
      <c r="CL732" s="30"/>
      <c r="CM732" s="30"/>
      <c r="CN732" s="30"/>
      <c r="CO732" s="30"/>
      <c r="CP732" s="30"/>
      <c r="CQ732" s="30"/>
      <c r="CR732" s="30"/>
    </row>
    <row r="733" spans="1:96" x14ac:dyDescent="0.25">
      <c r="A733" s="30" t="s">
        <v>106</v>
      </c>
      <c r="B733" s="30">
        <v>2820</v>
      </c>
      <c r="C733" s="30" t="s">
        <v>2666</v>
      </c>
      <c r="D733" s="30">
        <v>1420</v>
      </c>
      <c r="E733" s="30"/>
      <c r="F733" s="30"/>
      <c r="G733" s="30"/>
      <c r="H733" s="30"/>
      <c r="I733" s="30"/>
      <c r="J733" s="30"/>
      <c r="K733" s="30"/>
      <c r="L733" s="30"/>
      <c r="M733" s="30"/>
      <c r="N733" s="30"/>
      <c r="O733" s="30"/>
      <c r="P733" s="30"/>
      <c r="Q733" s="30"/>
      <c r="R733" s="30"/>
      <c r="S733" s="30"/>
      <c r="T733" s="30"/>
      <c r="U733" s="30"/>
      <c r="V733" s="30"/>
      <c r="W733" s="30"/>
      <c r="X733" s="30"/>
      <c r="Y733" s="30"/>
      <c r="Z733" s="30"/>
      <c r="AA733" s="30"/>
      <c r="AB733" s="30"/>
      <c r="AC733" s="30"/>
      <c r="AD733" s="30"/>
      <c r="AE733" s="30"/>
      <c r="AF733" s="30"/>
      <c r="AG733" s="30"/>
      <c r="AH733" s="30"/>
      <c r="AI733" s="30"/>
      <c r="AJ733" s="30"/>
      <c r="AK733" s="30"/>
      <c r="AL733" s="30"/>
      <c r="AM733" s="30"/>
      <c r="AN733" s="30"/>
      <c r="AO733" s="30"/>
      <c r="AP733" s="30"/>
      <c r="AQ733" s="30"/>
      <c r="AR733" s="30"/>
      <c r="AS733" s="30"/>
      <c r="AT733" s="30"/>
      <c r="AU733" s="30"/>
      <c r="AV733" s="30"/>
      <c r="AW733" s="30"/>
      <c r="AX733" s="30"/>
      <c r="AY733" s="30"/>
      <c r="AZ733" s="30"/>
      <c r="BA733" s="30"/>
      <c r="BB733" s="30"/>
      <c r="BC733" s="30"/>
      <c r="BD733" s="30"/>
      <c r="BE733" s="30"/>
      <c r="BF733" s="30"/>
      <c r="BG733" s="30"/>
      <c r="BH733" s="30"/>
      <c r="BI733" s="30"/>
      <c r="BJ733" s="30"/>
      <c r="BK733" s="30"/>
      <c r="BL733" s="30"/>
      <c r="BM733" s="30"/>
      <c r="BN733" s="30"/>
      <c r="BO733" s="30"/>
      <c r="BP733" s="30"/>
      <c r="BQ733" s="30"/>
      <c r="BR733" s="30"/>
      <c r="BS733" s="30"/>
      <c r="BT733" s="30"/>
      <c r="BU733" s="30"/>
      <c r="BV733" s="30"/>
      <c r="BW733" s="30"/>
      <c r="BX733" s="30"/>
      <c r="BY733" s="30"/>
      <c r="BZ733" s="30"/>
      <c r="CA733" s="30"/>
      <c r="CB733" s="30"/>
      <c r="CC733" s="30"/>
      <c r="CD733" s="30"/>
      <c r="CE733" s="30"/>
      <c r="CF733" s="30"/>
      <c r="CG733" s="30"/>
      <c r="CH733" s="30"/>
      <c r="CI733" s="30"/>
      <c r="CJ733" s="30"/>
      <c r="CK733" s="30"/>
      <c r="CL733" s="30"/>
      <c r="CM733" s="30"/>
      <c r="CN733" s="30"/>
      <c r="CO733" s="30"/>
      <c r="CP733" s="30"/>
      <c r="CQ733" s="30"/>
      <c r="CR733" s="30"/>
    </row>
    <row r="734" spans="1:96" x14ac:dyDescent="0.25">
      <c r="A734" s="30" t="s">
        <v>107</v>
      </c>
      <c r="B734" s="30">
        <v>2799</v>
      </c>
      <c r="C734" s="30" t="s">
        <v>2666</v>
      </c>
      <c r="D734" s="30">
        <v>1420</v>
      </c>
      <c r="E734" s="30"/>
      <c r="F734" s="30"/>
      <c r="G734" s="30"/>
      <c r="H734" s="30"/>
      <c r="I734" s="30"/>
      <c r="J734" s="30"/>
      <c r="K734" s="30"/>
      <c r="L734" s="30"/>
      <c r="M734" s="30"/>
      <c r="N734" s="30"/>
      <c r="O734" s="30"/>
      <c r="P734" s="30"/>
      <c r="Q734" s="30"/>
      <c r="R734" s="30"/>
      <c r="S734" s="30"/>
      <c r="T734" s="30"/>
      <c r="U734" s="30"/>
      <c r="V734" s="30"/>
      <c r="W734" s="30"/>
      <c r="X734" s="30"/>
      <c r="Y734" s="30"/>
      <c r="Z734" s="30"/>
      <c r="AA734" s="30"/>
      <c r="AB734" s="30"/>
      <c r="AC734" s="30"/>
      <c r="AD734" s="30"/>
      <c r="AE734" s="30"/>
      <c r="AF734" s="30"/>
      <c r="AG734" s="30"/>
      <c r="AH734" s="30"/>
      <c r="AI734" s="30"/>
      <c r="AJ734" s="30"/>
      <c r="AK734" s="30"/>
      <c r="AL734" s="30"/>
      <c r="AM734" s="30"/>
      <c r="AN734" s="30"/>
      <c r="AO734" s="30"/>
      <c r="AP734" s="30"/>
      <c r="AQ734" s="30"/>
      <c r="AR734" s="30"/>
      <c r="AS734" s="30"/>
      <c r="AT734" s="30"/>
      <c r="AU734" s="30"/>
      <c r="AV734" s="30"/>
      <c r="AW734" s="30"/>
      <c r="AX734" s="30"/>
      <c r="AY734" s="30"/>
      <c r="AZ734" s="30"/>
      <c r="BA734" s="30"/>
      <c r="BB734" s="30"/>
      <c r="BC734" s="30"/>
      <c r="BD734" s="30"/>
      <c r="BE734" s="30"/>
      <c r="BF734" s="30"/>
      <c r="BG734" s="30"/>
      <c r="BH734" s="30"/>
      <c r="BI734" s="30"/>
      <c r="BJ734" s="30"/>
      <c r="BK734" s="30"/>
      <c r="BL734" s="30"/>
      <c r="BM734" s="30"/>
      <c r="BN734" s="30"/>
      <c r="BO734" s="30"/>
      <c r="BP734" s="30"/>
      <c r="BQ734" s="30"/>
      <c r="BR734" s="30"/>
      <c r="BS734" s="30"/>
      <c r="BT734" s="30"/>
      <c r="BU734" s="30"/>
      <c r="BV734" s="30"/>
      <c r="BW734" s="30"/>
      <c r="BX734" s="30"/>
      <c r="BY734" s="30"/>
      <c r="BZ734" s="30"/>
      <c r="CA734" s="30"/>
      <c r="CB734" s="30"/>
      <c r="CC734" s="30"/>
      <c r="CD734" s="30"/>
      <c r="CE734" s="30"/>
      <c r="CF734" s="30"/>
      <c r="CG734" s="30"/>
      <c r="CH734" s="30"/>
      <c r="CI734" s="30"/>
      <c r="CJ734" s="30"/>
      <c r="CK734" s="30"/>
      <c r="CL734" s="30"/>
      <c r="CM734" s="30"/>
      <c r="CN734" s="30"/>
      <c r="CO734" s="30"/>
      <c r="CP734" s="30"/>
      <c r="CQ734" s="30"/>
      <c r="CR734" s="30"/>
    </row>
    <row r="735" spans="1:96" x14ac:dyDescent="0.25">
      <c r="A735" s="30" t="s">
        <v>108</v>
      </c>
      <c r="B735" s="30">
        <v>2840</v>
      </c>
      <c r="C735" s="30" t="s">
        <v>2918</v>
      </c>
      <c r="D735" s="30">
        <v>9130</v>
      </c>
      <c r="E735" s="30"/>
      <c r="F735" s="30"/>
      <c r="G735" s="30"/>
      <c r="H735" s="30"/>
      <c r="I735" s="30"/>
      <c r="J735" s="30"/>
      <c r="K735" s="30"/>
      <c r="L735" s="30"/>
      <c r="M735" s="30"/>
      <c r="N735" s="30"/>
      <c r="O735" s="30"/>
      <c r="P735" s="30"/>
      <c r="Q735" s="30"/>
      <c r="R735" s="30"/>
      <c r="S735" s="30"/>
      <c r="T735" s="30"/>
      <c r="U735" s="30"/>
      <c r="V735" s="30"/>
      <c r="W735" s="30"/>
      <c r="X735" s="30"/>
      <c r="Y735" s="30"/>
      <c r="Z735" s="30"/>
      <c r="AA735" s="30"/>
      <c r="AB735" s="30"/>
      <c r="AC735" s="30"/>
      <c r="AD735" s="30"/>
      <c r="AE735" s="30"/>
      <c r="AF735" s="30"/>
      <c r="AG735" s="30"/>
      <c r="AH735" s="30"/>
      <c r="AI735" s="30"/>
      <c r="AJ735" s="30"/>
      <c r="AK735" s="30"/>
      <c r="AL735" s="30"/>
      <c r="AM735" s="30"/>
      <c r="AN735" s="30"/>
      <c r="AO735" s="30"/>
      <c r="AP735" s="30"/>
      <c r="AQ735" s="30"/>
      <c r="AR735" s="30"/>
      <c r="AS735" s="30"/>
      <c r="AT735" s="30"/>
      <c r="AU735" s="30"/>
      <c r="AV735" s="30"/>
      <c r="AW735" s="30"/>
      <c r="AX735" s="30"/>
      <c r="AY735" s="30"/>
      <c r="AZ735" s="30"/>
      <c r="BA735" s="30"/>
      <c r="BB735" s="30"/>
      <c r="BC735" s="30"/>
      <c r="BD735" s="30"/>
      <c r="BE735" s="30"/>
      <c r="BF735" s="30"/>
      <c r="BG735" s="30"/>
      <c r="BH735" s="30"/>
      <c r="BI735" s="30"/>
      <c r="BJ735" s="30"/>
      <c r="BK735" s="30"/>
      <c r="BL735" s="30"/>
      <c r="BM735" s="30"/>
      <c r="BN735" s="30"/>
      <c r="BO735" s="30"/>
      <c r="BP735" s="30"/>
      <c r="BQ735" s="30"/>
      <c r="BR735" s="30"/>
      <c r="BS735" s="30"/>
      <c r="BT735" s="30"/>
      <c r="BU735" s="30"/>
      <c r="BV735" s="30"/>
      <c r="BW735" s="30"/>
      <c r="BX735" s="30"/>
      <c r="BY735" s="30"/>
      <c r="BZ735" s="30"/>
      <c r="CA735" s="30"/>
      <c r="CB735" s="30"/>
      <c r="CC735" s="30"/>
      <c r="CD735" s="30"/>
      <c r="CE735" s="30"/>
      <c r="CF735" s="30"/>
      <c r="CG735" s="30"/>
      <c r="CH735" s="30"/>
      <c r="CI735" s="30"/>
      <c r="CJ735" s="30"/>
      <c r="CK735" s="30"/>
      <c r="CL735" s="30"/>
      <c r="CM735" s="30"/>
      <c r="CN735" s="30"/>
      <c r="CO735" s="30"/>
      <c r="CP735" s="30"/>
      <c r="CQ735" s="30"/>
      <c r="CR735" s="30"/>
    </row>
    <row r="736" spans="1:96" x14ac:dyDescent="0.25">
      <c r="A736" s="30" t="s">
        <v>109</v>
      </c>
      <c r="B736" s="30">
        <v>506</v>
      </c>
      <c r="C736" s="30" t="s">
        <v>2653</v>
      </c>
      <c r="D736" s="30">
        <v>10</v>
      </c>
      <c r="E736" s="30"/>
      <c r="F736" s="30"/>
      <c r="G736" s="30"/>
      <c r="H736" s="30"/>
      <c r="I736" s="30"/>
      <c r="J736" s="30"/>
      <c r="K736" s="30"/>
      <c r="L736" s="30"/>
      <c r="M736" s="30"/>
      <c r="N736" s="30"/>
      <c r="O736" s="30"/>
      <c r="P736" s="30"/>
      <c r="Q736" s="30"/>
      <c r="R736" s="30"/>
      <c r="S736" s="30"/>
      <c r="T736" s="30"/>
      <c r="U736" s="30"/>
      <c r="V736" s="30"/>
      <c r="W736" s="30"/>
      <c r="X736" s="30"/>
      <c r="Y736" s="30"/>
      <c r="Z736" s="30"/>
      <c r="AA736" s="30"/>
      <c r="AB736" s="30"/>
      <c r="AC736" s="30"/>
      <c r="AD736" s="30"/>
      <c r="AE736" s="30"/>
      <c r="AF736" s="30"/>
      <c r="AG736" s="30"/>
      <c r="AH736" s="30"/>
      <c r="AI736" s="30"/>
      <c r="AJ736" s="30"/>
      <c r="AK736" s="30"/>
      <c r="AL736" s="30"/>
      <c r="AM736" s="30"/>
      <c r="AN736" s="30"/>
      <c r="AO736" s="30"/>
      <c r="AP736" s="30"/>
      <c r="AQ736" s="30"/>
      <c r="AR736" s="30"/>
      <c r="AS736" s="30"/>
      <c r="AT736" s="30"/>
      <c r="AU736" s="30"/>
      <c r="AV736" s="30"/>
      <c r="AW736" s="30"/>
      <c r="AX736" s="30"/>
      <c r="AY736" s="30"/>
      <c r="AZ736" s="30"/>
      <c r="BA736" s="30"/>
      <c r="BB736" s="30"/>
      <c r="BC736" s="30"/>
      <c r="BD736" s="30"/>
      <c r="BE736" s="30"/>
      <c r="BF736" s="30"/>
      <c r="BG736" s="30"/>
      <c r="BH736" s="30"/>
      <c r="BI736" s="30"/>
      <c r="BJ736" s="30"/>
      <c r="BK736" s="30"/>
      <c r="BL736" s="30"/>
      <c r="BM736" s="30"/>
      <c r="BN736" s="30"/>
      <c r="BO736" s="30"/>
      <c r="BP736" s="30"/>
      <c r="BQ736" s="30"/>
      <c r="BR736" s="30"/>
      <c r="BS736" s="30"/>
      <c r="BT736" s="30"/>
      <c r="BU736" s="30"/>
      <c r="BV736" s="30"/>
      <c r="BW736" s="30"/>
      <c r="BX736" s="30"/>
      <c r="BY736" s="30"/>
      <c r="BZ736" s="30"/>
      <c r="CA736" s="30"/>
      <c r="CB736" s="30"/>
      <c r="CC736" s="30"/>
      <c r="CD736" s="30"/>
      <c r="CE736" s="30"/>
      <c r="CF736" s="30"/>
      <c r="CG736" s="30"/>
      <c r="CH736" s="30"/>
      <c r="CI736" s="30"/>
      <c r="CJ736" s="30"/>
      <c r="CK736" s="30"/>
      <c r="CL736" s="30"/>
      <c r="CM736" s="30"/>
      <c r="CN736" s="30"/>
      <c r="CO736" s="30"/>
      <c r="CP736" s="30"/>
      <c r="CQ736" s="30"/>
      <c r="CR736" s="30"/>
    </row>
    <row r="737" spans="1:96" x14ac:dyDescent="0.25">
      <c r="A737" s="30" t="s">
        <v>110</v>
      </c>
      <c r="B737" s="30">
        <v>2800</v>
      </c>
      <c r="C737" s="30" t="s">
        <v>2649</v>
      </c>
      <c r="D737" s="30">
        <v>1040</v>
      </c>
      <c r="E737" s="30"/>
      <c r="F737" s="30"/>
      <c r="G737" s="30"/>
      <c r="H737" s="30"/>
      <c r="I737" s="30"/>
      <c r="J737" s="30"/>
      <c r="K737" s="30"/>
      <c r="L737" s="30"/>
      <c r="M737" s="30"/>
      <c r="N737" s="30"/>
      <c r="O737" s="30"/>
      <c r="P737" s="30"/>
      <c r="Q737" s="30"/>
      <c r="R737" s="30"/>
      <c r="S737" s="30"/>
      <c r="T737" s="30"/>
      <c r="U737" s="30"/>
      <c r="V737" s="30"/>
      <c r="W737" s="30"/>
      <c r="X737" s="30"/>
      <c r="Y737" s="30"/>
      <c r="Z737" s="30"/>
      <c r="AA737" s="30"/>
      <c r="AB737" s="30"/>
      <c r="AC737" s="30"/>
      <c r="AD737" s="30"/>
      <c r="AE737" s="30"/>
      <c r="AF737" s="30"/>
      <c r="AG737" s="30"/>
      <c r="AH737" s="30"/>
      <c r="AI737" s="30"/>
      <c r="AJ737" s="30"/>
      <c r="AK737" s="30"/>
      <c r="AL737" s="30"/>
      <c r="AM737" s="30"/>
      <c r="AN737" s="30"/>
      <c r="AO737" s="30"/>
      <c r="AP737" s="30"/>
      <c r="AQ737" s="30"/>
      <c r="AR737" s="30"/>
      <c r="AS737" s="30"/>
      <c r="AT737" s="30"/>
      <c r="AU737" s="30"/>
      <c r="AV737" s="30"/>
      <c r="AW737" s="30"/>
      <c r="AX737" s="30"/>
      <c r="AY737" s="30"/>
      <c r="AZ737" s="30"/>
      <c r="BA737" s="30"/>
      <c r="BB737" s="30"/>
      <c r="BC737" s="30"/>
      <c r="BD737" s="30"/>
      <c r="BE737" s="30"/>
      <c r="BF737" s="30"/>
      <c r="BG737" s="30"/>
      <c r="BH737" s="30"/>
      <c r="BI737" s="30"/>
      <c r="BJ737" s="30"/>
      <c r="BK737" s="30"/>
      <c r="BL737" s="30"/>
      <c r="BM737" s="30"/>
      <c r="BN737" s="30"/>
      <c r="BO737" s="30"/>
      <c r="BP737" s="30"/>
      <c r="BQ737" s="30"/>
      <c r="BR737" s="30"/>
      <c r="BS737" s="30"/>
      <c r="BT737" s="30"/>
      <c r="BU737" s="30"/>
      <c r="BV737" s="30"/>
      <c r="BW737" s="30"/>
      <c r="BX737" s="30"/>
      <c r="BY737" s="30"/>
      <c r="BZ737" s="30"/>
      <c r="CA737" s="30"/>
      <c r="CB737" s="30"/>
      <c r="CC737" s="30"/>
      <c r="CD737" s="30"/>
      <c r="CE737" s="30"/>
      <c r="CF737" s="30"/>
      <c r="CG737" s="30"/>
      <c r="CH737" s="30"/>
      <c r="CI737" s="30"/>
      <c r="CJ737" s="30"/>
      <c r="CK737" s="30"/>
      <c r="CL737" s="30"/>
      <c r="CM737" s="30"/>
      <c r="CN737" s="30"/>
      <c r="CO737" s="30"/>
      <c r="CP737" s="30"/>
      <c r="CQ737" s="30"/>
      <c r="CR737" s="30"/>
    </row>
    <row r="738" spans="1:96" x14ac:dyDescent="0.25">
      <c r="A738" s="30" t="s">
        <v>111</v>
      </c>
      <c r="B738" s="30">
        <v>9370</v>
      </c>
      <c r="C738" s="30" t="s">
        <v>2764</v>
      </c>
      <c r="D738" s="30">
        <v>1550</v>
      </c>
      <c r="E738" s="30"/>
      <c r="F738" s="30"/>
      <c r="G738" s="30"/>
      <c r="H738" s="30"/>
      <c r="I738" s="30"/>
      <c r="J738" s="30"/>
      <c r="K738" s="30"/>
      <c r="L738" s="30"/>
      <c r="M738" s="30"/>
      <c r="N738" s="30"/>
      <c r="O738" s="30"/>
      <c r="P738" s="30"/>
      <c r="Q738" s="30"/>
      <c r="R738" s="30"/>
      <c r="S738" s="30"/>
      <c r="T738" s="30"/>
      <c r="U738" s="30"/>
      <c r="V738" s="30"/>
      <c r="W738" s="30"/>
      <c r="X738" s="30"/>
      <c r="Y738" s="30"/>
      <c r="Z738" s="30"/>
      <c r="AA738" s="30"/>
      <c r="AB738" s="30"/>
      <c r="AC738" s="30"/>
      <c r="AD738" s="30"/>
      <c r="AE738" s="30"/>
      <c r="AF738" s="30"/>
      <c r="AG738" s="30"/>
      <c r="AH738" s="30"/>
      <c r="AI738" s="30"/>
      <c r="AJ738" s="30"/>
      <c r="AK738" s="30"/>
      <c r="AL738" s="30"/>
      <c r="AM738" s="30"/>
      <c r="AN738" s="30"/>
      <c r="AO738" s="30"/>
      <c r="AP738" s="30"/>
      <c r="AQ738" s="30"/>
      <c r="AR738" s="30"/>
      <c r="AS738" s="30"/>
      <c r="AT738" s="30"/>
      <c r="AU738" s="30"/>
      <c r="AV738" s="30"/>
      <c r="AW738" s="30"/>
      <c r="AX738" s="30"/>
      <c r="AY738" s="30"/>
      <c r="AZ738" s="30"/>
      <c r="BA738" s="30"/>
      <c r="BB738" s="30"/>
      <c r="BC738" s="30"/>
      <c r="BD738" s="30"/>
      <c r="BE738" s="30"/>
      <c r="BF738" s="30"/>
      <c r="BG738" s="30"/>
      <c r="BH738" s="30"/>
      <c r="BI738" s="30"/>
      <c r="BJ738" s="30"/>
      <c r="BK738" s="30"/>
      <c r="BL738" s="30"/>
      <c r="BM738" s="30"/>
      <c r="BN738" s="30"/>
      <c r="BO738" s="30"/>
      <c r="BP738" s="30"/>
      <c r="BQ738" s="30"/>
      <c r="BR738" s="30"/>
      <c r="BS738" s="30"/>
      <c r="BT738" s="30"/>
      <c r="BU738" s="30"/>
      <c r="BV738" s="30"/>
      <c r="BW738" s="30"/>
      <c r="BX738" s="30"/>
      <c r="BY738" s="30"/>
      <c r="BZ738" s="30"/>
      <c r="CA738" s="30"/>
      <c r="CB738" s="30"/>
      <c r="CC738" s="30"/>
      <c r="CD738" s="30"/>
      <c r="CE738" s="30"/>
      <c r="CF738" s="30"/>
      <c r="CG738" s="30"/>
      <c r="CH738" s="30"/>
      <c r="CI738" s="30"/>
      <c r="CJ738" s="30"/>
      <c r="CK738" s="30"/>
      <c r="CL738" s="30"/>
      <c r="CM738" s="30"/>
      <c r="CN738" s="30"/>
      <c r="CO738" s="30"/>
      <c r="CP738" s="30"/>
      <c r="CQ738" s="30"/>
      <c r="CR738" s="30"/>
    </row>
    <row r="739" spans="1:96" x14ac:dyDescent="0.25">
      <c r="A739" s="30" t="s">
        <v>112</v>
      </c>
      <c r="B739" s="30">
        <v>2856</v>
      </c>
      <c r="C739" s="30" t="s">
        <v>2642</v>
      </c>
      <c r="D739" s="30">
        <v>880</v>
      </c>
      <c r="E739" s="30"/>
      <c r="F739" s="30"/>
      <c r="G739" s="30"/>
      <c r="H739" s="30"/>
      <c r="I739" s="30"/>
      <c r="J739" s="30"/>
      <c r="K739" s="30"/>
      <c r="L739" s="30"/>
      <c r="M739" s="30"/>
      <c r="N739" s="30"/>
      <c r="O739" s="30"/>
      <c r="P739" s="30"/>
      <c r="Q739" s="30"/>
      <c r="R739" s="30"/>
      <c r="S739" s="30"/>
      <c r="T739" s="30"/>
      <c r="U739" s="30"/>
      <c r="V739" s="30"/>
      <c r="W739" s="30"/>
      <c r="X739" s="30"/>
      <c r="Y739" s="30"/>
      <c r="Z739" s="30"/>
      <c r="AA739" s="30"/>
      <c r="AB739" s="30"/>
      <c r="AC739" s="30"/>
      <c r="AD739" s="30"/>
      <c r="AE739" s="30"/>
      <c r="AF739" s="30"/>
      <c r="AG739" s="30"/>
      <c r="AH739" s="30"/>
      <c r="AI739" s="30"/>
      <c r="AJ739" s="30"/>
      <c r="AK739" s="30"/>
      <c r="AL739" s="30"/>
      <c r="AM739" s="30"/>
      <c r="AN739" s="30"/>
      <c r="AO739" s="30"/>
      <c r="AP739" s="30"/>
      <c r="AQ739" s="30"/>
      <c r="AR739" s="30"/>
      <c r="AS739" s="30"/>
      <c r="AT739" s="30"/>
      <c r="AU739" s="30"/>
      <c r="AV739" s="30"/>
      <c r="AW739" s="30"/>
      <c r="AX739" s="30"/>
      <c r="AY739" s="30"/>
      <c r="AZ739" s="30"/>
      <c r="BA739" s="30"/>
      <c r="BB739" s="30"/>
      <c r="BC739" s="30"/>
      <c r="BD739" s="30"/>
      <c r="BE739" s="30"/>
      <c r="BF739" s="30"/>
      <c r="BG739" s="30"/>
      <c r="BH739" s="30"/>
      <c r="BI739" s="30"/>
      <c r="BJ739" s="30"/>
      <c r="BK739" s="30"/>
      <c r="BL739" s="30"/>
      <c r="BM739" s="30"/>
      <c r="BN739" s="30"/>
      <c r="BO739" s="30"/>
      <c r="BP739" s="30"/>
      <c r="BQ739" s="30"/>
      <c r="BR739" s="30"/>
      <c r="BS739" s="30"/>
      <c r="BT739" s="30"/>
      <c r="BU739" s="30"/>
      <c r="BV739" s="30"/>
      <c r="BW739" s="30"/>
      <c r="BX739" s="30"/>
      <c r="BY739" s="30"/>
      <c r="BZ739" s="30"/>
      <c r="CA739" s="30"/>
      <c r="CB739" s="30"/>
      <c r="CC739" s="30"/>
      <c r="CD739" s="30"/>
      <c r="CE739" s="30"/>
      <c r="CF739" s="30"/>
      <c r="CG739" s="30"/>
      <c r="CH739" s="30"/>
      <c r="CI739" s="30"/>
      <c r="CJ739" s="30"/>
      <c r="CK739" s="30"/>
      <c r="CL739" s="30"/>
      <c r="CM739" s="30"/>
      <c r="CN739" s="30"/>
      <c r="CO739" s="30"/>
      <c r="CP739" s="30"/>
      <c r="CQ739" s="30"/>
      <c r="CR739" s="30"/>
    </row>
    <row r="740" spans="1:96" x14ac:dyDescent="0.25">
      <c r="A740" s="30" t="s">
        <v>113</v>
      </c>
      <c r="B740" s="30">
        <v>2866</v>
      </c>
      <c r="C740" s="30" t="s">
        <v>2666</v>
      </c>
      <c r="D740" s="30">
        <v>1420</v>
      </c>
      <c r="E740" s="30"/>
      <c r="F740" s="30"/>
      <c r="G740" s="30"/>
      <c r="H740" s="30"/>
      <c r="I740" s="30"/>
      <c r="J740" s="30"/>
      <c r="K740" s="30"/>
      <c r="L740" s="30"/>
      <c r="M740" s="30"/>
      <c r="N740" s="30"/>
      <c r="O740" s="30"/>
      <c r="P740" s="30"/>
      <c r="Q740" s="30"/>
      <c r="R740" s="30"/>
      <c r="S740" s="30"/>
      <c r="T740" s="30"/>
      <c r="U740" s="30"/>
      <c r="V740" s="30"/>
      <c r="W740" s="30"/>
      <c r="X740" s="30"/>
      <c r="Y740" s="30"/>
      <c r="Z740" s="30"/>
      <c r="AA740" s="30"/>
      <c r="AB740" s="30"/>
      <c r="AC740" s="30"/>
      <c r="AD740" s="30"/>
      <c r="AE740" s="30"/>
      <c r="AF740" s="30"/>
      <c r="AG740" s="30"/>
      <c r="AH740" s="30"/>
      <c r="AI740" s="30"/>
      <c r="AJ740" s="30"/>
      <c r="AK740" s="30"/>
      <c r="AL740" s="30"/>
      <c r="AM740" s="30"/>
      <c r="AN740" s="30"/>
      <c r="AO740" s="30"/>
      <c r="AP740" s="30"/>
      <c r="AQ740" s="30"/>
      <c r="AR740" s="30"/>
      <c r="AS740" s="30"/>
      <c r="AT740" s="30"/>
      <c r="AU740" s="30"/>
      <c r="AV740" s="30"/>
      <c r="AW740" s="30"/>
      <c r="AX740" s="30"/>
      <c r="AY740" s="30"/>
      <c r="AZ740" s="30"/>
      <c r="BA740" s="30"/>
      <c r="BB740" s="30"/>
      <c r="BC740" s="30"/>
      <c r="BD740" s="30"/>
      <c r="BE740" s="30"/>
      <c r="BF740" s="30"/>
      <c r="BG740" s="30"/>
      <c r="BH740" s="30"/>
      <c r="BI740" s="30"/>
      <c r="BJ740" s="30"/>
      <c r="BK740" s="30"/>
      <c r="BL740" s="30"/>
      <c r="BM740" s="30"/>
      <c r="BN740" s="30"/>
      <c r="BO740" s="30"/>
      <c r="BP740" s="30"/>
      <c r="BQ740" s="30"/>
      <c r="BR740" s="30"/>
      <c r="BS740" s="30"/>
      <c r="BT740" s="30"/>
      <c r="BU740" s="30"/>
      <c r="BV740" s="30"/>
      <c r="BW740" s="30"/>
      <c r="BX740" s="30"/>
      <c r="BY740" s="30"/>
      <c r="BZ740" s="30"/>
      <c r="CA740" s="30"/>
      <c r="CB740" s="30"/>
      <c r="CC740" s="30"/>
      <c r="CD740" s="30"/>
      <c r="CE740" s="30"/>
      <c r="CF740" s="30"/>
      <c r="CG740" s="30"/>
      <c r="CH740" s="30"/>
      <c r="CI740" s="30"/>
      <c r="CJ740" s="30"/>
      <c r="CK740" s="30"/>
      <c r="CL740" s="30"/>
      <c r="CM740" s="30"/>
      <c r="CN740" s="30"/>
      <c r="CO740" s="30"/>
      <c r="CP740" s="30"/>
      <c r="CQ740" s="30"/>
      <c r="CR740" s="30"/>
    </row>
    <row r="741" spans="1:96" x14ac:dyDescent="0.25">
      <c r="A741" s="30" t="s">
        <v>114</v>
      </c>
      <c r="B741" s="30">
        <v>2880</v>
      </c>
      <c r="C741" s="30" t="s">
        <v>2642</v>
      </c>
      <c r="D741" s="30">
        <v>880</v>
      </c>
      <c r="E741" s="30"/>
      <c r="F741" s="30"/>
      <c r="G741" s="30"/>
      <c r="H741" s="30"/>
      <c r="I741" s="30"/>
      <c r="J741" s="30"/>
      <c r="K741" s="30"/>
      <c r="L741" s="30"/>
      <c r="M741" s="30"/>
      <c r="N741" s="30"/>
      <c r="O741" s="30"/>
      <c r="P741" s="30"/>
      <c r="Q741" s="30"/>
      <c r="R741" s="30"/>
      <c r="S741" s="30"/>
      <c r="T741" s="30"/>
      <c r="U741" s="30"/>
      <c r="V741" s="30"/>
      <c r="W741" s="30"/>
      <c r="X741" s="30"/>
      <c r="Y741" s="30"/>
      <c r="Z741" s="30"/>
      <c r="AA741" s="30"/>
      <c r="AB741" s="30"/>
      <c r="AC741" s="30"/>
      <c r="AD741" s="30"/>
      <c r="AE741" s="30"/>
      <c r="AF741" s="30"/>
      <c r="AG741" s="30"/>
      <c r="AH741" s="30"/>
      <c r="AI741" s="30"/>
      <c r="AJ741" s="30"/>
      <c r="AK741" s="30"/>
      <c r="AL741" s="30"/>
      <c r="AM741" s="30"/>
      <c r="AN741" s="30"/>
      <c r="AO741" s="30"/>
      <c r="AP741" s="30"/>
      <c r="AQ741" s="30"/>
      <c r="AR741" s="30"/>
      <c r="AS741" s="30"/>
      <c r="AT741" s="30"/>
      <c r="AU741" s="30"/>
      <c r="AV741" s="30"/>
      <c r="AW741" s="30"/>
      <c r="AX741" s="30"/>
      <c r="AY741" s="30"/>
      <c r="AZ741" s="30"/>
      <c r="BA741" s="30"/>
      <c r="BB741" s="30"/>
      <c r="BC741" s="30"/>
      <c r="BD741" s="30"/>
      <c r="BE741" s="30"/>
      <c r="BF741" s="30"/>
      <c r="BG741" s="30"/>
      <c r="BH741" s="30"/>
      <c r="BI741" s="30"/>
      <c r="BJ741" s="30"/>
      <c r="BK741" s="30"/>
      <c r="BL741" s="30"/>
      <c r="BM741" s="30"/>
      <c r="BN741" s="30"/>
      <c r="BO741" s="30"/>
      <c r="BP741" s="30"/>
      <c r="BQ741" s="30"/>
      <c r="BR741" s="30"/>
      <c r="BS741" s="30"/>
      <c r="BT741" s="30"/>
      <c r="BU741" s="30"/>
      <c r="BV741" s="30"/>
      <c r="BW741" s="30"/>
      <c r="BX741" s="30"/>
      <c r="BY741" s="30"/>
      <c r="BZ741" s="30"/>
      <c r="CA741" s="30"/>
      <c r="CB741" s="30"/>
      <c r="CC741" s="30"/>
      <c r="CD741" s="30"/>
      <c r="CE741" s="30"/>
      <c r="CF741" s="30"/>
      <c r="CG741" s="30"/>
      <c r="CH741" s="30"/>
      <c r="CI741" s="30"/>
      <c r="CJ741" s="30"/>
      <c r="CK741" s="30"/>
      <c r="CL741" s="30"/>
      <c r="CM741" s="30"/>
      <c r="CN741" s="30"/>
      <c r="CO741" s="30"/>
      <c r="CP741" s="30"/>
      <c r="CQ741" s="30"/>
      <c r="CR741" s="30"/>
    </row>
    <row r="742" spans="1:96" x14ac:dyDescent="0.25">
      <c r="A742" s="30" t="s">
        <v>115</v>
      </c>
      <c r="B742" s="30">
        <v>2876</v>
      </c>
      <c r="C742" s="30" t="s">
        <v>2893</v>
      </c>
      <c r="D742" s="30">
        <v>70</v>
      </c>
      <c r="E742" s="30"/>
      <c r="F742" s="30"/>
      <c r="G742" s="30"/>
      <c r="H742" s="30"/>
      <c r="I742" s="30"/>
      <c r="J742" s="30"/>
      <c r="K742" s="30"/>
      <c r="L742" s="30"/>
      <c r="M742" s="30"/>
      <c r="N742" s="30"/>
      <c r="O742" s="30"/>
      <c r="P742" s="30"/>
      <c r="Q742" s="30"/>
      <c r="R742" s="30"/>
      <c r="S742" s="30"/>
      <c r="T742" s="30"/>
      <c r="U742" s="30"/>
      <c r="V742" s="30"/>
      <c r="W742" s="30"/>
      <c r="X742" s="30"/>
      <c r="Y742" s="30"/>
      <c r="Z742" s="30"/>
      <c r="AA742" s="30"/>
      <c r="AB742" s="30"/>
      <c r="AC742" s="30"/>
      <c r="AD742" s="30"/>
      <c r="AE742" s="30"/>
      <c r="AF742" s="30"/>
      <c r="AG742" s="30"/>
      <c r="AH742" s="30"/>
      <c r="AI742" s="30"/>
      <c r="AJ742" s="30"/>
      <c r="AK742" s="30"/>
      <c r="AL742" s="30"/>
      <c r="AM742" s="30"/>
      <c r="AN742" s="30"/>
      <c r="AO742" s="30"/>
      <c r="AP742" s="30"/>
      <c r="AQ742" s="30"/>
      <c r="AR742" s="30"/>
      <c r="AS742" s="30"/>
      <c r="AT742" s="30"/>
      <c r="AU742" s="30"/>
      <c r="AV742" s="30"/>
      <c r="AW742" s="30"/>
      <c r="AX742" s="30"/>
      <c r="AY742" s="30"/>
      <c r="AZ742" s="30"/>
      <c r="BA742" s="30"/>
      <c r="BB742" s="30"/>
      <c r="BC742" s="30"/>
      <c r="BD742" s="30"/>
      <c r="BE742" s="30"/>
      <c r="BF742" s="30"/>
      <c r="BG742" s="30"/>
      <c r="BH742" s="30"/>
      <c r="BI742" s="30"/>
      <c r="BJ742" s="30"/>
      <c r="BK742" s="30"/>
      <c r="BL742" s="30"/>
      <c r="BM742" s="30"/>
      <c r="BN742" s="30"/>
      <c r="BO742" s="30"/>
      <c r="BP742" s="30"/>
      <c r="BQ742" s="30"/>
      <c r="BR742" s="30"/>
      <c r="BS742" s="30"/>
      <c r="BT742" s="30"/>
      <c r="BU742" s="30"/>
      <c r="BV742" s="30"/>
      <c r="BW742" s="30"/>
      <c r="BX742" s="30"/>
      <c r="BY742" s="30"/>
      <c r="BZ742" s="30"/>
      <c r="CA742" s="30"/>
      <c r="CB742" s="30"/>
      <c r="CC742" s="30"/>
      <c r="CD742" s="30"/>
      <c r="CE742" s="30"/>
      <c r="CF742" s="30"/>
      <c r="CG742" s="30"/>
      <c r="CH742" s="30"/>
      <c r="CI742" s="30"/>
      <c r="CJ742" s="30"/>
      <c r="CK742" s="30"/>
      <c r="CL742" s="30"/>
      <c r="CM742" s="30"/>
      <c r="CN742" s="30"/>
      <c r="CO742" s="30"/>
      <c r="CP742" s="30"/>
      <c r="CQ742" s="30"/>
      <c r="CR742" s="30"/>
    </row>
    <row r="743" spans="1:96" x14ac:dyDescent="0.25">
      <c r="A743" s="30" t="s">
        <v>116</v>
      </c>
      <c r="B743" s="30">
        <v>2892</v>
      </c>
      <c r="C743" s="30" t="s">
        <v>2700</v>
      </c>
      <c r="D743" s="30">
        <v>480</v>
      </c>
      <c r="E743" s="30"/>
      <c r="F743" s="30"/>
      <c r="G743" s="30"/>
      <c r="H743" s="30"/>
      <c r="I743" s="30"/>
      <c r="J743" s="30"/>
      <c r="K743" s="30"/>
      <c r="L743" s="30"/>
      <c r="M743" s="30"/>
      <c r="N743" s="30"/>
      <c r="O743" s="30"/>
      <c r="P743" s="30"/>
      <c r="Q743" s="30"/>
      <c r="R743" s="30"/>
      <c r="S743" s="30"/>
      <c r="T743" s="30"/>
      <c r="U743" s="30"/>
      <c r="V743" s="30"/>
      <c r="W743" s="30"/>
      <c r="X743" s="30"/>
      <c r="Y743" s="30"/>
      <c r="Z743" s="30"/>
      <c r="AA743" s="30"/>
      <c r="AB743" s="30"/>
      <c r="AC743" s="30"/>
      <c r="AD743" s="30"/>
      <c r="AE743" s="30"/>
      <c r="AF743" s="30"/>
      <c r="AG743" s="30"/>
      <c r="AH743" s="30"/>
      <c r="AI743" s="30"/>
      <c r="AJ743" s="30"/>
      <c r="AK743" s="30"/>
      <c r="AL743" s="30"/>
      <c r="AM743" s="30"/>
      <c r="AN743" s="30"/>
      <c r="AO743" s="30"/>
      <c r="AP743" s="30"/>
      <c r="AQ743" s="30"/>
      <c r="AR743" s="30"/>
      <c r="AS743" s="30"/>
      <c r="AT743" s="30"/>
      <c r="AU743" s="30"/>
      <c r="AV743" s="30"/>
      <c r="AW743" s="30"/>
      <c r="AX743" s="30"/>
      <c r="AY743" s="30"/>
      <c r="AZ743" s="30"/>
      <c r="BA743" s="30"/>
      <c r="BB743" s="30"/>
      <c r="BC743" s="30"/>
      <c r="BD743" s="30"/>
      <c r="BE743" s="30"/>
      <c r="BF743" s="30"/>
      <c r="BG743" s="30"/>
      <c r="BH743" s="30"/>
      <c r="BI743" s="30"/>
      <c r="BJ743" s="30"/>
      <c r="BK743" s="30"/>
      <c r="BL743" s="30"/>
      <c r="BM743" s="30"/>
      <c r="BN743" s="30"/>
      <c r="BO743" s="30"/>
      <c r="BP743" s="30"/>
      <c r="BQ743" s="30"/>
      <c r="BR743" s="30"/>
      <c r="BS743" s="30"/>
      <c r="BT743" s="30"/>
      <c r="BU743" s="30"/>
      <c r="BV743" s="30"/>
      <c r="BW743" s="30"/>
      <c r="BX743" s="30"/>
      <c r="BY743" s="30"/>
      <c r="BZ743" s="30"/>
      <c r="CA743" s="30"/>
      <c r="CB743" s="30"/>
      <c r="CC743" s="30"/>
      <c r="CD743" s="30"/>
      <c r="CE743" s="30"/>
      <c r="CF743" s="30"/>
      <c r="CG743" s="30"/>
      <c r="CH743" s="30"/>
      <c r="CI743" s="30"/>
      <c r="CJ743" s="30"/>
      <c r="CK743" s="30"/>
      <c r="CL743" s="30"/>
      <c r="CM743" s="30"/>
      <c r="CN743" s="30"/>
      <c r="CO743" s="30"/>
      <c r="CP743" s="30"/>
      <c r="CQ743" s="30"/>
      <c r="CR743" s="30"/>
    </row>
    <row r="744" spans="1:96" x14ac:dyDescent="0.25">
      <c r="A744" s="30" t="s">
        <v>117</v>
      </c>
      <c r="B744" s="30">
        <v>2963</v>
      </c>
      <c r="C744" s="30" t="s">
        <v>2666</v>
      </c>
      <c r="D744" s="30">
        <v>1420</v>
      </c>
      <c r="E744" s="30"/>
      <c r="F744" s="30"/>
      <c r="G744" s="30"/>
      <c r="H744" s="30"/>
      <c r="I744" s="30"/>
      <c r="J744" s="30"/>
      <c r="K744" s="30"/>
      <c r="L744" s="30"/>
      <c r="M744" s="30"/>
      <c r="N744" s="30"/>
      <c r="O744" s="30"/>
      <c r="P744" s="30"/>
      <c r="Q744" s="30"/>
      <c r="R744" s="30"/>
      <c r="S744" s="30"/>
      <c r="T744" s="30"/>
      <c r="U744" s="30"/>
      <c r="V744" s="30"/>
      <c r="W744" s="30"/>
      <c r="X744" s="30"/>
      <c r="Y744" s="30"/>
      <c r="Z744" s="30"/>
      <c r="AA744" s="30"/>
      <c r="AB744" s="30"/>
      <c r="AC744" s="30"/>
      <c r="AD744" s="30"/>
      <c r="AE744" s="30"/>
      <c r="AF744" s="30"/>
      <c r="AG744" s="30"/>
      <c r="AH744" s="30"/>
      <c r="AI744" s="30"/>
      <c r="AJ744" s="30"/>
      <c r="AK744" s="30"/>
      <c r="AL744" s="30"/>
      <c r="AM744" s="30"/>
      <c r="AN744" s="30"/>
      <c r="AO744" s="30"/>
      <c r="AP744" s="30"/>
      <c r="AQ744" s="30"/>
      <c r="AR744" s="30"/>
      <c r="AS744" s="30"/>
      <c r="AT744" s="30"/>
      <c r="AU744" s="30"/>
      <c r="AV744" s="30"/>
      <c r="AW744" s="30"/>
      <c r="AX744" s="30"/>
      <c r="AY744" s="30"/>
      <c r="AZ744" s="30"/>
      <c r="BA744" s="30"/>
      <c r="BB744" s="30"/>
      <c r="BC744" s="30"/>
      <c r="BD744" s="30"/>
      <c r="BE744" s="30"/>
      <c r="BF744" s="30"/>
      <c r="BG744" s="30"/>
      <c r="BH744" s="30"/>
      <c r="BI744" s="30"/>
      <c r="BJ744" s="30"/>
      <c r="BK744" s="30"/>
      <c r="BL744" s="30"/>
      <c r="BM744" s="30"/>
      <c r="BN744" s="30"/>
      <c r="BO744" s="30"/>
      <c r="BP744" s="30"/>
      <c r="BQ744" s="30"/>
      <c r="BR744" s="30"/>
      <c r="BS744" s="30"/>
      <c r="BT744" s="30"/>
      <c r="BU744" s="30"/>
      <c r="BV744" s="30"/>
      <c r="BW744" s="30"/>
      <c r="BX744" s="30"/>
      <c r="BY744" s="30"/>
      <c r="BZ744" s="30"/>
      <c r="CA744" s="30"/>
      <c r="CB744" s="30"/>
      <c r="CC744" s="30"/>
      <c r="CD744" s="30"/>
      <c r="CE744" s="30"/>
      <c r="CF744" s="30"/>
      <c r="CG744" s="30"/>
      <c r="CH744" s="30"/>
      <c r="CI744" s="30"/>
      <c r="CJ744" s="30"/>
      <c r="CK744" s="30"/>
      <c r="CL744" s="30"/>
      <c r="CM744" s="30"/>
      <c r="CN744" s="30"/>
      <c r="CO744" s="30"/>
      <c r="CP744" s="30"/>
      <c r="CQ744" s="30"/>
      <c r="CR744" s="30"/>
    </row>
    <row r="745" spans="1:96" x14ac:dyDescent="0.25">
      <c r="A745" s="30" t="s">
        <v>118</v>
      </c>
      <c r="B745" s="30">
        <v>2897</v>
      </c>
      <c r="C745" s="30" t="s">
        <v>2706</v>
      </c>
      <c r="D745" s="30">
        <v>130</v>
      </c>
      <c r="E745" s="30"/>
      <c r="F745" s="30"/>
      <c r="G745" s="30"/>
      <c r="H745" s="30"/>
      <c r="I745" s="30"/>
      <c r="J745" s="30"/>
      <c r="K745" s="30"/>
      <c r="L745" s="30"/>
      <c r="M745" s="30"/>
      <c r="N745" s="30"/>
      <c r="O745" s="30"/>
      <c r="P745" s="30"/>
      <c r="Q745" s="30"/>
      <c r="R745" s="30"/>
      <c r="S745" s="30"/>
      <c r="T745" s="30"/>
      <c r="U745" s="30"/>
      <c r="V745" s="30"/>
      <c r="W745" s="30"/>
      <c r="X745" s="30"/>
      <c r="Y745" s="30"/>
      <c r="Z745" s="30"/>
      <c r="AA745" s="30"/>
      <c r="AB745" s="30"/>
      <c r="AC745" s="30"/>
      <c r="AD745" s="30"/>
      <c r="AE745" s="30"/>
      <c r="AF745" s="30"/>
      <c r="AG745" s="30"/>
      <c r="AH745" s="30"/>
      <c r="AI745" s="30"/>
      <c r="AJ745" s="30"/>
      <c r="AK745" s="30"/>
      <c r="AL745" s="30"/>
      <c r="AM745" s="30"/>
      <c r="AN745" s="30"/>
      <c r="AO745" s="30"/>
      <c r="AP745" s="30"/>
      <c r="AQ745" s="30"/>
      <c r="AR745" s="30"/>
      <c r="AS745" s="30"/>
      <c r="AT745" s="30"/>
      <c r="AU745" s="30"/>
      <c r="AV745" s="30"/>
      <c r="AW745" s="30"/>
      <c r="AX745" s="30"/>
      <c r="AY745" s="30"/>
      <c r="AZ745" s="30"/>
      <c r="BA745" s="30"/>
      <c r="BB745" s="30"/>
      <c r="BC745" s="30"/>
      <c r="BD745" s="30"/>
      <c r="BE745" s="30"/>
      <c r="BF745" s="30"/>
      <c r="BG745" s="30"/>
      <c r="BH745" s="30"/>
      <c r="BI745" s="30"/>
      <c r="BJ745" s="30"/>
      <c r="BK745" s="30"/>
      <c r="BL745" s="30"/>
      <c r="BM745" s="30"/>
      <c r="BN745" s="30"/>
      <c r="BO745" s="30"/>
      <c r="BP745" s="30"/>
      <c r="BQ745" s="30"/>
      <c r="BR745" s="30"/>
      <c r="BS745" s="30"/>
      <c r="BT745" s="30"/>
      <c r="BU745" s="30"/>
      <c r="BV745" s="30"/>
      <c r="BW745" s="30"/>
      <c r="BX745" s="30"/>
      <c r="BY745" s="30"/>
      <c r="BZ745" s="30"/>
      <c r="CA745" s="30"/>
      <c r="CB745" s="30"/>
      <c r="CC745" s="30"/>
      <c r="CD745" s="30"/>
      <c r="CE745" s="30"/>
      <c r="CF745" s="30"/>
      <c r="CG745" s="30"/>
      <c r="CH745" s="30"/>
      <c r="CI745" s="30"/>
      <c r="CJ745" s="30"/>
      <c r="CK745" s="30"/>
      <c r="CL745" s="30"/>
      <c r="CM745" s="30"/>
      <c r="CN745" s="30"/>
      <c r="CO745" s="30"/>
      <c r="CP745" s="30"/>
      <c r="CQ745" s="30"/>
      <c r="CR745" s="30"/>
    </row>
    <row r="746" spans="1:96" x14ac:dyDescent="0.25">
      <c r="A746" s="30" t="s">
        <v>119</v>
      </c>
      <c r="B746" s="30">
        <v>2902</v>
      </c>
      <c r="C746" s="30" t="s">
        <v>2768</v>
      </c>
      <c r="D746" s="30">
        <v>1110</v>
      </c>
      <c r="E746" s="30"/>
      <c r="F746" s="30"/>
      <c r="G746" s="30"/>
      <c r="H746" s="30"/>
      <c r="I746" s="30"/>
      <c r="J746" s="30"/>
      <c r="K746" s="30"/>
      <c r="L746" s="30"/>
      <c r="M746" s="30"/>
      <c r="N746" s="30"/>
      <c r="O746" s="30"/>
      <c r="P746" s="30"/>
      <c r="Q746" s="30"/>
      <c r="R746" s="30"/>
      <c r="S746" s="30"/>
      <c r="T746" s="30"/>
      <c r="U746" s="30"/>
      <c r="V746" s="30"/>
      <c r="W746" s="30"/>
      <c r="X746" s="30"/>
      <c r="Y746" s="30"/>
      <c r="Z746" s="30"/>
      <c r="AA746" s="30"/>
      <c r="AB746" s="30"/>
      <c r="AC746" s="30"/>
      <c r="AD746" s="30"/>
      <c r="AE746" s="30"/>
      <c r="AF746" s="30"/>
      <c r="AG746" s="30"/>
      <c r="AH746" s="30"/>
      <c r="AI746" s="30"/>
      <c r="AJ746" s="30"/>
      <c r="AK746" s="30"/>
      <c r="AL746" s="30"/>
      <c r="AM746" s="30"/>
      <c r="AN746" s="30"/>
      <c r="AO746" s="30"/>
      <c r="AP746" s="30"/>
      <c r="AQ746" s="30"/>
      <c r="AR746" s="30"/>
      <c r="AS746" s="30"/>
      <c r="AT746" s="30"/>
      <c r="AU746" s="30"/>
      <c r="AV746" s="30"/>
      <c r="AW746" s="30"/>
      <c r="AX746" s="30"/>
      <c r="AY746" s="30"/>
      <c r="AZ746" s="30"/>
      <c r="BA746" s="30"/>
      <c r="BB746" s="30"/>
      <c r="BC746" s="30"/>
      <c r="BD746" s="30"/>
      <c r="BE746" s="30"/>
      <c r="BF746" s="30"/>
      <c r="BG746" s="30"/>
      <c r="BH746" s="30"/>
      <c r="BI746" s="30"/>
      <c r="BJ746" s="30"/>
      <c r="BK746" s="30"/>
      <c r="BL746" s="30"/>
      <c r="BM746" s="30"/>
      <c r="BN746" s="30"/>
      <c r="BO746" s="30"/>
      <c r="BP746" s="30"/>
      <c r="BQ746" s="30"/>
      <c r="BR746" s="30"/>
      <c r="BS746" s="30"/>
      <c r="BT746" s="30"/>
      <c r="BU746" s="30"/>
      <c r="BV746" s="30"/>
      <c r="BW746" s="30"/>
      <c r="BX746" s="30"/>
      <c r="BY746" s="30"/>
      <c r="BZ746" s="30"/>
      <c r="CA746" s="30"/>
      <c r="CB746" s="30"/>
      <c r="CC746" s="30"/>
      <c r="CD746" s="30"/>
      <c r="CE746" s="30"/>
      <c r="CF746" s="30"/>
      <c r="CG746" s="30"/>
      <c r="CH746" s="30"/>
      <c r="CI746" s="30"/>
      <c r="CJ746" s="30"/>
      <c r="CK746" s="30"/>
      <c r="CL746" s="30"/>
      <c r="CM746" s="30"/>
      <c r="CN746" s="30"/>
      <c r="CO746" s="30"/>
      <c r="CP746" s="30"/>
      <c r="CQ746" s="30"/>
      <c r="CR746" s="30"/>
    </row>
    <row r="747" spans="1:96" x14ac:dyDescent="0.25">
      <c r="A747" s="30" t="s">
        <v>120</v>
      </c>
      <c r="B747" s="30">
        <v>2908</v>
      </c>
      <c r="C747" s="30" t="s">
        <v>2768</v>
      </c>
      <c r="D747" s="30">
        <v>1110</v>
      </c>
      <c r="E747" s="30"/>
      <c r="F747" s="30"/>
      <c r="G747" s="30"/>
      <c r="H747" s="30"/>
      <c r="I747" s="30"/>
      <c r="J747" s="30"/>
      <c r="K747" s="30"/>
      <c r="L747" s="30"/>
      <c r="M747" s="30"/>
      <c r="N747" s="30"/>
      <c r="O747" s="30"/>
      <c r="P747" s="30"/>
      <c r="Q747" s="30"/>
      <c r="R747" s="30"/>
      <c r="S747" s="30"/>
      <c r="T747" s="30"/>
      <c r="U747" s="30"/>
      <c r="V747" s="30"/>
      <c r="W747" s="30"/>
      <c r="X747" s="30"/>
      <c r="Y747" s="30"/>
      <c r="Z747" s="30"/>
      <c r="AA747" s="30"/>
      <c r="AB747" s="30"/>
      <c r="AC747" s="30"/>
      <c r="AD747" s="30"/>
      <c r="AE747" s="30"/>
      <c r="AF747" s="30"/>
      <c r="AG747" s="30"/>
      <c r="AH747" s="30"/>
      <c r="AI747" s="30"/>
      <c r="AJ747" s="30"/>
      <c r="AK747" s="30"/>
      <c r="AL747" s="30"/>
      <c r="AM747" s="30"/>
      <c r="AN747" s="30"/>
      <c r="AO747" s="30"/>
      <c r="AP747" s="30"/>
      <c r="AQ747" s="30"/>
      <c r="AR747" s="30"/>
      <c r="AS747" s="30"/>
      <c r="AT747" s="30"/>
      <c r="AU747" s="30"/>
      <c r="AV747" s="30"/>
      <c r="AW747" s="30"/>
      <c r="AX747" s="30"/>
      <c r="AY747" s="30"/>
      <c r="AZ747" s="30"/>
      <c r="BA747" s="30"/>
      <c r="BB747" s="30"/>
      <c r="BC747" s="30"/>
      <c r="BD747" s="30"/>
      <c r="BE747" s="30"/>
      <c r="BF747" s="30"/>
      <c r="BG747" s="30"/>
      <c r="BH747" s="30"/>
      <c r="BI747" s="30"/>
      <c r="BJ747" s="30"/>
      <c r="BK747" s="30"/>
      <c r="BL747" s="30"/>
      <c r="BM747" s="30"/>
      <c r="BN747" s="30"/>
      <c r="BO747" s="30"/>
      <c r="BP747" s="30"/>
      <c r="BQ747" s="30"/>
      <c r="BR747" s="30"/>
      <c r="BS747" s="30"/>
      <c r="BT747" s="30"/>
      <c r="BU747" s="30"/>
      <c r="BV747" s="30"/>
      <c r="BW747" s="30"/>
      <c r="BX747" s="30"/>
      <c r="BY747" s="30"/>
      <c r="BZ747" s="30"/>
      <c r="CA747" s="30"/>
      <c r="CB747" s="30"/>
      <c r="CC747" s="30"/>
      <c r="CD747" s="30"/>
      <c r="CE747" s="30"/>
      <c r="CF747" s="30"/>
      <c r="CG747" s="30"/>
      <c r="CH747" s="30"/>
      <c r="CI747" s="30"/>
      <c r="CJ747" s="30"/>
      <c r="CK747" s="30"/>
      <c r="CL747" s="30"/>
      <c r="CM747" s="30"/>
      <c r="CN747" s="30"/>
      <c r="CO747" s="30"/>
      <c r="CP747" s="30"/>
      <c r="CQ747" s="30"/>
      <c r="CR747" s="30"/>
    </row>
    <row r="748" spans="1:96" x14ac:dyDescent="0.25">
      <c r="A748" s="30" t="s">
        <v>121</v>
      </c>
      <c r="B748" s="30">
        <v>2906</v>
      </c>
      <c r="C748" s="30" t="s">
        <v>2768</v>
      </c>
      <c r="D748" s="30">
        <v>1110</v>
      </c>
      <c r="E748" s="30"/>
      <c r="F748" s="30"/>
      <c r="G748" s="30"/>
      <c r="H748" s="30"/>
      <c r="I748" s="30"/>
      <c r="J748" s="30"/>
      <c r="K748" s="30"/>
      <c r="L748" s="30"/>
      <c r="M748" s="30"/>
      <c r="N748" s="30"/>
      <c r="O748" s="30"/>
      <c r="P748" s="30"/>
      <c r="Q748" s="30"/>
      <c r="R748" s="30"/>
      <c r="S748" s="30"/>
      <c r="T748" s="30"/>
      <c r="U748" s="30"/>
      <c r="V748" s="30"/>
      <c r="W748" s="30"/>
      <c r="X748" s="30"/>
      <c r="Y748" s="30"/>
      <c r="Z748" s="30"/>
      <c r="AA748" s="30"/>
      <c r="AB748" s="30"/>
      <c r="AC748" s="30"/>
      <c r="AD748" s="30"/>
      <c r="AE748" s="30"/>
      <c r="AF748" s="30"/>
      <c r="AG748" s="30"/>
      <c r="AH748" s="30"/>
      <c r="AI748" s="30"/>
      <c r="AJ748" s="30"/>
      <c r="AK748" s="30"/>
      <c r="AL748" s="30"/>
      <c r="AM748" s="30"/>
      <c r="AN748" s="30"/>
      <c r="AO748" s="30"/>
      <c r="AP748" s="30"/>
      <c r="AQ748" s="30"/>
      <c r="AR748" s="30"/>
      <c r="AS748" s="30"/>
      <c r="AT748" s="30"/>
      <c r="AU748" s="30"/>
      <c r="AV748" s="30"/>
      <c r="AW748" s="30"/>
      <c r="AX748" s="30"/>
      <c r="AY748" s="30"/>
      <c r="AZ748" s="30"/>
      <c r="BA748" s="30"/>
      <c r="BB748" s="30"/>
      <c r="BC748" s="30"/>
      <c r="BD748" s="30"/>
      <c r="BE748" s="30"/>
      <c r="BF748" s="30"/>
      <c r="BG748" s="30"/>
      <c r="BH748" s="30"/>
      <c r="BI748" s="30"/>
      <c r="BJ748" s="30"/>
      <c r="BK748" s="30"/>
      <c r="BL748" s="30"/>
      <c r="BM748" s="30"/>
      <c r="BN748" s="30"/>
      <c r="BO748" s="30"/>
      <c r="BP748" s="30"/>
      <c r="BQ748" s="30"/>
      <c r="BR748" s="30"/>
      <c r="BS748" s="30"/>
      <c r="BT748" s="30"/>
      <c r="BU748" s="30"/>
      <c r="BV748" s="30"/>
      <c r="BW748" s="30"/>
      <c r="BX748" s="30"/>
      <c r="BY748" s="30"/>
      <c r="BZ748" s="30"/>
      <c r="CA748" s="30"/>
      <c r="CB748" s="30"/>
      <c r="CC748" s="30"/>
      <c r="CD748" s="30"/>
      <c r="CE748" s="30"/>
      <c r="CF748" s="30"/>
      <c r="CG748" s="30"/>
      <c r="CH748" s="30"/>
      <c r="CI748" s="30"/>
      <c r="CJ748" s="30"/>
      <c r="CK748" s="30"/>
      <c r="CL748" s="30"/>
      <c r="CM748" s="30"/>
      <c r="CN748" s="30"/>
      <c r="CO748" s="30"/>
      <c r="CP748" s="30"/>
      <c r="CQ748" s="30"/>
      <c r="CR748" s="30"/>
    </row>
    <row r="749" spans="1:96" x14ac:dyDescent="0.25">
      <c r="A749" s="30" t="s">
        <v>122</v>
      </c>
      <c r="B749" s="30">
        <v>2877</v>
      </c>
      <c r="C749" s="30" t="s">
        <v>2768</v>
      </c>
      <c r="D749" s="30">
        <v>1110</v>
      </c>
      <c r="E749" s="30"/>
      <c r="F749" s="30"/>
      <c r="G749" s="30"/>
      <c r="H749" s="30"/>
      <c r="I749" s="30"/>
      <c r="J749" s="30"/>
      <c r="K749" s="30"/>
      <c r="L749" s="30"/>
      <c r="M749" s="30"/>
      <c r="N749" s="30"/>
      <c r="O749" s="30"/>
      <c r="P749" s="30"/>
      <c r="Q749" s="30"/>
      <c r="R749" s="30"/>
      <c r="S749" s="30"/>
      <c r="T749" s="30"/>
      <c r="U749" s="30"/>
      <c r="V749" s="30"/>
      <c r="W749" s="30"/>
      <c r="X749" s="30"/>
      <c r="Y749" s="30"/>
      <c r="Z749" s="30"/>
      <c r="AA749" s="30"/>
      <c r="AB749" s="30"/>
      <c r="AC749" s="30"/>
      <c r="AD749" s="30"/>
      <c r="AE749" s="30"/>
      <c r="AF749" s="30"/>
      <c r="AG749" s="30"/>
      <c r="AH749" s="30"/>
      <c r="AI749" s="30"/>
      <c r="AJ749" s="30"/>
      <c r="AK749" s="30"/>
      <c r="AL749" s="30"/>
      <c r="AM749" s="30"/>
      <c r="AN749" s="30"/>
      <c r="AO749" s="30"/>
      <c r="AP749" s="30"/>
      <c r="AQ749" s="30"/>
      <c r="AR749" s="30"/>
      <c r="AS749" s="30"/>
      <c r="AT749" s="30"/>
      <c r="AU749" s="30"/>
      <c r="AV749" s="30"/>
      <c r="AW749" s="30"/>
      <c r="AX749" s="30"/>
      <c r="AY749" s="30"/>
      <c r="AZ749" s="30"/>
      <c r="BA749" s="30"/>
      <c r="BB749" s="30"/>
      <c r="BC749" s="30"/>
      <c r="BD749" s="30"/>
      <c r="BE749" s="30"/>
      <c r="BF749" s="30"/>
      <c r="BG749" s="30"/>
      <c r="BH749" s="30"/>
      <c r="BI749" s="30"/>
      <c r="BJ749" s="30"/>
      <c r="BK749" s="30"/>
      <c r="BL749" s="30"/>
      <c r="BM749" s="30"/>
      <c r="BN749" s="30"/>
      <c r="BO749" s="30"/>
      <c r="BP749" s="30"/>
      <c r="BQ749" s="30"/>
      <c r="BR749" s="30"/>
      <c r="BS749" s="30"/>
      <c r="BT749" s="30"/>
      <c r="BU749" s="30"/>
      <c r="BV749" s="30"/>
      <c r="BW749" s="30"/>
      <c r="BX749" s="30"/>
      <c r="BY749" s="30"/>
      <c r="BZ749" s="30"/>
      <c r="CA749" s="30"/>
      <c r="CB749" s="30"/>
      <c r="CC749" s="30"/>
      <c r="CD749" s="30"/>
      <c r="CE749" s="30"/>
      <c r="CF749" s="30"/>
      <c r="CG749" s="30"/>
      <c r="CH749" s="30"/>
      <c r="CI749" s="30"/>
      <c r="CJ749" s="30"/>
      <c r="CK749" s="30"/>
      <c r="CL749" s="30"/>
      <c r="CM749" s="30"/>
      <c r="CN749" s="30"/>
      <c r="CO749" s="30"/>
      <c r="CP749" s="30"/>
      <c r="CQ749" s="30"/>
      <c r="CR749" s="30"/>
    </row>
    <row r="750" spans="1:96" x14ac:dyDescent="0.25">
      <c r="A750" s="30" t="s">
        <v>123</v>
      </c>
      <c r="B750" s="30">
        <v>2912</v>
      </c>
      <c r="C750" s="30" t="s">
        <v>2671</v>
      </c>
      <c r="D750" s="30">
        <v>470</v>
      </c>
      <c r="E750" s="30"/>
      <c r="F750" s="30"/>
      <c r="G750" s="30"/>
      <c r="H750" s="30"/>
      <c r="I750" s="30"/>
      <c r="J750" s="30"/>
      <c r="K750" s="30"/>
      <c r="L750" s="30"/>
      <c r="M750" s="30"/>
      <c r="N750" s="30"/>
      <c r="O750" s="30"/>
      <c r="P750" s="30"/>
      <c r="Q750" s="30"/>
      <c r="R750" s="30"/>
      <c r="S750" s="30"/>
      <c r="T750" s="30"/>
      <c r="U750" s="30"/>
      <c r="V750" s="30"/>
      <c r="W750" s="30"/>
      <c r="X750" s="30"/>
      <c r="Y750" s="30"/>
      <c r="Z750" s="30"/>
      <c r="AA750" s="30"/>
      <c r="AB750" s="30"/>
      <c r="AC750" s="30"/>
      <c r="AD750" s="30"/>
      <c r="AE750" s="30"/>
      <c r="AF750" s="30"/>
      <c r="AG750" s="30"/>
      <c r="AH750" s="30"/>
      <c r="AI750" s="30"/>
      <c r="AJ750" s="30"/>
      <c r="AK750" s="30"/>
      <c r="AL750" s="30"/>
      <c r="AM750" s="30"/>
      <c r="AN750" s="30"/>
      <c r="AO750" s="30"/>
      <c r="AP750" s="30"/>
      <c r="AQ750" s="30"/>
      <c r="AR750" s="30"/>
      <c r="AS750" s="30"/>
      <c r="AT750" s="30"/>
      <c r="AU750" s="30"/>
      <c r="AV750" s="30"/>
      <c r="AW750" s="30"/>
      <c r="AX750" s="30"/>
      <c r="AY750" s="30"/>
      <c r="AZ750" s="30"/>
      <c r="BA750" s="30"/>
      <c r="BB750" s="30"/>
      <c r="BC750" s="30"/>
      <c r="BD750" s="30"/>
      <c r="BE750" s="30"/>
      <c r="BF750" s="30"/>
      <c r="BG750" s="30"/>
      <c r="BH750" s="30"/>
      <c r="BI750" s="30"/>
      <c r="BJ750" s="30"/>
      <c r="BK750" s="30"/>
      <c r="BL750" s="30"/>
      <c r="BM750" s="30"/>
      <c r="BN750" s="30"/>
      <c r="BO750" s="30"/>
      <c r="BP750" s="30"/>
      <c r="BQ750" s="30"/>
      <c r="BR750" s="30"/>
      <c r="BS750" s="30"/>
      <c r="BT750" s="30"/>
      <c r="BU750" s="30"/>
      <c r="BV750" s="30"/>
      <c r="BW750" s="30"/>
      <c r="BX750" s="30"/>
      <c r="BY750" s="30"/>
      <c r="BZ750" s="30"/>
      <c r="CA750" s="30"/>
      <c r="CB750" s="30"/>
      <c r="CC750" s="30"/>
      <c r="CD750" s="30"/>
      <c r="CE750" s="30"/>
      <c r="CF750" s="30"/>
      <c r="CG750" s="30"/>
      <c r="CH750" s="30"/>
      <c r="CI750" s="30"/>
      <c r="CJ750" s="30"/>
      <c r="CK750" s="30"/>
      <c r="CL750" s="30"/>
      <c r="CM750" s="30"/>
      <c r="CN750" s="30"/>
      <c r="CO750" s="30"/>
      <c r="CP750" s="30"/>
      <c r="CQ750" s="30"/>
      <c r="CR750" s="30"/>
    </row>
    <row r="751" spans="1:96" x14ac:dyDescent="0.25">
      <c r="A751" s="30" t="s">
        <v>124</v>
      </c>
      <c r="B751" s="30">
        <v>2918</v>
      </c>
      <c r="C751" s="30" t="s">
        <v>2641</v>
      </c>
      <c r="D751" s="30">
        <v>20</v>
      </c>
      <c r="E751" s="30"/>
      <c r="F751" s="30"/>
      <c r="G751" s="30"/>
      <c r="H751" s="30"/>
      <c r="I751" s="30"/>
      <c r="J751" s="30"/>
      <c r="K751" s="30"/>
      <c r="L751" s="30"/>
      <c r="M751" s="30"/>
      <c r="N751" s="30"/>
      <c r="O751" s="30"/>
      <c r="P751" s="30"/>
      <c r="Q751" s="30"/>
      <c r="R751" s="30"/>
      <c r="S751" s="30"/>
      <c r="T751" s="30"/>
      <c r="U751" s="30"/>
      <c r="V751" s="30"/>
      <c r="W751" s="30"/>
      <c r="X751" s="30"/>
      <c r="Y751" s="30"/>
      <c r="Z751" s="30"/>
      <c r="AA751" s="30"/>
      <c r="AB751" s="30"/>
      <c r="AC751" s="30"/>
      <c r="AD751" s="30"/>
      <c r="AE751" s="30"/>
      <c r="AF751" s="30"/>
      <c r="AG751" s="30"/>
      <c r="AH751" s="30"/>
      <c r="AI751" s="30"/>
      <c r="AJ751" s="30"/>
      <c r="AK751" s="30"/>
      <c r="AL751" s="30"/>
      <c r="AM751" s="30"/>
      <c r="AN751" s="30"/>
      <c r="AO751" s="30"/>
      <c r="AP751" s="30"/>
      <c r="AQ751" s="30"/>
      <c r="AR751" s="30"/>
      <c r="AS751" s="30"/>
      <c r="AT751" s="30"/>
      <c r="AU751" s="30"/>
      <c r="AV751" s="30"/>
      <c r="AW751" s="30"/>
      <c r="AX751" s="30"/>
      <c r="AY751" s="30"/>
      <c r="AZ751" s="30"/>
      <c r="BA751" s="30"/>
      <c r="BB751" s="30"/>
      <c r="BC751" s="30"/>
      <c r="BD751" s="30"/>
      <c r="BE751" s="30"/>
      <c r="BF751" s="30"/>
      <c r="BG751" s="30"/>
      <c r="BH751" s="30"/>
      <c r="BI751" s="30"/>
      <c r="BJ751" s="30"/>
      <c r="BK751" s="30"/>
      <c r="BL751" s="30"/>
      <c r="BM751" s="30"/>
      <c r="BN751" s="30"/>
      <c r="BO751" s="30"/>
      <c r="BP751" s="30"/>
      <c r="BQ751" s="30"/>
      <c r="BR751" s="30"/>
      <c r="BS751" s="30"/>
      <c r="BT751" s="30"/>
      <c r="BU751" s="30"/>
      <c r="BV751" s="30"/>
      <c r="BW751" s="30"/>
      <c r="BX751" s="30"/>
      <c r="BY751" s="30"/>
      <c r="BZ751" s="30"/>
      <c r="CA751" s="30"/>
      <c r="CB751" s="30"/>
      <c r="CC751" s="30"/>
      <c r="CD751" s="30"/>
      <c r="CE751" s="30"/>
      <c r="CF751" s="30"/>
      <c r="CG751" s="30"/>
      <c r="CH751" s="30"/>
      <c r="CI751" s="30"/>
      <c r="CJ751" s="30"/>
      <c r="CK751" s="30"/>
      <c r="CL751" s="30"/>
      <c r="CM751" s="30"/>
      <c r="CN751" s="30"/>
      <c r="CO751" s="30"/>
      <c r="CP751" s="30"/>
      <c r="CQ751" s="30"/>
      <c r="CR751" s="30"/>
    </row>
    <row r="752" spans="1:96" x14ac:dyDescent="0.25">
      <c r="A752" s="30" t="s">
        <v>125</v>
      </c>
      <c r="B752" s="30">
        <v>2926</v>
      </c>
      <c r="C752" s="30" t="s">
        <v>2716</v>
      </c>
      <c r="D752" s="30">
        <v>140</v>
      </c>
      <c r="E752" s="30"/>
      <c r="F752" s="30"/>
      <c r="G752" s="30"/>
      <c r="H752" s="30"/>
      <c r="I752" s="30"/>
      <c r="J752" s="30"/>
      <c r="K752" s="30"/>
      <c r="L752" s="30"/>
      <c r="M752" s="30"/>
      <c r="N752" s="30"/>
      <c r="O752" s="30"/>
      <c r="P752" s="30"/>
      <c r="Q752" s="30"/>
      <c r="R752" s="30"/>
      <c r="S752" s="30"/>
      <c r="T752" s="30"/>
      <c r="U752" s="30"/>
      <c r="V752" s="30"/>
      <c r="W752" s="30"/>
      <c r="X752" s="30"/>
      <c r="Y752" s="30"/>
      <c r="Z752" s="30"/>
      <c r="AA752" s="30"/>
      <c r="AB752" s="30"/>
      <c r="AC752" s="30"/>
      <c r="AD752" s="30"/>
      <c r="AE752" s="30"/>
      <c r="AF752" s="30"/>
      <c r="AG752" s="30"/>
      <c r="AH752" s="30"/>
      <c r="AI752" s="30"/>
      <c r="AJ752" s="30"/>
      <c r="AK752" s="30"/>
      <c r="AL752" s="30"/>
      <c r="AM752" s="30"/>
      <c r="AN752" s="30"/>
      <c r="AO752" s="30"/>
      <c r="AP752" s="30"/>
      <c r="AQ752" s="30"/>
      <c r="AR752" s="30"/>
      <c r="AS752" s="30"/>
      <c r="AT752" s="30"/>
      <c r="AU752" s="30"/>
      <c r="AV752" s="30"/>
      <c r="AW752" s="30"/>
      <c r="AX752" s="30"/>
      <c r="AY752" s="30"/>
      <c r="AZ752" s="30"/>
      <c r="BA752" s="30"/>
      <c r="BB752" s="30"/>
      <c r="BC752" s="30"/>
      <c r="BD752" s="30"/>
      <c r="BE752" s="30"/>
      <c r="BF752" s="30"/>
      <c r="BG752" s="30"/>
      <c r="BH752" s="30"/>
      <c r="BI752" s="30"/>
      <c r="BJ752" s="30"/>
      <c r="BK752" s="30"/>
      <c r="BL752" s="30"/>
      <c r="BM752" s="30"/>
      <c r="BN752" s="30"/>
      <c r="BO752" s="30"/>
      <c r="BP752" s="30"/>
      <c r="BQ752" s="30"/>
      <c r="BR752" s="30"/>
      <c r="BS752" s="30"/>
      <c r="BT752" s="30"/>
      <c r="BU752" s="30"/>
      <c r="BV752" s="30"/>
      <c r="BW752" s="30"/>
      <c r="BX752" s="30"/>
      <c r="BY752" s="30"/>
      <c r="BZ752" s="30"/>
      <c r="CA752" s="30"/>
      <c r="CB752" s="30"/>
      <c r="CC752" s="30"/>
      <c r="CD752" s="30"/>
      <c r="CE752" s="30"/>
      <c r="CF752" s="30"/>
      <c r="CG752" s="30"/>
      <c r="CH752" s="30"/>
      <c r="CI752" s="30"/>
      <c r="CJ752" s="30"/>
      <c r="CK752" s="30"/>
      <c r="CL752" s="30"/>
      <c r="CM752" s="30"/>
      <c r="CN752" s="30"/>
      <c r="CO752" s="30"/>
      <c r="CP752" s="30"/>
      <c r="CQ752" s="30"/>
      <c r="CR752" s="30"/>
    </row>
    <row r="753" spans="1:96" x14ac:dyDescent="0.25">
      <c r="A753" s="30" t="s">
        <v>126</v>
      </c>
      <c r="B753" s="30">
        <v>2940</v>
      </c>
      <c r="C753" s="30" t="s">
        <v>2700</v>
      </c>
      <c r="D753" s="30">
        <v>480</v>
      </c>
      <c r="E753" s="30"/>
      <c r="F753" s="30"/>
      <c r="G753" s="30"/>
      <c r="H753" s="30"/>
      <c r="I753" s="30"/>
      <c r="J753" s="30"/>
      <c r="K753" s="30"/>
      <c r="L753" s="30"/>
      <c r="M753" s="30"/>
      <c r="N753" s="30"/>
      <c r="O753" s="30"/>
      <c r="P753" s="30"/>
      <c r="Q753" s="30"/>
      <c r="R753" s="30"/>
      <c r="S753" s="30"/>
      <c r="T753" s="30"/>
      <c r="U753" s="30"/>
      <c r="V753" s="30"/>
      <c r="W753" s="30"/>
      <c r="X753" s="30"/>
      <c r="Y753" s="30"/>
      <c r="Z753" s="30"/>
      <c r="AA753" s="30"/>
      <c r="AB753" s="30"/>
      <c r="AC753" s="30"/>
      <c r="AD753" s="30"/>
      <c r="AE753" s="30"/>
      <c r="AF753" s="30"/>
      <c r="AG753" s="30"/>
      <c r="AH753" s="30"/>
      <c r="AI753" s="30"/>
      <c r="AJ753" s="30"/>
      <c r="AK753" s="30"/>
      <c r="AL753" s="30"/>
      <c r="AM753" s="30"/>
      <c r="AN753" s="30"/>
      <c r="AO753" s="30"/>
      <c r="AP753" s="30"/>
      <c r="AQ753" s="30"/>
      <c r="AR753" s="30"/>
      <c r="AS753" s="30"/>
      <c r="AT753" s="30"/>
      <c r="AU753" s="30"/>
      <c r="AV753" s="30"/>
      <c r="AW753" s="30"/>
      <c r="AX753" s="30"/>
      <c r="AY753" s="30"/>
      <c r="AZ753" s="30"/>
      <c r="BA753" s="30"/>
      <c r="BB753" s="30"/>
      <c r="BC753" s="30"/>
      <c r="BD753" s="30"/>
      <c r="BE753" s="30"/>
      <c r="BF753" s="30"/>
      <c r="BG753" s="30"/>
      <c r="BH753" s="30"/>
      <c r="BI753" s="30"/>
      <c r="BJ753" s="30"/>
      <c r="BK753" s="30"/>
      <c r="BL753" s="30"/>
      <c r="BM753" s="30"/>
      <c r="BN753" s="30"/>
      <c r="BO753" s="30"/>
      <c r="BP753" s="30"/>
      <c r="BQ753" s="30"/>
      <c r="BR753" s="30"/>
      <c r="BS753" s="30"/>
      <c r="BT753" s="30"/>
      <c r="BU753" s="30"/>
      <c r="BV753" s="30"/>
      <c r="BW753" s="30"/>
      <c r="BX753" s="30"/>
      <c r="BY753" s="30"/>
      <c r="BZ753" s="30"/>
      <c r="CA753" s="30"/>
      <c r="CB753" s="30"/>
      <c r="CC753" s="30"/>
      <c r="CD753" s="30"/>
      <c r="CE753" s="30"/>
      <c r="CF753" s="30"/>
      <c r="CG753" s="30"/>
      <c r="CH753" s="30"/>
      <c r="CI753" s="30"/>
      <c r="CJ753" s="30"/>
      <c r="CK753" s="30"/>
      <c r="CL753" s="30"/>
      <c r="CM753" s="30"/>
      <c r="CN753" s="30"/>
      <c r="CO753" s="30"/>
      <c r="CP753" s="30"/>
      <c r="CQ753" s="30"/>
      <c r="CR753" s="30"/>
    </row>
    <row r="754" spans="1:96" x14ac:dyDescent="0.25">
      <c r="A754" s="30" t="s">
        <v>127</v>
      </c>
      <c r="B754" s="30">
        <v>2944</v>
      </c>
      <c r="C754" s="30" t="s">
        <v>2911</v>
      </c>
      <c r="D754" s="30">
        <v>1580</v>
      </c>
      <c r="E754" s="30"/>
      <c r="F754" s="30"/>
      <c r="G754" s="30"/>
      <c r="H754" s="30"/>
      <c r="I754" s="30"/>
      <c r="J754" s="30"/>
      <c r="K754" s="30"/>
      <c r="L754" s="30"/>
      <c r="M754" s="30"/>
      <c r="N754" s="30"/>
      <c r="O754" s="30"/>
      <c r="P754" s="30"/>
      <c r="Q754" s="30"/>
      <c r="R754" s="30"/>
      <c r="S754" s="30"/>
      <c r="T754" s="30"/>
      <c r="U754" s="30"/>
      <c r="V754" s="30"/>
      <c r="W754" s="30"/>
      <c r="X754" s="30"/>
      <c r="Y754" s="30"/>
      <c r="Z754" s="30"/>
      <c r="AA754" s="30"/>
      <c r="AB754" s="30"/>
      <c r="AC754" s="30"/>
      <c r="AD754" s="30"/>
      <c r="AE754" s="30"/>
      <c r="AF754" s="30"/>
      <c r="AG754" s="30"/>
      <c r="AH754" s="30"/>
      <c r="AI754" s="30"/>
      <c r="AJ754" s="30"/>
      <c r="AK754" s="30"/>
      <c r="AL754" s="30"/>
      <c r="AM754" s="30"/>
      <c r="AN754" s="30"/>
      <c r="AO754" s="30"/>
      <c r="AP754" s="30"/>
      <c r="AQ754" s="30"/>
      <c r="AR754" s="30"/>
      <c r="AS754" s="30"/>
      <c r="AT754" s="30"/>
      <c r="AU754" s="30"/>
      <c r="AV754" s="30"/>
      <c r="AW754" s="30"/>
      <c r="AX754" s="30"/>
      <c r="AY754" s="30"/>
      <c r="AZ754" s="30"/>
      <c r="BA754" s="30"/>
      <c r="BB754" s="30"/>
      <c r="BC754" s="30"/>
      <c r="BD754" s="30"/>
      <c r="BE754" s="30"/>
      <c r="BF754" s="30"/>
      <c r="BG754" s="30"/>
      <c r="BH754" s="30"/>
      <c r="BI754" s="30"/>
      <c r="BJ754" s="30"/>
      <c r="BK754" s="30"/>
      <c r="BL754" s="30"/>
      <c r="BM754" s="30"/>
      <c r="BN754" s="30"/>
      <c r="BO754" s="30"/>
      <c r="BP754" s="30"/>
      <c r="BQ754" s="30"/>
      <c r="BR754" s="30"/>
      <c r="BS754" s="30"/>
      <c r="BT754" s="30"/>
      <c r="BU754" s="30"/>
      <c r="BV754" s="30"/>
      <c r="BW754" s="30"/>
      <c r="BX754" s="30"/>
      <c r="BY754" s="30"/>
      <c r="BZ754" s="30"/>
      <c r="CA754" s="30"/>
      <c r="CB754" s="30"/>
      <c r="CC754" s="30"/>
      <c r="CD754" s="30"/>
      <c r="CE754" s="30"/>
      <c r="CF754" s="30"/>
      <c r="CG754" s="30"/>
      <c r="CH754" s="30"/>
      <c r="CI754" s="30"/>
      <c r="CJ754" s="30"/>
      <c r="CK754" s="30"/>
      <c r="CL754" s="30"/>
      <c r="CM754" s="30"/>
      <c r="CN754" s="30"/>
      <c r="CO754" s="30"/>
      <c r="CP754" s="30"/>
      <c r="CQ754" s="30"/>
      <c r="CR754" s="30"/>
    </row>
    <row r="755" spans="1:96" x14ac:dyDescent="0.25">
      <c r="A755" s="30" t="s">
        <v>128</v>
      </c>
      <c r="B755" s="30">
        <v>2946</v>
      </c>
      <c r="C755" s="30" t="s">
        <v>2666</v>
      </c>
      <c r="D755" s="30">
        <v>1420</v>
      </c>
      <c r="E755" s="30"/>
      <c r="F755" s="30"/>
      <c r="G755" s="30"/>
      <c r="H755" s="30"/>
      <c r="I755" s="30"/>
      <c r="J755" s="30"/>
      <c r="K755" s="30"/>
      <c r="L755" s="30"/>
      <c r="M755" s="30"/>
      <c r="N755" s="30"/>
      <c r="O755" s="30"/>
      <c r="P755" s="30"/>
      <c r="Q755" s="30"/>
      <c r="R755" s="30"/>
      <c r="S755" s="30"/>
      <c r="T755" s="30"/>
      <c r="U755" s="30"/>
      <c r="V755" s="30"/>
      <c r="W755" s="30"/>
      <c r="X755" s="30"/>
      <c r="Y755" s="30"/>
      <c r="Z755" s="30"/>
      <c r="AA755" s="30"/>
      <c r="AB755" s="30"/>
      <c r="AC755" s="30"/>
      <c r="AD755" s="30"/>
      <c r="AE755" s="30"/>
      <c r="AF755" s="30"/>
      <c r="AG755" s="30"/>
      <c r="AH755" s="30"/>
      <c r="AI755" s="30"/>
      <c r="AJ755" s="30"/>
      <c r="AK755" s="30"/>
      <c r="AL755" s="30"/>
      <c r="AM755" s="30"/>
      <c r="AN755" s="30"/>
      <c r="AO755" s="30"/>
      <c r="AP755" s="30"/>
      <c r="AQ755" s="30"/>
      <c r="AR755" s="30"/>
      <c r="AS755" s="30"/>
      <c r="AT755" s="30"/>
      <c r="AU755" s="30"/>
      <c r="AV755" s="30"/>
      <c r="AW755" s="30"/>
      <c r="AX755" s="30"/>
      <c r="AY755" s="30"/>
      <c r="AZ755" s="30"/>
      <c r="BA755" s="30"/>
      <c r="BB755" s="30"/>
      <c r="BC755" s="30"/>
      <c r="BD755" s="30"/>
      <c r="BE755" s="30"/>
      <c r="BF755" s="30"/>
      <c r="BG755" s="30"/>
      <c r="BH755" s="30"/>
      <c r="BI755" s="30"/>
      <c r="BJ755" s="30"/>
      <c r="BK755" s="30"/>
      <c r="BL755" s="30"/>
      <c r="BM755" s="30"/>
      <c r="BN755" s="30"/>
      <c r="BO755" s="30"/>
      <c r="BP755" s="30"/>
      <c r="BQ755" s="30"/>
      <c r="BR755" s="30"/>
      <c r="BS755" s="30"/>
      <c r="BT755" s="30"/>
      <c r="BU755" s="30"/>
      <c r="BV755" s="30"/>
      <c r="BW755" s="30"/>
      <c r="BX755" s="30"/>
      <c r="BY755" s="30"/>
      <c r="BZ755" s="30"/>
      <c r="CA755" s="30"/>
      <c r="CB755" s="30"/>
      <c r="CC755" s="30"/>
      <c r="CD755" s="30"/>
      <c r="CE755" s="30"/>
      <c r="CF755" s="30"/>
      <c r="CG755" s="30"/>
      <c r="CH755" s="30"/>
      <c r="CI755" s="30"/>
      <c r="CJ755" s="30"/>
      <c r="CK755" s="30"/>
      <c r="CL755" s="30"/>
      <c r="CM755" s="30"/>
      <c r="CN755" s="30"/>
      <c r="CO755" s="30"/>
      <c r="CP755" s="30"/>
      <c r="CQ755" s="30"/>
      <c r="CR755" s="30"/>
    </row>
    <row r="756" spans="1:96" x14ac:dyDescent="0.25">
      <c r="A756" s="30" t="s">
        <v>129</v>
      </c>
      <c r="B756" s="30">
        <v>7048</v>
      </c>
      <c r="C756" s="30" t="s">
        <v>2903</v>
      </c>
      <c r="D756" s="30">
        <v>2600</v>
      </c>
      <c r="E756" s="30"/>
      <c r="F756" s="30"/>
      <c r="G756" s="30"/>
      <c r="H756" s="30"/>
      <c r="I756" s="30"/>
      <c r="J756" s="30"/>
      <c r="K756" s="30"/>
      <c r="L756" s="30"/>
      <c r="M756" s="30"/>
      <c r="N756" s="30"/>
      <c r="O756" s="30"/>
      <c r="P756" s="30"/>
      <c r="Q756" s="30"/>
      <c r="R756" s="30"/>
      <c r="S756" s="30"/>
      <c r="T756" s="30"/>
      <c r="U756" s="30"/>
      <c r="V756" s="30"/>
      <c r="W756" s="30"/>
      <c r="X756" s="30"/>
      <c r="Y756" s="30"/>
      <c r="Z756" s="30"/>
      <c r="AA756" s="30"/>
      <c r="AB756" s="30"/>
      <c r="AC756" s="30"/>
      <c r="AD756" s="30"/>
      <c r="AE756" s="30"/>
      <c r="AF756" s="30"/>
      <c r="AG756" s="30"/>
      <c r="AH756" s="30"/>
      <c r="AI756" s="30"/>
      <c r="AJ756" s="30"/>
      <c r="AK756" s="30"/>
      <c r="AL756" s="30"/>
      <c r="AM756" s="30"/>
      <c r="AN756" s="30"/>
      <c r="AO756" s="30"/>
      <c r="AP756" s="30"/>
      <c r="AQ756" s="30"/>
      <c r="AR756" s="30"/>
      <c r="AS756" s="30"/>
      <c r="AT756" s="30"/>
      <c r="AU756" s="30"/>
      <c r="AV756" s="30"/>
      <c r="AW756" s="30"/>
      <c r="AX756" s="30"/>
      <c r="AY756" s="30"/>
      <c r="AZ756" s="30"/>
      <c r="BA756" s="30"/>
      <c r="BB756" s="30"/>
      <c r="BC756" s="30"/>
      <c r="BD756" s="30"/>
      <c r="BE756" s="30"/>
      <c r="BF756" s="30"/>
      <c r="BG756" s="30"/>
      <c r="BH756" s="30"/>
      <c r="BI756" s="30"/>
      <c r="BJ756" s="30"/>
      <c r="BK756" s="30"/>
      <c r="BL756" s="30"/>
      <c r="BM756" s="30"/>
      <c r="BN756" s="30"/>
      <c r="BO756" s="30"/>
      <c r="BP756" s="30"/>
      <c r="BQ756" s="30"/>
      <c r="BR756" s="30"/>
      <c r="BS756" s="30"/>
      <c r="BT756" s="30"/>
      <c r="BU756" s="30"/>
      <c r="BV756" s="30"/>
      <c r="BW756" s="30"/>
      <c r="BX756" s="30"/>
      <c r="BY756" s="30"/>
      <c r="BZ756" s="30"/>
      <c r="CA756" s="30"/>
      <c r="CB756" s="30"/>
      <c r="CC756" s="30"/>
      <c r="CD756" s="30"/>
      <c r="CE756" s="30"/>
      <c r="CF756" s="30"/>
      <c r="CG756" s="30"/>
      <c r="CH756" s="30"/>
      <c r="CI756" s="30"/>
      <c r="CJ756" s="30"/>
      <c r="CK756" s="30"/>
      <c r="CL756" s="30"/>
      <c r="CM756" s="30"/>
      <c r="CN756" s="30"/>
      <c r="CO756" s="30"/>
      <c r="CP756" s="30"/>
      <c r="CQ756" s="30"/>
      <c r="CR756" s="30"/>
    </row>
    <row r="757" spans="1:96" x14ac:dyDescent="0.25">
      <c r="A757" s="30" t="s">
        <v>130</v>
      </c>
      <c r="B757" s="30">
        <v>2956</v>
      </c>
      <c r="C757" s="30" t="s">
        <v>2919</v>
      </c>
      <c r="D757" s="30">
        <v>1450</v>
      </c>
      <c r="E757" s="30"/>
      <c r="F757" s="30"/>
      <c r="G757" s="30"/>
      <c r="H757" s="30"/>
      <c r="I757" s="30"/>
      <c r="J757" s="30"/>
      <c r="K757" s="30"/>
      <c r="L757" s="30"/>
      <c r="M757" s="30"/>
      <c r="N757" s="30"/>
      <c r="O757" s="30"/>
      <c r="P757" s="30"/>
      <c r="Q757" s="30"/>
      <c r="R757" s="30"/>
      <c r="S757" s="30"/>
      <c r="T757" s="30"/>
      <c r="U757" s="30"/>
      <c r="V757" s="30"/>
      <c r="W757" s="30"/>
      <c r="X757" s="30"/>
      <c r="Y757" s="30"/>
      <c r="Z757" s="30"/>
      <c r="AA757" s="30"/>
      <c r="AB757" s="30"/>
      <c r="AC757" s="30"/>
      <c r="AD757" s="30"/>
      <c r="AE757" s="30"/>
      <c r="AF757" s="30"/>
      <c r="AG757" s="30"/>
      <c r="AH757" s="30"/>
      <c r="AI757" s="30"/>
      <c r="AJ757" s="30"/>
      <c r="AK757" s="30"/>
      <c r="AL757" s="30"/>
      <c r="AM757" s="30"/>
      <c r="AN757" s="30"/>
      <c r="AO757" s="30"/>
      <c r="AP757" s="30"/>
      <c r="AQ757" s="30"/>
      <c r="AR757" s="30"/>
      <c r="AS757" s="30"/>
      <c r="AT757" s="30"/>
      <c r="AU757" s="30"/>
      <c r="AV757" s="30"/>
      <c r="AW757" s="30"/>
      <c r="AX757" s="30"/>
      <c r="AY757" s="30"/>
      <c r="AZ757" s="30"/>
      <c r="BA757" s="30"/>
      <c r="BB757" s="30"/>
      <c r="BC757" s="30"/>
      <c r="BD757" s="30"/>
      <c r="BE757" s="30"/>
      <c r="BF757" s="30"/>
      <c r="BG757" s="30"/>
      <c r="BH757" s="30"/>
      <c r="BI757" s="30"/>
      <c r="BJ757" s="30"/>
      <c r="BK757" s="30"/>
      <c r="BL757" s="30"/>
      <c r="BM757" s="30"/>
      <c r="BN757" s="30"/>
      <c r="BO757" s="30"/>
      <c r="BP757" s="30"/>
      <c r="BQ757" s="30"/>
      <c r="BR757" s="30"/>
      <c r="BS757" s="30"/>
      <c r="BT757" s="30"/>
      <c r="BU757" s="30"/>
      <c r="BV757" s="30"/>
      <c r="BW757" s="30"/>
      <c r="BX757" s="30"/>
      <c r="BY757" s="30"/>
      <c r="BZ757" s="30"/>
      <c r="CA757" s="30"/>
      <c r="CB757" s="30"/>
      <c r="CC757" s="30"/>
      <c r="CD757" s="30"/>
      <c r="CE757" s="30"/>
      <c r="CF757" s="30"/>
      <c r="CG757" s="30"/>
      <c r="CH757" s="30"/>
      <c r="CI757" s="30"/>
      <c r="CJ757" s="30"/>
      <c r="CK757" s="30"/>
      <c r="CL757" s="30"/>
      <c r="CM757" s="30"/>
      <c r="CN757" s="30"/>
      <c r="CO757" s="30"/>
      <c r="CP757" s="30"/>
      <c r="CQ757" s="30"/>
      <c r="CR757" s="30"/>
    </row>
    <row r="758" spans="1:96" x14ac:dyDescent="0.25">
      <c r="A758" s="30" t="s">
        <v>131</v>
      </c>
      <c r="B758" s="30">
        <v>2958</v>
      </c>
      <c r="C758" s="30" t="s">
        <v>2919</v>
      </c>
      <c r="D758" s="30">
        <v>1450</v>
      </c>
      <c r="E758" s="30"/>
      <c r="F758" s="30"/>
      <c r="G758" s="30"/>
      <c r="H758" s="30"/>
      <c r="I758" s="30"/>
      <c r="J758" s="30"/>
      <c r="K758" s="30"/>
      <c r="L758" s="30"/>
      <c r="M758" s="30"/>
      <c r="N758" s="30"/>
      <c r="O758" s="30"/>
      <c r="P758" s="30"/>
      <c r="Q758" s="30"/>
      <c r="R758" s="30"/>
      <c r="S758" s="30"/>
      <c r="T758" s="30"/>
      <c r="U758" s="30"/>
      <c r="V758" s="30"/>
      <c r="W758" s="30"/>
      <c r="X758" s="30"/>
      <c r="Y758" s="30"/>
      <c r="Z758" s="30"/>
      <c r="AA758" s="30"/>
      <c r="AB758" s="30"/>
      <c r="AC758" s="30"/>
      <c r="AD758" s="30"/>
      <c r="AE758" s="30"/>
      <c r="AF758" s="30"/>
      <c r="AG758" s="30"/>
      <c r="AH758" s="30"/>
      <c r="AI758" s="30"/>
      <c r="AJ758" s="30"/>
      <c r="AK758" s="30"/>
      <c r="AL758" s="30"/>
      <c r="AM758" s="30"/>
      <c r="AN758" s="30"/>
      <c r="AO758" s="30"/>
      <c r="AP758" s="30"/>
      <c r="AQ758" s="30"/>
      <c r="AR758" s="30"/>
      <c r="AS758" s="30"/>
      <c r="AT758" s="30"/>
      <c r="AU758" s="30"/>
      <c r="AV758" s="30"/>
      <c r="AW758" s="30"/>
      <c r="AX758" s="30"/>
      <c r="AY758" s="30"/>
      <c r="AZ758" s="30"/>
      <c r="BA758" s="30"/>
      <c r="BB758" s="30"/>
      <c r="BC758" s="30"/>
      <c r="BD758" s="30"/>
      <c r="BE758" s="30"/>
      <c r="BF758" s="30"/>
      <c r="BG758" s="30"/>
      <c r="BH758" s="30"/>
      <c r="BI758" s="30"/>
      <c r="BJ758" s="30"/>
      <c r="BK758" s="30"/>
      <c r="BL758" s="30"/>
      <c r="BM758" s="30"/>
      <c r="BN758" s="30"/>
      <c r="BO758" s="30"/>
      <c r="BP758" s="30"/>
      <c r="BQ758" s="30"/>
      <c r="BR758" s="30"/>
      <c r="BS758" s="30"/>
      <c r="BT758" s="30"/>
      <c r="BU758" s="30"/>
      <c r="BV758" s="30"/>
      <c r="BW758" s="30"/>
      <c r="BX758" s="30"/>
      <c r="BY758" s="30"/>
      <c r="BZ758" s="30"/>
      <c r="CA758" s="30"/>
      <c r="CB758" s="30"/>
      <c r="CC758" s="30"/>
      <c r="CD758" s="30"/>
      <c r="CE758" s="30"/>
      <c r="CF758" s="30"/>
      <c r="CG758" s="30"/>
      <c r="CH758" s="30"/>
      <c r="CI758" s="30"/>
      <c r="CJ758" s="30"/>
      <c r="CK758" s="30"/>
      <c r="CL758" s="30"/>
      <c r="CM758" s="30"/>
      <c r="CN758" s="30"/>
      <c r="CO758" s="30"/>
      <c r="CP758" s="30"/>
      <c r="CQ758" s="30"/>
      <c r="CR758" s="30"/>
    </row>
    <row r="759" spans="1:96" x14ac:dyDescent="0.25">
      <c r="A759" s="30" t="s">
        <v>132</v>
      </c>
      <c r="B759" s="30">
        <v>2960</v>
      </c>
      <c r="C759" s="30" t="s">
        <v>2919</v>
      </c>
      <c r="D759" s="30">
        <v>1450</v>
      </c>
      <c r="E759" s="30"/>
      <c r="F759" s="30"/>
      <c r="G759" s="30"/>
      <c r="H759" s="30"/>
      <c r="I759" s="30"/>
      <c r="J759" s="30"/>
      <c r="K759" s="30"/>
      <c r="L759" s="30"/>
      <c r="M759" s="30"/>
      <c r="N759" s="30"/>
      <c r="O759" s="30"/>
      <c r="P759" s="30"/>
      <c r="Q759" s="30"/>
      <c r="R759" s="30"/>
      <c r="S759" s="30"/>
      <c r="T759" s="30"/>
      <c r="U759" s="30"/>
      <c r="V759" s="30"/>
      <c r="W759" s="30"/>
      <c r="X759" s="30"/>
      <c r="Y759" s="30"/>
      <c r="Z759" s="30"/>
      <c r="AA759" s="30"/>
      <c r="AB759" s="30"/>
      <c r="AC759" s="30"/>
      <c r="AD759" s="30"/>
      <c r="AE759" s="30"/>
      <c r="AF759" s="30"/>
      <c r="AG759" s="30"/>
      <c r="AH759" s="30"/>
      <c r="AI759" s="30"/>
      <c r="AJ759" s="30"/>
      <c r="AK759" s="30"/>
      <c r="AL759" s="30"/>
      <c r="AM759" s="30"/>
      <c r="AN759" s="30"/>
      <c r="AO759" s="30"/>
      <c r="AP759" s="30"/>
      <c r="AQ759" s="30"/>
      <c r="AR759" s="30"/>
      <c r="AS759" s="30"/>
      <c r="AT759" s="30"/>
      <c r="AU759" s="30"/>
      <c r="AV759" s="30"/>
      <c r="AW759" s="30"/>
      <c r="AX759" s="30"/>
      <c r="AY759" s="30"/>
      <c r="AZ759" s="30"/>
      <c r="BA759" s="30"/>
      <c r="BB759" s="30"/>
      <c r="BC759" s="30"/>
      <c r="BD759" s="30"/>
      <c r="BE759" s="30"/>
      <c r="BF759" s="30"/>
      <c r="BG759" s="30"/>
      <c r="BH759" s="30"/>
      <c r="BI759" s="30"/>
      <c r="BJ759" s="30"/>
      <c r="BK759" s="30"/>
      <c r="BL759" s="30"/>
      <c r="BM759" s="30"/>
      <c r="BN759" s="30"/>
      <c r="BO759" s="30"/>
      <c r="BP759" s="30"/>
      <c r="BQ759" s="30"/>
      <c r="BR759" s="30"/>
      <c r="BS759" s="30"/>
      <c r="BT759" s="30"/>
      <c r="BU759" s="30"/>
      <c r="BV759" s="30"/>
      <c r="BW759" s="30"/>
      <c r="BX759" s="30"/>
      <c r="BY759" s="30"/>
      <c r="BZ759" s="30"/>
      <c r="CA759" s="30"/>
      <c r="CB759" s="30"/>
      <c r="CC759" s="30"/>
      <c r="CD759" s="30"/>
      <c r="CE759" s="30"/>
      <c r="CF759" s="30"/>
      <c r="CG759" s="30"/>
      <c r="CH759" s="30"/>
      <c r="CI759" s="30"/>
      <c r="CJ759" s="30"/>
      <c r="CK759" s="30"/>
      <c r="CL759" s="30"/>
      <c r="CM759" s="30"/>
      <c r="CN759" s="30"/>
      <c r="CO759" s="30"/>
      <c r="CP759" s="30"/>
      <c r="CQ759" s="30"/>
      <c r="CR759" s="30"/>
    </row>
    <row r="760" spans="1:96" x14ac:dyDescent="0.25">
      <c r="A760" s="30" t="s">
        <v>133</v>
      </c>
      <c r="B760" s="30">
        <v>2964</v>
      </c>
      <c r="C760" s="30" t="s">
        <v>2671</v>
      </c>
      <c r="D760" s="30">
        <v>470</v>
      </c>
      <c r="E760" s="30"/>
      <c r="F760" s="30"/>
      <c r="G760" s="30"/>
      <c r="H760" s="30"/>
      <c r="I760" s="30"/>
      <c r="J760" s="30"/>
      <c r="K760" s="30"/>
      <c r="L760" s="30"/>
      <c r="M760" s="30"/>
      <c r="N760" s="30"/>
      <c r="O760" s="30"/>
      <c r="P760" s="30"/>
      <c r="Q760" s="30"/>
      <c r="R760" s="30"/>
      <c r="S760" s="30"/>
      <c r="T760" s="30"/>
      <c r="U760" s="30"/>
      <c r="V760" s="30"/>
      <c r="W760" s="30"/>
      <c r="X760" s="30"/>
      <c r="Y760" s="30"/>
      <c r="Z760" s="30"/>
      <c r="AA760" s="30"/>
      <c r="AB760" s="30"/>
      <c r="AC760" s="30"/>
      <c r="AD760" s="30"/>
      <c r="AE760" s="30"/>
      <c r="AF760" s="30"/>
      <c r="AG760" s="30"/>
      <c r="AH760" s="30"/>
      <c r="AI760" s="30"/>
      <c r="AJ760" s="30"/>
      <c r="AK760" s="30"/>
      <c r="AL760" s="30"/>
      <c r="AM760" s="30"/>
      <c r="AN760" s="30"/>
      <c r="AO760" s="30"/>
      <c r="AP760" s="30"/>
      <c r="AQ760" s="30"/>
      <c r="AR760" s="30"/>
      <c r="AS760" s="30"/>
      <c r="AT760" s="30"/>
      <c r="AU760" s="30"/>
      <c r="AV760" s="30"/>
      <c r="AW760" s="30"/>
      <c r="AX760" s="30"/>
      <c r="AY760" s="30"/>
      <c r="AZ760" s="30"/>
      <c r="BA760" s="30"/>
      <c r="BB760" s="30"/>
      <c r="BC760" s="30"/>
      <c r="BD760" s="30"/>
      <c r="BE760" s="30"/>
      <c r="BF760" s="30"/>
      <c r="BG760" s="30"/>
      <c r="BH760" s="30"/>
      <c r="BI760" s="30"/>
      <c r="BJ760" s="30"/>
      <c r="BK760" s="30"/>
      <c r="BL760" s="30"/>
      <c r="BM760" s="30"/>
      <c r="BN760" s="30"/>
      <c r="BO760" s="30"/>
      <c r="BP760" s="30"/>
      <c r="BQ760" s="30"/>
      <c r="BR760" s="30"/>
      <c r="BS760" s="30"/>
      <c r="BT760" s="30"/>
      <c r="BU760" s="30"/>
      <c r="BV760" s="30"/>
      <c r="BW760" s="30"/>
      <c r="BX760" s="30"/>
      <c r="BY760" s="30"/>
      <c r="BZ760" s="30"/>
      <c r="CA760" s="30"/>
      <c r="CB760" s="30"/>
      <c r="CC760" s="30"/>
      <c r="CD760" s="30"/>
      <c r="CE760" s="30"/>
      <c r="CF760" s="30"/>
      <c r="CG760" s="30"/>
      <c r="CH760" s="30"/>
      <c r="CI760" s="30"/>
      <c r="CJ760" s="30"/>
      <c r="CK760" s="30"/>
      <c r="CL760" s="30"/>
      <c r="CM760" s="30"/>
      <c r="CN760" s="30"/>
      <c r="CO760" s="30"/>
      <c r="CP760" s="30"/>
      <c r="CQ760" s="30"/>
      <c r="CR760" s="30"/>
    </row>
    <row r="761" spans="1:96" x14ac:dyDescent="0.25">
      <c r="A761" s="30" t="s">
        <v>134</v>
      </c>
      <c r="B761" s="30">
        <v>2965</v>
      </c>
      <c r="C761" s="30" t="s">
        <v>2647</v>
      </c>
      <c r="D761" s="30">
        <v>900</v>
      </c>
      <c r="E761" s="30"/>
      <c r="F761" s="30"/>
      <c r="G761" s="30"/>
      <c r="H761" s="30"/>
      <c r="I761" s="30"/>
      <c r="J761" s="30"/>
      <c r="K761" s="30"/>
      <c r="L761" s="30"/>
      <c r="M761" s="30"/>
      <c r="N761" s="30"/>
      <c r="O761" s="30"/>
      <c r="P761" s="30"/>
      <c r="Q761" s="30"/>
      <c r="R761" s="30"/>
      <c r="S761" s="30"/>
      <c r="T761" s="30"/>
      <c r="U761" s="30"/>
      <c r="V761" s="30"/>
      <c r="W761" s="30"/>
      <c r="X761" s="30"/>
      <c r="Y761" s="30"/>
      <c r="Z761" s="30"/>
      <c r="AA761" s="30"/>
      <c r="AB761" s="30"/>
      <c r="AC761" s="30"/>
      <c r="AD761" s="30"/>
      <c r="AE761" s="30"/>
      <c r="AF761" s="30"/>
      <c r="AG761" s="30"/>
      <c r="AH761" s="30"/>
      <c r="AI761" s="30"/>
      <c r="AJ761" s="30"/>
      <c r="AK761" s="30"/>
      <c r="AL761" s="30"/>
      <c r="AM761" s="30"/>
      <c r="AN761" s="30"/>
      <c r="AO761" s="30"/>
      <c r="AP761" s="30"/>
      <c r="AQ761" s="30"/>
      <c r="AR761" s="30"/>
      <c r="AS761" s="30"/>
      <c r="AT761" s="30"/>
      <c r="AU761" s="30"/>
      <c r="AV761" s="30"/>
      <c r="AW761" s="30"/>
      <c r="AX761" s="30"/>
      <c r="AY761" s="30"/>
      <c r="AZ761" s="30"/>
      <c r="BA761" s="30"/>
      <c r="BB761" s="30"/>
      <c r="BC761" s="30"/>
      <c r="BD761" s="30"/>
      <c r="BE761" s="30"/>
      <c r="BF761" s="30"/>
      <c r="BG761" s="30"/>
      <c r="BH761" s="30"/>
      <c r="BI761" s="30"/>
      <c r="BJ761" s="30"/>
      <c r="BK761" s="30"/>
      <c r="BL761" s="30"/>
      <c r="BM761" s="30"/>
      <c r="BN761" s="30"/>
      <c r="BO761" s="30"/>
      <c r="BP761" s="30"/>
      <c r="BQ761" s="30"/>
      <c r="BR761" s="30"/>
      <c r="BS761" s="30"/>
      <c r="BT761" s="30"/>
      <c r="BU761" s="30"/>
      <c r="BV761" s="30"/>
      <c r="BW761" s="30"/>
      <c r="BX761" s="30"/>
      <c r="BY761" s="30"/>
      <c r="BZ761" s="30"/>
      <c r="CA761" s="30"/>
      <c r="CB761" s="30"/>
      <c r="CC761" s="30"/>
      <c r="CD761" s="30"/>
      <c r="CE761" s="30"/>
      <c r="CF761" s="30"/>
      <c r="CG761" s="30"/>
      <c r="CH761" s="30"/>
      <c r="CI761" s="30"/>
      <c r="CJ761" s="30"/>
      <c r="CK761" s="30"/>
      <c r="CL761" s="30"/>
      <c r="CM761" s="30"/>
      <c r="CN761" s="30"/>
      <c r="CO761" s="30"/>
      <c r="CP761" s="30"/>
      <c r="CQ761" s="30"/>
      <c r="CR761" s="30"/>
    </row>
    <row r="762" spans="1:96" x14ac:dyDescent="0.25">
      <c r="A762" s="30" t="s">
        <v>135</v>
      </c>
      <c r="B762" s="30">
        <v>2970</v>
      </c>
      <c r="C762" s="30" t="s">
        <v>2700</v>
      </c>
      <c r="D762" s="30">
        <v>480</v>
      </c>
      <c r="E762" s="30"/>
      <c r="F762" s="30"/>
      <c r="G762" s="30"/>
      <c r="H762" s="30"/>
      <c r="I762" s="30"/>
      <c r="J762" s="30"/>
      <c r="K762" s="30"/>
      <c r="L762" s="30"/>
      <c r="M762" s="30"/>
      <c r="N762" s="30"/>
      <c r="O762" s="30"/>
      <c r="P762" s="30"/>
      <c r="Q762" s="30"/>
      <c r="R762" s="30"/>
      <c r="S762" s="30"/>
      <c r="T762" s="30"/>
      <c r="U762" s="30"/>
      <c r="V762" s="30"/>
      <c r="W762" s="30"/>
      <c r="X762" s="30"/>
      <c r="Y762" s="30"/>
      <c r="Z762" s="30"/>
      <c r="AA762" s="30"/>
      <c r="AB762" s="30"/>
      <c r="AC762" s="30"/>
      <c r="AD762" s="30"/>
      <c r="AE762" s="30"/>
      <c r="AF762" s="30"/>
      <c r="AG762" s="30"/>
      <c r="AH762" s="30"/>
      <c r="AI762" s="30"/>
      <c r="AJ762" s="30"/>
      <c r="AK762" s="30"/>
      <c r="AL762" s="30"/>
      <c r="AM762" s="30"/>
      <c r="AN762" s="30"/>
      <c r="AO762" s="30"/>
      <c r="AP762" s="30"/>
      <c r="AQ762" s="30"/>
      <c r="AR762" s="30"/>
      <c r="AS762" s="30"/>
      <c r="AT762" s="30"/>
      <c r="AU762" s="30"/>
      <c r="AV762" s="30"/>
      <c r="AW762" s="30"/>
      <c r="AX762" s="30"/>
      <c r="AY762" s="30"/>
      <c r="AZ762" s="30"/>
      <c r="BA762" s="30"/>
      <c r="BB762" s="30"/>
      <c r="BC762" s="30"/>
      <c r="BD762" s="30"/>
      <c r="BE762" s="30"/>
      <c r="BF762" s="30"/>
      <c r="BG762" s="30"/>
      <c r="BH762" s="30"/>
      <c r="BI762" s="30"/>
      <c r="BJ762" s="30"/>
      <c r="BK762" s="30"/>
      <c r="BL762" s="30"/>
      <c r="BM762" s="30"/>
      <c r="BN762" s="30"/>
      <c r="BO762" s="30"/>
      <c r="BP762" s="30"/>
      <c r="BQ762" s="30"/>
      <c r="BR762" s="30"/>
      <c r="BS762" s="30"/>
      <c r="BT762" s="30"/>
      <c r="BU762" s="30"/>
      <c r="BV762" s="30"/>
      <c r="BW762" s="30"/>
      <c r="BX762" s="30"/>
      <c r="BY762" s="30"/>
      <c r="BZ762" s="30"/>
      <c r="CA762" s="30"/>
      <c r="CB762" s="30"/>
      <c r="CC762" s="30"/>
      <c r="CD762" s="30"/>
      <c r="CE762" s="30"/>
      <c r="CF762" s="30"/>
      <c r="CG762" s="30"/>
      <c r="CH762" s="30"/>
      <c r="CI762" s="30"/>
      <c r="CJ762" s="30"/>
      <c r="CK762" s="30"/>
      <c r="CL762" s="30"/>
      <c r="CM762" s="30"/>
      <c r="CN762" s="30"/>
      <c r="CO762" s="30"/>
      <c r="CP762" s="30"/>
      <c r="CQ762" s="30"/>
      <c r="CR762" s="30"/>
    </row>
    <row r="763" spans="1:96" x14ac:dyDescent="0.25">
      <c r="A763" s="30" t="s">
        <v>136</v>
      </c>
      <c r="B763" s="30">
        <v>2980</v>
      </c>
      <c r="C763" s="30" t="s">
        <v>2920</v>
      </c>
      <c r="D763" s="30">
        <v>1850</v>
      </c>
      <c r="E763" s="30"/>
      <c r="F763" s="30"/>
      <c r="G763" s="30"/>
      <c r="H763" s="30"/>
      <c r="I763" s="30"/>
      <c r="J763" s="30"/>
      <c r="K763" s="30"/>
      <c r="L763" s="30"/>
      <c r="M763" s="30"/>
      <c r="N763" s="30"/>
      <c r="O763" s="30"/>
      <c r="P763" s="30"/>
      <c r="Q763" s="30"/>
      <c r="R763" s="30"/>
      <c r="S763" s="30"/>
      <c r="T763" s="30"/>
      <c r="U763" s="30"/>
      <c r="V763" s="30"/>
      <c r="W763" s="30"/>
      <c r="X763" s="30"/>
      <c r="Y763" s="30"/>
      <c r="Z763" s="30"/>
      <c r="AA763" s="30"/>
      <c r="AB763" s="30"/>
      <c r="AC763" s="30"/>
      <c r="AD763" s="30"/>
      <c r="AE763" s="30"/>
      <c r="AF763" s="30"/>
      <c r="AG763" s="30"/>
      <c r="AH763" s="30"/>
      <c r="AI763" s="30"/>
      <c r="AJ763" s="30"/>
      <c r="AK763" s="30"/>
      <c r="AL763" s="30"/>
      <c r="AM763" s="30"/>
      <c r="AN763" s="30"/>
      <c r="AO763" s="30"/>
      <c r="AP763" s="30"/>
      <c r="AQ763" s="30"/>
      <c r="AR763" s="30"/>
      <c r="AS763" s="30"/>
      <c r="AT763" s="30"/>
      <c r="AU763" s="30"/>
      <c r="AV763" s="30"/>
      <c r="AW763" s="30"/>
      <c r="AX763" s="30"/>
      <c r="AY763" s="30"/>
      <c r="AZ763" s="30"/>
      <c r="BA763" s="30"/>
      <c r="BB763" s="30"/>
      <c r="BC763" s="30"/>
      <c r="BD763" s="30"/>
      <c r="BE763" s="30"/>
      <c r="BF763" s="30"/>
      <c r="BG763" s="30"/>
      <c r="BH763" s="30"/>
      <c r="BI763" s="30"/>
      <c r="BJ763" s="30"/>
      <c r="BK763" s="30"/>
      <c r="BL763" s="30"/>
      <c r="BM763" s="30"/>
      <c r="BN763" s="30"/>
      <c r="BO763" s="30"/>
      <c r="BP763" s="30"/>
      <c r="BQ763" s="30"/>
      <c r="BR763" s="30"/>
      <c r="BS763" s="30"/>
      <c r="BT763" s="30"/>
      <c r="BU763" s="30"/>
      <c r="BV763" s="30"/>
      <c r="BW763" s="30"/>
      <c r="BX763" s="30"/>
      <c r="BY763" s="30"/>
      <c r="BZ763" s="30"/>
      <c r="CA763" s="30"/>
      <c r="CB763" s="30"/>
      <c r="CC763" s="30"/>
      <c r="CD763" s="30"/>
      <c r="CE763" s="30"/>
      <c r="CF763" s="30"/>
      <c r="CG763" s="30"/>
      <c r="CH763" s="30"/>
      <c r="CI763" s="30"/>
      <c r="CJ763" s="30"/>
      <c r="CK763" s="30"/>
      <c r="CL763" s="30"/>
      <c r="CM763" s="30"/>
      <c r="CN763" s="30"/>
      <c r="CO763" s="30"/>
      <c r="CP763" s="30"/>
      <c r="CQ763" s="30"/>
      <c r="CR763" s="30"/>
    </row>
    <row r="764" spans="1:96" x14ac:dyDescent="0.25">
      <c r="A764" s="30" t="s">
        <v>137</v>
      </c>
      <c r="B764" s="30">
        <v>2988</v>
      </c>
      <c r="C764" s="30" t="s">
        <v>2920</v>
      </c>
      <c r="D764" s="30">
        <v>1850</v>
      </c>
      <c r="E764" s="30"/>
      <c r="F764" s="30"/>
      <c r="G764" s="30"/>
      <c r="H764" s="30"/>
      <c r="I764" s="30"/>
      <c r="J764" s="30"/>
      <c r="K764" s="30"/>
      <c r="L764" s="30"/>
      <c r="M764" s="30"/>
      <c r="N764" s="30"/>
      <c r="O764" s="30"/>
      <c r="P764" s="30"/>
      <c r="Q764" s="30"/>
      <c r="R764" s="30"/>
      <c r="S764" s="30"/>
      <c r="T764" s="30"/>
      <c r="U764" s="30"/>
      <c r="V764" s="30"/>
      <c r="W764" s="30"/>
      <c r="X764" s="30"/>
      <c r="Y764" s="30"/>
      <c r="Z764" s="30"/>
      <c r="AA764" s="30"/>
      <c r="AB764" s="30"/>
      <c r="AC764" s="30"/>
      <c r="AD764" s="30"/>
      <c r="AE764" s="30"/>
      <c r="AF764" s="30"/>
      <c r="AG764" s="30"/>
      <c r="AH764" s="30"/>
      <c r="AI764" s="30"/>
      <c r="AJ764" s="30"/>
      <c r="AK764" s="30"/>
      <c r="AL764" s="30"/>
      <c r="AM764" s="30"/>
      <c r="AN764" s="30"/>
      <c r="AO764" s="30"/>
      <c r="AP764" s="30"/>
      <c r="AQ764" s="30"/>
      <c r="AR764" s="30"/>
      <c r="AS764" s="30"/>
      <c r="AT764" s="30"/>
      <c r="AU764" s="30"/>
      <c r="AV764" s="30"/>
      <c r="AW764" s="30"/>
      <c r="AX764" s="30"/>
      <c r="AY764" s="30"/>
      <c r="AZ764" s="30"/>
      <c r="BA764" s="30"/>
      <c r="BB764" s="30"/>
      <c r="BC764" s="30"/>
      <c r="BD764" s="30"/>
      <c r="BE764" s="30"/>
      <c r="BF764" s="30"/>
      <c r="BG764" s="30"/>
      <c r="BH764" s="30"/>
      <c r="BI764" s="30"/>
      <c r="BJ764" s="30"/>
      <c r="BK764" s="30"/>
      <c r="BL764" s="30"/>
      <c r="BM764" s="30"/>
      <c r="BN764" s="30"/>
      <c r="BO764" s="30"/>
      <c r="BP764" s="30"/>
      <c r="BQ764" s="30"/>
      <c r="BR764" s="30"/>
      <c r="BS764" s="30"/>
      <c r="BT764" s="30"/>
      <c r="BU764" s="30"/>
      <c r="BV764" s="30"/>
      <c r="BW764" s="30"/>
      <c r="BX764" s="30"/>
      <c r="BY764" s="30"/>
      <c r="BZ764" s="30"/>
      <c r="CA764" s="30"/>
      <c r="CB764" s="30"/>
      <c r="CC764" s="30"/>
      <c r="CD764" s="30"/>
      <c r="CE764" s="30"/>
      <c r="CF764" s="30"/>
      <c r="CG764" s="30"/>
      <c r="CH764" s="30"/>
      <c r="CI764" s="30"/>
      <c r="CJ764" s="30"/>
      <c r="CK764" s="30"/>
      <c r="CL764" s="30"/>
      <c r="CM764" s="30"/>
      <c r="CN764" s="30"/>
      <c r="CO764" s="30"/>
      <c r="CP764" s="30"/>
      <c r="CQ764" s="30"/>
      <c r="CR764" s="30"/>
    </row>
    <row r="765" spans="1:96" x14ac:dyDescent="0.25">
      <c r="A765" s="30" t="s">
        <v>138</v>
      </c>
      <c r="B765" s="30">
        <v>2995</v>
      </c>
      <c r="C765" s="30" t="s">
        <v>2696</v>
      </c>
      <c r="D765" s="30">
        <v>180</v>
      </c>
      <c r="E765" s="30"/>
      <c r="F765" s="30"/>
      <c r="G765" s="30"/>
      <c r="H765" s="30"/>
      <c r="I765" s="30"/>
      <c r="J765" s="30"/>
      <c r="K765" s="30"/>
      <c r="L765" s="30"/>
      <c r="M765" s="30"/>
      <c r="N765" s="30"/>
      <c r="O765" s="30"/>
      <c r="P765" s="30"/>
      <c r="Q765" s="30"/>
      <c r="R765" s="30"/>
      <c r="S765" s="30"/>
      <c r="T765" s="30"/>
      <c r="U765" s="30"/>
      <c r="V765" s="30"/>
      <c r="W765" s="30"/>
      <c r="X765" s="30"/>
      <c r="Y765" s="30"/>
      <c r="Z765" s="30"/>
      <c r="AA765" s="30"/>
      <c r="AB765" s="30"/>
      <c r="AC765" s="30"/>
      <c r="AD765" s="30"/>
      <c r="AE765" s="30"/>
      <c r="AF765" s="30"/>
      <c r="AG765" s="30"/>
      <c r="AH765" s="30"/>
      <c r="AI765" s="30"/>
      <c r="AJ765" s="30"/>
      <c r="AK765" s="30"/>
      <c r="AL765" s="30"/>
      <c r="AM765" s="30"/>
      <c r="AN765" s="30"/>
      <c r="AO765" s="30"/>
      <c r="AP765" s="30"/>
      <c r="AQ765" s="30"/>
      <c r="AR765" s="30"/>
      <c r="AS765" s="30"/>
      <c r="AT765" s="30"/>
      <c r="AU765" s="30"/>
      <c r="AV765" s="30"/>
      <c r="AW765" s="30"/>
      <c r="AX765" s="30"/>
      <c r="AY765" s="30"/>
      <c r="AZ765" s="30"/>
      <c r="BA765" s="30"/>
      <c r="BB765" s="30"/>
      <c r="BC765" s="30"/>
      <c r="BD765" s="30"/>
      <c r="BE765" s="30"/>
      <c r="BF765" s="30"/>
      <c r="BG765" s="30"/>
      <c r="BH765" s="30"/>
      <c r="BI765" s="30"/>
      <c r="BJ765" s="30"/>
      <c r="BK765" s="30"/>
      <c r="BL765" s="30"/>
      <c r="BM765" s="30"/>
      <c r="BN765" s="30"/>
      <c r="BO765" s="30"/>
      <c r="BP765" s="30"/>
      <c r="BQ765" s="30"/>
      <c r="BR765" s="30"/>
      <c r="BS765" s="30"/>
      <c r="BT765" s="30"/>
      <c r="BU765" s="30"/>
      <c r="BV765" s="30"/>
      <c r="BW765" s="30"/>
      <c r="BX765" s="30"/>
      <c r="BY765" s="30"/>
      <c r="BZ765" s="30"/>
      <c r="CA765" s="30"/>
      <c r="CB765" s="30"/>
      <c r="CC765" s="30"/>
      <c r="CD765" s="30"/>
      <c r="CE765" s="30"/>
      <c r="CF765" s="30"/>
      <c r="CG765" s="30"/>
      <c r="CH765" s="30"/>
      <c r="CI765" s="30"/>
      <c r="CJ765" s="30"/>
      <c r="CK765" s="30"/>
      <c r="CL765" s="30"/>
      <c r="CM765" s="30"/>
      <c r="CN765" s="30"/>
      <c r="CO765" s="30"/>
      <c r="CP765" s="30"/>
      <c r="CQ765" s="30"/>
      <c r="CR765" s="30"/>
    </row>
    <row r="766" spans="1:96" x14ac:dyDescent="0.25">
      <c r="A766" s="30" t="s">
        <v>139</v>
      </c>
      <c r="B766" s="30">
        <v>2998</v>
      </c>
      <c r="C766" s="30" t="s">
        <v>2696</v>
      </c>
      <c r="D766" s="30">
        <v>180</v>
      </c>
      <c r="E766" s="30"/>
      <c r="F766" s="30"/>
      <c r="G766" s="30"/>
      <c r="H766" s="30"/>
      <c r="I766" s="30"/>
      <c r="J766" s="30"/>
      <c r="K766" s="30"/>
      <c r="L766" s="30"/>
      <c r="M766" s="30"/>
      <c r="N766" s="30"/>
      <c r="O766" s="30"/>
      <c r="P766" s="30"/>
      <c r="Q766" s="30"/>
      <c r="R766" s="30"/>
      <c r="S766" s="30"/>
      <c r="T766" s="30"/>
      <c r="U766" s="30"/>
      <c r="V766" s="30"/>
      <c r="W766" s="30"/>
      <c r="X766" s="30"/>
      <c r="Y766" s="30"/>
      <c r="Z766" s="30"/>
      <c r="AA766" s="30"/>
      <c r="AB766" s="30"/>
      <c r="AC766" s="30"/>
      <c r="AD766" s="30"/>
      <c r="AE766" s="30"/>
      <c r="AF766" s="30"/>
      <c r="AG766" s="30"/>
      <c r="AH766" s="30"/>
      <c r="AI766" s="30"/>
      <c r="AJ766" s="30"/>
      <c r="AK766" s="30"/>
      <c r="AL766" s="30"/>
      <c r="AM766" s="30"/>
      <c r="AN766" s="30"/>
      <c r="AO766" s="30"/>
      <c r="AP766" s="30"/>
      <c r="AQ766" s="30"/>
      <c r="AR766" s="30"/>
      <c r="AS766" s="30"/>
      <c r="AT766" s="30"/>
      <c r="AU766" s="30"/>
      <c r="AV766" s="30"/>
      <c r="AW766" s="30"/>
      <c r="AX766" s="30"/>
      <c r="AY766" s="30"/>
      <c r="AZ766" s="30"/>
      <c r="BA766" s="30"/>
      <c r="BB766" s="30"/>
      <c r="BC766" s="30"/>
      <c r="BD766" s="30"/>
      <c r="BE766" s="30"/>
      <c r="BF766" s="30"/>
      <c r="BG766" s="30"/>
      <c r="BH766" s="30"/>
      <c r="BI766" s="30"/>
      <c r="BJ766" s="30"/>
      <c r="BK766" s="30"/>
      <c r="BL766" s="30"/>
      <c r="BM766" s="30"/>
      <c r="BN766" s="30"/>
      <c r="BO766" s="30"/>
      <c r="BP766" s="30"/>
      <c r="BQ766" s="30"/>
      <c r="BR766" s="30"/>
      <c r="BS766" s="30"/>
      <c r="BT766" s="30"/>
      <c r="BU766" s="30"/>
      <c r="BV766" s="30"/>
      <c r="BW766" s="30"/>
      <c r="BX766" s="30"/>
      <c r="BY766" s="30"/>
      <c r="BZ766" s="30"/>
      <c r="CA766" s="30"/>
      <c r="CB766" s="30"/>
      <c r="CC766" s="30"/>
      <c r="CD766" s="30"/>
      <c r="CE766" s="30"/>
      <c r="CF766" s="30"/>
      <c r="CG766" s="30"/>
      <c r="CH766" s="30"/>
      <c r="CI766" s="30"/>
      <c r="CJ766" s="30"/>
      <c r="CK766" s="30"/>
      <c r="CL766" s="30"/>
      <c r="CM766" s="30"/>
      <c r="CN766" s="30"/>
      <c r="CO766" s="30"/>
      <c r="CP766" s="30"/>
      <c r="CQ766" s="30"/>
      <c r="CR766" s="30"/>
    </row>
    <row r="767" spans="1:96" x14ac:dyDescent="0.25">
      <c r="A767" s="30" t="s">
        <v>140</v>
      </c>
      <c r="B767" s="30">
        <v>3000</v>
      </c>
      <c r="C767" s="30" t="s">
        <v>2642</v>
      </c>
      <c r="D767" s="30">
        <v>880</v>
      </c>
      <c r="E767" s="30"/>
      <c r="F767" s="30"/>
      <c r="G767" s="30"/>
      <c r="H767" s="30"/>
      <c r="I767" s="30"/>
      <c r="J767" s="30"/>
      <c r="K767" s="30"/>
      <c r="L767" s="30"/>
      <c r="M767" s="30"/>
      <c r="N767" s="30"/>
      <c r="O767" s="30"/>
      <c r="P767" s="30"/>
      <c r="Q767" s="30"/>
      <c r="R767" s="30"/>
      <c r="S767" s="30"/>
      <c r="T767" s="30"/>
      <c r="U767" s="30"/>
      <c r="V767" s="30"/>
      <c r="W767" s="30"/>
      <c r="X767" s="30"/>
      <c r="Y767" s="30"/>
      <c r="Z767" s="30"/>
      <c r="AA767" s="30"/>
      <c r="AB767" s="30"/>
      <c r="AC767" s="30"/>
      <c r="AD767" s="30"/>
      <c r="AE767" s="30"/>
      <c r="AF767" s="30"/>
      <c r="AG767" s="30"/>
      <c r="AH767" s="30"/>
      <c r="AI767" s="30"/>
      <c r="AJ767" s="30"/>
      <c r="AK767" s="30"/>
      <c r="AL767" s="30"/>
      <c r="AM767" s="30"/>
      <c r="AN767" s="30"/>
      <c r="AO767" s="30"/>
      <c r="AP767" s="30"/>
      <c r="AQ767" s="30"/>
      <c r="AR767" s="30"/>
      <c r="AS767" s="30"/>
      <c r="AT767" s="30"/>
      <c r="AU767" s="30"/>
      <c r="AV767" s="30"/>
      <c r="AW767" s="30"/>
      <c r="AX767" s="30"/>
      <c r="AY767" s="30"/>
      <c r="AZ767" s="30"/>
      <c r="BA767" s="30"/>
      <c r="BB767" s="30"/>
      <c r="BC767" s="30"/>
      <c r="BD767" s="30"/>
      <c r="BE767" s="30"/>
      <c r="BF767" s="30"/>
      <c r="BG767" s="30"/>
      <c r="BH767" s="30"/>
      <c r="BI767" s="30"/>
      <c r="BJ767" s="30"/>
      <c r="BK767" s="30"/>
      <c r="BL767" s="30"/>
      <c r="BM767" s="30"/>
      <c r="BN767" s="30"/>
      <c r="BO767" s="30"/>
      <c r="BP767" s="30"/>
      <c r="BQ767" s="30"/>
      <c r="BR767" s="30"/>
      <c r="BS767" s="30"/>
      <c r="BT767" s="30"/>
      <c r="BU767" s="30"/>
      <c r="BV767" s="30"/>
      <c r="BW767" s="30"/>
      <c r="BX767" s="30"/>
      <c r="BY767" s="30"/>
      <c r="BZ767" s="30"/>
      <c r="CA767" s="30"/>
      <c r="CB767" s="30"/>
      <c r="CC767" s="30"/>
      <c r="CD767" s="30"/>
      <c r="CE767" s="30"/>
      <c r="CF767" s="30"/>
      <c r="CG767" s="30"/>
      <c r="CH767" s="30"/>
      <c r="CI767" s="30"/>
      <c r="CJ767" s="30"/>
      <c r="CK767" s="30"/>
      <c r="CL767" s="30"/>
      <c r="CM767" s="30"/>
      <c r="CN767" s="30"/>
      <c r="CO767" s="30"/>
      <c r="CP767" s="30"/>
      <c r="CQ767" s="30"/>
      <c r="CR767" s="30"/>
    </row>
    <row r="768" spans="1:96" x14ac:dyDescent="0.25">
      <c r="A768" s="30" t="s">
        <v>141</v>
      </c>
      <c r="B768" s="30">
        <v>3002</v>
      </c>
      <c r="C768" s="30" t="s">
        <v>2921</v>
      </c>
      <c r="D768" s="30">
        <v>1150</v>
      </c>
      <c r="E768" s="30"/>
      <c r="F768" s="30"/>
      <c r="G768" s="30"/>
      <c r="H768" s="30"/>
      <c r="I768" s="30"/>
      <c r="J768" s="30"/>
      <c r="K768" s="30"/>
      <c r="L768" s="30"/>
      <c r="M768" s="30"/>
      <c r="N768" s="30"/>
      <c r="O768" s="30"/>
      <c r="P768" s="30"/>
      <c r="Q768" s="30"/>
      <c r="R768" s="30"/>
      <c r="S768" s="30"/>
      <c r="T768" s="30"/>
      <c r="U768" s="30"/>
      <c r="V768" s="30"/>
      <c r="W768" s="30"/>
      <c r="X768" s="30"/>
      <c r="Y768" s="30"/>
      <c r="Z768" s="30"/>
      <c r="AA768" s="30"/>
      <c r="AB768" s="30"/>
      <c r="AC768" s="30"/>
      <c r="AD768" s="30"/>
      <c r="AE768" s="30"/>
      <c r="AF768" s="30"/>
      <c r="AG768" s="30"/>
      <c r="AH768" s="30"/>
      <c r="AI768" s="30"/>
      <c r="AJ768" s="30"/>
      <c r="AK768" s="30"/>
      <c r="AL768" s="30"/>
      <c r="AM768" s="30"/>
      <c r="AN768" s="30"/>
      <c r="AO768" s="30"/>
      <c r="AP768" s="30"/>
      <c r="AQ768" s="30"/>
      <c r="AR768" s="30"/>
      <c r="AS768" s="30"/>
      <c r="AT768" s="30"/>
      <c r="AU768" s="30"/>
      <c r="AV768" s="30"/>
      <c r="AW768" s="30"/>
      <c r="AX768" s="30"/>
      <c r="AY768" s="30"/>
      <c r="AZ768" s="30"/>
      <c r="BA768" s="30"/>
      <c r="BB768" s="30"/>
      <c r="BC768" s="30"/>
      <c r="BD768" s="30"/>
      <c r="BE768" s="30"/>
      <c r="BF768" s="30"/>
      <c r="BG768" s="30"/>
      <c r="BH768" s="30"/>
      <c r="BI768" s="30"/>
      <c r="BJ768" s="30"/>
      <c r="BK768" s="30"/>
      <c r="BL768" s="30"/>
      <c r="BM768" s="30"/>
      <c r="BN768" s="30"/>
      <c r="BO768" s="30"/>
      <c r="BP768" s="30"/>
      <c r="BQ768" s="30"/>
      <c r="BR768" s="30"/>
      <c r="BS768" s="30"/>
      <c r="BT768" s="30"/>
      <c r="BU768" s="30"/>
      <c r="BV768" s="30"/>
      <c r="BW768" s="30"/>
      <c r="BX768" s="30"/>
      <c r="BY768" s="30"/>
      <c r="BZ768" s="30"/>
      <c r="CA768" s="30"/>
      <c r="CB768" s="30"/>
      <c r="CC768" s="30"/>
      <c r="CD768" s="30"/>
      <c r="CE768" s="30"/>
      <c r="CF768" s="30"/>
      <c r="CG768" s="30"/>
      <c r="CH768" s="30"/>
      <c r="CI768" s="30"/>
      <c r="CJ768" s="30"/>
      <c r="CK768" s="30"/>
      <c r="CL768" s="30"/>
      <c r="CM768" s="30"/>
      <c r="CN768" s="30"/>
      <c r="CO768" s="30"/>
      <c r="CP768" s="30"/>
      <c r="CQ768" s="30"/>
      <c r="CR768" s="30"/>
    </row>
    <row r="769" spans="1:96" x14ac:dyDescent="0.25">
      <c r="A769" s="30" t="s">
        <v>142</v>
      </c>
      <c r="B769" s="30">
        <v>3012</v>
      </c>
      <c r="C769" s="30" t="s">
        <v>2704</v>
      </c>
      <c r="D769" s="30">
        <v>1520</v>
      </c>
      <c r="E769" s="30"/>
      <c r="F769" s="30"/>
      <c r="G769" s="30"/>
      <c r="H769" s="30"/>
      <c r="I769" s="30"/>
      <c r="J769" s="30"/>
      <c r="K769" s="30"/>
      <c r="L769" s="30"/>
      <c r="M769" s="30"/>
      <c r="N769" s="30"/>
      <c r="O769" s="30"/>
      <c r="P769" s="30"/>
      <c r="Q769" s="30"/>
      <c r="R769" s="30"/>
      <c r="S769" s="30"/>
      <c r="T769" s="30"/>
      <c r="U769" s="30"/>
      <c r="V769" s="30"/>
      <c r="W769" s="30"/>
      <c r="X769" s="30"/>
      <c r="Y769" s="30"/>
      <c r="Z769" s="30"/>
      <c r="AA769" s="30"/>
      <c r="AB769" s="30"/>
      <c r="AC769" s="30"/>
      <c r="AD769" s="30"/>
      <c r="AE769" s="30"/>
      <c r="AF769" s="30"/>
      <c r="AG769" s="30"/>
      <c r="AH769" s="30"/>
      <c r="AI769" s="30"/>
      <c r="AJ769" s="30"/>
      <c r="AK769" s="30"/>
      <c r="AL769" s="30"/>
      <c r="AM769" s="30"/>
      <c r="AN769" s="30"/>
      <c r="AO769" s="30"/>
      <c r="AP769" s="30"/>
      <c r="AQ769" s="30"/>
      <c r="AR769" s="30"/>
      <c r="AS769" s="30"/>
      <c r="AT769" s="30"/>
      <c r="AU769" s="30"/>
      <c r="AV769" s="30"/>
      <c r="AW769" s="30"/>
      <c r="AX769" s="30"/>
      <c r="AY769" s="30"/>
      <c r="AZ769" s="30"/>
      <c r="BA769" s="30"/>
      <c r="BB769" s="30"/>
      <c r="BC769" s="30"/>
      <c r="BD769" s="30"/>
      <c r="BE769" s="30"/>
      <c r="BF769" s="30"/>
      <c r="BG769" s="30"/>
      <c r="BH769" s="30"/>
      <c r="BI769" s="30"/>
      <c r="BJ769" s="30"/>
      <c r="BK769" s="30"/>
      <c r="BL769" s="30"/>
      <c r="BM769" s="30"/>
      <c r="BN769" s="30"/>
      <c r="BO769" s="30"/>
      <c r="BP769" s="30"/>
      <c r="BQ769" s="30"/>
      <c r="BR769" s="30"/>
      <c r="BS769" s="30"/>
      <c r="BT769" s="30"/>
      <c r="BU769" s="30"/>
      <c r="BV769" s="30"/>
      <c r="BW769" s="30"/>
      <c r="BX769" s="30"/>
      <c r="BY769" s="30"/>
      <c r="BZ769" s="30"/>
      <c r="CA769" s="30"/>
      <c r="CB769" s="30"/>
      <c r="CC769" s="30"/>
      <c r="CD769" s="30"/>
      <c r="CE769" s="30"/>
      <c r="CF769" s="30"/>
      <c r="CG769" s="30"/>
      <c r="CH769" s="30"/>
      <c r="CI769" s="30"/>
      <c r="CJ769" s="30"/>
      <c r="CK769" s="30"/>
      <c r="CL769" s="30"/>
      <c r="CM769" s="30"/>
      <c r="CN769" s="30"/>
      <c r="CO769" s="30"/>
      <c r="CP769" s="30"/>
      <c r="CQ769" s="30"/>
      <c r="CR769" s="30"/>
    </row>
    <row r="770" spans="1:96" x14ac:dyDescent="0.25">
      <c r="A770" s="30" t="s">
        <v>143</v>
      </c>
      <c r="B770" s="30">
        <v>7810</v>
      </c>
      <c r="C770" s="30" t="s">
        <v>2893</v>
      </c>
      <c r="D770" s="30">
        <v>70</v>
      </c>
      <c r="E770" s="30"/>
      <c r="F770" s="30"/>
      <c r="G770" s="30"/>
      <c r="H770" s="30"/>
      <c r="I770" s="30"/>
      <c r="J770" s="30"/>
      <c r="K770" s="30"/>
      <c r="L770" s="30"/>
      <c r="M770" s="30"/>
      <c r="N770" s="30"/>
      <c r="O770" s="30"/>
      <c r="P770" s="30"/>
      <c r="Q770" s="30"/>
      <c r="R770" s="30"/>
      <c r="S770" s="30"/>
      <c r="T770" s="30"/>
      <c r="U770" s="30"/>
      <c r="V770" s="30"/>
      <c r="W770" s="30"/>
      <c r="X770" s="30"/>
      <c r="Y770" s="30"/>
      <c r="Z770" s="30"/>
      <c r="AA770" s="30"/>
      <c r="AB770" s="30"/>
      <c r="AC770" s="30"/>
      <c r="AD770" s="30"/>
      <c r="AE770" s="30"/>
      <c r="AF770" s="30"/>
      <c r="AG770" s="30"/>
      <c r="AH770" s="30"/>
      <c r="AI770" s="30"/>
      <c r="AJ770" s="30"/>
      <c r="AK770" s="30"/>
      <c r="AL770" s="30"/>
      <c r="AM770" s="30"/>
      <c r="AN770" s="30"/>
      <c r="AO770" s="30"/>
      <c r="AP770" s="30"/>
      <c r="AQ770" s="30"/>
      <c r="AR770" s="30"/>
      <c r="AS770" s="30"/>
      <c r="AT770" s="30"/>
      <c r="AU770" s="30"/>
      <c r="AV770" s="30"/>
      <c r="AW770" s="30"/>
      <c r="AX770" s="30"/>
      <c r="AY770" s="30"/>
      <c r="AZ770" s="30"/>
      <c r="BA770" s="30"/>
      <c r="BB770" s="30"/>
      <c r="BC770" s="30"/>
      <c r="BD770" s="30"/>
      <c r="BE770" s="30"/>
      <c r="BF770" s="30"/>
      <c r="BG770" s="30"/>
      <c r="BH770" s="30"/>
      <c r="BI770" s="30"/>
      <c r="BJ770" s="30"/>
      <c r="BK770" s="30"/>
      <c r="BL770" s="30"/>
      <c r="BM770" s="30"/>
      <c r="BN770" s="30"/>
      <c r="BO770" s="30"/>
      <c r="BP770" s="30"/>
      <c r="BQ770" s="30"/>
      <c r="BR770" s="30"/>
      <c r="BS770" s="30"/>
      <c r="BT770" s="30"/>
      <c r="BU770" s="30"/>
      <c r="BV770" s="30"/>
      <c r="BW770" s="30"/>
      <c r="BX770" s="30"/>
      <c r="BY770" s="30"/>
      <c r="BZ770" s="30"/>
      <c r="CA770" s="30"/>
      <c r="CB770" s="30"/>
      <c r="CC770" s="30"/>
      <c r="CD770" s="30"/>
      <c r="CE770" s="30"/>
      <c r="CF770" s="30"/>
      <c r="CG770" s="30"/>
      <c r="CH770" s="30"/>
      <c r="CI770" s="30"/>
      <c r="CJ770" s="30"/>
      <c r="CK770" s="30"/>
      <c r="CL770" s="30"/>
      <c r="CM770" s="30"/>
      <c r="CN770" s="30"/>
      <c r="CO770" s="30"/>
      <c r="CP770" s="30"/>
      <c r="CQ770" s="30"/>
      <c r="CR770" s="30"/>
    </row>
    <row r="771" spans="1:96" x14ac:dyDescent="0.25">
      <c r="A771" s="30" t="s">
        <v>144</v>
      </c>
      <c r="B771" s="30">
        <v>2961</v>
      </c>
      <c r="C771" s="30" t="s">
        <v>2921</v>
      </c>
      <c r="D771" s="30">
        <v>1150</v>
      </c>
      <c r="E771" s="30"/>
      <c r="F771" s="30"/>
      <c r="G771" s="30"/>
      <c r="H771" s="30"/>
      <c r="I771" s="30"/>
      <c r="J771" s="30"/>
      <c r="K771" s="30"/>
      <c r="L771" s="30"/>
      <c r="M771" s="30"/>
      <c r="N771" s="30"/>
      <c r="O771" s="30"/>
      <c r="P771" s="30"/>
      <c r="Q771" s="30"/>
      <c r="R771" s="30"/>
      <c r="S771" s="30"/>
      <c r="T771" s="30"/>
      <c r="U771" s="30"/>
      <c r="V771" s="30"/>
      <c r="W771" s="30"/>
      <c r="X771" s="30"/>
      <c r="Y771" s="30"/>
      <c r="Z771" s="30"/>
      <c r="AA771" s="30"/>
      <c r="AB771" s="30"/>
      <c r="AC771" s="30"/>
      <c r="AD771" s="30"/>
      <c r="AE771" s="30"/>
      <c r="AF771" s="30"/>
      <c r="AG771" s="30"/>
      <c r="AH771" s="30"/>
      <c r="AI771" s="30"/>
      <c r="AJ771" s="30"/>
      <c r="AK771" s="30"/>
      <c r="AL771" s="30"/>
      <c r="AM771" s="30"/>
      <c r="AN771" s="30"/>
      <c r="AO771" s="30"/>
      <c r="AP771" s="30"/>
      <c r="AQ771" s="30"/>
      <c r="AR771" s="30"/>
      <c r="AS771" s="30"/>
      <c r="AT771" s="30"/>
      <c r="AU771" s="30"/>
      <c r="AV771" s="30"/>
      <c r="AW771" s="30"/>
      <c r="AX771" s="30"/>
      <c r="AY771" s="30"/>
      <c r="AZ771" s="30"/>
      <c r="BA771" s="30"/>
      <c r="BB771" s="30"/>
      <c r="BC771" s="30"/>
      <c r="BD771" s="30"/>
      <c r="BE771" s="30"/>
      <c r="BF771" s="30"/>
      <c r="BG771" s="30"/>
      <c r="BH771" s="30"/>
      <c r="BI771" s="30"/>
      <c r="BJ771" s="30"/>
      <c r="BK771" s="30"/>
      <c r="BL771" s="30"/>
      <c r="BM771" s="30"/>
      <c r="BN771" s="30"/>
      <c r="BO771" s="30"/>
      <c r="BP771" s="30"/>
      <c r="BQ771" s="30"/>
      <c r="BR771" s="30"/>
      <c r="BS771" s="30"/>
      <c r="BT771" s="30"/>
      <c r="BU771" s="30"/>
      <c r="BV771" s="30"/>
      <c r="BW771" s="30"/>
      <c r="BX771" s="30"/>
      <c r="BY771" s="30"/>
      <c r="BZ771" s="30"/>
      <c r="CA771" s="30"/>
      <c r="CB771" s="30"/>
      <c r="CC771" s="30"/>
      <c r="CD771" s="30"/>
      <c r="CE771" s="30"/>
      <c r="CF771" s="30"/>
      <c r="CG771" s="30"/>
      <c r="CH771" s="30"/>
      <c r="CI771" s="30"/>
      <c r="CJ771" s="30"/>
      <c r="CK771" s="30"/>
      <c r="CL771" s="30"/>
      <c r="CM771" s="30"/>
      <c r="CN771" s="30"/>
      <c r="CO771" s="30"/>
      <c r="CP771" s="30"/>
      <c r="CQ771" s="30"/>
      <c r="CR771" s="30"/>
    </row>
    <row r="772" spans="1:96" x14ac:dyDescent="0.25">
      <c r="A772" s="30" t="s">
        <v>145</v>
      </c>
      <c r="B772" s="30">
        <v>3022</v>
      </c>
      <c r="C772" s="30" t="s">
        <v>2700</v>
      </c>
      <c r="D772" s="30">
        <v>480</v>
      </c>
      <c r="E772" s="30"/>
      <c r="F772" s="30"/>
      <c r="G772" s="30"/>
      <c r="H772" s="30"/>
      <c r="I772" s="30"/>
      <c r="J772" s="30"/>
      <c r="K772" s="30"/>
      <c r="L772" s="30"/>
      <c r="M772" s="30"/>
      <c r="N772" s="30"/>
      <c r="O772" s="30"/>
      <c r="P772" s="30"/>
      <c r="Q772" s="30"/>
      <c r="R772" s="30"/>
      <c r="S772" s="30"/>
      <c r="T772" s="30"/>
      <c r="U772" s="30"/>
      <c r="V772" s="30"/>
      <c r="W772" s="30"/>
      <c r="X772" s="30"/>
      <c r="Y772" s="30"/>
      <c r="Z772" s="30"/>
      <c r="AA772" s="30"/>
      <c r="AB772" s="30"/>
      <c r="AC772" s="30"/>
      <c r="AD772" s="30"/>
      <c r="AE772" s="30"/>
      <c r="AF772" s="30"/>
      <c r="AG772" s="30"/>
      <c r="AH772" s="30"/>
      <c r="AI772" s="30"/>
      <c r="AJ772" s="30"/>
      <c r="AK772" s="30"/>
      <c r="AL772" s="30"/>
      <c r="AM772" s="30"/>
      <c r="AN772" s="30"/>
      <c r="AO772" s="30"/>
      <c r="AP772" s="30"/>
      <c r="AQ772" s="30"/>
      <c r="AR772" s="30"/>
      <c r="AS772" s="30"/>
      <c r="AT772" s="30"/>
      <c r="AU772" s="30"/>
      <c r="AV772" s="30"/>
      <c r="AW772" s="30"/>
      <c r="AX772" s="30"/>
      <c r="AY772" s="30"/>
      <c r="AZ772" s="30"/>
      <c r="BA772" s="30"/>
      <c r="BB772" s="30"/>
      <c r="BC772" s="30"/>
      <c r="BD772" s="30"/>
      <c r="BE772" s="30"/>
      <c r="BF772" s="30"/>
      <c r="BG772" s="30"/>
      <c r="BH772" s="30"/>
      <c r="BI772" s="30"/>
      <c r="BJ772" s="30"/>
      <c r="BK772" s="30"/>
      <c r="BL772" s="30"/>
      <c r="BM772" s="30"/>
      <c r="BN772" s="30"/>
      <c r="BO772" s="30"/>
      <c r="BP772" s="30"/>
      <c r="BQ772" s="30"/>
      <c r="BR772" s="30"/>
      <c r="BS772" s="30"/>
      <c r="BT772" s="30"/>
      <c r="BU772" s="30"/>
      <c r="BV772" s="30"/>
      <c r="BW772" s="30"/>
      <c r="BX772" s="30"/>
      <c r="BY772" s="30"/>
      <c r="BZ772" s="30"/>
      <c r="CA772" s="30"/>
      <c r="CB772" s="30"/>
      <c r="CC772" s="30"/>
      <c r="CD772" s="30"/>
      <c r="CE772" s="30"/>
      <c r="CF772" s="30"/>
      <c r="CG772" s="30"/>
      <c r="CH772" s="30"/>
      <c r="CI772" s="30"/>
      <c r="CJ772" s="30"/>
      <c r="CK772" s="30"/>
      <c r="CL772" s="30"/>
      <c r="CM772" s="30"/>
      <c r="CN772" s="30"/>
      <c r="CO772" s="30"/>
      <c r="CP772" s="30"/>
      <c r="CQ772" s="30"/>
      <c r="CR772" s="30"/>
    </row>
    <row r="773" spans="1:96" x14ac:dyDescent="0.25">
      <c r="A773" s="30" t="s">
        <v>146</v>
      </c>
      <c r="B773" s="30">
        <v>3104</v>
      </c>
      <c r="C773" s="30" t="s">
        <v>2649</v>
      </c>
      <c r="D773" s="30">
        <v>1040</v>
      </c>
      <c r="E773" s="30"/>
      <c r="F773" s="30"/>
      <c r="G773" s="30"/>
      <c r="H773" s="30"/>
      <c r="I773" s="30"/>
      <c r="J773" s="30"/>
      <c r="K773" s="30"/>
      <c r="L773" s="30"/>
      <c r="M773" s="30"/>
      <c r="N773" s="30"/>
      <c r="O773" s="30"/>
      <c r="P773" s="30"/>
      <c r="Q773" s="30"/>
      <c r="R773" s="30"/>
      <c r="S773" s="30"/>
      <c r="T773" s="30"/>
      <c r="U773" s="30"/>
      <c r="V773" s="30"/>
      <c r="W773" s="30"/>
      <c r="X773" s="30"/>
      <c r="Y773" s="30"/>
      <c r="Z773" s="30"/>
      <c r="AA773" s="30"/>
      <c r="AB773" s="30"/>
      <c r="AC773" s="30"/>
      <c r="AD773" s="30"/>
      <c r="AE773" s="30"/>
      <c r="AF773" s="30"/>
      <c r="AG773" s="30"/>
      <c r="AH773" s="30"/>
      <c r="AI773" s="30"/>
      <c r="AJ773" s="30"/>
      <c r="AK773" s="30"/>
      <c r="AL773" s="30"/>
      <c r="AM773" s="30"/>
      <c r="AN773" s="30"/>
      <c r="AO773" s="30"/>
      <c r="AP773" s="30"/>
      <c r="AQ773" s="30"/>
      <c r="AR773" s="30"/>
      <c r="AS773" s="30"/>
      <c r="AT773" s="30"/>
      <c r="AU773" s="30"/>
      <c r="AV773" s="30"/>
      <c r="AW773" s="30"/>
      <c r="AX773" s="30"/>
      <c r="AY773" s="30"/>
      <c r="AZ773" s="30"/>
      <c r="BA773" s="30"/>
      <c r="BB773" s="30"/>
      <c r="BC773" s="30"/>
      <c r="BD773" s="30"/>
      <c r="BE773" s="30"/>
      <c r="BF773" s="30"/>
      <c r="BG773" s="30"/>
      <c r="BH773" s="30"/>
      <c r="BI773" s="30"/>
      <c r="BJ773" s="30"/>
      <c r="BK773" s="30"/>
      <c r="BL773" s="30"/>
      <c r="BM773" s="30"/>
      <c r="BN773" s="30"/>
      <c r="BO773" s="30"/>
      <c r="BP773" s="30"/>
      <c r="BQ773" s="30"/>
      <c r="BR773" s="30"/>
      <c r="BS773" s="30"/>
      <c r="BT773" s="30"/>
      <c r="BU773" s="30"/>
      <c r="BV773" s="30"/>
      <c r="BW773" s="30"/>
      <c r="BX773" s="30"/>
      <c r="BY773" s="30"/>
      <c r="BZ773" s="30"/>
      <c r="CA773" s="30"/>
      <c r="CB773" s="30"/>
      <c r="CC773" s="30"/>
      <c r="CD773" s="30"/>
      <c r="CE773" s="30"/>
      <c r="CF773" s="30"/>
      <c r="CG773" s="30"/>
      <c r="CH773" s="30"/>
      <c r="CI773" s="30"/>
      <c r="CJ773" s="30"/>
      <c r="CK773" s="30"/>
      <c r="CL773" s="30"/>
      <c r="CM773" s="30"/>
      <c r="CN773" s="30"/>
      <c r="CO773" s="30"/>
      <c r="CP773" s="30"/>
      <c r="CQ773" s="30"/>
      <c r="CR773" s="30"/>
    </row>
    <row r="774" spans="1:96" x14ac:dyDescent="0.25">
      <c r="A774" s="30" t="s">
        <v>147</v>
      </c>
      <c r="B774" s="30">
        <v>3025</v>
      </c>
      <c r="C774" s="30" t="s">
        <v>2666</v>
      </c>
      <c r="D774" s="30">
        <v>1420</v>
      </c>
      <c r="E774" s="30"/>
      <c r="F774" s="30"/>
      <c r="G774" s="30"/>
      <c r="H774" s="30"/>
      <c r="I774" s="30"/>
      <c r="J774" s="30"/>
      <c r="K774" s="30"/>
      <c r="L774" s="30"/>
      <c r="M774" s="30"/>
      <c r="N774" s="30"/>
      <c r="O774" s="30"/>
      <c r="P774" s="30"/>
      <c r="Q774" s="30"/>
      <c r="R774" s="30"/>
      <c r="S774" s="30"/>
      <c r="T774" s="30"/>
      <c r="U774" s="30"/>
      <c r="V774" s="30"/>
      <c r="W774" s="30"/>
      <c r="X774" s="30"/>
      <c r="Y774" s="30"/>
      <c r="Z774" s="30"/>
      <c r="AA774" s="30"/>
      <c r="AB774" s="30"/>
      <c r="AC774" s="30"/>
      <c r="AD774" s="30"/>
      <c r="AE774" s="30"/>
      <c r="AF774" s="30"/>
      <c r="AG774" s="30"/>
      <c r="AH774" s="30"/>
      <c r="AI774" s="30"/>
      <c r="AJ774" s="30"/>
      <c r="AK774" s="30"/>
      <c r="AL774" s="30"/>
      <c r="AM774" s="30"/>
      <c r="AN774" s="30"/>
      <c r="AO774" s="30"/>
      <c r="AP774" s="30"/>
      <c r="AQ774" s="30"/>
      <c r="AR774" s="30"/>
      <c r="AS774" s="30"/>
      <c r="AT774" s="30"/>
      <c r="AU774" s="30"/>
      <c r="AV774" s="30"/>
      <c r="AW774" s="30"/>
      <c r="AX774" s="30"/>
      <c r="AY774" s="30"/>
      <c r="AZ774" s="30"/>
      <c r="BA774" s="30"/>
      <c r="BB774" s="30"/>
      <c r="BC774" s="30"/>
      <c r="BD774" s="30"/>
      <c r="BE774" s="30"/>
      <c r="BF774" s="30"/>
      <c r="BG774" s="30"/>
      <c r="BH774" s="30"/>
      <c r="BI774" s="30"/>
      <c r="BJ774" s="30"/>
      <c r="BK774" s="30"/>
      <c r="BL774" s="30"/>
      <c r="BM774" s="30"/>
      <c r="BN774" s="30"/>
      <c r="BO774" s="30"/>
      <c r="BP774" s="30"/>
      <c r="BQ774" s="30"/>
      <c r="BR774" s="30"/>
      <c r="BS774" s="30"/>
      <c r="BT774" s="30"/>
      <c r="BU774" s="30"/>
      <c r="BV774" s="30"/>
      <c r="BW774" s="30"/>
      <c r="BX774" s="30"/>
      <c r="BY774" s="30"/>
      <c r="BZ774" s="30"/>
      <c r="CA774" s="30"/>
      <c r="CB774" s="30"/>
      <c r="CC774" s="30"/>
      <c r="CD774" s="30"/>
      <c r="CE774" s="30"/>
      <c r="CF774" s="30"/>
      <c r="CG774" s="30"/>
      <c r="CH774" s="30"/>
      <c r="CI774" s="30"/>
      <c r="CJ774" s="30"/>
      <c r="CK774" s="30"/>
      <c r="CL774" s="30"/>
      <c r="CM774" s="30"/>
      <c r="CN774" s="30"/>
      <c r="CO774" s="30"/>
      <c r="CP774" s="30"/>
      <c r="CQ774" s="30"/>
      <c r="CR774" s="30"/>
    </row>
    <row r="775" spans="1:96" x14ac:dyDescent="0.25">
      <c r="A775" s="30" t="s">
        <v>148</v>
      </c>
      <c r="B775" s="30">
        <v>3032</v>
      </c>
      <c r="C775" s="30" t="s">
        <v>2642</v>
      </c>
      <c r="D775" s="30">
        <v>880</v>
      </c>
      <c r="E775" s="30"/>
      <c r="F775" s="30"/>
      <c r="G775" s="30"/>
      <c r="H775" s="30"/>
      <c r="I775" s="30"/>
      <c r="J775" s="30"/>
      <c r="K775" s="30"/>
      <c r="L775" s="30"/>
      <c r="M775" s="30"/>
      <c r="N775" s="30"/>
      <c r="O775" s="30"/>
      <c r="P775" s="30"/>
      <c r="Q775" s="30"/>
      <c r="R775" s="30"/>
      <c r="S775" s="30"/>
      <c r="T775" s="30"/>
      <c r="U775" s="30"/>
      <c r="V775" s="30"/>
      <c r="W775" s="30"/>
      <c r="X775" s="30"/>
      <c r="Y775" s="30"/>
      <c r="Z775" s="30"/>
      <c r="AA775" s="30"/>
      <c r="AB775" s="30"/>
      <c r="AC775" s="30"/>
      <c r="AD775" s="30"/>
      <c r="AE775" s="30"/>
      <c r="AF775" s="30"/>
      <c r="AG775" s="30"/>
      <c r="AH775" s="30"/>
      <c r="AI775" s="30"/>
      <c r="AJ775" s="30"/>
      <c r="AK775" s="30"/>
      <c r="AL775" s="30"/>
      <c r="AM775" s="30"/>
      <c r="AN775" s="30"/>
      <c r="AO775" s="30"/>
      <c r="AP775" s="30"/>
      <c r="AQ775" s="30"/>
      <c r="AR775" s="30"/>
      <c r="AS775" s="30"/>
      <c r="AT775" s="30"/>
      <c r="AU775" s="30"/>
      <c r="AV775" s="30"/>
      <c r="AW775" s="30"/>
      <c r="AX775" s="30"/>
      <c r="AY775" s="30"/>
      <c r="AZ775" s="30"/>
      <c r="BA775" s="30"/>
      <c r="BB775" s="30"/>
      <c r="BC775" s="30"/>
      <c r="BD775" s="30"/>
      <c r="BE775" s="30"/>
      <c r="BF775" s="30"/>
      <c r="BG775" s="30"/>
      <c r="BH775" s="30"/>
      <c r="BI775" s="30"/>
      <c r="BJ775" s="30"/>
      <c r="BK775" s="30"/>
      <c r="BL775" s="30"/>
      <c r="BM775" s="30"/>
      <c r="BN775" s="30"/>
      <c r="BO775" s="30"/>
      <c r="BP775" s="30"/>
      <c r="BQ775" s="30"/>
      <c r="BR775" s="30"/>
      <c r="BS775" s="30"/>
      <c r="BT775" s="30"/>
      <c r="BU775" s="30"/>
      <c r="BV775" s="30"/>
      <c r="BW775" s="30"/>
      <c r="BX775" s="30"/>
      <c r="BY775" s="30"/>
      <c r="BZ775" s="30"/>
      <c r="CA775" s="30"/>
      <c r="CB775" s="30"/>
      <c r="CC775" s="30"/>
      <c r="CD775" s="30"/>
      <c r="CE775" s="30"/>
      <c r="CF775" s="30"/>
      <c r="CG775" s="30"/>
      <c r="CH775" s="30"/>
      <c r="CI775" s="30"/>
      <c r="CJ775" s="30"/>
      <c r="CK775" s="30"/>
      <c r="CL775" s="30"/>
      <c r="CM775" s="30"/>
      <c r="CN775" s="30"/>
      <c r="CO775" s="30"/>
      <c r="CP775" s="30"/>
      <c r="CQ775" s="30"/>
      <c r="CR775" s="30"/>
    </row>
    <row r="776" spans="1:96" x14ac:dyDescent="0.25">
      <c r="A776" s="30" t="s">
        <v>149</v>
      </c>
      <c r="B776" s="30">
        <v>3038</v>
      </c>
      <c r="C776" s="30" t="s">
        <v>2642</v>
      </c>
      <c r="D776" s="30">
        <v>880</v>
      </c>
      <c r="E776" s="30"/>
      <c r="F776" s="30"/>
      <c r="G776" s="30"/>
      <c r="H776" s="30"/>
      <c r="I776" s="30"/>
      <c r="J776" s="30"/>
      <c r="K776" s="30"/>
      <c r="L776" s="30"/>
      <c r="M776" s="30"/>
      <c r="N776" s="30"/>
      <c r="O776" s="30"/>
      <c r="P776" s="30"/>
      <c r="Q776" s="30"/>
      <c r="R776" s="30"/>
      <c r="S776" s="30"/>
      <c r="T776" s="30"/>
      <c r="U776" s="30"/>
      <c r="V776" s="30"/>
      <c r="W776" s="30"/>
      <c r="X776" s="30"/>
      <c r="Y776" s="30"/>
      <c r="Z776" s="30"/>
      <c r="AA776" s="30"/>
      <c r="AB776" s="30"/>
      <c r="AC776" s="30"/>
      <c r="AD776" s="30"/>
      <c r="AE776" s="30"/>
      <c r="AF776" s="30"/>
      <c r="AG776" s="30"/>
      <c r="AH776" s="30"/>
      <c r="AI776" s="30"/>
      <c r="AJ776" s="30"/>
      <c r="AK776" s="30"/>
      <c r="AL776" s="30"/>
      <c r="AM776" s="30"/>
      <c r="AN776" s="30"/>
      <c r="AO776" s="30"/>
      <c r="AP776" s="30"/>
      <c r="AQ776" s="30"/>
      <c r="AR776" s="30"/>
      <c r="AS776" s="30"/>
      <c r="AT776" s="30"/>
      <c r="AU776" s="30"/>
      <c r="AV776" s="30"/>
      <c r="AW776" s="30"/>
      <c r="AX776" s="30"/>
      <c r="AY776" s="30"/>
      <c r="AZ776" s="30"/>
      <c r="BA776" s="30"/>
      <c r="BB776" s="30"/>
      <c r="BC776" s="30"/>
      <c r="BD776" s="30"/>
      <c r="BE776" s="30"/>
      <c r="BF776" s="30"/>
      <c r="BG776" s="30"/>
      <c r="BH776" s="30"/>
      <c r="BI776" s="30"/>
      <c r="BJ776" s="30"/>
      <c r="BK776" s="30"/>
      <c r="BL776" s="30"/>
      <c r="BM776" s="30"/>
      <c r="BN776" s="30"/>
      <c r="BO776" s="30"/>
      <c r="BP776" s="30"/>
      <c r="BQ776" s="30"/>
      <c r="BR776" s="30"/>
      <c r="BS776" s="30"/>
      <c r="BT776" s="30"/>
      <c r="BU776" s="30"/>
      <c r="BV776" s="30"/>
      <c r="BW776" s="30"/>
      <c r="BX776" s="30"/>
      <c r="BY776" s="30"/>
      <c r="BZ776" s="30"/>
      <c r="CA776" s="30"/>
      <c r="CB776" s="30"/>
      <c r="CC776" s="30"/>
      <c r="CD776" s="30"/>
      <c r="CE776" s="30"/>
      <c r="CF776" s="30"/>
      <c r="CG776" s="30"/>
      <c r="CH776" s="30"/>
      <c r="CI776" s="30"/>
      <c r="CJ776" s="30"/>
      <c r="CK776" s="30"/>
      <c r="CL776" s="30"/>
      <c r="CM776" s="30"/>
      <c r="CN776" s="30"/>
      <c r="CO776" s="30"/>
      <c r="CP776" s="30"/>
      <c r="CQ776" s="30"/>
      <c r="CR776" s="30"/>
    </row>
    <row r="777" spans="1:96" x14ac:dyDescent="0.25">
      <c r="A777" s="30" t="s">
        <v>150</v>
      </c>
      <c r="B777" s="30">
        <v>3046</v>
      </c>
      <c r="C777" s="30" t="s">
        <v>2764</v>
      </c>
      <c r="D777" s="30">
        <v>1550</v>
      </c>
      <c r="E777" s="30"/>
      <c r="F777" s="30"/>
      <c r="G777" s="30"/>
      <c r="H777" s="30"/>
      <c r="I777" s="30"/>
      <c r="J777" s="30"/>
      <c r="K777" s="30"/>
      <c r="L777" s="30"/>
      <c r="M777" s="30"/>
      <c r="N777" s="30"/>
      <c r="O777" s="30"/>
      <c r="P777" s="30"/>
      <c r="Q777" s="30"/>
      <c r="R777" s="30"/>
      <c r="S777" s="30"/>
      <c r="T777" s="30"/>
      <c r="U777" s="30"/>
      <c r="V777" s="30"/>
      <c r="W777" s="30"/>
      <c r="X777" s="30"/>
      <c r="Y777" s="30"/>
      <c r="Z777" s="30"/>
      <c r="AA777" s="30"/>
      <c r="AB777" s="30"/>
      <c r="AC777" s="30"/>
      <c r="AD777" s="30"/>
      <c r="AE777" s="30"/>
      <c r="AF777" s="30"/>
      <c r="AG777" s="30"/>
      <c r="AH777" s="30"/>
      <c r="AI777" s="30"/>
      <c r="AJ777" s="30"/>
      <c r="AK777" s="30"/>
      <c r="AL777" s="30"/>
      <c r="AM777" s="30"/>
      <c r="AN777" s="30"/>
      <c r="AO777" s="30"/>
      <c r="AP777" s="30"/>
      <c r="AQ777" s="30"/>
      <c r="AR777" s="30"/>
      <c r="AS777" s="30"/>
      <c r="AT777" s="30"/>
      <c r="AU777" s="30"/>
      <c r="AV777" s="30"/>
      <c r="AW777" s="30"/>
      <c r="AX777" s="30"/>
      <c r="AY777" s="30"/>
      <c r="AZ777" s="30"/>
      <c r="BA777" s="30"/>
      <c r="BB777" s="30"/>
      <c r="BC777" s="30"/>
      <c r="BD777" s="30"/>
      <c r="BE777" s="30"/>
      <c r="BF777" s="30"/>
      <c r="BG777" s="30"/>
      <c r="BH777" s="30"/>
      <c r="BI777" s="30"/>
      <c r="BJ777" s="30"/>
      <c r="BK777" s="30"/>
      <c r="BL777" s="30"/>
      <c r="BM777" s="30"/>
      <c r="BN777" s="30"/>
      <c r="BO777" s="30"/>
      <c r="BP777" s="30"/>
      <c r="BQ777" s="30"/>
      <c r="BR777" s="30"/>
      <c r="BS777" s="30"/>
      <c r="BT777" s="30"/>
      <c r="BU777" s="30"/>
      <c r="BV777" s="30"/>
      <c r="BW777" s="30"/>
      <c r="BX777" s="30"/>
      <c r="BY777" s="30"/>
      <c r="BZ777" s="30"/>
      <c r="CA777" s="30"/>
      <c r="CB777" s="30"/>
      <c r="CC777" s="30"/>
      <c r="CD777" s="30"/>
      <c r="CE777" s="30"/>
      <c r="CF777" s="30"/>
      <c r="CG777" s="30"/>
      <c r="CH777" s="30"/>
      <c r="CI777" s="30"/>
      <c r="CJ777" s="30"/>
      <c r="CK777" s="30"/>
      <c r="CL777" s="30"/>
      <c r="CM777" s="30"/>
      <c r="CN777" s="30"/>
      <c r="CO777" s="30"/>
      <c r="CP777" s="30"/>
      <c r="CQ777" s="30"/>
      <c r="CR777" s="30"/>
    </row>
    <row r="778" spans="1:96" x14ac:dyDescent="0.25">
      <c r="A778" s="30" t="s">
        <v>151</v>
      </c>
      <c r="B778" s="30">
        <v>3050</v>
      </c>
      <c r="C778" s="30" t="s">
        <v>2704</v>
      </c>
      <c r="D778" s="30">
        <v>1520</v>
      </c>
      <c r="E778" s="30"/>
      <c r="F778" s="30"/>
      <c r="G778" s="30"/>
      <c r="H778" s="30"/>
      <c r="I778" s="30"/>
      <c r="J778" s="30"/>
      <c r="K778" s="30"/>
      <c r="L778" s="30"/>
      <c r="M778" s="30"/>
      <c r="N778" s="30"/>
      <c r="O778" s="30"/>
      <c r="P778" s="30"/>
      <c r="Q778" s="30"/>
      <c r="R778" s="30"/>
      <c r="S778" s="30"/>
      <c r="T778" s="30"/>
      <c r="U778" s="30"/>
      <c r="V778" s="30"/>
      <c r="W778" s="30"/>
      <c r="X778" s="30"/>
      <c r="Y778" s="30"/>
      <c r="Z778" s="30"/>
      <c r="AA778" s="30"/>
      <c r="AB778" s="30"/>
      <c r="AC778" s="30"/>
      <c r="AD778" s="30"/>
      <c r="AE778" s="30"/>
      <c r="AF778" s="30"/>
      <c r="AG778" s="30"/>
      <c r="AH778" s="30"/>
      <c r="AI778" s="30"/>
      <c r="AJ778" s="30"/>
      <c r="AK778" s="30"/>
      <c r="AL778" s="30"/>
      <c r="AM778" s="30"/>
      <c r="AN778" s="30"/>
      <c r="AO778" s="30"/>
      <c r="AP778" s="30"/>
      <c r="AQ778" s="30"/>
      <c r="AR778" s="30"/>
      <c r="AS778" s="30"/>
      <c r="AT778" s="30"/>
      <c r="AU778" s="30"/>
      <c r="AV778" s="30"/>
      <c r="AW778" s="30"/>
      <c r="AX778" s="30"/>
      <c r="AY778" s="30"/>
      <c r="AZ778" s="30"/>
      <c r="BA778" s="30"/>
      <c r="BB778" s="30"/>
      <c r="BC778" s="30"/>
      <c r="BD778" s="30"/>
      <c r="BE778" s="30"/>
      <c r="BF778" s="30"/>
      <c r="BG778" s="30"/>
      <c r="BH778" s="30"/>
      <c r="BI778" s="30"/>
      <c r="BJ778" s="30"/>
      <c r="BK778" s="30"/>
      <c r="BL778" s="30"/>
      <c r="BM778" s="30"/>
      <c r="BN778" s="30"/>
      <c r="BO778" s="30"/>
      <c r="BP778" s="30"/>
      <c r="BQ778" s="30"/>
      <c r="BR778" s="30"/>
      <c r="BS778" s="30"/>
      <c r="BT778" s="30"/>
      <c r="BU778" s="30"/>
      <c r="BV778" s="30"/>
      <c r="BW778" s="30"/>
      <c r="BX778" s="30"/>
      <c r="BY778" s="30"/>
      <c r="BZ778" s="30"/>
      <c r="CA778" s="30"/>
      <c r="CB778" s="30"/>
      <c r="CC778" s="30"/>
      <c r="CD778" s="30"/>
      <c r="CE778" s="30"/>
      <c r="CF778" s="30"/>
      <c r="CG778" s="30"/>
      <c r="CH778" s="30"/>
      <c r="CI778" s="30"/>
      <c r="CJ778" s="30"/>
      <c r="CK778" s="30"/>
      <c r="CL778" s="30"/>
      <c r="CM778" s="30"/>
      <c r="CN778" s="30"/>
      <c r="CO778" s="30"/>
      <c r="CP778" s="30"/>
      <c r="CQ778" s="30"/>
      <c r="CR778" s="30"/>
    </row>
    <row r="779" spans="1:96" x14ac:dyDescent="0.25">
      <c r="A779" s="30" t="s">
        <v>152</v>
      </c>
      <c r="B779" s="30">
        <v>3070</v>
      </c>
      <c r="C779" s="30" t="s">
        <v>2922</v>
      </c>
      <c r="D779" s="30">
        <v>3140</v>
      </c>
      <c r="E779" s="30"/>
      <c r="F779" s="30"/>
      <c r="G779" s="30"/>
      <c r="H779" s="30"/>
      <c r="I779" s="30"/>
      <c r="J779" s="30"/>
      <c r="K779" s="30"/>
      <c r="L779" s="30"/>
      <c r="M779" s="30"/>
      <c r="N779" s="30"/>
      <c r="O779" s="30"/>
      <c r="P779" s="30"/>
      <c r="Q779" s="30"/>
      <c r="R779" s="30"/>
      <c r="S779" s="30"/>
      <c r="T779" s="30"/>
      <c r="U779" s="30"/>
      <c r="V779" s="30"/>
      <c r="W779" s="30"/>
      <c r="X779" s="30"/>
      <c r="Y779" s="30"/>
      <c r="Z779" s="30"/>
      <c r="AA779" s="30"/>
      <c r="AB779" s="30"/>
      <c r="AC779" s="30"/>
      <c r="AD779" s="30"/>
      <c r="AE779" s="30"/>
      <c r="AF779" s="30"/>
      <c r="AG779" s="30"/>
      <c r="AH779" s="30"/>
      <c r="AI779" s="30"/>
      <c r="AJ779" s="30"/>
      <c r="AK779" s="30"/>
      <c r="AL779" s="30"/>
      <c r="AM779" s="30"/>
      <c r="AN779" s="30"/>
      <c r="AO779" s="30"/>
      <c r="AP779" s="30"/>
      <c r="AQ779" s="30"/>
      <c r="AR779" s="30"/>
      <c r="AS779" s="30"/>
      <c r="AT779" s="30"/>
      <c r="AU779" s="30"/>
      <c r="AV779" s="30"/>
      <c r="AW779" s="30"/>
      <c r="AX779" s="30"/>
      <c r="AY779" s="30"/>
      <c r="AZ779" s="30"/>
      <c r="BA779" s="30"/>
      <c r="BB779" s="30"/>
      <c r="BC779" s="30"/>
      <c r="BD779" s="30"/>
      <c r="BE779" s="30"/>
      <c r="BF779" s="30"/>
      <c r="BG779" s="30"/>
      <c r="BH779" s="30"/>
      <c r="BI779" s="30"/>
      <c r="BJ779" s="30"/>
      <c r="BK779" s="30"/>
      <c r="BL779" s="30"/>
      <c r="BM779" s="30"/>
      <c r="BN779" s="30"/>
      <c r="BO779" s="30"/>
      <c r="BP779" s="30"/>
      <c r="BQ779" s="30"/>
      <c r="BR779" s="30"/>
      <c r="BS779" s="30"/>
      <c r="BT779" s="30"/>
      <c r="BU779" s="30"/>
      <c r="BV779" s="30"/>
      <c r="BW779" s="30"/>
      <c r="BX779" s="30"/>
      <c r="BY779" s="30"/>
      <c r="BZ779" s="30"/>
      <c r="CA779" s="30"/>
      <c r="CB779" s="30"/>
      <c r="CC779" s="30"/>
      <c r="CD779" s="30"/>
      <c r="CE779" s="30"/>
      <c r="CF779" s="30"/>
      <c r="CG779" s="30"/>
      <c r="CH779" s="30"/>
      <c r="CI779" s="30"/>
      <c r="CJ779" s="30"/>
      <c r="CK779" s="30"/>
      <c r="CL779" s="30"/>
      <c r="CM779" s="30"/>
      <c r="CN779" s="30"/>
      <c r="CO779" s="30"/>
      <c r="CP779" s="30"/>
      <c r="CQ779" s="30"/>
      <c r="CR779" s="30"/>
    </row>
    <row r="780" spans="1:96" x14ac:dyDescent="0.25">
      <c r="A780" s="30" t="s">
        <v>153</v>
      </c>
      <c r="B780" s="30">
        <v>3066</v>
      </c>
      <c r="C780" s="30" t="s">
        <v>2922</v>
      </c>
      <c r="D780" s="30">
        <v>3140</v>
      </c>
      <c r="E780" s="30"/>
      <c r="F780" s="30"/>
      <c r="G780" s="30"/>
      <c r="H780" s="30"/>
      <c r="I780" s="30"/>
      <c r="J780" s="30"/>
      <c r="K780" s="30"/>
      <c r="L780" s="30"/>
      <c r="M780" s="30"/>
      <c r="N780" s="30"/>
      <c r="O780" s="30"/>
      <c r="P780" s="30"/>
      <c r="Q780" s="30"/>
      <c r="R780" s="30"/>
      <c r="S780" s="30"/>
      <c r="T780" s="30"/>
      <c r="U780" s="30"/>
      <c r="V780" s="30"/>
      <c r="W780" s="30"/>
      <c r="X780" s="30"/>
      <c r="Y780" s="30"/>
      <c r="Z780" s="30"/>
      <c r="AA780" s="30"/>
      <c r="AB780" s="30"/>
      <c r="AC780" s="30"/>
      <c r="AD780" s="30"/>
      <c r="AE780" s="30"/>
      <c r="AF780" s="30"/>
      <c r="AG780" s="30"/>
      <c r="AH780" s="30"/>
      <c r="AI780" s="30"/>
      <c r="AJ780" s="30"/>
      <c r="AK780" s="30"/>
      <c r="AL780" s="30"/>
      <c r="AM780" s="30"/>
      <c r="AN780" s="30"/>
      <c r="AO780" s="30"/>
      <c r="AP780" s="30"/>
      <c r="AQ780" s="30"/>
      <c r="AR780" s="30"/>
      <c r="AS780" s="30"/>
      <c r="AT780" s="30"/>
      <c r="AU780" s="30"/>
      <c r="AV780" s="30"/>
      <c r="AW780" s="30"/>
      <c r="AX780" s="30"/>
      <c r="AY780" s="30"/>
      <c r="AZ780" s="30"/>
      <c r="BA780" s="30"/>
      <c r="BB780" s="30"/>
      <c r="BC780" s="30"/>
      <c r="BD780" s="30"/>
      <c r="BE780" s="30"/>
      <c r="BF780" s="30"/>
      <c r="BG780" s="30"/>
      <c r="BH780" s="30"/>
      <c r="BI780" s="30"/>
      <c r="BJ780" s="30"/>
      <c r="BK780" s="30"/>
      <c r="BL780" s="30"/>
      <c r="BM780" s="30"/>
      <c r="BN780" s="30"/>
      <c r="BO780" s="30"/>
      <c r="BP780" s="30"/>
      <c r="BQ780" s="30"/>
      <c r="BR780" s="30"/>
      <c r="BS780" s="30"/>
      <c r="BT780" s="30"/>
      <c r="BU780" s="30"/>
      <c r="BV780" s="30"/>
      <c r="BW780" s="30"/>
      <c r="BX780" s="30"/>
      <c r="BY780" s="30"/>
      <c r="BZ780" s="30"/>
      <c r="CA780" s="30"/>
      <c r="CB780" s="30"/>
      <c r="CC780" s="30"/>
      <c r="CD780" s="30"/>
      <c r="CE780" s="30"/>
      <c r="CF780" s="30"/>
      <c r="CG780" s="30"/>
      <c r="CH780" s="30"/>
      <c r="CI780" s="30"/>
      <c r="CJ780" s="30"/>
      <c r="CK780" s="30"/>
      <c r="CL780" s="30"/>
      <c r="CM780" s="30"/>
      <c r="CN780" s="30"/>
      <c r="CO780" s="30"/>
      <c r="CP780" s="30"/>
      <c r="CQ780" s="30"/>
      <c r="CR780" s="30"/>
    </row>
    <row r="781" spans="1:96" x14ac:dyDescent="0.25">
      <c r="A781" s="30" t="s">
        <v>154</v>
      </c>
      <c r="B781" s="30">
        <v>3078</v>
      </c>
      <c r="C781" s="30" t="s">
        <v>2766</v>
      </c>
      <c r="D781" s="30">
        <v>2405</v>
      </c>
      <c r="E781" s="30"/>
      <c r="F781" s="30"/>
      <c r="G781" s="30"/>
      <c r="H781" s="30"/>
      <c r="I781" s="30"/>
      <c r="J781" s="30"/>
      <c r="K781" s="30"/>
      <c r="L781" s="30"/>
      <c r="M781" s="30"/>
      <c r="N781" s="30"/>
      <c r="O781" s="30"/>
      <c r="P781" s="30"/>
      <c r="Q781" s="30"/>
      <c r="R781" s="30"/>
      <c r="S781" s="30"/>
      <c r="T781" s="30"/>
      <c r="U781" s="30"/>
      <c r="V781" s="30"/>
      <c r="W781" s="30"/>
      <c r="X781" s="30"/>
      <c r="Y781" s="30"/>
      <c r="Z781" s="30"/>
      <c r="AA781" s="30"/>
      <c r="AB781" s="30"/>
      <c r="AC781" s="30"/>
      <c r="AD781" s="30"/>
      <c r="AE781" s="30"/>
      <c r="AF781" s="30"/>
      <c r="AG781" s="30"/>
      <c r="AH781" s="30"/>
      <c r="AI781" s="30"/>
      <c r="AJ781" s="30"/>
      <c r="AK781" s="30"/>
      <c r="AL781" s="30"/>
      <c r="AM781" s="30"/>
      <c r="AN781" s="30"/>
      <c r="AO781" s="30"/>
      <c r="AP781" s="30"/>
      <c r="AQ781" s="30"/>
      <c r="AR781" s="30"/>
      <c r="AS781" s="30"/>
      <c r="AT781" s="30"/>
      <c r="AU781" s="30"/>
      <c r="AV781" s="30"/>
      <c r="AW781" s="30"/>
      <c r="AX781" s="30"/>
      <c r="AY781" s="30"/>
      <c r="AZ781" s="30"/>
      <c r="BA781" s="30"/>
      <c r="BB781" s="30"/>
      <c r="BC781" s="30"/>
      <c r="BD781" s="30"/>
      <c r="BE781" s="30"/>
      <c r="BF781" s="30"/>
      <c r="BG781" s="30"/>
      <c r="BH781" s="30"/>
      <c r="BI781" s="30"/>
      <c r="BJ781" s="30"/>
      <c r="BK781" s="30"/>
      <c r="BL781" s="30"/>
      <c r="BM781" s="30"/>
      <c r="BN781" s="30"/>
      <c r="BO781" s="30"/>
      <c r="BP781" s="30"/>
      <c r="BQ781" s="30"/>
      <c r="BR781" s="30"/>
      <c r="BS781" s="30"/>
      <c r="BT781" s="30"/>
      <c r="BU781" s="30"/>
      <c r="BV781" s="30"/>
      <c r="BW781" s="30"/>
      <c r="BX781" s="30"/>
      <c r="BY781" s="30"/>
      <c r="BZ781" s="30"/>
      <c r="CA781" s="30"/>
      <c r="CB781" s="30"/>
      <c r="CC781" s="30"/>
      <c r="CD781" s="30"/>
      <c r="CE781" s="30"/>
      <c r="CF781" s="30"/>
      <c r="CG781" s="30"/>
      <c r="CH781" s="30"/>
      <c r="CI781" s="30"/>
      <c r="CJ781" s="30"/>
      <c r="CK781" s="30"/>
      <c r="CL781" s="30"/>
      <c r="CM781" s="30"/>
      <c r="CN781" s="30"/>
      <c r="CO781" s="30"/>
      <c r="CP781" s="30"/>
      <c r="CQ781" s="30"/>
      <c r="CR781" s="30"/>
    </row>
    <row r="782" spans="1:96" x14ac:dyDescent="0.25">
      <c r="A782" s="30" t="s">
        <v>155</v>
      </c>
      <c r="B782" s="30">
        <v>3074</v>
      </c>
      <c r="C782" s="30" t="s">
        <v>2766</v>
      </c>
      <c r="D782" s="30">
        <v>2405</v>
      </c>
      <c r="E782" s="30"/>
      <c r="F782" s="30"/>
      <c r="G782" s="30"/>
      <c r="H782" s="30"/>
      <c r="I782" s="30"/>
      <c r="J782" s="30"/>
      <c r="K782" s="30"/>
      <c r="L782" s="30"/>
      <c r="M782" s="30"/>
      <c r="N782" s="30"/>
      <c r="O782" s="30"/>
      <c r="P782" s="30"/>
      <c r="Q782" s="30"/>
      <c r="R782" s="30"/>
      <c r="S782" s="30"/>
      <c r="T782" s="30"/>
      <c r="U782" s="30"/>
      <c r="V782" s="30"/>
      <c r="W782" s="30"/>
      <c r="X782" s="30"/>
      <c r="Y782" s="30"/>
      <c r="Z782" s="30"/>
      <c r="AA782" s="30"/>
      <c r="AB782" s="30"/>
      <c r="AC782" s="30"/>
      <c r="AD782" s="30"/>
      <c r="AE782" s="30"/>
      <c r="AF782" s="30"/>
      <c r="AG782" s="30"/>
      <c r="AH782" s="30"/>
      <c r="AI782" s="30"/>
      <c r="AJ782" s="30"/>
      <c r="AK782" s="30"/>
      <c r="AL782" s="30"/>
      <c r="AM782" s="30"/>
      <c r="AN782" s="30"/>
      <c r="AO782" s="30"/>
      <c r="AP782" s="30"/>
      <c r="AQ782" s="30"/>
      <c r="AR782" s="30"/>
      <c r="AS782" s="30"/>
      <c r="AT782" s="30"/>
      <c r="AU782" s="30"/>
      <c r="AV782" s="30"/>
      <c r="AW782" s="30"/>
      <c r="AX782" s="30"/>
      <c r="AY782" s="30"/>
      <c r="AZ782" s="30"/>
      <c r="BA782" s="30"/>
      <c r="BB782" s="30"/>
      <c r="BC782" s="30"/>
      <c r="BD782" s="30"/>
      <c r="BE782" s="30"/>
      <c r="BF782" s="30"/>
      <c r="BG782" s="30"/>
      <c r="BH782" s="30"/>
      <c r="BI782" s="30"/>
      <c r="BJ782" s="30"/>
      <c r="BK782" s="30"/>
      <c r="BL782" s="30"/>
      <c r="BM782" s="30"/>
      <c r="BN782" s="30"/>
      <c r="BO782" s="30"/>
      <c r="BP782" s="30"/>
      <c r="BQ782" s="30"/>
      <c r="BR782" s="30"/>
      <c r="BS782" s="30"/>
      <c r="BT782" s="30"/>
      <c r="BU782" s="30"/>
      <c r="BV782" s="30"/>
      <c r="BW782" s="30"/>
      <c r="BX782" s="30"/>
      <c r="BY782" s="30"/>
      <c r="BZ782" s="30"/>
      <c r="CA782" s="30"/>
      <c r="CB782" s="30"/>
      <c r="CC782" s="30"/>
      <c r="CD782" s="30"/>
      <c r="CE782" s="30"/>
      <c r="CF782" s="30"/>
      <c r="CG782" s="30"/>
      <c r="CH782" s="30"/>
      <c r="CI782" s="30"/>
      <c r="CJ782" s="30"/>
      <c r="CK782" s="30"/>
      <c r="CL782" s="30"/>
      <c r="CM782" s="30"/>
      <c r="CN782" s="30"/>
      <c r="CO782" s="30"/>
      <c r="CP782" s="30"/>
      <c r="CQ782" s="30"/>
      <c r="CR782" s="30"/>
    </row>
    <row r="783" spans="1:96" x14ac:dyDescent="0.25">
      <c r="A783" s="30" t="s">
        <v>156</v>
      </c>
      <c r="B783" s="30">
        <v>3105</v>
      </c>
      <c r="C783" s="30" t="s">
        <v>2764</v>
      </c>
      <c r="D783" s="30">
        <v>1550</v>
      </c>
      <c r="E783" s="30"/>
      <c r="F783" s="30"/>
      <c r="G783" s="30"/>
      <c r="H783" s="30"/>
      <c r="I783" s="30"/>
      <c r="J783" s="30"/>
      <c r="K783" s="30"/>
      <c r="L783" s="30"/>
      <c r="M783" s="30"/>
      <c r="N783" s="30"/>
      <c r="O783" s="30"/>
      <c r="P783" s="30"/>
      <c r="Q783" s="30"/>
      <c r="R783" s="30"/>
      <c r="S783" s="30"/>
      <c r="T783" s="30"/>
      <c r="U783" s="30"/>
      <c r="V783" s="30"/>
      <c r="W783" s="30"/>
      <c r="X783" s="30"/>
      <c r="Y783" s="30"/>
      <c r="Z783" s="30"/>
      <c r="AA783" s="30"/>
      <c r="AB783" s="30"/>
      <c r="AC783" s="30"/>
      <c r="AD783" s="30"/>
      <c r="AE783" s="30"/>
      <c r="AF783" s="30"/>
      <c r="AG783" s="30"/>
      <c r="AH783" s="30"/>
      <c r="AI783" s="30"/>
      <c r="AJ783" s="30"/>
      <c r="AK783" s="30"/>
      <c r="AL783" s="30"/>
      <c r="AM783" s="30"/>
      <c r="AN783" s="30"/>
      <c r="AO783" s="30"/>
      <c r="AP783" s="30"/>
      <c r="AQ783" s="30"/>
      <c r="AR783" s="30"/>
      <c r="AS783" s="30"/>
      <c r="AT783" s="30"/>
      <c r="AU783" s="30"/>
      <c r="AV783" s="30"/>
      <c r="AW783" s="30"/>
      <c r="AX783" s="30"/>
      <c r="AY783" s="30"/>
      <c r="AZ783" s="30"/>
      <c r="BA783" s="30"/>
      <c r="BB783" s="30"/>
      <c r="BC783" s="30"/>
      <c r="BD783" s="30"/>
      <c r="BE783" s="30"/>
      <c r="BF783" s="30"/>
      <c r="BG783" s="30"/>
      <c r="BH783" s="30"/>
      <c r="BI783" s="30"/>
      <c r="BJ783" s="30"/>
      <c r="BK783" s="30"/>
      <c r="BL783" s="30"/>
      <c r="BM783" s="30"/>
      <c r="BN783" s="30"/>
      <c r="BO783" s="30"/>
      <c r="BP783" s="30"/>
      <c r="BQ783" s="30"/>
      <c r="BR783" s="30"/>
      <c r="BS783" s="30"/>
      <c r="BT783" s="30"/>
      <c r="BU783" s="30"/>
      <c r="BV783" s="30"/>
      <c r="BW783" s="30"/>
      <c r="BX783" s="30"/>
      <c r="BY783" s="30"/>
      <c r="BZ783" s="30"/>
      <c r="CA783" s="30"/>
      <c r="CB783" s="30"/>
      <c r="CC783" s="30"/>
      <c r="CD783" s="30"/>
      <c r="CE783" s="30"/>
      <c r="CF783" s="30"/>
      <c r="CG783" s="30"/>
      <c r="CH783" s="30"/>
      <c r="CI783" s="30"/>
      <c r="CJ783" s="30"/>
      <c r="CK783" s="30"/>
      <c r="CL783" s="30"/>
      <c r="CM783" s="30"/>
      <c r="CN783" s="30"/>
      <c r="CO783" s="30"/>
      <c r="CP783" s="30"/>
      <c r="CQ783" s="30"/>
      <c r="CR783" s="30"/>
    </row>
    <row r="784" spans="1:96" x14ac:dyDescent="0.25">
      <c r="A784" s="30" t="s">
        <v>157</v>
      </c>
      <c r="B784" s="30">
        <v>3088</v>
      </c>
      <c r="C784" s="30" t="s">
        <v>2666</v>
      </c>
      <c r="D784" s="30">
        <v>1420</v>
      </c>
      <c r="E784" s="30"/>
      <c r="F784" s="30"/>
      <c r="G784" s="30"/>
      <c r="H784" s="30"/>
      <c r="I784" s="30"/>
      <c r="J784" s="30"/>
      <c r="K784" s="30"/>
      <c r="L784" s="30"/>
      <c r="M784" s="30"/>
      <c r="N784" s="30"/>
      <c r="O784" s="30"/>
      <c r="P784" s="30"/>
      <c r="Q784" s="30"/>
      <c r="R784" s="30"/>
      <c r="S784" s="30"/>
      <c r="T784" s="30"/>
      <c r="U784" s="30"/>
      <c r="V784" s="30"/>
      <c r="W784" s="30"/>
      <c r="X784" s="30"/>
      <c r="Y784" s="30"/>
      <c r="Z784" s="30"/>
      <c r="AA784" s="30"/>
      <c r="AB784" s="30"/>
      <c r="AC784" s="30"/>
      <c r="AD784" s="30"/>
      <c r="AE784" s="30"/>
      <c r="AF784" s="30"/>
      <c r="AG784" s="30"/>
      <c r="AH784" s="30"/>
      <c r="AI784" s="30"/>
      <c r="AJ784" s="30"/>
      <c r="AK784" s="30"/>
      <c r="AL784" s="30"/>
      <c r="AM784" s="30"/>
      <c r="AN784" s="30"/>
      <c r="AO784" s="30"/>
      <c r="AP784" s="30"/>
      <c r="AQ784" s="30"/>
      <c r="AR784" s="30"/>
      <c r="AS784" s="30"/>
      <c r="AT784" s="30"/>
      <c r="AU784" s="30"/>
      <c r="AV784" s="30"/>
      <c r="AW784" s="30"/>
      <c r="AX784" s="30"/>
      <c r="AY784" s="30"/>
      <c r="AZ784" s="30"/>
      <c r="BA784" s="30"/>
      <c r="BB784" s="30"/>
      <c r="BC784" s="30"/>
      <c r="BD784" s="30"/>
      <c r="BE784" s="30"/>
      <c r="BF784" s="30"/>
      <c r="BG784" s="30"/>
      <c r="BH784" s="30"/>
      <c r="BI784" s="30"/>
      <c r="BJ784" s="30"/>
      <c r="BK784" s="30"/>
      <c r="BL784" s="30"/>
      <c r="BM784" s="30"/>
      <c r="BN784" s="30"/>
      <c r="BO784" s="30"/>
      <c r="BP784" s="30"/>
      <c r="BQ784" s="30"/>
      <c r="BR784" s="30"/>
      <c r="BS784" s="30"/>
      <c r="BT784" s="30"/>
      <c r="BU784" s="30"/>
      <c r="BV784" s="30"/>
      <c r="BW784" s="30"/>
      <c r="BX784" s="30"/>
      <c r="BY784" s="30"/>
      <c r="BZ784" s="30"/>
      <c r="CA784" s="30"/>
      <c r="CB784" s="30"/>
      <c r="CC784" s="30"/>
      <c r="CD784" s="30"/>
      <c r="CE784" s="30"/>
      <c r="CF784" s="30"/>
      <c r="CG784" s="30"/>
      <c r="CH784" s="30"/>
      <c r="CI784" s="30"/>
      <c r="CJ784" s="30"/>
      <c r="CK784" s="30"/>
      <c r="CL784" s="30"/>
      <c r="CM784" s="30"/>
      <c r="CN784" s="30"/>
      <c r="CO784" s="30"/>
      <c r="CP784" s="30"/>
      <c r="CQ784" s="30"/>
      <c r="CR784" s="30"/>
    </row>
    <row r="785" spans="1:96" x14ac:dyDescent="0.25">
      <c r="A785" s="30" t="s">
        <v>158</v>
      </c>
      <c r="B785" s="30">
        <v>2945</v>
      </c>
      <c r="C785" s="30" t="s">
        <v>2800</v>
      </c>
      <c r="D785" s="30">
        <v>40</v>
      </c>
      <c r="E785" s="30"/>
      <c r="F785" s="30"/>
      <c r="G785" s="30"/>
      <c r="H785" s="30"/>
      <c r="I785" s="30"/>
      <c r="J785" s="30"/>
      <c r="K785" s="30"/>
      <c r="L785" s="30"/>
      <c r="M785" s="30"/>
      <c r="N785" s="30"/>
      <c r="O785" s="30"/>
      <c r="P785" s="30"/>
      <c r="Q785" s="30"/>
      <c r="R785" s="30"/>
      <c r="S785" s="30"/>
      <c r="T785" s="30"/>
      <c r="U785" s="30"/>
      <c r="V785" s="30"/>
      <c r="W785" s="30"/>
      <c r="X785" s="30"/>
      <c r="Y785" s="30"/>
      <c r="Z785" s="30"/>
      <c r="AA785" s="30"/>
      <c r="AB785" s="30"/>
      <c r="AC785" s="30"/>
      <c r="AD785" s="30"/>
      <c r="AE785" s="30"/>
      <c r="AF785" s="30"/>
      <c r="AG785" s="30"/>
      <c r="AH785" s="30"/>
      <c r="AI785" s="30"/>
      <c r="AJ785" s="30"/>
      <c r="AK785" s="30"/>
      <c r="AL785" s="30"/>
      <c r="AM785" s="30"/>
      <c r="AN785" s="30"/>
      <c r="AO785" s="30"/>
      <c r="AP785" s="30"/>
      <c r="AQ785" s="30"/>
      <c r="AR785" s="30"/>
      <c r="AS785" s="30"/>
      <c r="AT785" s="30"/>
      <c r="AU785" s="30"/>
      <c r="AV785" s="30"/>
      <c r="AW785" s="30"/>
      <c r="AX785" s="30"/>
      <c r="AY785" s="30"/>
      <c r="AZ785" s="30"/>
      <c r="BA785" s="30"/>
      <c r="BB785" s="30"/>
      <c r="BC785" s="30"/>
      <c r="BD785" s="30"/>
      <c r="BE785" s="30"/>
      <c r="BF785" s="30"/>
      <c r="BG785" s="30"/>
      <c r="BH785" s="30"/>
      <c r="BI785" s="30"/>
      <c r="BJ785" s="30"/>
      <c r="BK785" s="30"/>
      <c r="BL785" s="30"/>
      <c r="BM785" s="30"/>
      <c r="BN785" s="30"/>
      <c r="BO785" s="30"/>
      <c r="BP785" s="30"/>
      <c r="BQ785" s="30"/>
      <c r="BR785" s="30"/>
      <c r="BS785" s="30"/>
      <c r="BT785" s="30"/>
      <c r="BU785" s="30"/>
      <c r="BV785" s="30"/>
      <c r="BW785" s="30"/>
      <c r="BX785" s="30"/>
      <c r="BY785" s="30"/>
      <c r="BZ785" s="30"/>
      <c r="CA785" s="30"/>
      <c r="CB785" s="30"/>
      <c r="CC785" s="30"/>
      <c r="CD785" s="30"/>
      <c r="CE785" s="30"/>
      <c r="CF785" s="30"/>
      <c r="CG785" s="30"/>
      <c r="CH785" s="30"/>
      <c r="CI785" s="30"/>
      <c r="CJ785" s="30"/>
      <c r="CK785" s="30"/>
      <c r="CL785" s="30"/>
      <c r="CM785" s="30"/>
      <c r="CN785" s="30"/>
      <c r="CO785" s="30"/>
      <c r="CP785" s="30"/>
      <c r="CQ785" s="30"/>
      <c r="CR785" s="30"/>
    </row>
    <row r="786" spans="1:96" x14ac:dyDescent="0.25">
      <c r="A786" s="30" t="s">
        <v>159</v>
      </c>
      <c r="B786" s="30">
        <v>2620</v>
      </c>
      <c r="C786" s="30" t="s">
        <v>2804</v>
      </c>
      <c r="D786" s="30">
        <v>2690</v>
      </c>
      <c r="E786" s="30"/>
      <c r="F786" s="30"/>
      <c r="G786" s="30"/>
      <c r="H786" s="30"/>
      <c r="I786" s="30"/>
      <c r="J786" s="30"/>
      <c r="K786" s="30"/>
      <c r="L786" s="30"/>
      <c r="M786" s="30"/>
      <c r="N786" s="30"/>
      <c r="O786" s="30"/>
      <c r="P786" s="30"/>
      <c r="Q786" s="30"/>
      <c r="R786" s="30"/>
      <c r="S786" s="30"/>
      <c r="T786" s="30"/>
      <c r="U786" s="30"/>
      <c r="V786" s="30"/>
      <c r="W786" s="30"/>
      <c r="X786" s="30"/>
      <c r="Y786" s="30"/>
      <c r="Z786" s="30"/>
      <c r="AA786" s="30"/>
      <c r="AB786" s="30"/>
      <c r="AC786" s="30"/>
      <c r="AD786" s="30"/>
      <c r="AE786" s="30"/>
      <c r="AF786" s="30"/>
      <c r="AG786" s="30"/>
      <c r="AH786" s="30"/>
      <c r="AI786" s="30"/>
      <c r="AJ786" s="30"/>
      <c r="AK786" s="30"/>
      <c r="AL786" s="30"/>
      <c r="AM786" s="30"/>
      <c r="AN786" s="30"/>
      <c r="AO786" s="30"/>
      <c r="AP786" s="30"/>
      <c r="AQ786" s="30"/>
      <c r="AR786" s="30"/>
      <c r="AS786" s="30"/>
      <c r="AT786" s="30"/>
      <c r="AU786" s="30"/>
      <c r="AV786" s="30"/>
      <c r="AW786" s="30"/>
      <c r="AX786" s="30"/>
      <c r="AY786" s="30"/>
      <c r="AZ786" s="30"/>
      <c r="BA786" s="30"/>
      <c r="BB786" s="30"/>
      <c r="BC786" s="30"/>
      <c r="BD786" s="30"/>
      <c r="BE786" s="30"/>
      <c r="BF786" s="30"/>
      <c r="BG786" s="30"/>
      <c r="BH786" s="30"/>
      <c r="BI786" s="30"/>
      <c r="BJ786" s="30"/>
      <c r="BK786" s="30"/>
      <c r="BL786" s="30"/>
      <c r="BM786" s="30"/>
      <c r="BN786" s="30"/>
      <c r="BO786" s="30"/>
      <c r="BP786" s="30"/>
      <c r="BQ786" s="30"/>
      <c r="BR786" s="30"/>
      <c r="BS786" s="30"/>
      <c r="BT786" s="30"/>
      <c r="BU786" s="30"/>
      <c r="BV786" s="30"/>
      <c r="BW786" s="30"/>
      <c r="BX786" s="30"/>
      <c r="BY786" s="30"/>
      <c r="BZ786" s="30"/>
      <c r="CA786" s="30"/>
      <c r="CB786" s="30"/>
      <c r="CC786" s="30"/>
      <c r="CD786" s="30"/>
      <c r="CE786" s="30"/>
      <c r="CF786" s="30"/>
      <c r="CG786" s="30"/>
      <c r="CH786" s="30"/>
      <c r="CI786" s="30"/>
      <c r="CJ786" s="30"/>
      <c r="CK786" s="30"/>
      <c r="CL786" s="30"/>
      <c r="CM786" s="30"/>
      <c r="CN786" s="30"/>
      <c r="CO786" s="30"/>
      <c r="CP786" s="30"/>
      <c r="CQ786" s="30"/>
      <c r="CR786" s="30"/>
    </row>
    <row r="787" spans="1:96" x14ac:dyDescent="0.25">
      <c r="A787" s="30" t="s">
        <v>160</v>
      </c>
      <c r="B787" s="30">
        <v>3106</v>
      </c>
      <c r="C787" s="30" t="s">
        <v>2644</v>
      </c>
      <c r="D787" s="30">
        <v>1000</v>
      </c>
      <c r="E787" s="30"/>
      <c r="F787" s="30"/>
      <c r="G787" s="30"/>
      <c r="H787" s="30"/>
      <c r="I787" s="30"/>
      <c r="J787" s="30"/>
      <c r="K787" s="30"/>
      <c r="L787" s="30"/>
      <c r="M787" s="30"/>
      <c r="N787" s="30"/>
      <c r="O787" s="30"/>
      <c r="P787" s="30"/>
      <c r="Q787" s="30"/>
      <c r="R787" s="30"/>
      <c r="S787" s="30"/>
      <c r="T787" s="30"/>
      <c r="U787" s="30"/>
      <c r="V787" s="30"/>
      <c r="W787" s="30"/>
      <c r="X787" s="30"/>
      <c r="Y787" s="30"/>
      <c r="Z787" s="30"/>
      <c r="AA787" s="30"/>
      <c r="AB787" s="30"/>
      <c r="AC787" s="30"/>
      <c r="AD787" s="30"/>
      <c r="AE787" s="30"/>
      <c r="AF787" s="30"/>
      <c r="AG787" s="30"/>
      <c r="AH787" s="30"/>
      <c r="AI787" s="30"/>
      <c r="AJ787" s="30"/>
      <c r="AK787" s="30"/>
      <c r="AL787" s="30"/>
      <c r="AM787" s="30"/>
      <c r="AN787" s="30"/>
      <c r="AO787" s="30"/>
      <c r="AP787" s="30"/>
      <c r="AQ787" s="30"/>
      <c r="AR787" s="30"/>
      <c r="AS787" s="30"/>
      <c r="AT787" s="30"/>
      <c r="AU787" s="30"/>
      <c r="AV787" s="30"/>
      <c r="AW787" s="30"/>
      <c r="AX787" s="30"/>
      <c r="AY787" s="30"/>
      <c r="AZ787" s="30"/>
      <c r="BA787" s="30"/>
      <c r="BB787" s="30"/>
      <c r="BC787" s="30"/>
      <c r="BD787" s="30"/>
      <c r="BE787" s="30"/>
      <c r="BF787" s="30"/>
      <c r="BG787" s="30"/>
      <c r="BH787" s="30"/>
      <c r="BI787" s="30"/>
      <c r="BJ787" s="30"/>
      <c r="BK787" s="30"/>
      <c r="BL787" s="30"/>
      <c r="BM787" s="30"/>
      <c r="BN787" s="30"/>
      <c r="BO787" s="30"/>
      <c r="BP787" s="30"/>
      <c r="BQ787" s="30"/>
      <c r="BR787" s="30"/>
      <c r="BS787" s="30"/>
      <c r="BT787" s="30"/>
      <c r="BU787" s="30"/>
      <c r="BV787" s="30"/>
      <c r="BW787" s="30"/>
      <c r="BX787" s="30"/>
      <c r="BY787" s="30"/>
      <c r="BZ787" s="30"/>
      <c r="CA787" s="30"/>
      <c r="CB787" s="30"/>
      <c r="CC787" s="30"/>
      <c r="CD787" s="30"/>
      <c r="CE787" s="30"/>
      <c r="CF787" s="30"/>
      <c r="CG787" s="30"/>
      <c r="CH787" s="30"/>
      <c r="CI787" s="30"/>
      <c r="CJ787" s="30"/>
      <c r="CK787" s="30"/>
      <c r="CL787" s="30"/>
      <c r="CM787" s="30"/>
      <c r="CN787" s="30"/>
      <c r="CO787" s="30"/>
      <c r="CP787" s="30"/>
      <c r="CQ787" s="30"/>
      <c r="CR787" s="30"/>
    </row>
    <row r="788" spans="1:96" x14ac:dyDescent="0.25">
      <c r="A788" s="30" t="s">
        <v>161</v>
      </c>
      <c r="B788" s="30">
        <v>3110</v>
      </c>
      <c r="C788" s="30" t="s">
        <v>2644</v>
      </c>
      <c r="D788" s="30">
        <v>1000</v>
      </c>
      <c r="E788" s="30"/>
      <c r="F788" s="30"/>
      <c r="G788" s="30"/>
      <c r="H788" s="30"/>
      <c r="I788" s="30"/>
      <c r="J788" s="30"/>
      <c r="K788" s="30"/>
      <c r="L788" s="30"/>
      <c r="M788" s="30"/>
      <c r="N788" s="30"/>
      <c r="O788" s="30"/>
      <c r="P788" s="30"/>
      <c r="Q788" s="30"/>
      <c r="R788" s="30"/>
      <c r="S788" s="30"/>
      <c r="T788" s="30"/>
      <c r="U788" s="30"/>
      <c r="V788" s="30"/>
      <c r="W788" s="30"/>
      <c r="X788" s="30"/>
      <c r="Y788" s="30"/>
      <c r="Z788" s="30"/>
      <c r="AA788" s="30"/>
      <c r="AB788" s="30"/>
      <c r="AC788" s="30"/>
      <c r="AD788" s="30"/>
      <c r="AE788" s="30"/>
      <c r="AF788" s="30"/>
      <c r="AG788" s="30"/>
      <c r="AH788" s="30"/>
      <c r="AI788" s="30"/>
      <c r="AJ788" s="30"/>
      <c r="AK788" s="30"/>
      <c r="AL788" s="30"/>
      <c r="AM788" s="30"/>
      <c r="AN788" s="30"/>
      <c r="AO788" s="30"/>
      <c r="AP788" s="30"/>
      <c r="AQ788" s="30"/>
      <c r="AR788" s="30"/>
      <c r="AS788" s="30"/>
      <c r="AT788" s="30"/>
      <c r="AU788" s="30"/>
      <c r="AV788" s="30"/>
      <c r="AW788" s="30"/>
      <c r="AX788" s="30"/>
      <c r="AY788" s="30"/>
      <c r="AZ788" s="30"/>
      <c r="BA788" s="30"/>
      <c r="BB788" s="30"/>
      <c r="BC788" s="30"/>
      <c r="BD788" s="30"/>
      <c r="BE788" s="30"/>
      <c r="BF788" s="30"/>
      <c r="BG788" s="30"/>
      <c r="BH788" s="30"/>
      <c r="BI788" s="30"/>
      <c r="BJ788" s="30"/>
      <c r="BK788" s="30"/>
      <c r="BL788" s="30"/>
      <c r="BM788" s="30"/>
      <c r="BN788" s="30"/>
      <c r="BO788" s="30"/>
      <c r="BP788" s="30"/>
      <c r="BQ788" s="30"/>
      <c r="BR788" s="30"/>
      <c r="BS788" s="30"/>
      <c r="BT788" s="30"/>
      <c r="BU788" s="30"/>
      <c r="BV788" s="30"/>
      <c r="BW788" s="30"/>
      <c r="BX788" s="30"/>
      <c r="BY788" s="30"/>
      <c r="BZ788" s="30"/>
      <c r="CA788" s="30"/>
      <c r="CB788" s="30"/>
      <c r="CC788" s="30"/>
      <c r="CD788" s="30"/>
      <c r="CE788" s="30"/>
      <c r="CF788" s="30"/>
      <c r="CG788" s="30"/>
      <c r="CH788" s="30"/>
      <c r="CI788" s="30"/>
      <c r="CJ788" s="30"/>
      <c r="CK788" s="30"/>
      <c r="CL788" s="30"/>
      <c r="CM788" s="30"/>
      <c r="CN788" s="30"/>
      <c r="CO788" s="30"/>
      <c r="CP788" s="30"/>
      <c r="CQ788" s="30"/>
      <c r="CR788" s="30"/>
    </row>
    <row r="789" spans="1:96" x14ac:dyDescent="0.25">
      <c r="A789" s="30" t="s">
        <v>162</v>
      </c>
      <c r="B789" s="30">
        <v>56</v>
      </c>
      <c r="C789" s="30" t="s">
        <v>2923</v>
      </c>
      <c r="D789" s="30">
        <v>2540</v>
      </c>
      <c r="E789" s="30"/>
      <c r="F789" s="30"/>
      <c r="G789" s="30"/>
      <c r="H789" s="30"/>
      <c r="I789" s="30"/>
      <c r="J789" s="30"/>
      <c r="K789" s="30"/>
      <c r="L789" s="30"/>
      <c r="M789" s="30"/>
      <c r="N789" s="30"/>
      <c r="O789" s="30"/>
      <c r="P789" s="30"/>
      <c r="Q789" s="30"/>
      <c r="R789" s="30"/>
      <c r="S789" s="30"/>
      <c r="T789" s="30"/>
      <c r="U789" s="30"/>
      <c r="V789" s="30"/>
      <c r="W789" s="30"/>
      <c r="X789" s="30"/>
      <c r="Y789" s="30"/>
      <c r="Z789" s="30"/>
      <c r="AA789" s="30"/>
      <c r="AB789" s="30"/>
      <c r="AC789" s="30"/>
      <c r="AD789" s="30"/>
      <c r="AE789" s="30"/>
      <c r="AF789" s="30"/>
      <c r="AG789" s="30"/>
      <c r="AH789" s="30"/>
      <c r="AI789" s="30"/>
      <c r="AJ789" s="30"/>
      <c r="AK789" s="30"/>
      <c r="AL789" s="30"/>
      <c r="AM789" s="30"/>
      <c r="AN789" s="30"/>
      <c r="AO789" s="30"/>
      <c r="AP789" s="30"/>
      <c r="AQ789" s="30"/>
      <c r="AR789" s="30"/>
      <c r="AS789" s="30"/>
      <c r="AT789" s="30"/>
      <c r="AU789" s="30"/>
      <c r="AV789" s="30"/>
      <c r="AW789" s="30"/>
      <c r="AX789" s="30"/>
      <c r="AY789" s="30"/>
      <c r="AZ789" s="30"/>
      <c r="BA789" s="30"/>
      <c r="BB789" s="30"/>
      <c r="BC789" s="30"/>
      <c r="BD789" s="30"/>
      <c r="BE789" s="30"/>
      <c r="BF789" s="30"/>
      <c r="BG789" s="30"/>
      <c r="BH789" s="30"/>
      <c r="BI789" s="30"/>
      <c r="BJ789" s="30"/>
      <c r="BK789" s="30"/>
      <c r="BL789" s="30"/>
      <c r="BM789" s="30"/>
      <c r="BN789" s="30"/>
      <c r="BO789" s="30"/>
      <c r="BP789" s="30"/>
      <c r="BQ789" s="30"/>
      <c r="BR789" s="30"/>
      <c r="BS789" s="30"/>
      <c r="BT789" s="30"/>
      <c r="BU789" s="30"/>
      <c r="BV789" s="30"/>
      <c r="BW789" s="30"/>
      <c r="BX789" s="30"/>
      <c r="BY789" s="30"/>
      <c r="BZ789" s="30"/>
      <c r="CA789" s="30"/>
      <c r="CB789" s="30"/>
      <c r="CC789" s="30"/>
      <c r="CD789" s="30"/>
      <c r="CE789" s="30"/>
      <c r="CF789" s="30"/>
      <c r="CG789" s="30"/>
      <c r="CH789" s="30"/>
      <c r="CI789" s="30"/>
      <c r="CJ789" s="30"/>
      <c r="CK789" s="30"/>
      <c r="CL789" s="30"/>
      <c r="CM789" s="30"/>
      <c r="CN789" s="30"/>
      <c r="CO789" s="30"/>
      <c r="CP789" s="30"/>
      <c r="CQ789" s="30"/>
      <c r="CR789" s="30"/>
    </row>
    <row r="790" spans="1:96" x14ac:dyDescent="0.25">
      <c r="A790" s="30" t="s">
        <v>163</v>
      </c>
      <c r="B790" s="30">
        <v>3134</v>
      </c>
      <c r="C790" s="30" t="s">
        <v>2923</v>
      </c>
      <c r="D790" s="30">
        <v>2540</v>
      </c>
      <c r="E790" s="30"/>
      <c r="F790" s="30"/>
      <c r="G790" s="30"/>
      <c r="H790" s="30"/>
      <c r="I790" s="30"/>
      <c r="J790" s="30"/>
      <c r="K790" s="30"/>
      <c r="L790" s="30"/>
      <c r="M790" s="30"/>
      <c r="N790" s="30"/>
      <c r="O790" s="30"/>
      <c r="P790" s="30"/>
      <c r="Q790" s="30"/>
      <c r="R790" s="30"/>
      <c r="S790" s="30"/>
      <c r="T790" s="30"/>
      <c r="U790" s="30"/>
      <c r="V790" s="30"/>
      <c r="W790" s="30"/>
      <c r="X790" s="30"/>
      <c r="Y790" s="30"/>
      <c r="Z790" s="30"/>
      <c r="AA790" s="30"/>
      <c r="AB790" s="30"/>
      <c r="AC790" s="30"/>
      <c r="AD790" s="30"/>
      <c r="AE790" s="30"/>
      <c r="AF790" s="30"/>
      <c r="AG790" s="30"/>
      <c r="AH790" s="30"/>
      <c r="AI790" s="30"/>
      <c r="AJ790" s="30"/>
      <c r="AK790" s="30"/>
      <c r="AL790" s="30"/>
      <c r="AM790" s="30"/>
      <c r="AN790" s="30"/>
      <c r="AO790" s="30"/>
      <c r="AP790" s="30"/>
      <c r="AQ790" s="30"/>
      <c r="AR790" s="30"/>
      <c r="AS790" s="30"/>
      <c r="AT790" s="30"/>
      <c r="AU790" s="30"/>
      <c r="AV790" s="30"/>
      <c r="AW790" s="30"/>
      <c r="AX790" s="30"/>
      <c r="AY790" s="30"/>
      <c r="AZ790" s="30"/>
      <c r="BA790" s="30"/>
      <c r="BB790" s="30"/>
      <c r="BC790" s="30"/>
      <c r="BD790" s="30"/>
      <c r="BE790" s="30"/>
      <c r="BF790" s="30"/>
      <c r="BG790" s="30"/>
      <c r="BH790" s="30"/>
      <c r="BI790" s="30"/>
      <c r="BJ790" s="30"/>
      <c r="BK790" s="30"/>
      <c r="BL790" s="30"/>
      <c r="BM790" s="30"/>
      <c r="BN790" s="30"/>
      <c r="BO790" s="30"/>
      <c r="BP790" s="30"/>
      <c r="BQ790" s="30"/>
      <c r="BR790" s="30"/>
      <c r="BS790" s="30"/>
      <c r="BT790" s="30"/>
      <c r="BU790" s="30"/>
      <c r="BV790" s="30"/>
      <c r="BW790" s="30"/>
      <c r="BX790" s="30"/>
      <c r="BY790" s="30"/>
      <c r="BZ790" s="30"/>
      <c r="CA790" s="30"/>
      <c r="CB790" s="30"/>
      <c r="CC790" s="30"/>
      <c r="CD790" s="30"/>
      <c r="CE790" s="30"/>
      <c r="CF790" s="30"/>
      <c r="CG790" s="30"/>
      <c r="CH790" s="30"/>
      <c r="CI790" s="30"/>
      <c r="CJ790" s="30"/>
      <c r="CK790" s="30"/>
      <c r="CL790" s="30"/>
      <c r="CM790" s="30"/>
      <c r="CN790" s="30"/>
      <c r="CO790" s="30"/>
      <c r="CP790" s="30"/>
      <c r="CQ790" s="30"/>
      <c r="CR790" s="30"/>
    </row>
    <row r="791" spans="1:96" x14ac:dyDescent="0.25">
      <c r="A791" s="30" t="s">
        <v>164</v>
      </c>
      <c r="B791" s="30">
        <v>3130</v>
      </c>
      <c r="C791" s="30" t="s">
        <v>2923</v>
      </c>
      <c r="D791" s="30">
        <v>2540</v>
      </c>
      <c r="E791" s="30"/>
      <c r="F791" s="30"/>
      <c r="G791" s="30"/>
      <c r="H791" s="30"/>
      <c r="I791" s="30"/>
      <c r="J791" s="30"/>
      <c r="K791" s="30"/>
      <c r="L791" s="30"/>
      <c r="M791" s="30"/>
      <c r="N791" s="30"/>
      <c r="O791" s="30"/>
      <c r="P791" s="30"/>
      <c r="Q791" s="30"/>
      <c r="R791" s="30"/>
      <c r="S791" s="30"/>
      <c r="T791" s="30"/>
      <c r="U791" s="30"/>
      <c r="V791" s="30"/>
      <c r="W791" s="30"/>
      <c r="X791" s="30"/>
      <c r="Y791" s="30"/>
      <c r="Z791" s="30"/>
      <c r="AA791" s="30"/>
      <c r="AB791" s="30"/>
      <c r="AC791" s="30"/>
      <c r="AD791" s="30"/>
      <c r="AE791" s="30"/>
      <c r="AF791" s="30"/>
      <c r="AG791" s="30"/>
      <c r="AH791" s="30"/>
      <c r="AI791" s="30"/>
      <c r="AJ791" s="30"/>
      <c r="AK791" s="30"/>
      <c r="AL791" s="30"/>
      <c r="AM791" s="30"/>
      <c r="AN791" s="30"/>
      <c r="AO791" s="30"/>
      <c r="AP791" s="30"/>
      <c r="AQ791" s="30"/>
      <c r="AR791" s="30"/>
      <c r="AS791" s="30"/>
      <c r="AT791" s="30"/>
      <c r="AU791" s="30"/>
      <c r="AV791" s="30"/>
      <c r="AW791" s="30"/>
      <c r="AX791" s="30"/>
      <c r="AY791" s="30"/>
      <c r="AZ791" s="30"/>
      <c r="BA791" s="30"/>
      <c r="BB791" s="30"/>
      <c r="BC791" s="30"/>
      <c r="BD791" s="30"/>
      <c r="BE791" s="30"/>
      <c r="BF791" s="30"/>
      <c r="BG791" s="30"/>
      <c r="BH791" s="30"/>
      <c r="BI791" s="30"/>
      <c r="BJ791" s="30"/>
      <c r="BK791" s="30"/>
      <c r="BL791" s="30"/>
      <c r="BM791" s="30"/>
      <c r="BN791" s="30"/>
      <c r="BO791" s="30"/>
      <c r="BP791" s="30"/>
      <c r="BQ791" s="30"/>
      <c r="BR791" s="30"/>
      <c r="BS791" s="30"/>
      <c r="BT791" s="30"/>
      <c r="BU791" s="30"/>
      <c r="BV791" s="30"/>
      <c r="BW791" s="30"/>
      <c r="BX791" s="30"/>
      <c r="BY791" s="30"/>
      <c r="BZ791" s="30"/>
      <c r="CA791" s="30"/>
      <c r="CB791" s="30"/>
      <c r="CC791" s="30"/>
      <c r="CD791" s="30"/>
      <c r="CE791" s="30"/>
      <c r="CF791" s="30"/>
      <c r="CG791" s="30"/>
      <c r="CH791" s="30"/>
      <c r="CI791" s="30"/>
      <c r="CJ791" s="30"/>
      <c r="CK791" s="30"/>
      <c r="CL791" s="30"/>
      <c r="CM791" s="30"/>
      <c r="CN791" s="30"/>
      <c r="CO791" s="30"/>
      <c r="CP791" s="30"/>
      <c r="CQ791" s="30"/>
      <c r="CR791" s="30"/>
    </row>
    <row r="792" spans="1:96" x14ac:dyDescent="0.25">
      <c r="A792" s="30" t="s">
        <v>165</v>
      </c>
      <c r="B792" s="30">
        <v>3138</v>
      </c>
      <c r="C792" s="30" t="s">
        <v>2647</v>
      </c>
      <c r="D792" s="30">
        <v>900</v>
      </c>
      <c r="E792" s="30"/>
      <c r="F792" s="30"/>
      <c r="G792" s="30"/>
      <c r="H792" s="30"/>
      <c r="I792" s="30"/>
      <c r="J792" s="30"/>
      <c r="K792" s="30"/>
      <c r="L792" s="30"/>
      <c r="M792" s="30"/>
      <c r="N792" s="30"/>
      <c r="O792" s="30"/>
      <c r="P792" s="30"/>
      <c r="Q792" s="30"/>
      <c r="R792" s="30"/>
      <c r="S792" s="30"/>
      <c r="T792" s="30"/>
      <c r="U792" s="30"/>
      <c r="V792" s="30"/>
      <c r="W792" s="30"/>
      <c r="X792" s="30"/>
      <c r="Y792" s="30"/>
      <c r="Z792" s="30"/>
      <c r="AA792" s="30"/>
      <c r="AB792" s="30"/>
      <c r="AC792" s="30"/>
      <c r="AD792" s="30"/>
      <c r="AE792" s="30"/>
      <c r="AF792" s="30"/>
      <c r="AG792" s="30"/>
      <c r="AH792" s="30"/>
      <c r="AI792" s="30"/>
      <c r="AJ792" s="30"/>
      <c r="AK792" s="30"/>
      <c r="AL792" s="30"/>
      <c r="AM792" s="30"/>
      <c r="AN792" s="30"/>
      <c r="AO792" s="30"/>
      <c r="AP792" s="30"/>
      <c r="AQ792" s="30"/>
      <c r="AR792" s="30"/>
      <c r="AS792" s="30"/>
      <c r="AT792" s="30"/>
      <c r="AU792" s="30"/>
      <c r="AV792" s="30"/>
      <c r="AW792" s="30"/>
      <c r="AX792" s="30"/>
      <c r="AY792" s="30"/>
      <c r="AZ792" s="30"/>
      <c r="BA792" s="30"/>
      <c r="BB792" s="30"/>
      <c r="BC792" s="30"/>
      <c r="BD792" s="30"/>
      <c r="BE792" s="30"/>
      <c r="BF792" s="30"/>
      <c r="BG792" s="30"/>
      <c r="BH792" s="30"/>
      <c r="BI792" s="30"/>
      <c r="BJ792" s="30"/>
      <c r="BK792" s="30"/>
      <c r="BL792" s="30"/>
      <c r="BM792" s="30"/>
      <c r="BN792" s="30"/>
      <c r="BO792" s="30"/>
      <c r="BP792" s="30"/>
      <c r="BQ792" s="30"/>
      <c r="BR792" s="30"/>
      <c r="BS792" s="30"/>
      <c r="BT792" s="30"/>
      <c r="BU792" s="30"/>
      <c r="BV792" s="30"/>
      <c r="BW792" s="30"/>
      <c r="BX792" s="30"/>
      <c r="BY792" s="30"/>
      <c r="BZ792" s="30"/>
      <c r="CA792" s="30"/>
      <c r="CB792" s="30"/>
      <c r="CC792" s="30"/>
      <c r="CD792" s="30"/>
      <c r="CE792" s="30"/>
      <c r="CF792" s="30"/>
      <c r="CG792" s="30"/>
      <c r="CH792" s="30"/>
      <c r="CI792" s="30"/>
      <c r="CJ792" s="30"/>
      <c r="CK792" s="30"/>
      <c r="CL792" s="30"/>
      <c r="CM792" s="30"/>
      <c r="CN792" s="30"/>
      <c r="CO792" s="30"/>
      <c r="CP792" s="30"/>
      <c r="CQ792" s="30"/>
      <c r="CR792" s="30"/>
    </row>
    <row r="793" spans="1:96" x14ac:dyDescent="0.25">
      <c r="A793" s="30" t="s">
        <v>166</v>
      </c>
      <c r="B793" s="30">
        <v>16</v>
      </c>
      <c r="C793" s="30" t="s">
        <v>2706</v>
      </c>
      <c r="D793" s="30">
        <v>130</v>
      </c>
      <c r="E793" s="30"/>
      <c r="F793" s="30"/>
      <c r="G793" s="30"/>
      <c r="H793" s="30"/>
      <c r="I793" s="30"/>
      <c r="J793" s="30"/>
      <c r="K793" s="30"/>
      <c r="L793" s="30"/>
      <c r="M793" s="30"/>
      <c r="N793" s="30"/>
      <c r="O793" s="30"/>
      <c r="P793" s="30"/>
      <c r="Q793" s="30"/>
      <c r="R793" s="30"/>
      <c r="S793" s="30"/>
      <c r="T793" s="30"/>
      <c r="U793" s="30"/>
      <c r="V793" s="30"/>
      <c r="W793" s="30"/>
      <c r="X793" s="30"/>
      <c r="Y793" s="30"/>
      <c r="Z793" s="30"/>
      <c r="AA793" s="30"/>
      <c r="AB793" s="30"/>
      <c r="AC793" s="30"/>
      <c r="AD793" s="30"/>
      <c r="AE793" s="30"/>
      <c r="AF793" s="30"/>
      <c r="AG793" s="30"/>
      <c r="AH793" s="30"/>
      <c r="AI793" s="30"/>
      <c r="AJ793" s="30"/>
      <c r="AK793" s="30"/>
      <c r="AL793" s="30"/>
      <c r="AM793" s="30"/>
      <c r="AN793" s="30"/>
      <c r="AO793" s="30"/>
      <c r="AP793" s="30"/>
      <c r="AQ793" s="30"/>
      <c r="AR793" s="30"/>
      <c r="AS793" s="30"/>
      <c r="AT793" s="30"/>
      <c r="AU793" s="30"/>
      <c r="AV793" s="30"/>
      <c r="AW793" s="30"/>
      <c r="AX793" s="30"/>
      <c r="AY793" s="30"/>
      <c r="AZ793" s="30"/>
      <c r="BA793" s="30"/>
      <c r="BB793" s="30"/>
      <c r="BC793" s="30"/>
      <c r="BD793" s="30"/>
      <c r="BE793" s="30"/>
      <c r="BF793" s="30"/>
      <c r="BG793" s="30"/>
      <c r="BH793" s="30"/>
      <c r="BI793" s="30"/>
      <c r="BJ793" s="30"/>
      <c r="BK793" s="30"/>
      <c r="BL793" s="30"/>
      <c r="BM793" s="30"/>
      <c r="BN793" s="30"/>
      <c r="BO793" s="30"/>
      <c r="BP793" s="30"/>
      <c r="BQ793" s="30"/>
      <c r="BR793" s="30"/>
      <c r="BS793" s="30"/>
      <c r="BT793" s="30"/>
      <c r="BU793" s="30"/>
      <c r="BV793" s="30"/>
      <c r="BW793" s="30"/>
      <c r="BX793" s="30"/>
      <c r="BY793" s="30"/>
      <c r="BZ793" s="30"/>
      <c r="CA793" s="30"/>
      <c r="CB793" s="30"/>
      <c r="CC793" s="30"/>
      <c r="CD793" s="30"/>
      <c r="CE793" s="30"/>
      <c r="CF793" s="30"/>
      <c r="CG793" s="30"/>
      <c r="CH793" s="30"/>
      <c r="CI793" s="30"/>
      <c r="CJ793" s="30"/>
      <c r="CK793" s="30"/>
      <c r="CL793" s="30"/>
      <c r="CM793" s="30"/>
      <c r="CN793" s="30"/>
      <c r="CO793" s="30"/>
      <c r="CP793" s="30"/>
      <c r="CQ793" s="30"/>
      <c r="CR793" s="30"/>
    </row>
    <row r="794" spans="1:96" x14ac:dyDescent="0.25">
      <c r="A794" s="30" t="s">
        <v>167</v>
      </c>
      <c r="B794" s="30">
        <v>3522</v>
      </c>
      <c r="C794" s="30" t="s">
        <v>2669</v>
      </c>
      <c r="D794" s="30">
        <v>980</v>
      </c>
      <c r="E794" s="30"/>
      <c r="F794" s="30"/>
      <c r="G794" s="30"/>
      <c r="H794" s="30"/>
      <c r="I794" s="30"/>
      <c r="J794" s="30"/>
      <c r="K794" s="30"/>
      <c r="L794" s="30"/>
      <c r="M794" s="30"/>
      <c r="N794" s="30"/>
      <c r="O794" s="30"/>
      <c r="P794" s="30"/>
      <c r="Q794" s="30"/>
      <c r="R794" s="30"/>
      <c r="S794" s="30"/>
      <c r="T794" s="30"/>
      <c r="U794" s="30"/>
      <c r="V794" s="30"/>
      <c r="W794" s="30"/>
      <c r="X794" s="30"/>
      <c r="Y794" s="30"/>
      <c r="Z794" s="30"/>
      <c r="AA794" s="30"/>
      <c r="AB794" s="30"/>
      <c r="AC794" s="30"/>
      <c r="AD794" s="30"/>
      <c r="AE794" s="30"/>
      <c r="AF794" s="30"/>
      <c r="AG794" s="30"/>
      <c r="AH794" s="30"/>
      <c r="AI794" s="30"/>
      <c r="AJ794" s="30"/>
      <c r="AK794" s="30"/>
      <c r="AL794" s="30"/>
      <c r="AM794" s="30"/>
      <c r="AN794" s="30"/>
      <c r="AO794" s="30"/>
      <c r="AP794" s="30"/>
      <c r="AQ794" s="30"/>
      <c r="AR794" s="30"/>
      <c r="AS794" s="30"/>
      <c r="AT794" s="30"/>
      <c r="AU794" s="30"/>
      <c r="AV794" s="30"/>
      <c r="AW794" s="30"/>
      <c r="AX794" s="30"/>
      <c r="AY794" s="30"/>
      <c r="AZ794" s="30"/>
      <c r="BA794" s="30"/>
      <c r="BB794" s="30"/>
      <c r="BC794" s="30"/>
      <c r="BD794" s="30"/>
      <c r="BE794" s="30"/>
      <c r="BF794" s="30"/>
      <c r="BG794" s="30"/>
      <c r="BH794" s="30"/>
      <c r="BI794" s="30"/>
      <c r="BJ794" s="30"/>
      <c r="BK794" s="30"/>
      <c r="BL794" s="30"/>
      <c r="BM794" s="30"/>
      <c r="BN794" s="30"/>
      <c r="BO794" s="30"/>
      <c r="BP794" s="30"/>
      <c r="BQ794" s="30"/>
      <c r="BR794" s="30"/>
      <c r="BS794" s="30"/>
      <c r="BT794" s="30"/>
      <c r="BU794" s="30"/>
      <c r="BV794" s="30"/>
      <c r="BW794" s="30"/>
      <c r="BX794" s="30"/>
      <c r="BY794" s="30"/>
      <c r="BZ794" s="30"/>
      <c r="CA794" s="30"/>
      <c r="CB794" s="30"/>
      <c r="CC794" s="30"/>
      <c r="CD794" s="30"/>
      <c r="CE794" s="30"/>
      <c r="CF794" s="30"/>
      <c r="CG794" s="30"/>
      <c r="CH794" s="30"/>
      <c r="CI794" s="30"/>
      <c r="CJ794" s="30"/>
      <c r="CK794" s="30"/>
      <c r="CL794" s="30"/>
      <c r="CM794" s="30"/>
      <c r="CN794" s="30"/>
      <c r="CO794" s="30"/>
      <c r="CP794" s="30"/>
      <c r="CQ794" s="30"/>
      <c r="CR794" s="30"/>
    </row>
    <row r="795" spans="1:96" x14ac:dyDescent="0.25">
      <c r="A795" s="30" t="s">
        <v>168</v>
      </c>
      <c r="B795" s="30">
        <v>3030</v>
      </c>
      <c r="C795" s="30" t="s">
        <v>2706</v>
      </c>
      <c r="D795" s="30">
        <v>130</v>
      </c>
      <c r="E795" s="30"/>
      <c r="F795" s="30"/>
      <c r="G795" s="30"/>
      <c r="H795" s="30"/>
      <c r="I795" s="30"/>
      <c r="J795" s="30"/>
      <c r="K795" s="30"/>
      <c r="L795" s="30"/>
      <c r="M795" s="30"/>
      <c r="N795" s="30"/>
      <c r="O795" s="30"/>
      <c r="P795" s="30"/>
      <c r="Q795" s="30"/>
      <c r="R795" s="30"/>
      <c r="S795" s="30"/>
      <c r="T795" s="30"/>
      <c r="U795" s="30"/>
      <c r="V795" s="30"/>
      <c r="W795" s="30"/>
      <c r="X795" s="30"/>
      <c r="Y795" s="30"/>
      <c r="Z795" s="30"/>
      <c r="AA795" s="30"/>
      <c r="AB795" s="30"/>
      <c r="AC795" s="30"/>
      <c r="AD795" s="30"/>
      <c r="AE795" s="30"/>
      <c r="AF795" s="30"/>
      <c r="AG795" s="30"/>
      <c r="AH795" s="30"/>
      <c r="AI795" s="30"/>
      <c r="AJ795" s="30"/>
      <c r="AK795" s="30"/>
      <c r="AL795" s="30"/>
      <c r="AM795" s="30"/>
      <c r="AN795" s="30"/>
      <c r="AO795" s="30"/>
      <c r="AP795" s="30"/>
      <c r="AQ795" s="30"/>
      <c r="AR795" s="30"/>
      <c r="AS795" s="30"/>
      <c r="AT795" s="30"/>
      <c r="AU795" s="30"/>
      <c r="AV795" s="30"/>
      <c r="AW795" s="30"/>
      <c r="AX795" s="30"/>
      <c r="AY795" s="30"/>
      <c r="AZ795" s="30"/>
      <c r="BA795" s="30"/>
      <c r="BB795" s="30"/>
      <c r="BC795" s="30"/>
      <c r="BD795" s="30"/>
      <c r="BE795" s="30"/>
      <c r="BF795" s="30"/>
      <c r="BG795" s="30"/>
      <c r="BH795" s="30"/>
      <c r="BI795" s="30"/>
      <c r="BJ795" s="30"/>
      <c r="BK795" s="30"/>
      <c r="BL795" s="30"/>
      <c r="BM795" s="30"/>
      <c r="BN795" s="30"/>
      <c r="BO795" s="30"/>
      <c r="BP795" s="30"/>
      <c r="BQ795" s="30"/>
      <c r="BR795" s="30"/>
      <c r="BS795" s="30"/>
      <c r="BT795" s="30"/>
      <c r="BU795" s="30"/>
      <c r="BV795" s="30"/>
      <c r="BW795" s="30"/>
      <c r="BX795" s="30"/>
      <c r="BY795" s="30"/>
      <c r="BZ795" s="30"/>
      <c r="CA795" s="30"/>
      <c r="CB795" s="30"/>
      <c r="CC795" s="30"/>
      <c r="CD795" s="30"/>
      <c r="CE795" s="30"/>
      <c r="CF795" s="30"/>
      <c r="CG795" s="30"/>
      <c r="CH795" s="30"/>
      <c r="CI795" s="30"/>
      <c r="CJ795" s="30"/>
      <c r="CK795" s="30"/>
      <c r="CL795" s="30"/>
      <c r="CM795" s="30"/>
      <c r="CN795" s="30"/>
      <c r="CO795" s="30"/>
      <c r="CP795" s="30"/>
      <c r="CQ795" s="30"/>
      <c r="CR795" s="30"/>
    </row>
    <row r="796" spans="1:96" x14ac:dyDescent="0.25">
      <c r="A796" s="30" t="s">
        <v>169</v>
      </c>
      <c r="B796" s="30">
        <v>3144</v>
      </c>
      <c r="C796" s="30" t="s">
        <v>2893</v>
      </c>
      <c r="D796" s="30">
        <v>70</v>
      </c>
      <c r="E796" s="30"/>
      <c r="F796" s="30"/>
      <c r="G796" s="30"/>
      <c r="H796" s="30"/>
      <c r="I796" s="30"/>
      <c r="J796" s="30"/>
      <c r="K796" s="30"/>
      <c r="L796" s="30"/>
      <c r="M796" s="30"/>
      <c r="N796" s="30"/>
      <c r="O796" s="30"/>
      <c r="P796" s="30"/>
      <c r="Q796" s="30"/>
      <c r="R796" s="30"/>
      <c r="S796" s="30"/>
      <c r="T796" s="30"/>
      <c r="U796" s="30"/>
      <c r="V796" s="30"/>
      <c r="W796" s="30"/>
      <c r="X796" s="30"/>
      <c r="Y796" s="30"/>
      <c r="Z796" s="30"/>
      <c r="AA796" s="30"/>
      <c r="AB796" s="30"/>
      <c r="AC796" s="30"/>
      <c r="AD796" s="30"/>
      <c r="AE796" s="30"/>
      <c r="AF796" s="30"/>
      <c r="AG796" s="30"/>
      <c r="AH796" s="30"/>
      <c r="AI796" s="30"/>
      <c r="AJ796" s="30"/>
      <c r="AK796" s="30"/>
      <c r="AL796" s="30"/>
      <c r="AM796" s="30"/>
      <c r="AN796" s="30"/>
      <c r="AO796" s="30"/>
      <c r="AP796" s="30"/>
      <c r="AQ796" s="30"/>
      <c r="AR796" s="30"/>
      <c r="AS796" s="30"/>
      <c r="AT796" s="30"/>
      <c r="AU796" s="30"/>
      <c r="AV796" s="30"/>
      <c r="AW796" s="30"/>
      <c r="AX796" s="30"/>
      <c r="AY796" s="30"/>
      <c r="AZ796" s="30"/>
      <c r="BA796" s="30"/>
      <c r="BB796" s="30"/>
      <c r="BC796" s="30"/>
      <c r="BD796" s="30"/>
      <c r="BE796" s="30"/>
      <c r="BF796" s="30"/>
      <c r="BG796" s="30"/>
      <c r="BH796" s="30"/>
      <c r="BI796" s="30"/>
      <c r="BJ796" s="30"/>
      <c r="BK796" s="30"/>
      <c r="BL796" s="30"/>
      <c r="BM796" s="30"/>
      <c r="BN796" s="30"/>
      <c r="BO796" s="30"/>
      <c r="BP796" s="30"/>
      <c r="BQ796" s="30"/>
      <c r="BR796" s="30"/>
      <c r="BS796" s="30"/>
      <c r="BT796" s="30"/>
      <c r="BU796" s="30"/>
      <c r="BV796" s="30"/>
      <c r="BW796" s="30"/>
      <c r="BX796" s="30"/>
      <c r="BY796" s="30"/>
      <c r="BZ796" s="30"/>
      <c r="CA796" s="30"/>
      <c r="CB796" s="30"/>
      <c r="CC796" s="30"/>
      <c r="CD796" s="30"/>
      <c r="CE796" s="30"/>
      <c r="CF796" s="30"/>
      <c r="CG796" s="30"/>
      <c r="CH796" s="30"/>
      <c r="CI796" s="30"/>
      <c r="CJ796" s="30"/>
      <c r="CK796" s="30"/>
      <c r="CL796" s="30"/>
      <c r="CM796" s="30"/>
      <c r="CN796" s="30"/>
      <c r="CO796" s="30"/>
      <c r="CP796" s="30"/>
      <c r="CQ796" s="30"/>
      <c r="CR796" s="30"/>
    </row>
    <row r="797" spans="1:96" x14ac:dyDescent="0.25">
      <c r="A797" s="30" t="s">
        <v>170</v>
      </c>
      <c r="B797" s="30">
        <v>752</v>
      </c>
      <c r="C797" s="30" t="s">
        <v>2716</v>
      </c>
      <c r="D797" s="30">
        <v>140</v>
      </c>
      <c r="E797" s="30"/>
      <c r="F797" s="30"/>
      <c r="G797" s="30"/>
      <c r="H797" s="30"/>
      <c r="I797" s="30"/>
      <c r="J797" s="30"/>
      <c r="K797" s="30"/>
      <c r="L797" s="30"/>
      <c r="M797" s="30"/>
      <c r="N797" s="30"/>
      <c r="O797" s="30"/>
      <c r="P797" s="30"/>
      <c r="Q797" s="30"/>
      <c r="R797" s="30"/>
      <c r="S797" s="30"/>
      <c r="T797" s="30"/>
      <c r="U797" s="30"/>
      <c r="V797" s="30"/>
      <c r="W797" s="30"/>
      <c r="X797" s="30"/>
      <c r="Y797" s="30"/>
      <c r="Z797" s="30"/>
      <c r="AA797" s="30"/>
      <c r="AB797" s="30"/>
      <c r="AC797" s="30"/>
      <c r="AD797" s="30"/>
      <c r="AE797" s="30"/>
      <c r="AF797" s="30"/>
      <c r="AG797" s="30"/>
      <c r="AH797" s="30"/>
      <c r="AI797" s="30"/>
      <c r="AJ797" s="30"/>
      <c r="AK797" s="30"/>
      <c r="AL797" s="30"/>
      <c r="AM797" s="30"/>
      <c r="AN797" s="30"/>
      <c r="AO797" s="30"/>
      <c r="AP797" s="30"/>
      <c r="AQ797" s="30"/>
      <c r="AR797" s="30"/>
      <c r="AS797" s="30"/>
      <c r="AT797" s="30"/>
      <c r="AU797" s="30"/>
      <c r="AV797" s="30"/>
      <c r="AW797" s="30"/>
      <c r="AX797" s="30"/>
      <c r="AY797" s="30"/>
      <c r="AZ797" s="30"/>
      <c r="BA797" s="30"/>
      <c r="BB797" s="30"/>
      <c r="BC797" s="30"/>
      <c r="BD797" s="30"/>
      <c r="BE797" s="30"/>
      <c r="BF797" s="30"/>
      <c r="BG797" s="30"/>
      <c r="BH797" s="30"/>
      <c r="BI797" s="30"/>
      <c r="BJ797" s="30"/>
      <c r="BK797" s="30"/>
      <c r="BL797" s="30"/>
      <c r="BM797" s="30"/>
      <c r="BN797" s="30"/>
      <c r="BO797" s="30"/>
      <c r="BP797" s="30"/>
      <c r="BQ797" s="30"/>
      <c r="BR797" s="30"/>
      <c r="BS797" s="30"/>
      <c r="BT797" s="30"/>
      <c r="BU797" s="30"/>
      <c r="BV797" s="30"/>
      <c r="BW797" s="30"/>
      <c r="BX797" s="30"/>
      <c r="BY797" s="30"/>
      <c r="BZ797" s="30"/>
      <c r="CA797" s="30"/>
      <c r="CB797" s="30"/>
      <c r="CC797" s="30"/>
      <c r="CD797" s="30"/>
      <c r="CE797" s="30"/>
      <c r="CF797" s="30"/>
      <c r="CG797" s="30"/>
      <c r="CH797" s="30"/>
      <c r="CI797" s="30"/>
      <c r="CJ797" s="30"/>
      <c r="CK797" s="30"/>
      <c r="CL797" s="30"/>
      <c r="CM797" s="30"/>
      <c r="CN797" s="30"/>
      <c r="CO797" s="30"/>
      <c r="CP797" s="30"/>
      <c r="CQ797" s="30"/>
      <c r="CR797" s="30"/>
    </row>
    <row r="798" spans="1:96" x14ac:dyDescent="0.25">
      <c r="A798" s="30" t="s">
        <v>171</v>
      </c>
      <c r="B798" s="30">
        <v>3162</v>
      </c>
      <c r="C798" s="30" t="s">
        <v>2857</v>
      </c>
      <c r="D798" s="30">
        <v>3120</v>
      </c>
      <c r="E798" s="30"/>
      <c r="F798" s="30"/>
      <c r="G798" s="30"/>
      <c r="H798" s="30"/>
      <c r="I798" s="30"/>
      <c r="J798" s="30"/>
      <c r="K798" s="30"/>
      <c r="L798" s="30"/>
      <c r="M798" s="30"/>
      <c r="N798" s="30"/>
      <c r="O798" s="30"/>
      <c r="P798" s="30"/>
      <c r="Q798" s="30"/>
      <c r="R798" s="30"/>
      <c r="S798" s="30"/>
      <c r="T798" s="30"/>
      <c r="U798" s="30"/>
      <c r="V798" s="30"/>
      <c r="W798" s="30"/>
      <c r="X798" s="30"/>
      <c r="Y798" s="30"/>
      <c r="Z798" s="30"/>
      <c r="AA798" s="30"/>
      <c r="AB798" s="30"/>
      <c r="AC798" s="30"/>
      <c r="AD798" s="30"/>
      <c r="AE798" s="30"/>
      <c r="AF798" s="30"/>
      <c r="AG798" s="30"/>
      <c r="AH798" s="30"/>
      <c r="AI798" s="30"/>
      <c r="AJ798" s="30"/>
      <c r="AK798" s="30"/>
      <c r="AL798" s="30"/>
      <c r="AM798" s="30"/>
      <c r="AN798" s="30"/>
      <c r="AO798" s="30"/>
      <c r="AP798" s="30"/>
      <c r="AQ798" s="30"/>
      <c r="AR798" s="30"/>
      <c r="AS798" s="30"/>
      <c r="AT798" s="30"/>
      <c r="AU798" s="30"/>
      <c r="AV798" s="30"/>
      <c r="AW798" s="30"/>
      <c r="AX798" s="30"/>
      <c r="AY798" s="30"/>
      <c r="AZ798" s="30"/>
      <c r="BA798" s="30"/>
      <c r="BB798" s="30"/>
      <c r="BC798" s="30"/>
      <c r="BD798" s="30"/>
      <c r="BE798" s="30"/>
      <c r="BF798" s="30"/>
      <c r="BG798" s="30"/>
      <c r="BH798" s="30"/>
      <c r="BI798" s="30"/>
      <c r="BJ798" s="30"/>
      <c r="BK798" s="30"/>
      <c r="BL798" s="30"/>
      <c r="BM798" s="30"/>
      <c r="BN798" s="30"/>
      <c r="BO798" s="30"/>
      <c r="BP798" s="30"/>
      <c r="BQ798" s="30"/>
      <c r="BR798" s="30"/>
      <c r="BS798" s="30"/>
      <c r="BT798" s="30"/>
      <c r="BU798" s="30"/>
      <c r="BV798" s="30"/>
      <c r="BW798" s="30"/>
      <c r="BX798" s="30"/>
      <c r="BY798" s="30"/>
      <c r="BZ798" s="30"/>
      <c r="CA798" s="30"/>
      <c r="CB798" s="30"/>
      <c r="CC798" s="30"/>
      <c r="CD798" s="30"/>
      <c r="CE798" s="30"/>
      <c r="CF798" s="30"/>
      <c r="CG798" s="30"/>
      <c r="CH798" s="30"/>
      <c r="CI798" s="30"/>
      <c r="CJ798" s="30"/>
      <c r="CK798" s="30"/>
      <c r="CL798" s="30"/>
      <c r="CM798" s="30"/>
      <c r="CN798" s="30"/>
      <c r="CO798" s="30"/>
      <c r="CP798" s="30"/>
      <c r="CQ798" s="30"/>
      <c r="CR798" s="30"/>
    </row>
    <row r="799" spans="1:96" x14ac:dyDescent="0.25">
      <c r="A799" s="30" t="s">
        <v>172</v>
      </c>
      <c r="B799" s="30">
        <v>3172</v>
      </c>
      <c r="C799" s="30" t="s">
        <v>2647</v>
      </c>
      <c r="D799" s="30">
        <v>900</v>
      </c>
      <c r="E799" s="30"/>
      <c r="F799" s="30"/>
      <c r="G799" s="30"/>
      <c r="H799" s="30"/>
      <c r="I799" s="30"/>
      <c r="J799" s="30"/>
      <c r="K799" s="30"/>
      <c r="L799" s="30"/>
      <c r="M799" s="30"/>
      <c r="N799" s="30"/>
      <c r="O799" s="30"/>
      <c r="P799" s="30"/>
      <c r="Q799" s="30"/>
      <c r="R799" s="30"/>
      <c r="S799" s="30"/>
      <c r="T799" s="30"/>
      <c r="U799" s="30"/>
      <c r="V799" s="30"/>
      <c r="W799" s="30"/>
      <c r="X799" s="30"/>
      <c r="Y799" s="30"/>
      <c r="Z799" s="30"/>
      <c r="AA799" s="30"/>
      <c r="AB799" s="30"/>
      <c r="AC799" s="30"/>
      <c r="AD799" s="30"/>
      <c r="AE799" s="30"/>
      <c r="AF799" s="30"/>
      <c r="AG799" s="30"/>
      <c r="AH799" s="30"/>
      <c r="AI799" s="30"/>
      <c r="AJ799" s="30"/>
      <c r="AK799" s="30"/>
      <c r="AL799" s="30"/>
      <c r="AM799" s="30"/>
      <c r="AN799" s="30"/>
      <c r="AO799" s="30"/>
      <c r="AP799" s="30"/>
      <c r="AQ799" s="30"/>
      <c r="AR799" s="30"/>
      <c r="AS799" s="30"/>
      <c r="AT799" s="30"/>
      <c r="AU799" s="30"/>
      <c r="AV799" s="30"/>
      <c r="AW799" s="30"/>
      <c r="AX799" s="30"/>
      <c r="AY799" s="30"/>
      <c r="AZ799" s="30"/>
      <c r="BA799" s="30"/>
      <c r="BB799" s="30"/>
      <c r="BC799" s="30"/>
      <c r="BD799" s="30"/>
      <c r="BE799" s="30"/>
      <c r="BF799" s="30"/>
      <c r="BG799" s="30"/>
      <c r="BH799" s="30"/>
      <c r="BI799" s="30"/>
      <c r="BJ799" s="30"/>
      <c r="BK799" s="30"/>
      <c r="BL799" s="30"/>
      <c r="BM799" s="30"/>
      <c r="BN799" s="30"/>
      <c r="BO799" s="30"/>
      <c r="BP799" s="30"/>
      <c r="BQ799" s="30"/>
      <c r="BR799" s="30"/>
      <c r="BS799" s="30"/>
      <c r="BT799" s="30"/>
      <c r="BU799" s="30"/>
      <c r="BV799" s="30"/>
      <c r="BW799" s="30"/>
      <c r="BX799" s="30"/>
      <c r="BY799" s="30"/>
      <c r="BZ799" s="30"/>
      <c r="CA799" s="30"/>
      <c r="CB799" s="30"/>
      <c r="CC799" s="30"/>
      <c r="CD799" s="30"/>
      <c r="CE799" s="30"/>
      <c r="CF799" s="30"/>
      <c r="CG799" s="30"/>
      <c r="CH799" s="30"/>
      <c r="CI799" s="30"/>
      <c r="CJ799" s="30"/>
      <c r="CK799" s="30"/>
      <c r="CL799" s="30"/>
      <c r="CM799" s="30"/>
      <c r="CN799" s="30"/>
      <c r="CO799" s="30"/>
      <c r="CP799" s="30"/>
      <c r="CQ799" s="30"/>
      <c r="CR799" s="30"/>
    </row>
    <row r="800" spans="1:96" x14ac:dyDescent="0.25">
      <c r="A800" s="30" t="s">
        <v>173</v>
      </c>
      <c r="B800" s="30">
        <v>3182</v>
      </c>
      <c r="C800" s="30" t="s">
        <v>2910</v>
      </c>
      <c r="D800" s="30">
        <v>1350</v>
      </c>
      <c r="E800" s="30"/>
      <c r="F800" s="30"/>
      <c r="G800" s="30"/>
      <c r="H800" s="30"/>
      <c r="I800" s="30"/>
      <c r="J800" s="30"/>
      <c r="K800" s="30"/>
      <c r="L800" s="30"/>
      <c r="M800" s="30"/>
      <c r="N800" s="30"/>
      <c r="O800" s="30"/>
      <c r="P800" s="30"/>
      <c r="Q800" s="30"/>
      <c r="R800" s="30"/>
      <c r="S800" s="30"/>
      <c r="T800" s="30"/>
      <c r="U800" s="30"/>
      <c r="V800" s="30"/>
      <c r="W800" s="30"/>
      <c r="X800" s="30"/>
      <c r="Y800" s="30"/>
      <c r="Z800" s="30"/>
      <c r="AA800" s="30"/>
      <c r="AB800" s="30"/>
      <c r="AC800" s="30"/>
      <c r="AD800" s="30"/>
      <c r="AE800" s="30"/>
      <c r="AF800" s="30"/>
      <c r="AG800" s="30"/>
      <c r="AH800" s="30"/>
      <c r="AI800" s="30"/>
      <c r="AJ800" s="30"/>
      <c r="AK800" s="30"/>
      <c r="AL800" s="30"/>
      <c r="AM800" s="30"/>
      <c r="AN800" s="30"/>
      <c r="AO800" s="30"/>
      <c r="AP800" s="30"/>
      <c r="AQ800" s="30"/>
      <c r="AR800" s="30"/>
      <c r="AS800" s="30"/>
      <c r="AT800" s="30"/>
      <c r="AU800" s="30"/>
      <c r="AV800" s="30"/>
      <c r="AW800" s="30"/>
      <c r="AX800" s="30"/>
      <c r="AY800" s="30"/>
      <c r="AZ800" s="30"/>
      <c r="BA800" s="30"/>
      <c r="BB800" s="30"/>
      <c r="BC800" s="30"/>
      <c r="BD800" s="30"/>
      <c r="BE800" s="30"/>
      <c r="BF800" s="30"/>
      <c r="BG800" s="30"/>
      <c r="BH800" s="30"/>
      <c r="BI800" s="30"/>
      <c r="BJ800" s="30"/>
      <c r="BK800" s="30"/>
      <c r="BL800" s="30"/>
      <c r="BM800" s="30"/>
      <c r="BN800" s="30"/>
      <c r="BO800" s="30"/>
      <c r="BP800" s="30"/>
      <c r="BQ800" s="30"/>
      <c r="BR800" s="30"/>
      <c r="BS800" s="30"/>
      <c r="BT800" s="30"/>
      <c r="BU800" s="30"/>
      <c r="BV800" s="30"/>
      <c r="BW800" s="30"/>
      <c r="BX800" s="30"/>
      <c r="BY800" s="30"/>
      <c r="BZ800" s="30"/>
      <c r="CA800" s="30"/>
      <c r="CB800" s="30"/>
      <c r="CC800" s="30"/>
      <c r="CD800" s="30"/>
      <c r="CE800" s="30"/>
      <c r="CF800" s="30"/>
      <c r="CG800" s="30"/>
      <c r="CH800" s="30"/>
      <c r="CI800" s="30"/>
      <c r="CJ800" s="30"/>
      <c r="CK800" s="30"/>
      <c r="CL800" s="30"/>
      <c r="CM800" s="30"/>
      <c r="CN800" s="30"/>
      <c r="CO800" s="30"/>
      <c r="CP800" s="30"/>
      <c r="CQ800" s="30"/>
      <c r="CR800" s="30"/>
    </row>
    <row r="801" spans="1:96" x14ac:dyDescent="0.25">
      <c r="A801" s="30" t="s">
        <v>174</v>
      </c>
      <c r="B801" s="30">
        <v>1319</v>
      </c>
      <c r="C801" s="30" t="s">
        <v>2642</v>
      </c>
      <c r="D801" s="30">
        <v>880</v>
      </c>
      <c r="E801" s="30"/>
      <c r="F801" s="30"/>
      <c r="G801" s="30"/>
      <c r="H801" s="30"/>
      <c r="I801" s="30"/>
      <c r="J801" s="30"/>
      <c r="K801" s="30"/>
      <c r="L801" s="30"/>
      <c r="M801" s="30"/>
      <c r="N801" s="30"/>
      <c r="O801" s="30"/>
      <c r="P801" s="30"/>
      <c r="Q801" s="30"/>
      <c r="R801" s="30"/>
      <c r="S801" s="30"/>
      <c r="T801" s="30"/>
      <c r="U801" s="30"/>
      <c r="V801" s="30"/>
      <c r="W801" s="30"/>
      <c r="X801" s="30"/>
      <c r="Y801" s="30"/>
      <c r="Z801" s="30"/>
      <c r="AA801" s="30"/>
      <c r="AB801" s="30"/>
      <c r="AC801" s="30"/>
      <c r="AD801" s="30"/>
      <c r="AE801" s="30"/>
      <c r="AF801" s="30"/>
      <c r="AG801" s="30"/>
      <c r="AH801" s="30"/>
      <c r="AI801" s="30"/>
      <c r="AJ801" s="30"/>
      <c r="AK801" s="30"/>
      <c r="AL801" s="30"/>
      <c r="AM801" s="30"/>
      <c r="AN801" s="30"/>
      <c r="AO801" s="30"/>
      <c r="AP801" s="30"/>
      <c r="AQ801" s="30"/>
      <c r="AR801" s="30"/>
      <c r="AS801" s="30"/>
      <c r="AT801" s="30"/>
      <c r="AU801" s="30"/>
      <c r="AV801" s="30"/>
      <c r="AW801" s="30"/>
      <c r="AX801" s="30"/>
      <c r="AY801" s="30"/>
      <c r="AZ801" s="30"/>
      <c r="BA801" s="30"/>
      <c r="BB801" s="30"/>
      <c r="BC801" s="30"/>
      <c r="BD801" s="30"/>
      <c r="BE801" s="30"/>
      <c r="BF801" s="30"/>
      <c r="BG801" s="30"/>
      <c r="BH801" s="30"/>
      <c r="BI801" s="30"/>
      <c r="BJ801" s="30"/>
      <c r="BK801" s="30"/>
      <c r="BL801" s="30"/>
      <c r="BM801" s="30"/>
      <c r="BN801" s="30"/>
      <c r="BO801" s="30"/>
      <c r="BP801" s="30"/>
      <c r="BQ801" s="30"/>
      <c r="BR801" s="30"/>
      <c r="BS801" s="30"/>
      <c r="BT801" s="30"/>
      <c r="BU801" s="30"/>
      <c r="BV801" s="30"/>
      <c r="BW801" s="30"/>
      <c r="BX801" s="30"/>
      <c r="BY801" s="30"/>
      <c r="BZ801" s="30"/>
      <c r="CA801" s="30"/>
      <c r="CB801" s="30"/>
      <c r="CC801" s="30"/>
      <c r="CD801" s="30"/>
      <c r="CE801" s="30"/>
      <c r="CF801" s="30"/>
      <c r="CG801" s="30"/>
      <c r="CH801" s="30"/>
      <c r="CI801" s="30"/>
      <c r="CJ801" s="30"/>
      <c r="CK801" s="30"/>
      <c r="CL801" s="30"/>
      <c r="CM801" s="30"/>
      <c r="CN801" s="30"/>
      <c r="CO801" s="30"/>
      <c r="CP801" s="30"/>
      <c r="CQ801" s="30"/>
      <c r="CR801" s="30"/>
    </row>
    <row r="802" spans="1:96" x14ac:dyDescent="0.25">
      <c r="A802" s="30" t="s">
        <v>175</v>
      </c>
      <c r="B802" s="30">
        <v>3192</v>
      </c>
      <c r="C802" s="30" t="s">
        <v>2671</v>
      </c>
      <c r="D802" s="30">
        <v>470</v>
      </c>
      <c r="E802" s="30"/>
      <c r="F802" s="30"/>
      <c r="G802" s="30"/>
      <c r="H802" s="30"/>
      <c r="I802" s="30"/>
      <c r="J802" s="30"/>
      <c r="K802" s="30"/>
      <c r="L802" s="30"/>
      <c r="M802" s="30"/>
      <c r="N802" s="30"/>
      <c r="O802" s="30"/>
      <c r="P802" s="30"/>
      <c r="Q802" s="30"/>
      <c r="R802" s="30"/>
      <c r="S802" s="30"/>
      <c r="T802" s="30"/>
      <c r="U802" s="30"/>
      <c r="V802" s="30"/>
      <c r="W802" s="30"/>
      <c r="X802" s="30"/>
      <c r="Y802" s="30"/>
      <c r="Z802" s="30"/>
      <c r="AA802" s="30"/>
      <c r="AB802" s="30"/>
      <c r="AC802" s="30"/>
      <c r="AD802" s="30"/>
      <c r="AE802" s="30"/>
      <c r="AF802" s="30"/>
      <c r="AG802" s="30"/>
      <c r="AH802" s="30"/>
      <c r="AI802" s="30"/>
      <c r="AJ802" s="30"/>
      <c r="AK802" s="30"/>
      <c r="AL802" s="30"/>
      <c r="AM802" s="30"/>
      <c r="AN802" s="30"/>
      <c r="AO802" s="30"/>
      <c r="AP802" s="30"/>
      <c r="AQ802" s="30"/>
      <c r="AR802" s="30"/>
      <c r="AS802" s="30"/>
      <c r="AT802" s="30"/>
      <c r="AU802" s="30"/>
      <c r="AV802" s="30"/>
      <c r="AW802" s="30"/>
      <c r="AX802" s="30"/>
      <c r="AY802" s="30"/>
      <c r="AZ802" s="30"/>
      <c r="BA802" s="30"/>
      <c r="BB802" s="30"/>
      <c r="BC802" s="30"/>
      <c r="BD802" s="30"/>
      <c r="BE802" s="30"/>
      <c r="BF802" s="30"/>
      <c r="BG802" s="30"/>
      <c r="BH802" s="30"/>
      <c r="BI802" s="30"/>
      <c r="BJ802" s="30"/>
      <c r="BK802" s="30"/>
      <c r="BL802" s="30"/>
      <c r="BM802" s="30"/>
      <c r="BN802" s="30"/>
      <c r="BO802" s="30"/>
      <c r="BP802" s="30"/>
      <c r="BQ802" s="30"/>
      <c r="BR802" s="30"/>
      <c r="BS802" s="30"/>
      <c r="BT802" s="30"/>
      <c r="BU802" s="30"/>
      <c r="BV802" s="30"/>
      <c r="BW802" s="30"/>
      <c r="BX802" s="30"/>
      <c r="BY802" s="30"/>
      <c r="BZ802" s="30"/>
      <c r="CA802" s="30"/>
      <c r="CB802" s="30"/>
      <c r="CC802" s="30"/>
      <c r="CD802" s="30"/>
      <c r="CE802" s="30"/>
      <c r="CF802" s="30"/>
      <c r="CG802" s="30"/>
      <c r="CH802" s="30"/>
      <c r="CI802" s="30"/>
      <c r="CJ802" s="30"/>
      <c r="CK802" s="30"/>
      <c r="CL802" s="30"/>
      <c r="CM802" s="30"/>
      <c r="CN802" s="30"/>
      <c r="CO802" s="30"/>
      <c r="CP802" s="30"/>
      <c r="CQ802" s="30"/>
      <c r="CR802" s="30"/>
    </row>
    <row r="803" spans="1:96" x14ac:dyDescent="0.25">
      <c r="A803" s="30" t="s">
        <v>176</v>
      </c>
      <c r="B803" s="30">
        <v>3196</v>
      </c>
      <c r="C803" s="30" t="s">
        <v>2671</v>
      </c>
      <c r="D803" s="30">
        <v>470</v>
      </c>
      <c r="E803" s="30"/>
      <c r="F803" s="30"/>
      <c r="G803" s="30"/>
      <c r="H803" s="30"/>
      <c r="I803" s="30"/>
      <c r="J803" s="30"/>
      <c r="K803" s="30"/>
      <c r="L803" s="30"/>
      <c r="M803" s="30"/>
      <c r="N803" s="30"/>
      <c r="O803" s="30"/>
      <c r="P803" s="30"/>
      <c r="Q803" s="30"/>
      <c r="R803" s="30"/>
      <c r="S803" s="30"/>
      <c r="T803" s="30"/>
      <c r="U803" s="30"/>
      <c r="V803" s="30"/>
      <c r="W803" s="30"/>
      <c r="X803" s="30"/>
      <c r="Y803" s="30"/>
      <c r="Z803" s="30"/>
      <c r="AA803" s="30"/>
      <c r="AB803" s="30"/>
      <c r="AC803" s="30"/>
      <c r="AD803" s="30"/>
      <c r="AE803" s="30"/>
      <c r="AF803" s="30"/>
      <c r="AG803" s="30"/>
      <c r="AH803" s="30"/>
      <c r="AI803" s="30"/>
      <c r="AJ803" s="30"/>
      <c r="AK803" s="30"/>
      <c r="AL803" s="30"/>
      <c r="AM803" s="30"/>
      <c r="AN803" s="30"/>
      <c r="AO803" s="30"/>
      <c r="AP803" s="30"/>
      <c r="AQ803" s="30"/>
      <c r="AR803" s="30"/>
      <c r="AS803" s="30"/>
      <c r="AT803" s="30"/>
      <c r="AU803" s="30"/>
      <c r="AV803" s="30"/>
      <c r="AW803" s="30"/>
      <c r="AX803" s="30"/>
      <c r="AY803" s="30"/>
      <c r="AZ803" s="30"/>
      <c r="BA803" s="30"/>
      <c r="BB803" s="30"/>
      <c r="BC803" s="30"/>
      <c r="BD803" s="30"/>
      <c r="BE803" s="30"/>
      <c r="BF803" s="30"/>
      <c r="BG803" s="30"/>
      <c r="BH803" s="30"/>
      <c r="BI803" s="30"/>
      <c r="BJ803" s="30"/>
      <c r="BK803" s="30"/>
      <c r="BL803" s="30"/>
      <c r="BM803" s="30"/>
      <c r="BN803" s="30"/>
      <c r="BO803" s="30"/>
      <c r="BP803" s="30"/>
      <c r="BQ803" s="30"/>
      <c r="BR803" s="30"/>
      <c r="BS803" s="30"/>
      <c r="BT803" s="30"/>
      <c r="BU803" s="30"/>
      <c r="BV803" s="30"/>
      <c r="BW803" s="30"/>
      <c r="BX803" s="30"/>
      <c r="BY803" s="30"/>
      <c r="BZ803" s="30"/>
      <c r="CA803" s="30"/>
      <c r="CB803" s="30"/>
      <c r="CC803" s="30"/>
      <c r="CD803" s="30"/>
      <c r="CE803" s="30"/>
      <c r="CF803" s="30"/>
      <c r="CG803" s="30"/>
      <c r="CH803" s="30"/>
      <c r="CI803" s="30"/>
      <c r="CJ803" s="30"/>
      <c r="CK803" s="30"/>
      <c r="CL803" s="30"/>
      <c r="CM803" s="30"/>
      <c r="CN803" s="30"/>
      <c r="CO803" s="30"/>
      <c r="CP803" s="30"/>
      <c r="CQ803" s="30"/>
      <c r="CR803" s="30"/>
    </row>
    <row r="804" spans="1:96" x14ac:dyDescent="0.25">
      <c r="A804" s="30" t="s">
        <v>177</v>
      </c>
      <c r="B804" s="30">
        <v>3201</v>
      </c>
      <c r="C804" s="30" t="s">
        <v>2666</v>
      </c>
      <c r="D804" s="30">
        <v>1420</v>
      </c>
      <c r="E804" s="30"/>
      <c r="F804" s="30"/>
      <c r="G804" s="30"/>
      <c r="H804" s="30"/>
      <c r="I804" s="30"/>
      <c r="J804" s="30"/>
      <c r="K804" s="30"/>
      <c r="L804" s="30"/>
      <c r="M804" s="30"/>
      <c r="N804" s="30"/>
      <c r="O804" s="30"/>
      <c r="P804" s="30"/>
      <c r="Q804" s="30"/>
      <c r="R804" s="30"/>
      <c r="S804" s="30"/>
      <c r="T804" s="30"/>
      <c r="U804" s="30"/>
      <c r="V804" s="30"/>
      <c r="W804" s="30"/>
      <c r="X804" s="30"/>
      <c r="Y804" s="30"/>
      <c r="Z804" s="30"/>
      <c r="AA804" s="30"/>
      <c r="AB804" s="30"/>
      <c r="AC804" s="30"/>
      <c r="AD804" s="30"/>
      <c r="AE804" s="30"/>
      <c r="AF804" s="30"/>
      <c r="AG804" s="30"/>
      <c r="AH804" s="30"/>
      <c r="AI804" s="30"/>
      <c r="AJ804" s="30"/>
      <c r="AK804" s="30"/>
      <c r="AL804" s="30"/>
      <c r="AM804" s="30"/>
      <c r="AN804" s="30"/>
      <c r="AO804" s="30"/>
      <c r="AP804" s="30"/>
      <c r="AQ804" s="30"/>
      <c r="AR804" s="30"/>
      <c r="AS804" s="30"/>
      <c r="AT804" s="30"/>
      <c r="AU804" s="30"/>
      <c r="AV804" s="30"/>
      <c r="AW804" s="30"/>
      <c r="AX804" s="30"/>
      <c r="AY804" s="30"/>
      <c r="AZ804" s="30"/>
      <c r="BA804" s="30"/>
      <c r="BB804" s="30"/>
      <c r="BC804" s="30"/>
      <c r="BD804" s="30"/>
      <c r="BE804" s="30"/>
      <c r="BF804" s="30"/>
      <c r="BG804" s="30"/>
      <c r="BH804" s="30"/>
      <c r="BI804" s="30"/>
      <c r="BJ804" s="30"/>
      <c r="BK804" s="30"/>
      <c r="BL804" s="30"/>
      <c r="BM804" s="30"/>
      <c r="BN804" s="30"/>
      <c r="BO804" s="30"/>
      <c r="BP804" s="30"/>
      <c r="BQ804" s="30"/>
      <c r="BR804" s="30"/>
      <c r="BS804" s="30"/>
      <c r="BT804" s="30"/>
      <c r="BU804" s="30"/>
      <c r="BV804" s="30"/>
      <c r="BW804" s="30"/>
      <c r="BX804" s="30"/>
      <c r="BY804" s="30"/>
      <c r="BZ804" s="30"/>
      <c r="CA804" s="30"/>
      <c r="CB804" s="30"/>
      <c r="CC804" s="30"/>
      <c r="CD804" s="30"/>
      <c r="CE804" s="30"/>
      <c r="CF804" s="30"/>
      <c r="CG804" s="30"/>
      <c r="CH804" s="30"/>
      <c r="CI804" s="30"/>
      <c r="CJ804" s="30"/>
      <c r="CK804" s="30"/>
      <c r="CL804" s="30"/>
      <c r="CM804" s="30"/>
      <c r="CN804" s="30"/>
      <c r="CO804" s="30"/>
      <c r="CP804" s="30"/>
      <c r="CQ804" s="30"/>
      <c r="CR804" s="30"/>
    </row>
    <row r="805" spans="1:96" x14ac:dyDescent="0.25">
      <c r="A805" s="30" t="s">
        <v>178</v>
      </c>
      <c r="B805" s="30">
        <v>3206</v>
      </c>
      <c r="C805" s="30" t="s">
        <v>2804</v>
      </c>
      <c r="D805" s="30">
        <v>2690</v>
      </c>
      <c r="E805" s="30"/>
      <c r="F805" s="30"/>
      <c r="G805" s="30"/>
      <c r="H805" s="30"/>
      <c r="I805" s="30"/>
      <c r="J805" s="30"/>
      <c r="K805" s="30"/>
      <c r="L805" s="30"/>
      <c r="M805" s="30"/>
      <c r="N805" s="30"/>
      <c r="O805" s="30"/>
      <c r="P805" s="30"/>
      <c r="Q805" s="30"/>
      <c r="R805" s="30"/>
      <c r="S805" s="30"/>
      <c r="T805" s="30"/>
      <c r="U805" s="30"/>
      <c r="V805" s="30"/>
      <c r="W805" s="30"/>
      <c r="X805" s="30"/>
      <c r="Y805" s="30"/>
      <c r="Z805" s="30"/>
      <c r="AA805" s="30"/>
      <c r="AB805" s="30"/>
      <c r="AC805" s="30"/>
      <c r="AD805" s="30"/>
      <c r="AE805" s="30"/>
      <c r="AF805" s="30"/>
      <c r="AG805" s="30"/>
      <c r="AH805" s="30"/>
      <c r="AI805" s="30"/>
      <c r="AJ805" s="30"/>
      <c r="AK805" s="30"/>
      <c r="AL805" s="30"/>
      <c r="AM805" s="30"/>
      <c r="AN805" s="30"/>
      <c r="AO805" s="30"/>
      <c r="AP805" s="30"/>
      <c r="AQ805" s="30"/>
      <c r="AR805" s="30"/>
      <c r="AS805" s="30"/>
      <c r="AT805" s="30"/>
      <c r="AU805" s="30"/>
      <c r="AV805" s="30"/>
      <c r="AW805" s="30"/>
      <c r="AX805" s="30"/>
      <c r="AY805" s="30"/>
      <c r="AZ805" s="30"/>
      <c r="BA805" s="30"/>
      <c r="BB805" s="30"/>
      <c r="BC805" s="30"/>
      <c r="BD805" s="30"/>
      <c r="BE805" s="30"/>
      <c r="BF805" s="30"/>
      <c r="BG805" s="30"/>
      <c r="BH805" s="30"/>
      <c r="BI805" s="30"/>
      <c r="BJ805" s="30"/>
      <c r="BK805" s="30"/>
      <c r="BL805" s="30"/>
      <c r="BM805" s="30"/>
      <c r="BN805" s="30"/>
      <c r="BO805" s="30"/>
      <c r="BP805" s="30"/>
      <c r="BQ805" s="30"/>
      <c r="BR805" s="30"/>
      <c r="BS805" s="30"/>
      <c r="BT805" s="30"/>
      <c r="BU805" s="30"/>
      <c r="BV805" s="30"/>
      <c r="BW805" s="30"/>
      <c r="BX805" s="30"/>
      <c r="BY805" s="30"/>
      <c r="BZ805" s="30"/>
      <c r="CA805" s="30"/>
      <c r="CB805" s="30"/>
      <c r="CC805" s="30"/>
      <c r="CD805" s="30"/>
      <c r="CE805" s="30"/>
      <c r="CF805" s="30"/>
      <c r="CG805" s="30"/>
      <c r="CH805" s="30"/>
      <c r="CI805" s="30"/>
      <c r="CJ805" s="30"/>
      <c r="CK805" s="30"/>
      <c r="CL805" s="30"/>
      <c r="CM805" s="30"/>
      <c r="CN805" s="30"/>
      <c r="CO805" s="30"/>
      <c r="CP805" s="30"/>
      <c r="CQ805" s="30"/>
      <c r="CR805" s="30"/>
    </row>
    <row r="806" spans="1:96" x14ac:dyDescent="0.25">
      <c r="A806" s="30" t="s">
        <v>179</v>
      </c>
      <c r="B806" s="30">
        <v>3175</v>
      </c>
      <c r="C806" s="30" t="s">
        <v>2651</v>
      </c>
      <c r="D806" s="30">
        <v>1010</v>
      </c>
      <c r="E806" s="30"/>
      <c r="F806" s="30"/>
      <c r="G806" s="30"/>
      <c r="H806" s="30"/>
      <c r="I806" s="30"/>
      <c r="J806" s="30"/>
      <c r="K806" s="30"/>
      <c r="L806" s="30"/>
      <c r="M806" s="30"/>
      <c r="N806" s="30"/>
      <c r="O806" s="30"/>
      <c r="P806" s="30"/>
      <c r="Q806" s="30"/>
      <c r="R806" s="30"/>
      <c r="S806" s="30"/>
      <c r="T806" s="30"/>
      <c r="U806" s="30"/>
      <c r="V806" s="30"/>
      <c r="W806" s="30"/>
      <c r="X806" s="30"/>
      <c r="Y806" s="30"/>
      <c r="Z806" s="30"/>
      <c r="AA806" s="30"/>
      <c r="AB806" s="30"/>
      <c r="AC806" s="30"/>
      <c r="AD806" s="30"/>
      <c r="AE806" s="30"/>
      <c r="AF806" s="30"/>
      <c r="AG806" s="30"/>
      <c r="AH806" s="30"/>
      <c r="AI806" s="30"/>
      <c r="AJ806" s="30"/>
      <c r="AK806" s="30"/>
      <c r="AL806" s="30"/>
      <c r="AM806" s="30"/>
      <c r="AN806" s="30"/>
      <c r="AO806" s="30"/>
      <c r="AP806" s="30"/>
      <c r="AQ806" s="30"/>
      <c r="AR806" s="30"/>
      <c r="AS806" s="30"/>
      <c r="AT806" s="30"/>
      <c r="AU806" s="30"/>
      <c r="AV806" s="30"/>
      <c r="AW806" s="30"/>
      <c r="AX806" s="30"/>
      <c r="AY806" s="30"/>
      <c r="AZ806" s="30"/>
      <c r="BA806" s="30"/>
      <c r="BB806" s="30"/>
      <c r="BC806" s="30"/>
      <c r="BD806" s="30"/>
      <c r="BE806" s="30"/>
      <c r="BF806" s="30"/>
      <c r="BG806" s="30"/>
      <c r="BH806" s="30"/>
      <c r="BI806" s="30"/>
      <c r="BJ806" s="30"/>
      <c r="BK806" s="30"/>
      <c r="BL806" s="30"/>
      <c r="BM806" s="30"/>
      <c r="BN806" s="30"/>
      <c r="BO806" s="30"/>
      <c r="BP806" s="30"/>
      <c r="BQ806" s="30"/>
      <c r="BR806" s="30"/>
      <c r="BS806" s="30"/>
      <c r="BT806" s="30"/>
      <c r="BU806" s="30"/>
      <c r="BV806" s="30"/>
      <c r="BW806" s="30"/>
      <c r="BX806" s="30"/>
      <c r="BY806" s="30"/>
      <c r="BZ806" s="30"/>
      <c r="CA806" s="30"/>
      <c r="CB806" s="30"/>
      <c r="CC806" s="30"/>
      <c r="CD806" s="30"/>
      <c r="CE806" s="30"/>
      <c r="CF806" s="30"/>
      <c r="CG806" s="30"/>
      <c r="CH806" s="30"/>
      <c r="CI806" s="30"/>
      <c r="CJ806" s="30"/>
      <c r="CK806" s="30"/>
      <c r="CL806" s="30"/>
      <c r="CM806" s="30"/>
      <c r="CN806" s="30"/>
      <c r="CO806" s="30"/>
      <c r="CP806" s="30"/>
      <c r="CQ806" s="30"/>
      <c r="CR806" s="30"/>
    </row>
    <row r="807" spans="1:96" x14ac:dyDescent="0.25">
      <c r="A807" s="30" t="s">
        <v>180</v>
      </c>
      <c r="B807" s="30">
        <v>3218</v>
      </c>
      <c r="C807" s="30" t="s">
        <v>2651</v>
      </c>
      <c r="D807" s="30">
        <v>1010</v>
      </c>
      <c r="E807" s="30"/>
      <c r="F807" s="30"/>
      <c r="G807" s="30"/>
      <c r="H807" s="30"/>
      <c r="I807" s="30"/>
      <c r="J807" s="30"/>
      <c r="K807" s="30"/>
      <c r="L807" s="30"/>
      <c r="M807" s="30"/>
      <c r="N807" s="30"/>
      <c r="O807" s="30"/>
      <c r="P807" s="30"/>
      <c r="Q807" s="30"/>
      <c r="R807" s="30"/>
      <c r="S807" s="30"/>
      <c r="T807" s="30"/>
      <c r="U807" s="30"/>
      <c r="V807" s="30"/>
      <c r="W807" s="30"/>
      <c r="X807" s="30"/>
      <c r="Y807" s="30"/>
      <c r="Z807" s="30"/>
      <c r="AA807" s="30"/>
      <c r="AB807" s="30"/>
      <c r="AC807" s="30"/>
      <c r="AD807" s="30"/>
      <c r="AE807" s="30"/>
      <c r="AF807" s="30"/>
      <c r="AG807" s="30"/>
      <c r="AH807" s="30"/>
      <c r="AI807" s="30"/>
      <c r="AJ807" s="30"/>
      <c r="AK807" s="30"/>
      <c r="AL807" s="30"/>
      <c r="AM807" s="30"/>
      <c r="AN807" s="30"/>
      <c r="AO807" s="30"/>
      <c r="AP807" s="30"/>
      <c r="AQ807" s="30"/>
      <c r="AR807" s="30"/>
      <c r="AS807" s="30"/>
      <c r="AT807" s="30"/>
      <c r="AU807" s="30"/>
      <c r="AV807" s="30"/>
      <c r="AW807" s="30"/>
      <c r="AX807" s="30"/>
      <c r="AY807" s="30"/>
      <c r="AZ807" s="30"/>
      <c r="BA807" s="30"/>
      <c r="BB807" s="30"/>
      <c r="BC807" s="30"/>
      <c r="BD807" s="30"/>
      <c r="BE807" s="30"/>
      <c r="BF807" s="30"/>
      <c r="BG807" s="30"/>
      <c r="BH807" s="30"/>
      <c r="BI807" s="30"/>
      <c r="BJ807" s="30"/>
      <c r="BK807" s="30"/>
      <c r="BL807" s="30"/>
      <c r="BM807" s="30"/>
      <c r="BN807" s="30"/>
      <c r="BO807" s="30"/>
      <c r="BP807" s="30"/>
      <c r="BQ807" s="30"/>
      <c r="BR807" s="30"/>
      <c r="BS807" s="30"/>
      <c r="BT807" s="30"/>
      <c r="BU807" s="30"/>
      <c r="BV807" s="30"/>
      <c r="BW807" s="30"/>
      <c r="BX807" s="30"/>
      <c r="BY807" s="30"/>
      <c r="BZ807" s="30"/>
      <c r="CA807" s="30"/>
      <c r="CB807" s="30"/>
      <c r="CC807" s="30"/>
      <c r="CD807" s="30"/>
      <c r="CE807" s="30"/>
      <c r="CF807" s="30"/>
      <c r="CG807" s="30"/>
      <c r="CH807" s="30"/>
      <c r="CI807" s="30"/>
      <c r="CJ807" s="30"/>
      <c r="CK807" s="30"/>
      <c r="CL807" s="30"/>
      <c r="CM807" s="30"/>
      <c r="CN807" s="30"/>
      <c r="CO807" s="30"/>
      <c r="CP807" s="30"/>
      <c r="CQ807" s="30"/>
      <c r="CR807" s="30"/>
    </row>
    <row r="808" spans="1:96" x14ac:dyDescent="0.25">
      <c r="A808" s="30" t="s">
        <v>181</v>
      </c>
      <c r="B808" s="30">
        <v>3224</v>
      </c>
      <c r="C808" s="30" t="s">
        <v>2921</v>
      </c>
      <c r="D808" s="30">
        <v>1150</v>
      </c>
      <c r="E808" s="30"/>
      <c r="F808" s="30"/>
      <c r="G808" s="30"/>
      <c r="H808" s="30"/>
      <c r="I808" s="30"/>
      <c r="J808" s="30"/>
      <c r="K808" s="30"/>
      <c r="L808" s="30"/>
      <c r="M808" s="30"/>
      <c r="N808" s="30"/>
      <c r="O808" s="30"/>
      <c r="P808" s="30"/>
      <c r="Q808" s="30"/>
      <c r="R808" s="30"/>
      <c r="S808" s="30"/>
      <c r="T808" s="30"/>
      <c r="U808" s="30"/>
      <c r="V808" s="30"/>
      <c r="W808" s="30"/>
      <c r="X808" s="30"/>
      <c r="Y808" s="30"/>
      <c r="Z808" s="30"/>
      <c r="AA808" s="30"/>
      <c r="AB808" s="30"/>
      <c r="AC808" s="30"/>
      <c r="AD808" s="30"/>
      <c r="AE808" s="30"/>
      <c r="AF808" s="30"/>
      <c r="AG808" s="30"/>
      <c r="AH808" s="30"/>
      <c r="AI808" s="30"/>
      <c r="AJ808" s="30"/>
      <c r="AK808" s="30"/>
      <c r="AL808" s="30"/>
      <c r="AM808" s="30"/>
      <c r="AN808" s="30"/>
      <c r="AO808" s="30"/>
      <c r="AP808" s="30"/>
      <c r="AQ808" s="30"/>
      <c r="AR808" s="30"/>
      <c r="AS808" s="30"/>
      <c r="AT808" s="30"/>
      <c r="AU808" s="30"/>
      <c r="AV808" s="30"/>
      <c r="AW808" s="30"/>
      <c r="AX808" s="30"/>
      <c r="AY808" s="30"/>
      <c r="AZ808" s="30"/>
      <c r="BA808" s="30"/>
      <c r="BB808" s="30"/>
      <c r="BC808" s="30"/>
      <c r="BD808" s="30"/>
      <c r="BE808" s="30"/>
      <c r="BF808" s="30"/>
      <c r="BG808" s="30"/>
      <c r="BH808" s="30"/>
      <c r="BI808" s="30"/>
      <c r="BJ808" s="30"/>
      <c r="BK808" s="30"/>
      <c r="BL808" s="30"/>
      <c r="BM808" s="30"/>
      <c r="BN808" s="30"/>
      <c r="BO808" s="30"/>
      <c r="BP808" s="30"/>
      <c r="BQ808" s="30"/>
      <c r="BR808" s="30"/>
      <c r="BS808" s="30"/>
      <c r="BT808" s="30"/>
      <c r="BU808" s="30"/>
      <c r="BV808" s="30"/>
      <c r="BW808" s="30"/>
      <c r="BX808" s="30"/>
      <c r="BY808" s="30"/>
      <c r="BZ808" s="30"/>
      <c r="CA808" s="30"/>
      <c r="CB808" s="30"/>
      <c r="CC808" s="30"/>
      <c r="CD808" s="30"/>
      <c r="CE808" s="30"/>
      <c r="CF808" s="30"/>
      <c r="CG808" s="30"/>
      <c r="CH808" s="30"/>
      <c r="CI808" s="30"/>
      <c r="CJ808" s="30"/>
      <c r="CK808" s="30"/>
      <c r="CL808" s="30"/>
      <c r="CM808" s="30"/>
      <c r="CN808" s="30"/>
      <c r="CO808" s="30"/>
      <c r="CP808" s="30"/>
      <c r="CQ808" s="30"/>
      <c r="CR808" s="30"/>
    </row>
    <row r="809" spans="1:96" x14ac:dyDescent="0.25">
      <c r="A809" s="30" t="s">
        <v>182</v>
      </c>
      <c r="B809" s="30">
        <v>3216</v>
      </c>
      <c r="C809" s="30" t="s">
        <v>2666</v>
      </c>
      <c r="D809" s="30">
        <v>1420</v>
      </c>
      <c r="E809" s="30"/>
      <c r="F809" s="30"/>
      <c r="G809" s="30"/>
      <c r="H809" s="30"/>
      <c r="I809" s="30"/>
      <c r="J809" s="30"/>
      <c r="K809" s="30"/>
      <c r="L809" s="30"/>
      <c r="M809" s="30"/>
      <c r="N809" s="30"/>
      <c r="O809" s="30"/>
      <c r="P809" s="30"/>
      <c r="Q809" s="30"/>
      <c r="R809" s="30"/>
      <c r="S809" s="30"/>
      <c r="T809" s="30"/>
      <c r="U809" s="30"/>
      <c r="V809" s="30"/>
      <c r="W809" s="30"/>
      <c r="X809" s="30"/>
      <c r="Y809" s="30"/>
      <c r="Z809" s="30"/>
      <c r="AA809" s="30"/>
      <c r="AB809" s="30"/>
      <c r="AC809" s="30"/>
      <c r="AD809" s="30"/>
      <c r="AE809" s="30"/>
      <c r="AF809" s="30"/>
      <c r="AG809" s="30"/>
      <c r="AH809" s="30"/>
      <c r="AI809" s="30"/>
      <c r="AJ809" s="30"/>
      <c r="AK809" s="30"/>
      <c r="AL809" s="30"/>
      <c r="AM809" s="30"/>
      <c r="AN809" s="30"/>
      <c r="AO809" s="30"/>
      <c r="AP809" s="30"/>
      <c r="AQ809" s="30"/>
      <c r="AR809" s="30"/>
      <c r="AS809" s="30"/>
      <c r="AT809" s="30"/>
      <c r="AU809" s="30"/>
      <c r="AV809" s="30"/>
      <c r="AW809" s="30"/>
      <c r="AX809" s="30"/>
      <c r="AY809" s="30"/>
      <c r="AZ809" s="30"/>
      <c r="BA809" s="30"/>
      <c r="BB809" s="30"/>
      <c r="BC809" s="30"/>
      <c r="BD809" s="30"/>
      <c r="BE809" s="30"/>
      <c r="BF809" s="30"/>
      <c r="BG809" s="30"/>
      <c r="BH809" s="30"/>
      <c r="BI809" s="30"/>
      <c r="BJ809" s="30"/>
      <c r="BK809" s="30"/>
      <c r="BL809" s="30"/>
      <c r="BM809" s="30"/>
      <c r="BN809" s="30"/>
      <c r="BO809" s="30"/>
      <c r="BP809" s="30"/>
      <c r="BQ809" s="30"/>
      <c r="BR809" s="30"/>
      <c r="BS809" s="30"/>
      <c r="BT809" s="30"/>
      <c r="BU809" s="30"/>
      <c r="BV809" s="30"/>
      <c r="BW809" s="30"/>
      <c r="BX809" s="30"/>
      <c r="BY809" s="30"/>
      <c r="BZ809" s="30"/>
      <c r="CA809" s="30"/>
      <c r="CB809" s="30"/>
      <c r="CC809" s="30"/>
      <c r="CD809" s="30"/>
      <c r="CE809" s="30"/>
      <c r="CF809" s="30"/>
      <c r="CG809" s="30"/>
      <c r="CH809" s="30"/>
      <c r="CI809" s="30"/>
      <c r="CJ809" s="30"/>
      <c r="CK809" s="30"/>
      <c r="CL809" s="30"/>
      <c r="CM809" s="30"/>
      <c r="CN809" s="30"/>
      <c r="CO809" s="30"/>
      <c r="CP809" s="30"/>
      <c r="CQ809" s="30"/>
      <c r="CR809" s="30"/>
    </row>
    <row r="810" spans="1:96" x14ac:dyDescent="0.25">
      <c r="A810" s="30" t="s">
        <v>183</v>
      </c>
      <c r="B810" s="30">
        <v>3226</v>
      </c>
      <c r="C810" s="30" t="s">
        <v>2921</v>
      </c>
      <c r="D810" s="30">
        <v>1150</v>
      </c>
      <c r="E810" s="30"/>
      <c r="F810" s="30"/>
      <c r="G810" s="30"/>
      <c r="H810" s="30"/>
      <c r="I810" s="30"/>
      <c r="J810" s="30"/>
      <c r="K810" s="30"/>
      <c r="L810" s="30"/>
      <c r="M810" s="30"/>
      <c r="N810" s="30"/>
      <c r="O810" s="30"/>
      <c r="P810" s="30"/>
      <c r="Q810" s="30"/>
      <c r="R810" s="30"/>
      <c r="S810" s="30"/>
      <c r="T810" s="30"/>
      <c r="U810" s="30"/>
      <c r="V810" s="30"/>
      <c r="W810" s="30"/>
      <c r="X810" s="30"/>
      <c r="Y810" s="30"/>
      <c r="Z810" s="30"/>
      <c r="AA810" s="30"/>
      <c r="AB810" s="30"/>
      <c r="AC810" s="30"/>
      <c r="AD810" s="30"/>
      <c r="AE810" s="30"/>
      <c r="AF810" s="30"/>
      <c r="AG810" s="30"/>
      <c r="AH810" s="30"/>
      <c r="AI810" s="30"/>
      <c r="AJ810" s="30"/>
      <c r="AK810" s="30"/>
      <c r="AL810" s="30"/>
      <c r="AM810" s="30"/>
      <c r="AN810" s="30"/>
      <c r="AO810" s="30"/>
      <c r="AP810" s="30"/>
      <c r="AQ810" s="30"/>
      <c r="AR810" s="30"/>
      <c r="AS810" s="30"/>
      <c r="AT810" s="30"/>
      <c r="AU810" s="30"/>
      <c r="AV810" s="30"/>
      <c r="AW810" s="30"/>
      <c r="AX810" s="30"/>
      <c r="AY810" s="30"/>
      <c r="AZ810" s="30"/>
      <c r="BA810" s="30"/>
      <c r="BB810" s="30"/>
      <c r="BC810" s="30"/>
      <c r="BD810" s="30"/>
      <c r="BE810" s="30"/>
      <c r="BF810" s="30"/>
      <c r="BG810" s="30"/>
      <c r="BH810" s="30"/>
      <c r="BI810" s="30"/>
      <c r="BJ810" s="30"/>
      <c r="BK810" s="30"/>
      <c r="BL810" s="30"/>
      <c r="BM810" s="30"/>
      <c r="BN810" s="30"/>
      <c r="BO810" s="30"/>
      <c r="BP810" s="30"/>
      <c r="BQ810" s="30"/>
      <c r="BR810" s="30"/>
      <c r="BS810" s="30"/>
      <c r="BT810" s="30"/>
      <c r="BU810" s="30"/>
      <c r="BV810" s="30"/>
      <c r="BW810" s="30"/>
      <c r="BX810" s="30"/>
      <c r="BY810" s="30"/>
      <c r="BZ810" s="30"/>
      <c r="CA810" s="30"/>
      <c r="CB810" s="30"/>
      <c r="CC810" s="30"/>
      <c r="CD810" s="30"/>
      <c r="CE810" s="30"/>
      <c r="CF810" s="30"/>
      <c r="CG810" s="30"/>
      <c r="CH810" s="30"/>
      <c r="CI810" s="30"/>
      <c r="CJ810" s="30"/>
      <c r="CK810" s="30"/>
      <c r="CL810" s="30"/>
      <c r="CM810" s="30"/>
      <c r="CN810" s="30"/>
      <c r="CO810" s="30"/>
      <c r="CP810" s="30"/>
      <c r="CQ810" s="30"/>
      <c r="CR810" s="30"/>
    </row>
    <row r="811" spans="1:96" x14ac:dyDescent="0.25">
      <c r="A811" s="30" t="s">
        <v>184</v>
      </c>
      <c r="B811" s="30">
        <v>3234</v>
      </c>
      <c r="C811" s="30" t="s">
        <v>2906</v>
      </c>
      <c r="D811" s="30">
        <v>990</v>
      </c>
      <c r="E811" s="30"/>
      <c r="F811" s="30"/>
      <c r="G811" s="30"/>
      <c r="H811" s="30"/>
      <c r="I811" s="30"/>
      <c r="J811" s="30"/>
      <c r="K811" s="30"/>
      <c r="L811" s="30"/>
      <c r="M811" s="30"/>
      <c r="N811" s="30"/>
      <c r="O811" s="30"/>
      <c r="P811" s="30"/>
      <c r="Q811" s="30"/>
      <c r="R811" s="30"/>
      <c r="S811" s="30"/>
      <c r="T811" s="30"/>
      <c r="U811" s="30"/>
      <c r="V811" s="30"/>
      <c r="W811" s="30"/>
      <c r="X811" s="30"/>
      <c r="Y811" s="30"/>
      <c r="Z811" s="30"/>
      <c r="AA811" s="30"/>
      <c r="AB811" s="30"/>
      <c r="AC811" s="30"/>
      <c r="AD811" s="30"/>
      <c r="AE811" s="30"/>
      <c r="AF811" s="30"/>
      <c r="AG811" s="30"/>
      <c r="AH811" s="30"/>
      <c r="AI811" s="30"/>
      <c r="AJ811" s="30"/>
      <c r="AK811" s="30"/>
      <c r="AL811" s="30"/>
      <c r="AM811" s="30"/>
      <c r="AN811" s="30"/>
      <c r="AO811" s="30"/>
      <c r="AP811" s="30"/>
      <c r="AQ811" s="30"/>
      <c r="AR811" s="30"/>
      <c r="AS811" s="30"/>
      <c r="AT811" s="30"/>
      <c r="AU811" s="30"/>
      <c r="AV811" s="30"/>
      <c r="AW811" s="30"/>
      <c r="AX811" s="30"/>
      <c r="AY811" s="30"/>
      <c r="AZ811" s="30"/>
      <c r="BA811" s="30"/>
      <c r="BB811" s="30"/>
      <c r="BC811" s="30"/>
      <c r="BD811" s="30"/>
      <c r="BE811" s="30"/>
      <c r="BF811" s="30"/>
      <c r="BG811" s="30"/>
      <c r="BH811" s="30"/>
      <c r="BI811" s="30"/>
      <c r="BJ811" s="30"/>
      <c r="BK811" s="30"/>
      <c r="BL811" s="30"/>
      <c r="BM811" s="30"/>
      <c r="BN811" s="30"/>
      <c r="BO811" s="30"/>
      <c r="BP811" s="30"/>
      <c r="BQ811" s="30"/>
      <c r="BR811" s="30"/>
      <c r="BS811" s="30"/>
      <c r="BT811" s="30"/>
      <c r="BU811" s="30"/>
      <c r="BV811" s="30"/>
      <c r="BW811" s="30"/>
      <c r="BX811" s="30"/>
      <c r="BY811" s="30"/>
      <c r="BZ811" s="30"/>
      <c r="CA811" s="30"/>
      <c r="CB811" s="30"/>
      <c r="CC811" s="30"/>
      <c r="CD811" s="30"/>
      <c r="CE811" s="30"/>
      <c r="CF811" s="30"/>
      <c r="CG811" s="30"/>
      <c r="CH811" s="30"/>
      <c r="CI811" s="30"/>
      <c r="CJ811" s="30"/>
      <c r="CK811" s="30"/>
      <c r="CL811" s="30"/>
      <c r="CM811" s="30"/>
      <c r="CN811" s="30"/>
      <c r="CO811" s="30"/>
      <c r="CP811" s="30"/>
      <c r="CQ811" s="30"/>
      <c r="CR811" s="30"/>
    </row>
    <row r="812" spans="1:96" x14ac:dyDescent="0.25">
      <c r="A812" s="30" t="s">
        <v>185</v>
      </c>
      <c r="B812" s="30">
        <v>8374</v>
      </c>
      <c r="C812" s="30" t="s">
        <v>2855</v>
      </c>
      <c r="D812" s="30">
        <v>3000</v>
      </c>
      <c r="E812" s="30"/>
      <c r="F812" s="30"/>
      <c r="G812" s="30"/>
      <c r="H812" s="30"/>
      <c r="I812" s="30"/>
      <c r="J812" s="30"/>
      <c r="K812" s="30"/>
      <c r="L812" s="30"/>
      <c r="M812" s="30"/>
      <c r="N812" s="30"/>
      <c r="O812" s="30"/>
      <c r="P812" s="30"/>
      <c r="Q812" s="30"/>
      <c r="R812" s="30"/>
      <c r="S812" s="30"/>
      <c r="T812" s="30"/>
      <c r="U812" s="30"/>
      <c r="V812" s="30"/>
      <c r="W812" s="30"/>
      <c r="X812" s="30"/>
      <c r="Y812" s="30"/>
      <c r="Z812" s="30"/>
      <c r="AA812" s="30"/>
      <c r="AB812" s="30"/>
      <c r="AC812" s="30"/>
      <c r="AD812" s="30"/>
      <c r="AE812" s="30"/>
      <c r="AF812" s="30"/>
      <c r="AG812" s="30"/>
      <c r="AH812" s="30"/>
      <c r="AI812" s="30"/>
      <c r="AJ812" s="30"/>
      <c r="AK812" s="30"/>
      <c r="AL812" s="30"/>
      <c r="AM812" s="30"/>
      <c r="AN812" s="30"/>
      <c r="AO812" s="30"/>
      <c r="AP812" s="30"/>
      <c r="AQ812" s="30"/>
      <c r="AR812" s="30"/>
      <c r="AS812" s="30"/>
      <c r="AT812" s="30"/>
      <c r="AU812" s="30"/>
      <c r="AV812" s="30"/>
      <c r="AW812" s="30"/>
      <c r="AX812" s="30"/>
      <c r="AY812" s="30"/>
      <c r="AZ812" s="30"/>
      <c r="BA812" s="30"/>
      <c r="BB812" s="30"/>
      <c r="BC812" s="30"/>
      <c r="BD812" s="30"/>
      <c r="BE812" s="30"/>
      <c r="BF812" s="30"/>
      <c r="BG812" s="30"/>
      <c r="BH812" s="30"/>
      <c r="BI812" s="30"/>
      <c r="BJ812" s="30"/>
      <c r="BK812" s="30"/>
      <c r="BL812" s="30"/>
      <c r="BM812" s="30"/>
      <c r="BN812" s="30"/>
      <c r="BO812" s="30"/>
      <c r="BP812" s="30"/>
      <c r="BQ812" s="30"/>
      <c r="BR812" s="30"/>
      <c r="BS812" s="30"/>
      <c r="BT812" s="30"/>
      <c r="BU812" s="30"/>
      <c r="BV812" s="30"/>
      <c r="BW812" s="30"/>
      <c r="BX812" s="30"/>
      <c r="BY812" s="30"/>
      <c r="BZ812" s="30"/>
      <c r="CA812" s="30"/>
      <c r="CB812" s="30"/>
      <c r="CC812" s="30"/>
      <c r="CD812" s="30"/>
      <c r="CE812" s="30"/>
      <c r="CF812" s="30"/>
      <c r="CG812" s="30"/>
      <c r="CH812" s="30"/>
      <c r="CI812" s="30"/>
      <c r="CJ812" s="30"/>
      <c r="CK812" s="30"/>
      <c r="CL812" s="30"/>
      <c r="CM812" s="30"/>
      <c r="CN812" s="30"/>
      <c r="CO812" s="30"/>
      <c r="CP812" s="30"/>
      <c r="CQ812" s="30"/>
      <c r="CR812" s="30"/>
    </row>
    <row r="813" spans="1:96" x14ac:dyDescent="0.25">
      <c r="A813" s="30" t="s">
        <v>186</v>
      </c>
      <c r="B813" s="30">
        <v>35</v>
      </c>
      <c r="C813" s="30" t="s">
        <v>2880</v>
      </c>
      <c r="D813" s="30">
        <v>970</v>
      </c>
      <c r="E813" s="30"/>
      <c r="F813" s="30"/>
      <c r="G813" s="30"/>
      <c r="H813" s="30"/>
      <c r="I813" s="30"/>
      <c r="J813" s="30"/>
      <c r="K813" s="30"/>
      <c r="L813" s="30"/>
      <c r="M813" s="30"/>
      <c r="N813" s="30"/>
      <c r="O813" s="30"/>
      <c r="P813" s="30"/>
      <c r="Q813" s="30"/>
      <c r="R813" s="30"/>
      <c r="S813" s="30"/>
      <c r="T813" s="30"/>
      <c r="U813" s="30"/>
      <c r="V813" s="30"/>
      <c r="W813" s="30"/>
      <c r="X813" s="30"/>
      <c r="Y813" s="30"/>
      <c r="Z813" s="30"/>
      <c r="AA813" s="30"/>
      <c r="AB813" s="30"/>
      <c r="AC813" s="30"/>
      <c r="AD813" s="30"/>
      <c r="AE813" s="30"/>
      <c r="AF813" s="30"/>
      <c r="AG813" s="30"/>
      <c r="AH813" s="30"/>
      <c r="AI813" s="30"/>
      <c r="AJ813" s="30"/>
      <c r="AK813" s="30"/>
      <c r="AL813" s="30"/>
      <c r="AM813" s="30"/>
      <c r="AN813" s="30"/>
      <c r="AO813" s="30"/>
      <c r="AP813" s="30"/>
      <c r="AQ813" s="30"/>
      <c r="AR813" s="30"/>
      <c r="AS813" s="30"/>
      <c r="AT813" s="30"/>
      <c r="AU813" s="30"/>
      <c r="AV813" s="30"/>
      <c r="AW813" s="30"/>
      <c r="AX813" s="30"/>
      <c r="AY813" s="30"/>
      <c r="AZ813" s="30"/>
      <c r="BA813" s="30"/>
      <c r="BB813" s="30"/>
      <c r="BC813" s="30"/>
      <c r="BD813" s="30"/>
      <c r="BE813" s="30"/>
      <c r="BF813" s="30"/>
      <c r="BG813" s="30"/>
      <c r="BH813" s="30"/>
      <c r="BI813" s="30"/>
      <c r="BJ813" s="30"/>
      <c r="BK813" s="30"/>
      <c r="BL813" s="30"/>
      <c r="BM813" s="30"/>
      <c r="BN813" s="30"/>
      <c r="BO813" s="30"/>
      <c r="BP813" s="30"/>
      <c r="BQ813" s="30"/>
      <c r="BR813" s="30"/>
      <c r="BS813" s="30"/>
      <c r="BT813" s="30"/>
      <c r="BU813" s="30"/>
      <c r="BV813" s="30"/>
      <c r="BW813" s="30"/>
      <c r="BX813" s="30"/>
      <c r="BY813" s="30"/>
      <c r="BZ813" s="30"/>
      <c r="CA813" s="30"/>
      <c r="CB813" s="30"/>
      <c r="CC813" s="30"/>
      <c r="CD813" s="30"/>
      <c r="CE813" s="30"/>
      <c r="CF813" s="30"/>
      <c r="CG813" s="30"/>
      <c r="CH813" s="30"/>
      <c r="CI813" s="30"/>
      <c r="CJ813" s="30"/>
      <c r="CK813" s="30"/>
      <c r="CL813" s="30"/>
      <c r="CM813" s="30"/>
      <c r="CN813" s="30"/>
      <c r="CO813" s="30"/>
      <c r="CP813" s="30"/>
      <c r="CQ813" s="30"/>
      <c r="CR813" s="30"/>
    </row>
    <row r="814" spans="1:96" x14ac:dyDescent="0.25">
      <c r="A814" s="30" t="s">
        <v>187</v>
      </c>
      <c r="B814" s="30">
        <v>1875</v>
      </c>
      <c r="C814" s="30" t="s">
        <v>2857</v>
      </c>
      <c r="D814" s="30">
        <v>3120</v>
      </c>
      <c r="E814" s="30"/>
      <c r="F814" s="30"/>
      <c r="G814" s="30"/>
      <c r="H814" s="30"/>
      <c r="I814" s="30"/>
      <c r="J814" s="30"/>
      <c r="K814" s="30"/>
      <c r="L814" s="30"/>
      <c r="M814" s="30"/>
      <c r="N814" s="30"/>
      <c r="O814" s="30"/>
      <c r="P814" s="30"/>
      <c r="Q814" s="30"/>
      <c r="R814" s="30"/>
      <c r="S814" s="30"/>
      <c r="T814" s="30"/>
      <c r="U814" s="30"/>
      <c r="V814" s="30"/>
      <c r="W814" s="30"/>
      <c r="X814" s="30"/>
      <c r="Y814" s="30"/>
      <c r="Z814" s="30"/>
      <c r="AA814" s="30"/>
      <c r="AB814" s="30"/>
      <c r="AC814" s="30"/>
      <c r="AD814" s="30"/>
      <c r="AE814" s="30"/>
      <c r="AF814" s="30"/>
      <c r="AG814" s="30"/>
      <c r="AH814" s="30"/>
      <c r="AI814" s="30"/>
      <c r="AJ814" s="30"/>
      <c r="AK814" s="30"/>
      <c r="AL814" s="30"/>
      <c r="AM814" s="30"/>
      <c r="AN814" s="30"/>
      <c r="AO814" s="30"/>
      <c r="AP814" s="30"/>
      <c r="AQ814" s="30"/>
      <c r="AR814" s="30"/>
      <c r="AS814" s="30"/>
      <c r="AT814" s="30"/>
      <c r="AU814" s="30"/>
      <c r="AV814" s="30"/>
      <c r="AW814" s="30"/>
      <c r="AX814" s="30"/>
      <c r="AY814" s="30"/>
      <c r="AZ814" s="30"/>
      <c r="BA814" s="30"/>
      <c r="BB814" s="30"/>
      <c r="BC814" s="30"/>
      <c r="BD814" s="30"/>
      <c r="BE814" s="30"/>
      <c r="BF814" s="30"/>
      <c r="BG814" s="30"/>
      <c r="BH814" s="30"/>
      <c r="BI814" s="30"/>
      <c r="BJ814" s="30"/>
      <c r="BK814" s="30"/>
      <c r="BL814" s="30"/>
      <c r="BM814" s="30"/>
      <c r="BN814" s="30"/>
      <c r="BO814" s="30"/>
      <c r="BP814" s="30"/>
      <c r="BQ814" s="30"/>
      <c r="BR814" s="30"/>
      <c r="BS814" s="30"/>
      <c r="BT814" s="30"/>
      <c r="BU814" s="30"/>
      <c r="BV814" s="30"/>
      <c r="BW814" s="30"/>
      <c r="BX814" s="30"/>
      <c r="BY814" s="30"/>
      <c r="BZ814" s="30"/>
      <c r="CA814" s="30"/>
      <c r="CB814" s="30"/>
      <c r="CC814" s="30"/>
      <c r="CD814" s="30"/>
      <c r="CE814" s="30"/>
      <c r="CF814" s="30"/>
      <c r="CG814" s="30"/>
      <c r="CH814" s="30"/>
      <c r="CI814" s="30"/>
      <c r="CJ814" s="30"/>
      <c r="CK814" s="30"/>
      <c r="CL814" s="30"/>
      <c r="CM814" s="30"/>
      <c r="CN814" s="30"/>
      <c r="CO814" s="30"/>
      <c r="CP814" s="30"/>
      <c r="CQ814" s="30"/>
      <c r="CR814" s="30"/>
    </row>
    <row r="815" spans="1:96" x14ac:dyDescent="0.25">
      <c r="A815" s="30" t="s">
        <v>188</v>
      </c>
      <c r="B815" s="30">
        <v>3238</v>
      </c>
      <c r="C815" s="30" t="s">
        <v>2649</v>
      </c>
      <c r="D815" s="30">
        <v>1040</v>
      </c>
      <c r="E815" s="30"/>
      <c r="F815" s="30"/>
      <c r="G815" s="30"/>
      <c r="H815" s="30"/>
      <c r="I815" s="30"/>
      <c r="J815" s="30"/>
      <c r="K815" s="30"/>
      <c r="L815" s="30"/>
      <c r="M815" s="30"/>
      <c r="N815" s="30"/>
      <c r="O815" s="30"/>
      <c r="P815" s="30"/>
      <c r="Q815" s="30"/>
      <c r="R815" s="30"/>
      <c r="S815" s="30"/>
      <c r="T815" s="30"/>
      <c r="U815" s="30"/>
      <c r="V815" s="30"/>
      <c r="W815" s="30"/>
      <c r="X815" s="30"/>
      <c r="Y815" s="30"/>
      <c r="Z815" s="30"/>
      <c r="AA815" s="30"/>
      <c r="AB815" s="30"/>
      <c r="AC815" s="30"/>
      <c r="AD815" s="30"/>
      <c r="AE815" s="30"/>
      <c r="AF815" s="30"/>
      <c r="AG815" s="30"/>
      <c r="AH815" s="30"/>
      <c r="AI815" s="30"/>
      <c r="AJ815" s="30"/>
      <c r="AK815" s="30"/>
      <c r="AL815" s="30"/>
      <c r="AM815" s="30"/>
      <c r="AN815" s="30"/>
      <c r="AO815" s="30"/>
      <c r="AP815" s="30"/>
      <c r="AQ815" s="30"/>
      <c r="AR815" s="30"/>
      <c r="AS815" s="30"/>
      <c r="AT815" s="30"/>
      <c r="AU815" s="30"/>
      <c r="AV815" s="30"/>
      <c r="AW815" s="30"/>
      <c r="AX815" s="30"/>
      <c r="AY815" s="30"/>
      <c r="AZ815" s="30"/>
      <c r="BA815" s="30"/>
      <c r="BB815" s="30"/>
      <c r="BC815" s="30"/>
      <c r="BD815" s="30"/>
      <c r="BE815" s="30"/>
      <c r="BF815" s="30"/>
      <c r="BG815" s="30"/>
      <c r="BH815" s="30"/>
      <c r="BI815" s="30"/>
      <c r="BJ815" s="30"/>
      <c r="BK815" s="30"/>
      <c r="BL815" s="30"/>
      <c r="BM815" s="30"/>
      <c r="BN815" s="30"/>
      <c r="BO815" s="30"/>
      <c r="BP815" s="30"/>
      <c r="BQ815" s="30"/>
      <c r="BR815" s="30"/>
      <c r="BS815" s="30"/>
      <c r="BT815" s="30"/>
      <c r="BU815" s="30"/>
      <c r="BV815" s="30"/>
      <c r="BW815" s="30"/>
      <c r="BX815" s="30"/>
      <c r="BY815" s="30"/>
      <c r="BZ815" s="30"/>
      <c r="CA815" s="30"/>
      <c r="CB815" s="30"/>
      <c r="CC815" s="30"/>
      <c r="CD815" s="30"/>
      <c r="CE815" s="30"/>
      <c r="CF815" s="30"/>
      <c r="CG815" s="30"/>
      <c r="CH815" s="30"/>
      <c r="CI815" s="30"/>
      <c r="CJ815" s="30"/>
      <c r="CK815" s="30"/>
      <c r="CL815" s="30"/>
      <c r="CM815" s="30"/>
      <c r="CN815" s="30"/>
      <c r="CO815" s="30"/>
      <c r="CP815" s="30"/>
      <c r="CQ815" s="30"/>
      <c r="CR815" s="30"/>
    </row>
    <row r="816" spans="1:96" x14ac:dyDescent="0.25">
      <c r="A816" s="30" t="s">
        <v>189</v>
      </c>
      <c r="B816" s="30">
        <v>3236</v>
      </c>
      <c r="C816" s="30" t="s">
        <v>2915</v>
      </c>
      <c r="D816" s="30">
        <v>920</v>
      </c>
      <c r="E816" s="30"/>
      <c r="F816" s="30"/>
      <c r="G816" s="30"/>
      <c r="H816" s="30"/>
      <c r="I816" s="30"/>
      <c r="J816" s="30"/>
      <c r="K816" s="30"/>
      <c r="L816" s="30"/>
      <c r="M816" s="30"/>
      <c r="N816" s="30"/>
      <c r="O816" s="30"/>
      <c r="P816" s="30"/>
      <c r="Q816" s="30"/>
      <c r="R816" s="30"/>
      <c r="S816" s="30"/>
      <c r="T816" s="30"/>
      <c r="U816" s="30"/>
      <c r="V816" s="30"/>
      <c r="W816" s="30"/>
      <c r="X816" s="30"/>
      <c r="Y816" s="30"/>
      <c r="Z816" s="30"/>
      <c r="AA816" s="30"/>
      <c r="AB816" s="30"/>
      <c r="AC816" s="30"/>
      <c r="AD816" s="30"/>
      <c r="AE816" s="30"/>
      <c r="AF816" s="30"/>
      <c r="AG816" s="30"/>
      <c r="AH816" s="30"/>
      <c r="AI816" s="30"/>
      <c r="AJ816" s="30"/>
      <c r="AK816" s="30"/>
      <c r="AL816" s="30"/>
      <c r="AM816" s="30"/>
      <c r="AN816" s="30"/>
      <c r="AO816" s="30"/>
      <c r="AP816" s="30"/>
      <c r="AQ816" s="30"/>
      <c r="AR816" s="30"/>
      <c r="AS816" s="30"/>
      <c r="AT816" s="30"/>
      <c r="AU816" s="30"/>
      <c r="AV816" s="30"/>
      <c r="AW816" s="30"/>
      <c r="AX816" s="30"/>
      <c r="AY816" s="30"/>
      <c r="AZ816" s="30"/>
      <c r="BA816" s="30"/>
      <c r="BB816" s="30"/>
      <c r="BC816" s="30"/>
      <c r="BD816" s="30"/>
      <c r="BE816" s="30"/>
      <c r="BF816" s="30"/>
      <c r="BG816" s="30"/>
      <c r="BH816" s="30"/>
      <c r="BI816" s="30"/>
      <c r="BJ816" s="30"/>
      <c r="BK816" s="30"/>
      <c r="BL816" s="30"/>
      <c r="BM816" s="30"/>
      <c r="BN816" s="30"/>
      <c r="BO816" s="30"/>
      <c r="BP816" s="30"/>
      <c r="BQ816" s="30"/>
      <c r="BR816" s="30"/>
      <c r="BS816" s="30"/>
      <c r="BT816" s="30"/>
      <c r="BU816" s="30"/>
      <c r="BV816" s="30"/>
      <c r="BW816" s="30"/>
      <c r="BX816" s="30"/>
      <c r="BY816" s="30"/>
      <c r="BZ816" s="30"/>
      <c r="CA816" s="30"/>
      <c r="CB816" s="30"/>
      <c r="CC816" s="30"/>
      <c r="CD816" s="30"/>
      <c r="CE816" s="30"/>
      <c r="CF816" s="30"/>
      <c r="CG816" s="30"/>
      <c r="CH816" s="30"/>
      <c r="CI816" s="30"/>
      <c r="CJ816" s="30"/>
      <c r="CK816" s="30"/>
      <c r="CL816" s="30"/>
      <c r="CM816" s="30"/>
      <c r="CN816" s="30"/>
      <c r="CO816" s="30"/>
      <c r="CP816" s="30"/>
      <c r="CQ816" s="30"/>
      <c r="CR816" s="30"/>
    </row>
    <row r="817" spans="1:96" x14ac:dyDescent="0.25">
      <c r="A817" s="30" t="s">
        <v>190</v>
      </c>
      <c r="B817" s="30">
        <v>3241</v>
      </c>
      <c r="C817" s="30" t="s">
        <v>2647</v>
      </c>
      <c r="D817" s="30">
        <v>900</v>
      </c>
      <c r="E817" s="30"/>
      <c r="F817" s="30"/>
      <c r="G817" s="30"/>
      <c r="H817" s="30"/>
      <c r="I817" s="30"/>
      <c r="J817" s="30"/>
      <c r="K817" s="30"/>
      <c r="L817" s="30"/>
      <c r="M817" s="30"/>
      <c r="N817" s="30"/>
      <c r="O817" s="30"/>
      <c r="P817" s="30"/>
      <c r="Q817" s="30"/>
      <c r="R817" s="30"/>
      <c r="S817" s="30"/>
      <c r="T817" s="30"/>
      <c r="U817" s="30"/>
      <c r="V817" s="30"/>
      <c r="W817" s="30"/>
      <c r="X817" s="30"/>
      <c r="Y817" s="30"/>
      <c r="Z817" s="30"/>
      <c r="AA817" s="30"/>
      <c r="AB817" s="30"/>
      <c r="AC817" s="30"/>
      <c r="AD817" s="30"/>
      <c r="AE817" s="30"/>
      <c r="AF817" s="30"/>
      <c r="AG817" s="30"/>
      <c r="AH817" s="30"/>
      <c r="AI817" s="30"/>
      <c r="AJ817" s="30"/>
      <c r="AK817" s="30"/>
      <c r="AL817" s="30"/>
      <c r="AM817" s="30"/>
      <c r="AN817" s="30"/>
      <c r="AO817" s="30"/>
      <c r="AP817" s="30"/>
      <c r="AQ817" s="30"/>
      <c r="AR817" s="30"/>
      <c r="AS817" s="30"/>
      <c r="AT817" s="30"/>
      <c r="AU817" s="30"/>
      <c r="AV817" s="30"/>
      <c r="AW817" s="30"/>
      <c r="AX817" s="30"/>
      <c r="AY817" s="30"/>
      <c r="AZ817" s="30"/>
      <c r="BA817" s="30"/>
      <c r="BB817" s="30"/>
      <c r="BC817" s="30"/>
      <c r="BD817" s="30"/>
      <c r="BE817" s="30"/>
      <c r="BF817" s="30"/>
      <c r="BG817" s="30"/>
      <c r="BH817" s="30"/>
      <c r="BI817" s="30"/>
      <c r="BJ817" s="30"/>
      <c r="BK817" s="30"/>
      <c r="BL817" s="30"/>
      <c r="BM817" s="30"/>
      <c r="BN817" s="30"/>
      <c r="BO817" s="30"/>
      <c r="BP817" s="30"/>
      <c r="BQ817" s="30"/>
      <c r="BR817" s="30"/>
      <c r="BS817" s="30"/>
      <c r="BT817" s="30"/>
      <c r="BU817" s="30"/>
      <c r="BV817" s="30"/>
      <c r="BW817" s="30"/>
      <c r="BX817" s="30"/>
      <c r="BY817" s="30"/>
      <c r="BZ817" s="30"/>
      <c r="CA817" s="30"/>
      <c r="CB817" s="30"/>
      <c r="CC817" s="30"/>
      <c r="CD817" s="30"/>
      <c r="CE817" s="30"/>
      <c r="CF817" s="30"/>
      <c r="CG817" s="30"/>
      <c r="CH817" s="30"/>
      <c r="CI817" s="30"/>
      <c r="CJ817" s="30"/>
      <c r="CK817" s="30"/>
      <c r="CL817" s="30"/>
      <c r="CM817" s="30"/>
      <c r="CN817" s="30"/>
      <c r="CO817" s="30"/>
      <c r="CP817" s="30"/>
      <c r="CQ817" s="30"/>
      <c r="CR817" s="30"/>
    </row>
    <row r="818" spans="1:96" x14ac:dyDescent="0.25">
      <c r="A818" s="30" t="s">
        <v>191</v>
      </c>
      <c r="B818" s="30">
        <v>361</v>
      </c>
      <c r="C818" s="30" t="s">
        <v>2712</v>
      </c>
      <c r="D818" s="30">
        <v>2000</v>
      </c>
      <c r="E818" s="30"/>
      <c r="F818" s="30"/>
      <c r="G818" s="30"/>
      <c r="H818" s="30"/>
      <c r="I818" s="30"/>
      <c r="J818" s="30"/>
      <c r="K818" s="30"/>
      <c r="L818" s="30"/>
      <c r="M818" s="30"/>
      <c r="N818" s="30"/>
      <c r="O818" s="30"/>
      <c r="P818" s="30"/>
      <c r="Q818" s="30"/>
      <c r="R818" s="30"/>
      <c r="S818" s="30"/>
      <c r="T818" s="30"/>
      <c r="U818" s="30"/>
      <c r="V818" s="30"/>
      <c r="W818" s="30"/>
      <c r="X818" s="30"/>
      <c r="Y818" s="30"/>
      <c r="Z818" s="30"/>
      <c r="AA818" s="30"/>
      <c r="AB818" s="30"/>
      <c r="AC818" s="30"/>
      <c r="AD818" s="30"/>
      <c r="AE818" s="30"/>
      <c r="AF818" s="30"/>
      <c r="AG818" s="30"/>
      <c r="AH818" s="30"/>
      <c r="AI818" s="30"/>
      <c r="AJ818" s="30"/>
      <c r="AK818" s="30"/>
      <c r="AL818" s="30"/>
      <c r="AM818" s="30"/>
      <c r="AN818" s="30"/>
      <c r="AO818" s="30"/>
      <c r="AP818" s="30"/>
      <c r="AQ818" s="30"/>
      <c r="AR818" s="30"/>
      <c r="AS818" s="30"/>
      <c r="AT818" s="30"/>
      <c r="AU818" s="30"/>
      <c r="AV818" s="30"/>
      <c r="AW818" s="30"/>
      <c r="AX818" s="30"/>
      <c r="AY818" s="30"/>
      <c r="AZ818" s="30"/>
      <c r="BA818" s="30"/>
      <c r="BB818" s="30"/>
      <c r="BC818" s="30"/>
      <c r="BD818" s="30"/>
      <c r="BE818" s="30"/>
      <c r="BF818" s="30"/>
      <c r="BG818" s="30"/>
      <c r="BH818" s="30"/>
      <c r="BI818" s="30"/>
      <c r="BJ818" s="30"/>
      <c r="BK818" s="30"/>
      <c r="BL818" s="30"/>
      <c r="BM818" s="30"/>
      <c r="BN818" s="30"/>
      <c r="BO818" s="30"/>
      <c r="BP818" s="30"/>
      <c r="BQ818" s="30"/>
      <c r="BR818" s="30"/>
      <c r="BS818" s="30"/>
      <c r="BT818" s="30"/>
      <c r="BU818" s="30"/>
      <c r="BV818" s="30"/>
      <c r="BW818" s="30"/>
      <c r="BX818" s="30"/>
      <c r="BY818" s="30"/>
      <c r="BZ818" s="30"/>
      <c r="CA818" s="30"/>
      <c r="CB818" s="30"/>
      <c r="CC818" s="30"/>
      <c r="CD818" s="30"/>
      <c r="CE818" s="30"/>
      <c r="CF818" s="30"/>
      <c r="CG818" s="30"/>
      <c r="CH818" s="30"/>
      <c r="CI818" s="30"/>
      <c r="CJ818" s="30"/>
      <c r="CK818" s="30"/>
      <c r="CL818" s="30"/>
      <c r="CM818" s="30"/>
      <c r="CN818" s="30"/>
      <c r="CO818" s="30"/>
      <c r="CP818" s="30"/>
      <c r="CQ818" s="30"/>
      <c r="CR818" s="30"/>
    </row>
    <row r="819" spans="1:96" x14ac:dyDescent="0.25">
      <c r="A819" s="30" t="s">
        <v>192</v>
      </c>
      <c r="B819" s="30">
        <v>3244</v>
      </c>
      <c r="C819" s="30" t="s">
        <v>2712</v>
      </c>
      <c r="D819" s="30">
        <v>2000</v>
      </c>
      <c r="E819" s="30"/>
      <c r="F819" s="30"/>
      <c r="G819" s="30"/>
      <c r="H819" s="30"/>
      <c r="I819" s="30"/>
      <c r="J819" s="30"/>
      <c r="K819" s="30"/>
      <c r="L819" s="30"/>
      <c r="M819" s="30"/>
      <c r="N819" s="30"/>
      <c r="O819" s="30"/>
      <c r="P819" s="30"/>
      <c r="Q819" s="30"/>
      <c r="R819" s="30"/>
      <c r="S819" s="30"/>
      <c r="T819" s="30"/>
      <c r="U819" s="30"/>
      <c r="V819" s="30"/>
      <c r="W819" s="30"/>
      <c r="X819" s="30"/>
      <c r="Y819" s="30"/>
      <c r="Z819" s="30"/>
      <c r="AA819" s="30"/>
      <c r="AB819" s="30"/>
      <c r="AC819" s="30"/>
      <c r="AD819" s="30"/>
      <c r="AE819" s="30"/>
      <c r="AF819" s="30"/>
      <c r="AG819" s="30"/>
      <c r="AH819" s="30"/>
      <c r="AI819" s="30"/>
      <c r="AJ819" s="30"/>
      <c r="AK819" s="30"/>
      <c r="AL819" s="30"/>
      <c r="AM819" s="30"/>
      <c r="AN819" s="30"/>
      <c r="AO819" s="30"/>
      <c r="AP819" s="30"/>
      <c r="AQ819" s="30"/>
      <c r="AR819" s="30"/>
      <c r="AS819" s="30"/>
      <c r="AT819" s="30"/>
      <c r="AU819" s="30"/>
      <c r="AV819" s="30"/>
      <c r="AW819" s="30"/>
      <c r="AX819" s="30"/>
      <c r="AY819" s="30"/>
      <c r="AZ819" s="30"/>
      <c r="BA819" s="30"/>
      <c r="BB819" s="30"/>
      <c r="BC819" s="30"/>
      <c r="BD819" s="30"/>
      <c r="BE819" s="30"/>
      <c r="BF819" s="30"/>
      <c r="BG819" s="30"/>
      <c r="BH819" s="30"/>
      <c r="BI819" s="30"/>
      <c r="BJ819" s="30"/>
      <c r="BK819" s="30"/>
      <c r="BL819" s="30"/>
      <c r="BM819" s="30"/>
      <c r="BN819" s="30"/>
      <c r="BO819" s="30"/>
      <c r="BP819" s="30"/>
      <c r="BQ819" s="30"/>
      <c r="BR819" s="30"/>
      <c r="BS819" s="30"/>
      <c r="BT819" s="30"/>
      <c r="BU819" s="30"/>
      <c r="BV819" s="30"/>
      <c r="BW819" s="30"/>
      <c r="BX819" s="30"/>
      <c r="BY819" s="30"/>
      <c r="BZ819" s="30"/>
      <c r="CA819" s="30"/>
      <c r="CB819" s="30"/>
      <c r="CC819" s="30"/>
      <c r="CD819" s="30"/>
      <c r="CE819" s="30"/>
      <c r="CF819" s="30"/>
      <c r="CG819" s="30"/>
      <c r="CH819" s="30"/>
      <c r="CI819" s="30"/>
      <c r="CJ819" s="30"/>
      <c r="CK819" s="30"/>
      <c r="CL819" s="30"/>
      <c r="CM819" s="30"/>
      <c r="CN819" s="30"/>
      <c r="CO819" s="30"/>
      <c r="CP819" s="30"/>
      <c r="CQ819" s="30"/>
      <c r="CR819" s="30"/>
    </row>
    <row r="820" spans="1:96" x14ac:dyDescent="0.25">
      <c r="A820" s="30" t="s">
        <v>193</v>
      </c>
      <c r="B820" s="30">
        <v>6070</v>
      </c>
      <c r="C820" s="30" t="s">
        <v>2712</v>
      </c>
      <c r="D820" s="30">
        <v>2000</v>
      </c>
      <c r="E820" s="30"/>
      <c r="F820" s="30"/>
      <c r="G820" s="30"/>
      <c r="H820" s="30"/>
      <c r="I820" s="30"/>
      <c r="J820" s="30"/>
      <c r="K820" s="30"/>
      <c r="L820" s="30"/>
      <c r="M820" s="30"/>
      <c r="N820" s="30"/>
      <c r="O820" s="30"/>
      <c r="P820" s="30"/>
      <c r="Q820" s="30"/>
      <c r="R820" s="30"/>
      <c r="S820" s="30"/>
      <c r="T820" s="30"/>
      <c r="U820" s="30"/>
      <c r="V820" s="30"/>
      <c r="W820" s="30"/>
      <c r="X820" s="30"/>
      <c r="Y820" s="30"/>
      <c r="Z820" s="30"/>
      <c r="AA820" s="30"/>
      <c r="AB820" s="30"/>
      <c r="AC820" s="30"/>
      <c r="AD820" s="30"/>
      <c r="AE820" s="30"/>
      <c r="AF820" s="30"/>
      <c r="AG820" s="30"/>
      <c r="AH820" s="30"/>
      <c r="AI820" s="30"/>
      <c r="AJ820" s="30"/>
      <c r="AK820" s="30"/>
      <c r="AL820" s="30"/>
      <c r="AM820" s="30"/>
      <c r="AN820" s="30"/>
      <c r="AO820" s="30"/>
      <c r="AP820" s="30"/>
      <c r="AQ820" s="30"/>
      <c r="AR820" s="30"/>
      <c r="AS820" s="30"/>
      <c r="AT820" s="30"/>
      <c r="AU820" s="30"/>
      <c r="AV820" s="30"/>
      <c r="AW820" s="30"/>
      <c r="AX820" s="30"/>
      <c r="AY820" s="30"/>
      <c r="AZ820" s="30"/>
      <c r="BA820" s="30"/>
      <c r="BB820" s="30"/>
      <c r="BC820" s="30"/>
      <c r="BD820" s="30"/>
      <c r="BE820" s="30"/>
      <c r="BF820" s="30"/>
      <c r="BG820" s="30"/>
      <c r="BH820" s="30"/>
      <c r="BI820" s="30"/>
      <c r="BJ820" s="30"/>
      <c r="BK820" s="30"/>
      <c r="BL820" s="30"/>
      <c r="BM820" s="30"/>
      <c r="BN820" s="30"/>
      <c r="BO820" s="30"/>
      <c r="BP820" s="30"/>
      <c r="BQ820" s="30"/>
      <c r="BR820" s="30"/>
      <c r="BS820" s="30"/>
      <c r="BT820" s="30"/>
      <c r="BU820" s="30"/>
      <c r="BV820" s="30"/>
      <c r="BW820" s="30"/>
      <c r="BX820" s="30"/>
      <c r="BY820" s="30"/>
      <c r="BZ820" s="30"/>
      <c r="CA820" s="30"/>
      <c r="CB820" s="30"/>
      <c r="CC820" s="30"/>
      <c r="CD820" s="30"/>
      <c r="CE820" s="30"/>
      <c r="CF820" s="30"/>
      <c r="CG820" s="30"/>
      <c r="CH820" s="30"/>
      <c r="CI820" s="30"/>
      <c r="CJ820" s="30"/>
      <c r="CK820" s="30"/>
      <c r="CL820" s="30"/>
      <c r="CM820" s="30"/>
      <c r="CN820" s="30"/>
      <c r="CO820" s="30"/>
      <c r="CP820" s="30"/>
      <c r="CQ820" s="30"/>
      <c r="CR820" s="30"/>
    </row>
    <row r="821" spans="1:96" x14ac:dyDescent="0.25">
      <c r="A821" s="30" t="s">
        <v>194</v>
      </c>
      <c r="B821" s="30">
        <v>3262</v>
      </c>
      <c r="C821" s="30" t="s">
        <v>2712</v>
      </c>
      <c r="D821" s="30">
        <v>2000</v>
      </c>
      <c r="E821" s="30"/>
      <c r="F821" s="30"/>
      <c r="G821" s="30"/>
      <c r="H821" s="30"/>
      <c r="I821" s="30"/>
      <c r="J821" s="30"/>
      <c r="K821" s="30"/>
      <c r="L821" s="30"/>
      <c r="M821" s="30"/>
      <c r="N821" s="30"/>
      <c r="O821" s="30"/>
      <c r="P821" s="30"/>
      <c r="Q821" s="30"/>
      <c r="R821" s="30"/>
      <c r="S821" s="30"/>
      <c r="T821" s="30"/>
      <c r="U821" s="30"/>
      <c r="V821" s="30"/>
      <c r="W821" s="30"/>
      <c r="X821" s="30"/>
      <c r="Y821" s="30"/>
      <c r="Z821" s="30"/>
      <c r="AA821" s="30"/>
      <c r="AB821" s="30"/>
      <c r="AC821" s="30"/>
      <c r="AD821" s="30"/>
      <c r="AE821" s="30"/>
      <c r="AF821" s="30"/>
      <c r="AG821" s="30"/>
      <c r="AH821" s="30"/>
      <c r="AI821" s="30"/>
      <c r="AJ821" s="30"/>
      <c r="AK821" s="30"/>
      <c r="AL821" s="30"/>
      <c r="AM821" s="30"/>
      <c r="AN821" s="30"/>
      <c r="AO821" s="30"/>
      <c r="AP821" s="30"/>
      <c r="AQ821" s="30"/>
      <c r="AR821" s="30"/>
      <c r="AS821" s="30"/>
      <c r="AT821" s="30"/>
      <c r="AU821" s="30"/>
      <c r="AV821" s="30"/>
      <c r="AW821" s="30"/>
      <c r="AX821" s="30"/>
      <c r="AY821" s="30"/>
      <c r="AZ821" s="30"/>
      <c r="BA821" s="30"/>
      <c r="BB821" s="30"/>
      <c r="BC821" s="30"/>
      <c r="BD821" s="30"/>
      <c r="BE821" s="30"/>
      <c r="BF821" s="30"/>
      <c r="BG821" s="30"/>
      <c r="BH821" s="30"/>
      <c r="BI821" s="30"/>
      <c r="BJ821" s="30"/>
      <c r="BK821" s="30"/>
      <c r="BL821" s="30"/>
      <c r="BM821" s="30"/>
      <c r="BN821" s="30"/>
      <c r="BO821" s="30"/>
      <c r="BP821" s="30"/>
      <c r="BQ821" s="30"/>
      <c r="BR821" s="30"/>
      <c r="BS821" s="30"/>
      <c r="BT821" s="30"/>
      <c r="BU821" s="30"/>
      <c r="BV821" s="30"/>
      <c r="BW821" s="30"/>
      <c r="BX821" s="30"/>
      <c r="BY821" s="30"/>
      <c r="BZ821" s="30"/>
      <c r="CA821" s="30"/>
      <c r="CB821" s="30"/>
      <c r="CC821" s="30"/>
      <c r="CD821" s="30"/>
      <c r="CE821" s="30"/>
      <c r="CF821" s="30"/>
      <c r="CG821" s="30"/>
      <c r="CH821" s="30"/>
      <c r="CI821" s="30"/>
      <c r="CJ821" s="30"/>
      <c r="CK821" s="30"/>
      <c r="CL821" s="30"/>
      <c r="CM821" s="30"/>
      <c r="CN821" s="30"/>
      <c r="CO821" s="30"/>
      <c r="CP821" s="30"/>
      <c r="CQ821" s="30"/>
      <c r="CR821" s="30"/>
    </row>
    <row r="822" spans="1:96" x14ac:dyDescent="0.25">
      <c r="A822" s="30" t="s">
        <v>195</v>
      </c>
      <c r="B822" s="30">
        <v>3272</v>
      </c>
      <c r="C822" s="30" t="s">
        <v>2696</v>
      </c>
      <c r="D822" s="30">
        <v>180</v>
      </c>
      <c r="E822" s="30"/>
      <c r="F822" s="30"/>
      <c r="G822" s="30"/>
      <c r="H822" s="30"/>
      <c r="I822" s="30"/>
      <c r="J822" s="30"/>
      <c r="K822" s="30"/>
      <c r="L822" s="30"/>
      <c r="M822" s="30"/>
      <c r="N822" s="30"/>
      <c r="O822" s="30"/>
      <c r="P822" s="30"/>
      <c r="Q822" s="30"/>
      <c r="R822" s="30"/>
      <c r="S822" s="30"/>
      <c r="T822" s="30"/>
      <c r="U822" s="30"/>
      <c r="V822" s="30"/>
      <c r="W822" s="30"/>
      <c r="X822" s="30"/>
      <c r="Y822" s="30"/>
      <c r="Z822" s="30"/>
      <c r="AA822" s="30"/>
      <c r="AB822" s="30"/>
      <c r="AC822" s="30"/>
      <c r="AD822" s="30"/>
      <c r="AE822" s="30"/>
      <c r="AF822" s="30"/>
      <c r="AG822" s="30"/>
      <c r="AH822" s="30"/>
      <c r="AI822" s="30"/>
      <c r="AJ822" s="30"/>
      <c r="AK822" s="30"/>
      <c r="AL822" s="30"/>
      <c r="AM822" s="30"/>
      <c r="AN822" s="30"/>
      <c r="AO822" s="30"/>
      <c r="AP822" s="30"/>
      <c r="AQ822" s="30"/>
      <c r="AR822" s="30"/>
      <c r="AS822" s="30"/>
      <c r="AT822" s="30"/>
      <c r="AU822" s="30"/>
      <c r="AV822" s="30"/>
      <c r="AW822" s="30"/>
      <c r="AX822" s="30"/>
      <c r="AY822" s="30"/>
      <c r="AZ822" s="30"/>
      <c r="BA822" s="30"/>
      <c r="BB822" s="30"/>
      <c r="BC822" s="30"/>
      <c r="BD822" s="30"/>
      <c r="BE822" s="30"/>
      <c r="BF822" s="30"/>
      <c r="BG822" s="30"/>
      <c r="BH822" s="30"/>
      <c r="BI822" s="30"/>
      <c r="BJ822" s="30"/>
      <c r="BK822" s="30"/>
      <c r="BL822" s="30"/>
      <c r="BM822" s="30"/>
      <c r="BN822" s="30"/>
      <c r="BO822" s="30"/>
      <c r="BP822" s="30"/>
      <c r="BQ822" s="30"/>
      <c r="BR822" s="30"/>
      <c r="BS822" s="30"/>
      <c r="BT822" s="30"/>
      <c r="BU822" s="30"/>
      <c r="BV822" s="30"/>
      <c r="BW822" s="30"/>
      <c r="BX822" s="30"/>
      <c r="BY822" s="30"/>
      <c r="BZ822" s="30"/>
      <c r="CA822" s="30"/>
      <c r="CB822" s="30"/>
      <c r="CC822" s="30"/>
      <c r="CD822" s="30"/>
      <c r="CE822" s="30"/>
      <c r="CF822" s="30"/>
      <c r="CG822" s="30"/>
      <c r="CH822" s="30"/>
      <c r="CI822" s="30"/>
      <c r="CJ822" s="30"/>
      <c r="CK822" s="30"/>
      <c r="CL822" s="30"/>
      <c r="CM822" s="30"/>
      <c r="CN822" s="30"/>
      <c r="CO822" s="30"/>
      <c r="CP822" s="30"/>
      <c r="CQ822" s="30"/>
      <c r="CR822" s="30"/>
    </row>
    <row r="823" spans="1:96" x14ac:dyDescent="0.25">
      <c r="A823" s="30" t="s">
        <v>196</v>
      </c>
      <c r="B823" s="30">
        <v>3279</v>
      </c>
      <c r="C823" s="30" t="s">
        <v>2640</v>
      </c>
      <c r="D823" s="30">
        <v>2700</v>
      </c>
      <c r="E823" s="30"/>
      <c r="F823" s="30"/>
      <c r="G823" s="30"/>
      <c r="H823" s="30"/>
      <c r="I823" s="30"/>
      <c r="J823" s="30"/>
      <c r="K823" s="30"/>
      <c r="L823" s="30"/>
      <c r="M823" s="30"/>
      <c r="N823" s="30"/>
      <c r="O823" s="30"/>
      <c r="P823" s="30"/>
      <c r="Q823" s="30"/>
      <c r="R823" s="30"/>
      <c r="S823" s="30"/>
      <c r="T823" s="30"/>
      <c r="U823" s="30"/>
      <c r="V823" s="30"/>
      <c r="W823" s="30"/>
      <c r="X823" s="30"/>
      <c r="Y823" s="30"/>
      <c r="Z823" s="30"/>
      <c r="AA823" s="30"/>
      <c r="AB823" s="30"/>
      <c r="AC823" s="30"/>
      <c r="AD823" s="30"/>
      <c r="AE823" s="30"/>
      <c r="AF823" s="30"/>
      <c r="AG823" s="30"/>
      <c r="AH823" s="30"/>
      <c r="AI823" s="30"/>
      <c r="AJ823" s="30"/>
      <c r="AK823" s="30"/>
      <c r="AL823" s="30"/>
      <c r="AM823" s="30"/>
      <c r="AN823" s="30"/>
      <c r="AO823" s="30"/>
      <c r="AP823" s="30"/>
      <c r="AQ823" s="30"/>
      <c r="AR823" s="30"/>
      <c r="AS823" s="30"/>
      <c r="AT823" s="30"/>
      <c r="AU823" s="30"/>
      <c r="AV823" s="30"/>
      <c r="AW823" s="30"/>
      <c r="AX823" s="30"/>
      <c r="AY823" s="30"/>
      <c r="AZ823" s="30"/>
      <c r="BA823" s="30"/>
      <c r="BB823" s="30"/>
      <c r="BC823" s="30"/>
      <c r="BD823" s="30"/>
      <c r="BE823" s="30"/>
      <c r="BF823" s="30"/>
      <c r="BG823" s="30"/>
      <c r="BH823" s="30"/>
      <c r="BI823" s="30"/>
      <c r="BJ823" s="30"/>
      <c r="BK823" s="30"/>
      <c r="BL823" s="30"/>
      <c r="BM823" s="30"/>
      <c r="BN823" s="30"/>
      <c r="BO823" s="30"/>
      <c r="BP823" s="30"/>
      <c r="BQ823" s="30"/>
      <c r="BR823" s="30"/>
      <c r="BS823" s="30"/>
      <c r="BT823" s="30"/>
      <c r="BU823" s="30"/>
      <c r="BV823" s="30"/>
      <c r="BW823" s="30"/>
      <c r="BX823" s="30"/>
      <c r="BY823" s="30"/>
      <c r="BZ823" s="30"/>
      <c r="CA823" s="30"/>
      <c r="CB823" s="30"/>
      <c r="CC823" s="30"/>
      <c r="CD823" s="30"/>
      <c r="CE823" s="30"/>
      <c r="CF823" s="30"/>
      <c r="CG823" s="30"/>
      <c r="CH823" s="30"/>
      <c r="CI823" s="30"/>
      <c r="CJ823" s="30"/>
      <c r="CK823" s="30"/>
      <c r="CL823" s="30"/>
      <c r="CM823" s="30"/>
      <c r="CN823" s="30"/>
      <c r="CO823" s="30"/>
      <c r="CP823" s="30"/>
      <c r="CQ823" s="30"/>
      <c r="CR823" s="30"/>
    </row>
    <row r="824" spans="1:96" x14ac:dyDescent="0.25">
      <c r="A824" s="30" t="s">
        <v>197</v>
      </c>
      <c r="B824" s="30">
        <v>3286</v>
      </c>
      <c r="C824" s="30" t="s">
        <v>2807</v>
      </c>
      <c r="D824" s="30">
        <v>3085</v>
      </c>
      <c r="E824" s="30"/>
      <c r="F824" s="30"/>
      <c r="G824" s="30"/>
      <c r="H824" s="30"/>
      <c r="I824" s="30"/>
      <c r="J824" s="30"/>
      <c r="K824" s="30"/>
      <c r="L824" s="30"/>
      <c r="M824" s="30"/>
      <c r="N824" s="30"/>
      <c r="O824" s="30"/>
      <c r="P824" s="30"/>
      <c r="Q824" s="30"/>
      <c r="R824" s="30"/>
      <c r="S824" s="30"/>
      <c r="T824" s="30"/>
      <c r="U824" s="30"/>
      <c r="V824" s="30"/>
      <c r="W824" s="30"/>
      <c r="X824" s="30"/>
      <c r="Y824" s="30"/>
      <c r="Z824" s="30"/>
      <c r="AA824" s="30"/>
      <c r="AB824" s="30"/>
      <c r="AC824" s="30"/>
      <c r="AD824" s="30"/>
      <c r="AE824" s="30"/>
      <c r="AF824" s="30"/>
      <c r="AG824" s="30"/>
      <c r="AH824" s="30"/>
      <c r="AI824" s="30"/>
      <c r="AJ824" s="30"/>
      <c r="AK824" s="30"/>
      <c r="AL824" s="30"/>
      <c r="AM824" s="30"/>
      <c r="AN824" s="30"/>
      <c r="AO824" s="30"/>
      <c r="AP824" s="30"/>
      <c r="AQ824" s="30"/>
      <c r="AR824" s="30"/>
      <c r="AS824" s="30"/>
      <c r="AT824" s="30"/>
      <c r="AU824" s="30"/>
      <c r="AV824" s="30"/>
      <c r="AW824" s="30"/>
      <c r="AX824" s="30"/>
      <c r="AY824" s="30"/>
      <c r="AZ824" s="30"/>
      <c r="BA824" s="30"/>
      <c r="BB824" s="30"/>
      <c r="BC824" s="30"/>
      <c r="BD824" s="30"/>
      <c r="BE824" s="30"/>
      <c r="BF824" s="30"/>
      <c r="BG824" s="30"/>
      <c r="BH824" s="30"/>
      <c r="BI824" s="30"/>
      <c r="BJ824" s="30"/>
      <c r="BK824" s="30"/>
      <c r="BL824" s="30"/>
      <c r="BM824" s="30"/>
      <c r="BN824" s="30"/>
      <c r="BO824" s="30"/>
      <c r="BP824" s="30"/>
      <c r="BQ824" s="30"/>
      <c r="BR824" s="30"/>
      <c r="BS824" s="30"/>
      <c r="BT824" s="30"/>
      <c r="BU824" s="30"/>
      <c r="BV824" s="30"/>
      <c r="BW824" s="30"/>
      <c r="BX824" s="30"/>
      <c r="BY824" s="30"/>
      <c r="BZ824" s="30"/>
      <c r="CA824" s="30"/>
      <c r="CB824" s="30"/>
      <c r="CC824" s="30"/>
      <c r="CD824" s="30"/>
      <c r="CE824" s="30"/>
      <c r="CF824" s="30"/>
      <c r="CG824" s="30"/>
      <c r="CH824" s="30"/>
      <c r="CI824" s="30"/>
      <c r="CJ824" s="30"/>
      <c r="CK824" s="30"/>
      <c r="CL824" s="30"/>
      <c r="CM824" s="30"/>
      <c r="CN824" s="30"/>
      <c r="CO824" s="30"/>
      <c r="CP824" s="30"/>
      <c r="CQ824" s="30"/>
      <c r="CR824" s="30"/>
    </row>
    <row r="825" spans="1:96" x14ac:dyDescent="0.25">
      <c r="A825" s="30" t="s">
        <v>198</v>
      </c>
      <c r="B825" s="30">
        <v>3360</v>
      </c>
      <c r="C825" s="30" t="s">
        <v>2651</v>
      </c>
      <c r="D825" s="30">
        <v>1010</v>
      </c>
      <c r="E825" s="30"/>
      <c r="F825" s="30"/>
      <c r="G825" s="30"/>
      <c r="H825" s="30"/>
      <c r="I825" s="30"/>
      <c r="J825" s="30"/>
      <c r="K825" s="30"/>
      <c r="L825" s="30"/>
      <c r="M825" s="30"/>
      <c r="N825" s="30"/>
      <c r="O825" s="30"/>
      <c r="P825" s="30"/>
      <c r="Q825" s="30"/>
      <c r="R825" s="30"/>
      <c r="S825" s="30"/>
      <c r="T825" s="30"/>
      <c r="U825" s="30"/>
      <c r="V825" s="30"/>
      <c r="W825" s="30"/>
      <c r="X825" s="30"/>
      <c r="Y825" s="30"/>
      <c r="Z825" s="30"/>
      <c r="AA825" s="30"/>
      <c r="AB825" s="30"/>
      <c r="AC825" s="30"/>
      <c r="AD825" s="30"/>
      <c r="AE825" s="30"/>
      <c r="AF825" s="30"/>
      <c r="AG825" s="30"/>
      <c r="AH825" s="30"/>
      <c r="AI825" s="30"/>
      <c r="AJ825" s="30"/>
      <c r="AK825" s="30"/>
      <c r="AL825" s="30"/>
      <c r="AM825" s="30"/>
      <c r="AN825" s="30"/>
      <c r="AO825" s="30"/>
      <c r="AP825" s="30"/>
      <c r="AQ825" s="30"/>
      <c r="AR825" s="30"/>
      <c r="AS825" s="30"/>
      <c r="AT825" s="30"/>
      <c r="AU825" s="30"/>
      <c r="AV825" s="30"/>
      <c r="AW825" s="30"/>
      <c r="AX825" s="30"/>
      <c r="AY825" s="30"/>
      <c r="AZ825" s="30"/>
      <c r="BA825" s="30"/>
      <c r="BB825" s="30"/>
      <c r="BC825" s="30"/>
      <c r="BD825" s="30"/>
      <c r="BE825" s="30"/>
      <c r="BF825" s="30"/>
      <c r="BG825" s="30"/>
      <c r="BH825" s="30"/>
      <c r="BI825" s="30"/>
      <c r="BJ825" s="30"/>
      <c r="BK825" s="30"/>
      <c r="BL825" s="30"/>
      <c r="BM825" s="30"/>
      <c r="BN825" s="30"/>
      <c r="BO825" s="30"/>
      <c r="BP825" s="30"/>
      <c r="BQ825" s="30"/>
      <c r="BR825" s="30"/>
      <c r="BS825" s="30"/>
      <c r="BT825" s="30"/>
      <c r="BU825" s="30"/>
      <c r="BV825" s="30"/>
      <c r="BW825" s="30"/>
      <c r="BX825" s="30"/>
      <c r="BY825" s="30"/>
      <c r="BZ825" s="30"/>
      <c r="CA825" s="30"/>
      <c r="CB825" s="30"/>
      <c r="CC825" s="30"/>
      <c r="CD825" s="30"/>
      <c r="CE825" s="30"/>
      <c r="CF825" s="30"/>
      <c r="CG825" s="30"/>
      <c r="CH825" s="30"/>
      <c r="CI825" s="30"/>
      <c r="CJ825" s="30"/>
      <c r="CK825" s="30"/>
      <c r="CL825" s="30"/>
      <c r="CM825" s="30"/>
      <c r="CN825" s="30"/>
      <c r="CO825" s="30"/>
      <c r="CP825" s="30"/>
      <c r="CQ825" s="30"/>
      <c r="CR825" s="30"/>
    </row>
    <row r="826" spans="1:96" x14ac:dyDescent="0.25">
      <c r="A826" s="30" t="s">
        <v>199</v>
      </c>
      <c r="B826" s="30">
        <v>3211</v>
      </c>
      <c r="C826" s="30" t="s">
        <v>2882</v>
      </c>
      <c r="D826" s="30">
        <v>1140</v>
      </c>
      <c r="E826" s="30"/>
      <c r="F826" s="30"/>
      <c r="G826" s="30"/>
      <c r="H826" s="30"/>
      <c r="I826" s="30"/>
      <c r="J826" s="30"/>
      <c r="K826" s="30"/>
      <c r="L826" s="30"/>
      <c r="M826" s="30"/>
      <c r="N826" s="30"/>
      <c r="O826" s="30"/>
      <c r="P826" s="30"/>
      <c r="Q826" s="30"/>
      <c r="R826" s="30"/>
      <c r="S826" s="30"/>
      <c r="T826" s="30"/>
      <c r="U826" s="30"/>
      <c r="V826" s="30"/>
      <c r="W826" s="30"/>
      <c r="X826" s="30"/>
      <c r="Y826" s="30"/>
      <c r="Z826" s="30"/>
      <c r="AA826" s="30"/>
      <c r="AB826" s="30"/>
      <c r="AC826" s="30"/>
      <c r="AD826" s="30"/>
      <c r="AE826" s="30"/>
      <c r="AF826" s="30"/>
      <c r="AG826" s="30"/>
      <c r="AH826" s="30"/>
      <c r="AI826" s="30"/>
      <c r="AJ826" s="30"/>
      <c r="AK826" s="30"/>
      <c r="AL826" s="30"/>
      <c r="AM826" s="30"/>
      <c r="AN826" s="30"/>
      <c r="AO826" s="30"/>
      <c r="AP826" s="30"/>
      <c r="AQ826" s="30"/>
      <c r="AR826" s="30"/>
      <c r="AS826" s="30"/>
      <c r="AT826" s="30"/>
      <c r="AU826" s="30"/>
      <c r="AV826" s="30"/>
      <c r="AW826" s="30"/>
      <c r="AX826" s="30"/>
      <c r="AY826" s="30"/>
      <c r="AZ826" s="30"/>
      <c r="BA826" s="30"/>
      <c r="BB826" s="30"/>
      <c r="BC826" s="30"/>
      <c r="BD826" s="30"/>
      <c r="BE826" s="30"/>
      <c r="BF826" s="30"/>
      <c r="BG826" s="30"/>
      <c r="BH826" s="30"/>
      <c r="BI826" s="30"/>
      <c r="BJ826" s="30"/>
      <c r="BK826" s="30"/>
      <c r="BL826" s="30"/>
      <c r="BM826" s="30"/>
      <c r="BN826" s="30"/>
      <c r="BO826" s="30"/>
      <c r="BP826" s="30"/>
      <c r="BQ826" s="30"/>
      <c r="BR826" s="30"/>
      <c r="BS826" s="30"/>
      <c r="BT826" s="30"/>
      <c r="BU826" s="30"/>
      <c r="BV826" s="30"/>
      <c r="BW826" s="30"/>
      <c r="BX826" s="30"/>
      <c r="BY826" s="30"/>
      <c r="BZ826" s="30"/>
      <c r="CA826" s="30"/>
      <c r="CB826" s="30"/>
      <c r="CC826" s="30"/>
      <c r="CD826" s="30"/>
      <c r="CE826" s="30"/>
      <c r="CF826" s="30"/>
      <c r="CG826" s="30"/>
      <c r="CH826" s="30"/>
      <c r="CI826" s="30"/>
      <c r="CJ826" s="30"/>
      <c r="CK826" s="30"/>
      <c r="CL826" s="30"/>
      <c r="CM826" s="30"/>
      <c r="CN826" s="30"/>
      <c r="CO826" s="30"/>
      <c r="CP826" s="30"/>
      <c r="CQ826" s="30"/>
      <c r="CR826" s="30"/>
    </row>
    <row r="827" spans="1:96" x14ac:dyDescent="0.25">
      <c r="A827" s="30" t="s">
        <v>200</v>
      </c>
      <c r="B827" s="30">
        <v>3296</v>
      </c>
      <c r="C827" s="30" t="s">
        <v>2642</v>
      </c>
      <c r="D827" s="30">
        <v>880</v>
      </c>
      <c r="E827" s="30"/>
      <c r="F827" s="30"/>
      <c r="G827" s="30"/>
      <c r="H827" s="30"/>
      <c r="I827" s="30"/>
      <c r="J827" s="30"/>
      <c r="K827" s="30"/>
      <c r="L827" s="30"/>
      <c r="M827" s="30"/>
      <c r="N827" s="30"/>
      <c r="O827" s="30"/>
      <c r="P827" s="30"/>
      <c r="Q827" s="30"/>
      <c r="R827" s="30"/>
      <c r="S827" s="30"/>
      <c r="T827" s="30"/>
      <c r="U827" s="30"/>
      <c r="V827" s="30"/>
      <c r="W827" s="30"/>
      <c r="X827" s="30"/>
      <c r="Y827" s="30"/>
      <c r="Z827" s="30"/>
      <c r="AA827" s="30"/>
      <c r="AB827" s="30"/>
      <c r="AC827" s="30"/>
      <c r="AD827" s="30"/>
      <c r="AE827" s="30"/>
      <c r="AF827" s="30"/>
      <c r="AG827" s="30"/>
      <c r="AH827" s="30"/>
      <c r="AI827" s="30"/>
      <c r="AJ827" s="30"/>
      <c r="AK827" s="30"/>
      <c r="AL827" s="30"/>
      <c r="AM827" s="30"/>
      <c r="AN827" s="30"/>
      <c r="AO827" s="30"/>
      <c r="AP827" s="30"/>
      <c r="AQ827" s="30"/>
      <c r="AR827" s="30"/>
      <c r="AS827" s="30"/>
      <c r="AT827" s="30"/>
      <c r="AU827" s="30"/>
      <c r="AV827" s="30"/>
      <c r="AW827" s="30"/>
      <c r="AX827" s="30"/>
      <c r="AY827" s="30"/>
      <c r="AZ827" s="30"/>
      <c r="BA827" s="30"/>
      <c r="BB827" s="30"/>
      <c r="BC827" s="30"/>
      <c r="BD827" s="30"/>
      <c r="BE827" s="30"/>
      <c r="BF827" s="30"/>
      <c r="BG827" s="30"/>
      <c r="BH827" s="30"/>
      <c r="BI827" s="30"/>
      <c r="BJ827" s="30"/>
      <c r="BK827" s="30"/>
      <c r="BL827" s="30"/>
      <c r="BM827" s="30"/>
      <c r="BN827" s="30"/>
      <c r="BO827" s="30"/>
      <c r="BP827" s="30"/>
      <c r="BQ827" s="30"/>
      <c r="BR827" s="30"/>
      <c r="BS827" s="30"/>
      <c r="BT827" s="30"/>
      <c r="BU827" s="30"/>
      <c r="BV827" s="30"/>
      <c r="BW827" s="30"/>
      <c r="BX827" s="30"/>
      <c r="BY827" s="30"/>
      <c r="BZ827" s="30"/>
      <c r="CA827" s="30"/>
      <c r="CB827" s="30"/>
      <c r="CC827" s="30"/>
      <c r="CD827" s="30"/>
      <c r="CE827" s="30"/>
      <c r="CF827" s="30"/>
      <c r="CG827" s="30"/>
      <c r="CH827" s="30"/>
      <c r="CI827" s="30"/>
      <c r="CJ827" s="30"/>
      <c r="CK827" s="30"/>
      <c r="CL827" s="30"/>
      <c r="CM827" s="30"/>
      <c r="CN827" s="30"/>
      <c r="CO827" s="30"/>
      <c r="CP827" s="30"/>
      <c r="CQ827" s="30"/>
      <c r="CR827" s="30"/>
    </row>
    <row r="828" spans="1:96" x14ac:dyDescent="0.25">
      <c r="A828" s="30" t="s">
        <v>201</v>
      </c>
      <c r="B828" s="30">
        <v>3306</v>
      </c>
      <c r="C828" s="30" t="s">
        <v>2924</v>
      </c>
      <c r="D828" s="30">
        <v>1390</v>
      </c>
      <c r="E828" s="30"/>
      <c r="F828" s="30"/>
      <c r="G828" s="30"/>
      <c r="H828" s="30"/>
      <c r="I828" s="30"/>
      <c r="J828" s="30"/>
      <c r="K828" s="30"/>
      <c r="L828" s="30"/>
      <c r="M828" s="30"/>
      <c r="N828" s="30"/>
      <c r="O828" s="30"/>
      <c r="P828" s="30"/>
      <c r="Q828" s="30"/>
      <c r="R828" s="30"/>
      <c r="S828" s="30"/>
      <c r="T828" s="30"/>
      <c r="U828" s="30"/>
      <c r="V828" s="30"/>
      <c r="W828" s="30"/>
      <c r="X828" s="30"/>
      <c r="Y828" s="30"/>
      <c r="Z828" s="30"/>
      <c r="AA828" s="30"/>
      <c r="AB828" s="30"/>
      <c r="AC828" s="30"/>
      <c r="AD828" s="30"/>
      <c r="AE828" s="30"/>
      <c r="AF828" s="30"/>
      <c r="AG828" s="30"/>
      <c r="AH828" s="30"/>
      <c r="AI828" s="30"/>
      <c r="AJ828" s="30"/>
      <c r="AK828" s="30"/>
      <c r="AL828" s="30"/>
      <c r="AM828" s="30"/>
      <c r="AN828" s="30"/>
      <c r="AO828" s="30"/>
      <c r="AP828" s="30"/>
      <c r="AQ828" s="30"/>
      <c r="AR828" s="30"/>
      <c r="AS828" s="30"/>
      <c r="AT828" s="30"/>
      <c r="AU828" s="30"/>
      <c r="AV828" s="30"/>
      <c r="AW828" s="30"/>
      <c r="AX828" s="30"/>
      <c r="AY828" s="30"/>
      <c r="AZ828" s="30"/>
      <c r="BA828" s="30"/>
      <c r="BB828" s="30"/>
      <c r="BC828" s="30"/>
      <c r="BD828" s="30"/>
      <c r="BE828" s="30"/>
      <c r="BF828" s="30"/>
      <c r="BG828" s="30"/>
      <c r="BH828" s="30"/>
      <c r="BI828" s="30"/>
      <c r="BJ828" s="30"/>
      <c r="BK828" s="30"/>
      <c r="BL828" s="30"/>
      <c r="BM828" s="30"/>
      <c r="BN828" s="30"/>
      <c r="BO828" s="30"/>
      <c r="BP828" s="30"/>
      <c r="BQ828" s="30"/>
      <c r="BR828" s="30"/>
      <c r="BS828" s="30"/>
      <c r="BT828" s="30"/>
      <c r="BU828" s="30"/>
      <c r="BV828" s="30"/>
      <c r="BW828" s="30"/>
      <c r="BX828" s="30"/>
      <c r="BY828" s="30"/>
      <c r="BZ828" s="30"/>
      <c r="CA828" s="30"/>
      <c r="CB828" s="30"/>
      <c r="CC828" s="30"/>
      <c r="CD828" s="30"/>
      <c r="CE828" s="30"/>
      <c r="CF828" s="30"/>
      <c r="CG828" s="30"/>
      <c r="CH828" s="30"/>
      <c r="CI828" s="30"/>
      <c r="CJ828" s="30"/>
      <c r="CK828" s="30"/>
      <c r="CL828" s="30"/>
      <c r="CM828" s="30"/>
      <c r="CN828" s="30"/>
      <c r="CO828" s="30"/>
      <c r="CP828" s="30"/>
      <c r="CQ828" s="30"/>
      <c r="CR828" s="30"/>
    </row>
    <row r="829" spans="1:96" x14ac:dyDescent="0.25">
      <c r="A829" s="30" t="s">
        <v>202</v>
      </c>
      <c r="B829" s="30">
        <v>3320</v>
      </c>
      <c r="C829" s="30" t="s">
        <v>2760</v>
      </c>
      <c r="D829" s="30">
        <v>1560</v>
      </c>
      <c r="E829" s="30"/>
      <c r="F829" s="30"/>
      <c r="G829" s="30"/>
      <c r="H829" s="30"/>
      <c r="I829" s="30"/>
      <c r="J829" s="30"/>
      <c r="K829" s="30"/>
      <c r="L829" s="30"/>
      <c r="M829" s="30"/>
      <c r="N829" s="30"/>
      <c r="O829" s="30"/>
      <c r="P829" s="30"/>
      <c r="Q829" s="30"/>
      <c r="R829" s="30"/>
      <c r="S829" s="30"/>
      <c r="T829" s="30"/>
      <c r="U829" s="30"/>
      <c r="V829" s="30"/>
      <c r="W829" s="30"/>
      <c r="X829" s="30"/>
      <c r="Y829" s="30"/>
      <c r="Z829" s="30"/>
      <c r="AA829" s="30"/>
      <c r="AB829" s="30"/>
      <c r="AC829" s="30"/>
      <c r="AD829" s="30"/>
      <c r="AE829" s="30"/>
      <c r="AF829" s="30"/>
      <c r="AG829" s="30"/>
      <c r="AH829" s="30"/>
      <c r="AI829" s="30"/>
      <c r="AJ829" s="30"/>
      <c r="AK829" s="30"/>
      <c r="AL829" s="30"/>
      <c r="AM829" s="30"/>
      <c r="AN829" s="30"/>
      <c r="AO829" s="30"/>
      <c r="AP829" s="30"/>
      <c r="AQ829" s="30"/>
      <c r="AR829" s="30"/>
      <c r="AS829" s="30"/>
      <c r="AT829" s="30"/>
      <c r="AU829" s="30"/>
      <c r="AV829" s="30"/>
      <c r="AW829" s="30"/>
      <c r="AX829" s="30"/>
      <c r="AY829" s="30"/>
      <c r="AZ829" s="30"/>
      <c r="BA829" s="30"/>
      <c r="BB829" s="30"/>
      <c r="BC829" s="30"/>
      <c r="BD829" s="30"/>
      <c r="BE829" s="30"/>
      <c r="BF829" s="30"/>
      <c r="BG829" s="30"/>
      <c r="BH829" s="30"/>
      <c r="BI829" s="30"/>
      <c r="BJ829" s="30"/>
      <c r="BK829" s="30"/>
      <c r="BL829" s="30"/>
      <c r="BM829" s="30"/>
      <c r="BN829" s="30"/>
      <c r="BO829" s="30"/>
      <c r="BP829" s="30"/>
      <c r="BQ829" s="30"/>
      <c r="BR829" s="30"/>
      <c r="BS829" s="30"/>
      <c r="BT829" s="30"/>
      <c r="BU829" s="30"/>
      <c r="BV829" s="30"/>
      <c r="BW829" s="30"/>
      <c r="BX829" s="30"/>
      <c r="BY829" s="30"/>
      <c r="BZ829" s="30"/>
      <c r="CA829" s="30"/>
      <c r="CB829" s="30"/>
      <c r="CC829" s="30"/>
      <c r="CD829" s="30"/>
      <c r="CE829" s="30"/>
      <c r="CF829" s="30"/>
      <c r="CG829" s="30"/>
      <c r="CH829" s="30"/>
      <c r="CI829" s="30"/>
      <c r="CJ829" s="30"/>
      <c r="CK829" s="30"/>
      <c r="CL829" s="30"/>
      <c r="CM829" s="30"/>
      <c r="CN829" s="30"/>
      <c r="CO829" s="30"/>
      <c r="CP829" s="30"/>
      <c r="CQ829" s="30"/>
      <c r="CR829" s="30"/>
    </row>
    <row r="830" spans="1:96" x14ac:dyDescent="0.25">
      <c r="A830" s="30" t="s">
        <v>203</v>
      </c>
      <c r="B830" s="30">
        <v>3330</v>
      </c>
      <c r="C830" s="30" t="s">
        <v>2762</v>
      </c>
      <c r="D830" s="30">
        <v>870</v>
      </c>
      <c r="E830" s="30"/>
      <c r="F830" s="30"/>
      <c r="G830" s="30"/>
      <c r="H830" s="30"/>
      <c r="I830" s="30"/>
      <c r="J830" s="30"/>
      <c r="K830" s="30"/>
      <c r="L830" s="30"/>
      <c r="M830" s="30"/>
      <c r="N830" s="30"/>
      <c r="O830" s="30"/>
      <c r="P830" s="30"/>
      <c r="Q830" s="30"/>
      <c r="R830" s="30"/>
      <c r="S830" s="30"/>
      <c r="T830" s="30"/>
      <c r="U830" s="30"/>
      <c r="V830" s="30"/>
      <c r="W830" s="30"/>
      <c r="X830" s="30"/>
      <c r="Y830" s="30"/>
      <c r="Z830" s="30"/>
      <c r="AA830" s="30"/>
      <c r="AB830" s="30"/>
      <c r="AC830" s="30"/>
      <c r="AD830" s="30"/>
      <c r="AE830" s="30"/>
      <c r="AF830" s="30"/>
      <c r="AG830" s="30"/>
      <c r="AH830" s="30"/>
      <c r="AI830" s="30"/>
      <c r="AJ830" s="30"/>
      <c r="AK830" s="30"/>
      <c r="AL830" s="30"/>
      <c r="AM830" s="30"/>
      <c r="AN830" s="30"/>
      <c r="AO830" s="30"/>
      <c r="AP830" s="30"/>
      <c r="AQ830" s="30"/>
      <c r="AR830" s="30"/>
      <c r="AS830" s="30"/>
      <c r="AT830" s="30"/>
      <c r="AU830" s="30"/>
      <c r="AV830" s="30"/>
      <c r="AW830" s="30"/>
      <c r="AX830" s="30"/>
      <c r="AY830" s="30"/>
      <c r="AZ830" s="30"/>
      <c r="BA830" s="30"/>
      <c r="BB830" s="30"/>
      <c r="BC830" s="30"/>
      <c r="BD830" s="30"/>
      <c r="BE830" s="30"/>
      <c r="BF830" s="30"/>
      <c r="BG830" s="30"/>
      <c r="BH830" s="30"/>
      <c r="BI830" s="30"/>
      <c r="BJ830" s="30"/>
      <c r="BK830" s="30"/>
      <c r="BL830" s="30"/>
      <c r="BM830" s="30"/>
      <c r="BN830" s="30"/>
      <c r="BO830" s="30"/>
      <c r="BP830" s="30"/>
      <c r="BQ830" s="30"/>
      <c r="BR830" s="30"/>
      <c r="BS830" s="30"/>
      <c r="BT830" s="30"/>
      <c r="BU830" s="30"/>
      <c r="BV830" s="30"/>
      <c r="BW830" s="30"/>
      <c r="BX830" s="30"/>
      <c r="BY830" s="30"/>
      <c r="BZ830" s="30"/>
      <c r="CA830" s="30"/>
      <c r="CB830" s="30"/>
      <c r="CC830" s="30"/>
      <c r="CD830" s="30"/>
      <c r="CE830" s="30"/>
      <c r="CF830" s="30"/>
      <c r="CG830" s="30"/>
      <c r="CH830" s="30"/>
      <c r="CI830" s="30"/>
      <c r="CJ830" s="30"/>
      <c r="CK830" s="30"/>
      <c r="CL830" s="30"/>
      <c r="CM830" s="30"/>
      <c r="CN830" s="30"/>
      <c r="CO830" s="30"/>
      <c r="CP830" s="30"/>
      <c r="CQ830" s="30"/>
      <c r="CR830" s="30"/>
    </row>
    <row r="831" spans="1:96" x14ac:dyDescent="0.25">
      <c r="A831" s="30" t="s">
        <v>204</v>
      </c>
      <c r="B831" s="30">
        <v>9692</v>
      </c>
      <c r="C831" s="30" t="s">
        <v>2894</v>
      </c>
      <c r="D831" s="30">
        <v>3020</v>
      </c>
      <c r="E831" s="30"/>
      <c r="F831" s="30"/>
      <c r="G831" s="30"/>
      <c r="H831" s="30"/>
      <c r="I831" s="30"/>
      <c r="J831" s="30"/>
      <c r="K831" s="30"/>
      <c r="L831" s="30"/>
      <c r="M831" s="30"/>
      <c r="N831" s="30"/>
      <c r="O831" s="30"/>
      <c r="P831" s="30"/>
      <c r="Q831" s="30"/>
      <c r="R831" s="30"/>
      <c r="S831" s="30"/>
      <c r="T831" s="30"/>
      <c r="U831" s="30"/>
      <c r="V831" s="30"/>
      <c r="W831" s="30"/>
      <c r="X831" s="30"/>
      <c r="Y831" s="30"/>
      <c r="Z831" s="30"/>
      <c r="AA831" s="30"/>
      <c r="AB831" s="30"/>
      <c r="AC831" s="30"/>
      <c r="AD831" s="30"/>
      <c r="AE831" s="30"/>
      <c r="AF831" s="30"/>
      <c r="AG831" s="30"/>
      <c r="AH831" s="30"/>
      <c r="AI831" s="30"/>
      <c r="AJ831" s="30"/>
      <c r="AK831" s="30"/>
      <c r="AL831" s="30"/>
      <c r="AM831" s="30"/>
      <c r="AN831" s="30"/>
      <c r="AO831" s="30"/>
      <c r="AP831" s="30"/>
      <c r="AQ831" s="30"/>
      <c r="AR831" s="30"/>
      <c r="AS831" s="30"/>
      <c r="AT831" s="30"/>
      <c r="AU831" s="30"/>
      <c r="AV831" s="30"/>
      <c r="AW831" s="30"/>
      <c r="AX831" s="30"/>
      <c r="AY831" s="30"/>
      <c r="AZ831" s="30"/>
      <c r="BA831" s="30"/>
      <c r="BB831" s="30"/>
      <c r="BC831" s="30"/>
      <c r="BD831" s="30"/>
      <c r="BE831" s="30"/>
      <c r="BF831" s="30"/>
      <c r="BG831" s="30"/>
      <c r="BH831" s="30"/>
      <c r="BI831" s="30"/>
      <c r="BJ831" s="30"/>
      <c r="BK831" s="30"/>
      <c r="BL831" s="30"/>
      <c r="BM831" s="30"/>
      <c r="BN831" s="30"/>
      <c r="BO831" s="30"/>
      <c r="BP831" s="30"/>
      <c r="BQ831" s="30"/>
      <c r="BR831" s="30"/>
      <c r="BS831" s="30"/>
      <c r="BT831" s="30"/>
      <c r="BU831" s="30"/>
      <c r="BV831" s="30"/>
      <c r="BW831" s="30"/>
      <c r="BX831" s="30"/>
      <c r="BY831" s="30"/>
      <c r="BZ831" s="30"/>
      <c r="CA831" s="30"/>
      <c r="CB831" s="30"/>
      <c r="CC831" s="30"/>
      <c r="CD831" s="30"/>
      <c r="CE831" s="30"/>
      <c r="CF831" s="30"/>
      <c r="CG831" s="30"/>
      <c r="CH831" s="30"/>
      <c r="CI831" s="30"/>
      <c r="CJ831" s="30"/>
      <c r="CK831" s="30"/>
      <c r="CL831" s="30"/>
      <c r="CM831" s="30"/>
      <c r="CN831" s="30"/>
      <c r="CO831" s="30"/>
      <c r="CP831" s="30"/>
      <c r="CQ831" s="30"/>
      <c r="CR831" s="30"/>
    </row>
    <row r="832" spans="1:96" x14ac:dyDescent="0.25">
      <c r="A832" s="30" t="s">
        <v>205</v>
      </c>
      <c r="B832" s="30">
        <v>3354</v>
      </c>
      <c r="C832" s="30" t="s">
        <v>2696</v>
      </c>
      <c r="D832" s="30">
        <v>180</v>
      </c>
      <c r="E832" s="30"/>
      <c r="F832" s="30"/>
      <c r="G832" s="30"/>
      <c r="H832" s="30"/>
      <c r="I832" s="30"/>
      <c r="J832" s="30"/>
      <c r="K832" s="30"/>
      <c r="L832" s="30"/>
      <c r="M832" s="30"/>
      <c r="N832" s="30"/>
      <c r="O832" s="30"/>
      <c r="P832" s="30"/>
      <c r="Q832" s="30"/>
      <c r="R832" s="30"/>
      <c r="S832" s="30"/>
      <c r="T832" s="30"/>
      <c r="U832" s="30"/>
      <c r="V832" s="30"/>
      <c r="W832" s="30"/>
      <c r="X832" s="30"/>
      <c r="Y832" s="30"/>
      <c r="Z832" s="30"/>
      <c r="AA832" s="30"/>
      <c r="AB832" s="30"/>
      <c r="AC832" s="30"/>
      <c r="AD832" s="30"/>
      <c r="AE832" s="30"/>
      <c r="AF832" s="30"/>
      <c r="AG832" s="30"/>
      <c r="AH832" s="30"/>
      <c r="AI832" s="30"/>
      <c r="AJ832" s="30"/>
      <c r="AK832" s="30"/>
      <c r="AL832" s="30"/>
      <c r="AM832" s="30"/>
      <c r="AN832" s="30"/>
      <c r="AO832" s="30"/>
      <c r="AP832" s="30"/>
      <c r="AQ832" s="30"/>
      <c r="AR832" s="30"/>
      <c r="AS832" s="30"/>
      <c r="AT832" s="30"/>
      <c r="AU832" s="30"/>
      <c r="AV832" s="30"/>
      <c r="AW832" s="30"/>
      <c r="AX832" s="30"/>
      <c r="AY832" s="30"/>
      <c r="AZ832" s="30"/>
      <c r="BA832" s="30"/>
      <c r="BB832" s="30"/>
      <c r="BC832" s="30"/>
      <c r="BD832" s="30"/>
      <c r="BE832" s="30"/>
      <c r="BF832" s="30"/>
      <c r="BG832" s="30"/>
      <c r="BH832" s="30"/>
      <c r="BI832" s="30"/>
      <c r="BJ832" s="30"/>
      <c r="BK832" s="30"/>
      <c r="BL832" s="30"/>
      <c r="BM832" s="30"/>
      <c r="BN832" s="30"/>
      <c r="BO832" s="30"/>
      <c r="BP832" s="30"/>
      <c r="BQ832" s="30"/>
      <c r="BR832" s="30"/>
      <c r="BS832" s="30"/>
      <c r="BT832" s="30"/>
      <c r="BU832" s="30"/>
      <c r="BV832" s="30"/>
      <c r="BW832" s="30"/>
      <c r="BX832" s="30"/>
      <c r="BY832" s="30"/>
      <c r="BZ832" s="30"/>
      <c r="CA832" s="30"/>
      <c r="CB832" s="30"/>
      <c r="CC832" s="30"/>
      <c r="CD832" s="30"/>
      <c r="CE832" s="30"/>
      <c r="CF832" s="30"/>
      <c r="CG832" s="30"/>
      <c r="CH832" s="30"/>
      <c r="CI832" s="30"/>
      <c r="CJ832" s="30"/>
      <c r="CK832" s="30"/>
      <c r="CL832" s="30"/>
      <c r="CM832" s="30"/>
      <c r="CN832" s="30"/>
      <c r="CO832" s="30"/>
      <c r="CP832" s="30"/>
      <c r="CQ832" s="30"/>
      <c r="CR832" s="30"/>
    </row>
    <row r="833" spans="1:96" x14ac:dyDescent="0.25">
      <c r="A833" s="30" t="s">
        <v>206</v>
      </c>
      <c r="B833" s="30">
        <v>3350</v>
      </c>
      <c r="C833" s="30" t="s">
        <v>2712</v>
      </c>
      <c r="D833" s="30">
        <v>2000</v>
      </c>
      <c r="E833" s="30"/>
      <c r="F833" s="30"/>
      <c r="G833" s="30"/>
      <c r="H833" s="30"/>
      <c r="I833" s="30"/>
      <c r="J833" s="30"/>
      <c r="K833" s="30"/>
      <c r="L833" s="30"/>
      <c r="M833" s="30"/>
      <c r="N833" s="30"/>
      <c r="O833" s="30"/>
      <c r="P833" s="30"/>
      <c r="Q833" s="30"/>
      <c r="R833" s="30"/>
      <c r="S833" s="30"/>
      <c r="T833" s="30"/>
      <c r="U833" s="30"/>
      <c r="V833" s="30"/>
      <c r="W833" s="30"/>
      <c r="X833" s="30"/>
      <c r="Y833" s="30"/>
      <c r="Z833" s="30"/>
      <c r="AA833" s="30"/>
      <c r="AB833" s="30"/>
      <c r="AC833" s="30"/>
      <c r="AD833" s="30"/>
      <c r="AE833" s="30"/>
      <c r="AF833" s="30"/>
      <c r="AG833" s="30"/>
      <c r="AH833" s="30"/>
      <c r="AI833" s="30"/>
      <c r="AJ833" s="30"/>
      <c r="AK833" s="30"/>
      <c r="AL833" s="30"/>
      <c r="AM833" s="30"/>
      <c r="AN833" s="30"/>
      <c r="AO833" s="30"/>
      <c r="AP833" s="30"/>
      <c r="AQ833" s="30"/>
      <c r="AR833" s="30"/>
      <c r="AS833" s="30"/>
      <c r="AT833" s="30"/>
      <c r="AU833" s="30"/>
      <c r="AV833" s="30"/>
      <c r="AW833" s="30"/>
      <c r="AX833" s="30"/>
      <c r="AY833" s="30"/>
      <c r="AZ833" s="30"/>
      <c r="BA833" s="30"/>
      <c r="BB833" s="30"/>
      <c r="BC833" s="30"/>
      <c r="BD833" s="30"/>
      <c r="BE833" s="30"/>
      <c r="BF833" s="30"/>
      <c r="BG833" s="30"/>
      <c r="BH833" s="30"/>
      <c r="BI833" s="30"/>
      <c r="BJ833" s="30"/>
      <c r="BK833" s="30"/>
      <c r="BL833" s="30"/>
      <c r="BM833" s="30"/>
      <c r="BN833" s="30"/>
      <c r="BO833" s="30"/>
      <c r="BP833" s="30"/>
      <c r="BQ833" s="30"/>
      <c r="BR833" s="30"/>
      <c r="BS833" s="30"/>
      <c r="BT833" s="30"/>
      <c r="BU833" s="30"/>
      <c r="BV833" s="30"/>
      <c r="BW833" s="30"/>
      <c r="BX833" s="30"/>
      <c r="BY833" s="30"/>
      <c r="BZ833" s="30"/>
      <c r="CA833" s="30"/>
      <c r="CB833" s="30"/>
      <c r="CC833" s="30"/>
      <c r="CD833" s="30"/>
      <c r="CE833" s="30"/>
      <c r="CF833" s="30"/>
      <c r="CG833" s="30"/>
      <c r="CH833" s="30"/>
      <c r="CI833" s="30"/>
      <c r="CJ833" s="30"/>
      <c r="CK833" s="30"/>
      <c r="CL833" s="30"/>
      <c r="CM833" s="30"/>
      <c r="CN833" s="30"/>
      <c r="CO833" s="30"/>
      <c r="CP833" s="30"/>
      <c r="CQ833" s="30"/>
      <c r="CR833" s="30"/>
    </row>
    <row r="834" spans="1:96" x14ac:dyDescent="0.25">
      <c r="A834" s="30" t="s">
        <v>207</v>
      </c>
      <c r="B834" s="30">
        <v>4158</v>
      </c>
      <c r="C834" s="30" t="s">
        <v>2925</v>
      </c>
      <c r="D834" s="30">
        <v>1780</v>
      </c>
      <c r="E834" s="30"/>
      <c r="F834" s="30"/>
      <c r="G834" s="30"/>
      <c r="H834" s="30"/>
      <c r="I834" s="30"/>
      <c r="J834" s="30"/>
      <c r="K834" s="30"/>
      <c r="L834" s="30"/>
      <c r="M834" s="30"/>
      <c r="N834" s="30"/>
      <c r="O834" s="30"/>
      <c r="P834" s="30"/>
      <c r="Q834" s="30"/>
      <c r="R834" s="30"/>
      <c r="S834" s="30"/>
      <c r="T834" s="30"/>
      <c r="U834" s="30"/>
      <c r="V834" s="30"/>
      <c r="W834" s="30"/>
      <c r="X834" s="30"/>
      <c r="Y834" s="30"/>
      <c r="Z834" s="30"/>
      <c r="AA834" s="30"/>
      <c r="AB834" s="30"/>
      <c r="AC834" s="30"/>
      <c r="AD834" s="30"/>
      <c r="AE834" s="30"/>
      <c r="AF834" s="30"/>
      <c r="AG834" s="30"/>
      <c r="AH834" s="30"/>
      <c r="AI834" s="30"/>
      <c r="AJ834" s="30"/>
      <c r="AK834" s="30"/>
      <c r="AL834" s="30"/>
      <c r="AM834" s="30"/>
      <c r="AN834" s="30"/>
      <c r="AO834" s="30"/>
      <c r="AP834" s="30"/>
      <c r="AQ834" s="30"/>
      <c r="AR834" s="30"/>
      <c r="AS834" s="30"/>
      <c r="AT834" s="30"/>
      <c r="AU834" s="30"/>
      <c r="AV834" s="30"/>
      <c r="AW834" s="30"/>
      <c r="AX834" s="30"/>
      <c r="AY834" s="30"/>
      <c r="AZ834" s="30"/>
      <c r="BA834" s="30"/>
      <c r="BB834" s="30"/>
      <c r="BC834" s="30"/>
      <c r="BD834" s="30"/>
      <c r="BE834" s="30"/>
      <c r="BF834" s="30"/>
      <c r="BG834" s="30"/>
      <c r="BH834" s="30"/>
      <c r="BI834" s="30"/>
      <c r="BJ834" s="30"/>
      <c r="BK834" s="30"/>
      <c r="BL834" s="30"/>
      <c r="BM834" s="30"/>
      <c r="BN834" s="30"/>
      <c r="BO834" s="30"/>
      <c r="BP834" s="30"/>
      <c r="BQ834" s="30"/>
      <c r="BR834" s="30"/>
      <c r="BS834" s="30"/>
      <c r="BT834" s="30"/>
      <c r="BU834" s="30"/>
      <c r="BV834" s="30"/>
      <c r="BW834" s="30"/>
      <c r="BX834" s="30"/>
      <c r="BY834" s="30"/>
      <c r="BZ834" s="30"/>
      <c r="CA834" s="30"/>
      <c r="CB834" s="30"/>
      <c r="CC834" s="30"/>
      <c r="CD834" s="30"/>
      <c r="CE834" s="30"/>
      <c r="CF834" s="30"/>
      <c r="CG834" s="30"/>
      <c r="CH834" s="30"/>
      <c r="CI834" s="30"/>
      <c r="CJ834" s="30"/>
      <c r="CK834" s="30"/>
      <c r="CL834" s="30"/>
      <c r="CM834" s="30"/>
      <c r="CN834" s="30"/>
      <c r="CO834" s="30"/>
      <c r="CP834" s="30"/>
      <c r="CQ834" s="30"/>
      <c r="CR834" s="30"/>
    </row>
    <row r="835" spans="1:96" x14ac:dyDescent="0.25">
      <c r="A835" s="30" t="s">
        <v>208</v>
      </c>
      <c r="B835" s="30">
        <v>4160</v>
      </c>
      <c r="C835" s="30" t="s">
        <v>2925</v>
      </c>
      <c r="D835" s="30">
        <v>1780</v>
      </c>
      <c r="E835" s="30"/>
      <c r="F835" s="30"/>
      <c r="G835" s="30"/>
      <c r="H835" s="30"/>
      <c r="I835" s="30"/>
      <c r="J835" s="30"/>
      <c r="K835" s="30"/>
      <c r="L835" s="30"/>
      <c r="M835" s="30"/>
      <c r="N835" s="30"/>
      <c r="O835" s="30"/>
      <c r="P835" s="30"/>
      <c r="Q835" s="30"/>
      <c r="R835" s="30"/>
      <c r="S835" s="30"/>
      <c r="T835" s="30"/>
      <c r="U835" s="30"/>
      <c r="V835" s="30"/>
      <c r="W835" s="30"/>
      <c r="X835" s="30"/>
      <c r="Y835" s="30"/>
      <c r="Z835" s="30"/>
      <c r="AA835" s="30"/>
      <c r="AB835" s="30"/>
      <c r="AC835" s="30"/>
      <c r="AD835" s="30"/>
      <c r="AE835" s="30"/>
      <c r="AF835" s="30"/>
      <c r="AG835" s="30"/>
      <c r="AH835" s="30"/>
      <c r="AI835" s="30"/>
      <c r="AJ835" s="30"/>
      <c r="AK835" s="30"/>
      <c r="AL835" s="30"/>
      <c r="AM835" s="30"/>
      <c r="AN835" s="30"/>
      <c r="AO835" s="30"/>
      <c r="AP835" s="30"/>
      <c r="AQ835" s="30"/>
      <c r="AR835" s="30"/>
      <c r="AS835" s="30"/>
      <c r="AT835" s="30"/>
      <c r="AU835" s="30"/>
      <c r="AV835" s="30"/>
      <c r="AW835" s="30"/>
      <c r="AX835" s="30"/>
      <c r="AY835" s="30"/>
      <c r="AZ835" s="30"/>
      <c r="BA835" s="30"/>
      <c r="BB835" s="30"/>
      <c r="BC835" s="30"/>
      <c r="BD835" s="30"/>
      <c r="BE835" s="30"/>
      <c r="BF835" s="30"/>
      <c r="BG835" s="30"/>
      <c r="BH835" s="30"/>
      <c r="BI835" s="30"/>
      <c r="BJ835" s="30"/>
      <c r="BK835" s="30"/>
      <c r="BL835" s="30"/>
      <c r="BM835" s="30"/>
      <c r="BN835" s="30"/>
      <c r="BO835" s="30"/>
      <c r="BP835" s="30"/>
      <c r="BQ835" s="30"/>
      <c r="BR835" s="30"/>
      <c r="BS835" s="30"/>
      <c r="BT835" s="30"/>
      <c r="BU835" s="30"/>
      <c r="BV835" s="30"/>
      <c r="BW835" s="30"/>
      <c r="BX835" s="30"/>
      <c r="BY835" s="30"/>
      <c r="BZ835" s="30"/>
      <c r="CA835" s="30"/>
      <c r="CB835" s="30"/>
      <c r="CC835" s="30"/>
      <c r="CD835" s="30"/>
      <c r="CE835" s="30"/>
      <c r="CF835" s="30"/>
      <c r="CG835" s="30"/>
      <c r="CH835" s="30"/>
      <c r="CI835" s="30"/>
      <c r="CJ835" s="30"/>
      <c r="CK835" s="30"/>
      <c r="CL835" s="30"/>
      <c r="CM835" s="30"/>
      <c r="CN835" s="30"/>
      <c r="CO835" s="30"/>
      <c r="CP835" s="30"/>
      <c r="CQ835" s="30"/>
      <c r="CR835" s="30"/>
    </row>
    <row r="836" spans="1:96" x14ac:dyDescent="0.25">
      <c r="A836" s="30" t="s">
        <v>209</v>
      </c>
      <c r="B836" s="30">
        <v>4162</v>
      </c>
      <c r="C836" s="30" t="s">
        <v>2925</v>
      </c>
      <c r="D836" s="30">
        <v>1780</v>
      </c>
      <c r="E836" s="30"/>
      <c r="F836" s="30"/>
      <c r="G836" s="30"/>
      <c r="H836" s="30"/>
      <c r="I836" s="30"/>
      <c r="J836" s="30"/>
      <c r="K836" s="30"/>
      <c r="L836" s="30"/>
      <c r="M836" s="30"/>
      <c r="N836" s="30"/>
      <c r="O836" s="30"/>
      <c r="P836" s="30"/>
      <c r="Q836" s="30"/>
      <c r="R836" s="30"/>
      <c r="S836" s="30"/>
      <c r="T836" s="30"/>
      <c r="U836" s="30"/>
      <c r="V836" s="30"/>
      <c r="W836" s="30"/>
      <c r="X836" s="30"/>
      <c r="Y836" s="30"/>
      <c r="Z836" s="30"/>
      <c r="AA836" s="30"/>
      <c r="AB836" s="30"/>
      <c r="AC836" s="30"/>
      <c r="AD836" s="30"/>
      <c r="AE836" s="30"/>
      <c r="AF836" s="30"/>
      <c r="AG836" s="30"/>
      <c r="AH836" s="30"/>
      <c r="AI836" s="30"/>
      <c r="AJ836" s="30"/>
      <c r="AK836" s="30"/>
      <c r="AL836" s="30"/>
      <c r="AM836" s="30"/>
      <c r="AN836" s="30"/>
      <c r="AO836" s="30"/>
      <c r="AP836" s="30"/>
      <c r="AQ836" s="30"/>
      <c r="AR836" s="30"/>
      <c r="AS836" s="30"/>
      <c r="AT836" s="30"/>
      <c r="AU836" s="30"/>
      <c r="AV836" s="30"/>
      <c r="AW836" s="30"/>
      <c r="AX836" s="30"/>
      <c r="AY836" s="30"/>
      <c r="AZ836" s="30"/>
      <c r="BA836" s="30"/>
      <c r="BB836" s="30"/>
      <c r="BC836" s="30"/>
      <c r="BD836" s="30"/>
      <c r="BE836" s="30"/>
      <c r="BF836" s="30"/>
      <c r="BG836" s="30"/>
      <c r="BH836" s="30"/>
      <c r="BI836" s="30"/>
      <c r="BJ836" s="30"/>
      <c r="BK836" s="30"/>
      <c r="BL836" s="30"/>
      <c r="BM836" s="30"/>
      <c r="BN836" s="30"/>
      <c r="BO836" s="30"/>
      <c r="BP836" s="30"/>
      <c r="BQ836" s="30"/>
      <c r="BR836" s="30"/>
      <c r="BS836" s="30"/>
      <c r="BT836" s="30"/>
      <c r="BU836" s="30"/>
      <c r="BV836" s="30"/>
      <c r="BW836" s="30"/>
      <c r="BX836" s="30"/>
      <c r="BY836" s="30"/>
      <c r="BZ836" s="30"/>
      <c r="CA836" s="30"/>
      <c r="CB836" s="30"/>
      <c r="CC836" s="30"/>
      <c r="CD836" s="30"/>
      <c r="CE836" s="30"/>
      <c r="CF836" s="30"/>
      <c r="CG836" s="30"/>
      <c r="CH836" s="30"/>
      <c r="CI836" s="30"/>
      <c r="CJ836" s="30"/>
      <c r="CK836" s="30"/>
      <c r="CL836" s="30"/>
      <c r="CM836" s="30"/>
      <c r="CN836" s="30"/>
      <c r="CO836" s="30"/>
      <c r="CP836" s="30"/>
      <c r="CQ836" s="30"/>
      <c r="CR836" s="30"/>
    </row>
    <row r="837" spans="1:96" x14ac:dyDescent="0.25">
      <c r="A837" s="30" t="s">
        <v>210</v>
      </c>
      <c r="B837" s="30">
        <v>3378</v>
      </c>
      <c r="C837" s="30" t="s">
        <v>2642</v>
      </c>
      <c r="D837" s="30">
        <v>880</v>
      </c>
      <c r="E837" s="30"/>
      <c r="F837" s="30"/>
      <c r="G837" s="30"/>
      <c r="H837" s="30"/>
      <c r="I837" s="30"/>
      <c r="J837" s="30"/>
      <c r="K837" s="30"/>
      <c r="L837" s="30"/>
      <c r="M837" s="30"/>
      <c r="N837" s="30"/>
      <c r="O837" s="30"/>
      <c r="P837" s="30"/>
      <c r="Q837" s="30"/>
      <c r="R837" s="30"/>
      <c r="S837" s="30"/>
      <c r="T837" s="30"/>
      <c r="U837" s="30"/>
      <c r="V837" s="30"/>
      <c r="W837" s="30"/>
      <c r="X837" s="30"/>
      <c r="Y837" s="30"/>
      <c r="Z837" s="30"/>
      <c r="AA837" s="30"/>
      <c r="AB837" s="30"/>
      <c r="AC837" s="30"/>
      <c r="AD837" s="30"/>
      <c r="AE837" s="30"/>
      <c r="AF837" s="30"/>
      <c r="AG837" s="30"/>
      <c r="AH837" s="30"/>
      <c r="AI837" s="30"/>
      <c r="AJ837" s="30"/>
      <c r="AK837" s="30"/>
      <c r="AL837" s="30"/>
      <c r="AM837" s="30"/>
      <c r="AN837" s="30"/>
      <c r="AO837" s="30"/>
      <c r="AP837" s="30"/>
      <c r="AQ837" s="30"/>
      <c r="AR837" s="30"/>
      <c r="AS837" s="30"/>
      <c r="AT837" s="30"/>
      <c r="AU837" s="30"/>
      <c r="AV837" s="30"/>
      <c r="AW837" s="30"/>
      <c r="AX837" s="30"/>
      <c r="AY837" s="30"/>
      <c r="AZ837" s="30"/>
      <c r="BA837" s="30"/>
      <c r="BB837" s="30"/>
      <c r="BC837" s="30"/>
      <c r="BD837" s="30"/>
      <c r="BE837" s="30"/>
      <c r="BF837" s="30"/>
      <c r="BG837" s="30"/>
      <c r="BH837" s="30"/>
      <c r="BI837" s="30"/>
      <c r="BJ837" s="30"/>
      <c r="BK837" s="30"/>
      <c r="BL837" s="30"/>
      <c r="BM837" s="30"/>
      <c r="BN837" s="30"/>
      <c r="BO837" s="30"/>
      <c r="BP837" s="30"/>
      <c r="BQ837" s="30"/>
      <c r="BR837" s="30"/>
      <c r="BS837" s="30"/>
      <c r="BT837" s="30"/>
      <c r="BU837" s="30"/>
      <c r="BV837" s="30"/>
      <c r="BW837" s="30"/>
      <c r="BX837" s="30"/>
      <c r="BY837" s="30"/>
      <c r="BZ837" s="30"/>
      <c r="CA837" s="30"/>
      <c r="CB837" s="30"/>
      <c r="CC837" s="30"/>
      <c r="CD837" s="30"/>
      <c r="CE837" s="30"/>
      <c r="CF837" s="30"/>
      <c r="CG837" s="30"/>
      <c r="CH837" s="30"/>
      <c r="CI837" s="30"/>
      <c r="CJ837" s="30"/>
      <c r="CK837" s="30"/>
      <c r="CL837" s="30"/>
      <c r="CM837" s="30"/>
      <c r="CN837" s="30"/>
      <c r="CO837" s="30"/>
      <c r="CP837" s="30"/>
      <c r="CQ837" s="30"/>
      <c r="CR837" s="30"/>
    </row>
    <row r="838" spans="1:96" x14ac:dyDescent="0.25">
      <c r="A838" s="30" t="s">
        <v>211</v>
      </c>
      <c r="B838" s="30">
        <v>3385</v>
      </c>
      <c r="C838" s="30" t="s">
        <v>2884</v>
      </c>
      <c r="D838" s="30">
        <v>540</v>
      </c>
      <c r="E838" s="30"/>
      <c r="F838" s="30"/>
      <c r="G838" s="30"/>
      <c r="H838" s="30"/>
      <c r="I838" s="30"/>
      <c r="J838" s="30"/>
      <c r="K838" s="30"/>
      <c r="L838" s="30"/>
      <c r="M838" s="30"/>
      <c r="N838" s="30"/>
      <c r="O838" s="30"/>
      <c r="P838" s="30"/>
      <c r="Q838" s="30"/>
      <c r="R838" s="30"/>
      <c r="S838" s="30"/>
      <c r="T838" s="30"/>
      <c r="U838" s="30"/>
      <c r="V838" s="30"/>
      <c r="W838" s="30"/>
      <c r="X838" s="30"/>
      <c r="Y838" s="30"/>
      <c r="Z838" s="30"/>
      <c r="AA838" s="30"/>
      <c r="AB838" s="30"/>
      <c r="AC838" s="30"/>
      <c r="AD838" s="30"/>
      <c r="AE838" s="30"/>
      <c r="AF838" s="30"/>
      <c r="AG838" s="30"/>
      <c r="AH838" s="30"/>
      <c r="AI838" s="30"/>
      <c r="AJ838" s="30"/>
      <c r="AK838" s="30"/>
      <c r="AL838" s="30"/>
      <c r="AM838" s="30"/>
      <c r="AN838" s="30"/>
      <c r="AO838" s="30"/>
      <c r="AP838" s="30"/>
      <c r="AQ838" s="30"/>
      <c r="AR838" s="30"/>
      <c r="AS838" s="30"/>
      <c r="AT838" s="30"/>
      <c r="AU838" s="30"/>
      <c r="AV838" s="30"/>
      <c r="AW838" s="30"/>
      <c r="AX838" s="30"/>
      <c r="AY838" s="30"/>
      <c r="AZ838" s="30"/>
      <c r="BA838" s="30"/>
      <c r="BB838" s="30"/>
      <c r="BC838" s="30"/>
      <c r="BD838" s="30"/>
      <c r="BE838" s="30"/>
      <c r="BF838" s="30"/>
      <c r="BG838" s="30"/>
      <c r="BH838" s="30"/>
      <c r="BI838" s="30"/>
      <c r="BJ838" s="30"/>
      <c r="BK838" s="30"/>
      <c r="BL838" s="30"/>
      <c r="BM838" s="30"/>
      <c r="BN838" s="30"/>
      <c r="BO838" s="30"/>
      <c r="BP838" s="30"/>
      <c r="BQ838" s="30"/>
      <c r="BR838" s="30"/>
      <c r="BS838" s="30"/>
      <c r="BT838" s="30"/>
      <c r="BU838" s="30"/>
      <c r="BV838" s="30"/>
      <c r="BW838" s="30"/>
      <c r="BX838" s="30"/>
      <c r="BY838" s="30"/>
      <c r="BZ838" s="30"/>
      <c r="CA838" s="30"/>
      <c r="CB838" s="30"/>
      <c r="CC838" s="30"/>
      <c r="CD838" s="30"/>
      <c r="CE838" s="30"/>
      <c r="CF838" s="30"/>
      <c r="CG838" s="30"/>
      <c r="CH838" s="30"/>
      <c r="CI838" s="30"/>
      <c r="CJ838" s="30"/>
      <c r="CK838" s="30"/>
      <c r="CL838" s="30"/>
      <c r="CM838" s="30"/>
      <c r="CN838" s="30"/>
      <c r="CO838" s="30"/>
      <c r="CP838" s="30"/>
      <c r="CQ838" s="30"/>
      <c r="CR838" s="30"/>
    </row>
    <row r="839" spans="1:96" x14ac:dyDescent="0.25">
      <c r="A839" s="30" t="s">
        <v>212</v>
      </c>
      <c r="B839" s="30">
        <v>3392</v>
      </c>
      <c r="C839" s="30" t="s">
        <v>2669</v>
      </c>
      <c r="D839" s="30">
        <v>980</v>
      </c>
      <c r="E839" s="30"/>
      <c r="F839" s="30"/>
      <c r="G839" s="30"/>
      <c r="H839" s="30"/>
      <c r="I839" s="30"/>
      <c r="J839" s="30"/>
      <c r="K839" s="30"/>
      <c r="L839" s="30"/>
      <c r="M839" s="30"/>
      <c r="N839" s="30"/>
      <c r="O839" s="30"/>
      <c r="P839" s="30"/>
      <c r="Q839" s="30"/>
      <c r="R839" s="30"/>
      <c r="S839" s="30"/>
      <c r="T839" s="30"/>
      <c r="U839" s="30"/>
      <c r="V839" s="30"/>
      <c r="W839" s="30"/>
      <c r="X839" s="30"/>
      <c r="Y839" s="30"/>
      <c r="Z839" s="30"/>
      <c r="AA839" s="30"/>
      <c r="AB839" s="30"/>
      <c r="AC839" s="30"/>
      <c r="AD839" s="30"/>
      <c r="AE839" s="30"/>
      <c r="AF839" s="30"/>
      <c r="AG839" s="30"/>
      <c r="AH839" s="30"/>
      <c r="AI839" s="30"/>
      <c r="AJ839" s="30"/>
      <c r="AK839" s="30"/>
      <c r="AL839" s="30"/>
      <c r="AM839" s="30"/>
      <c r="AN839" s="30"/>
      <c r="AO839" s="30"/>
      <c r="AP839" s="30"/>
      <c r="AQ839" s="30"/>
      <c r="AR839" s="30"/>
      <c r="AS839" s="30"/>
      <c r="AT839" s="30"/>
      <c r="AU839" s="30"/>
      <c r="AV839" s="30"/>
      <c r="AW839" s="30"/>
      <c r="AX839" s="30"/>
      <c r="AY839" s="30"/>
      <c r="AZ839" s="30"/>
      <c r="BA839" s="30"/>
      <c r="BB839" s="30"/>
      <c r="BC839" s="30"/>
      <c r="BD839" s="30"/>
      <c r="BE839" s="30"/>
      <c r="BF839" s="30"/>
      <c r="BG839" s="30"/>
      <c r="BH839" s="30"/>
      <c r="BI839" s="30"/>
      <c r="BJ839" s="30"/>
      <c r="BK839" s="30"/>
      <c r="BL839" s="30"/>
      <c r="BM839" s="30"/>
      <c r="BN839" s="30"/>
      <c r="BO839" s="30"/>
      <c r="BP839" s="30"/>
      <c r="BQ839" s="30"/>
      <c r="BR839" s="30"/>
      <c r="BS839" s="30"/>
      <c r="BT839" s="30"/>
      <c r="BU839" s="30"/>
      <c r="BV839" s="30"/>
      <c r="BW839" s="30"/>
      <c r="BX839" s="30"/>
      <c r="BY839" s="30"/>
      <c r="BZ839" s="30"/>
      <c r="CA839" s="30"/>
      <c r="CB839" s="30"/>
      <c r="CC839" s="30"/>
      <c r="CD839" s="30"/>
      <c r="CE839" s="30"/>
      <c r="CF839" s="30"/>
      <c r="CG839" s="30"/>
      <c r="CH839" s="30"/>
      <c r="CI839" s="30"/>
      <c r="CJ839" s="30"/>
      <c r="CK839" s="30"/>
      <c r="CL839" s="30"/>
      <c r="CM839" s="30"/>
      <c r="CN839" s="30"/>
      <c r="CO839" s="30"/>
      <c r="CP839" s="30"/>
      <c r="CQ839" s="30"/>
      <c r="CR839" s="30"/>
    </row>
    <row r="840" spans="1:96" x14ac:dyDescent="0.25">
      <c r="A840" s="30" t="s">
        <v>213</v>
      </c>
      <c r="B840" s="30">
        <v>3398</v>
      </c>
      <c r="C840" s="30" t="s">
        <v>2926</v>
      </c>
      <c r="D840" s="30">
        <v>3080</v>
      </c>
      <c r="E840" s="30"/>
      <c r="F840" s="30"/>
      <c r="G840" s="30"/>
      <c r="H840" s="30"/>
      <c r="I840" s="30"/>
      <c r="J840" s="30"/>
      <c r="K840" s="30"/>
      <c r="L840" s="30"/>
      <c r="M840" s="30"/>
      <c r="N840" s="30"/>
      <c r="O840" s="30"/>
      <c r="P840" s="30"/>
      <c r="Q840" s="30"/>
      <c r="R840" s="30"/>
      <c r="S840" s="30"/>
      <c r="T840" s="30"/>
      <c r="U840" s="30"/>
      <c r="V840" s="30"/>
      <c r="W840" s="30"/>
      <c r="X840" s="30"/>
      <c r="Y840" s="30"/>
      <c r="Z840" s="30"/>
      <c r="AA840" s="30"/>
      <c r="AB840" s="30"/>
      <c r="AC840" s="30"/>
      <c r="AD840" s="30"/>
      <c r="AE840" s="30"/>
      <c r="AF840" s="30"/>
      <c r="AG840" s="30"/>
      <c r="AH840" s="30"/>
      <c r="AI840" s="30"/>
      <c r="AJ840" s="30"/>
      <c r="AK840" s="30"/>
      <c r="AL840" s="30"/>
      <c r="AM840" s="30"/>
      <c r="AN840" s="30"/>
      <c r="AO840" s="30"/>
      <c r="AP840" s="30"/>
      <c r="AQ840" s="30"/>
      <c r="AR840" s="30"/>
      <c r="AS840" s="30"/>
      <c r="AT840" s="30"/>
      <c r="AU840" s="30"/>
      <c r="AV840" s="30"/>
      <c r="AW840" s="30"/>
      <c r="AX840" s="30"/>
      <c r="AY840" s="30"/>
      <c r="AZ840" s="30"/>
      <c r="BA840" s="30"/>
      <c r="BB840" s="30"/>
      <c r="BC840" s="30"/>
      <c r="BD840" s="30"/>
      <c r="BE840" s="30"/>
      <c r="BF840" s="30"/>
      <c r="BG840" s="30"/>
      <c r="BH840" s="30"/>
      <c r="BI840" s="30"/>
      <c r="BJ840" s="30"/>
      <c r="BK840" s="30"/>
      <c r="BL840" s="30"/>
      <c r="BM840" s="30"/>
      <c r="BN840" s="30"/>
      <c r="BO840" s="30"/>
      <c r="BP840" s="30"/>
      <c r="BQ840" s="30"/>
      <c r="BR840" s="30"/>
      <c r="BS840" s="30"/>
      <c r="BT840" s="30"/>
      <c r="BU840" s="30"/>
      <c r="BV840" s="30"/>
      <c r="BW840" s="30"/>
      <c r="BX840" s="30"/>
      <c r="BY840" s="30"/>
      <c r="BZ840" s="30"/>
      <c r="CA840" s="30"/>
      <c r="CB840" s="30"/>
      <c r="CC840" s="30"/>
      <c r="CD840" s="30"/>
      <c r="CE840" s="30"/>
      <c r="CF840" s="30"/>
      <c r="CG840" s="30"/>
      <c r="CH840" s="30"/>
      <c r="CI840" s="30"/>
      <c r="CJ840" s="30"/>
      <c r="CK840" s="30"/>
      <c r="CL840" s="30"/>
      <c r="CM840" s="30"/>
      <c r="CN840" s="30"/>
      <c r="CO840" s="30"/>
      <c r="CP840" s="30"/>
      <c r="CQ840" s="30"/>
      <c r="CR840" s="30"/>
    </row>
    <row r="841" spans="1:96" x14ac:dyDescent="0.25">
      <c r="A841" s="30" t="s">
        <v>214</v>
      </c>
      <c r="B841" s="30">
        <v>1632</v>
      </c>
      <c r="C841" s="30" t="s">
        <v>2927</v>
      </c>
      <c r="D841" s="30">
        <v>1330</v>
      </c>
      <c r="E841" s="30"/>
      <c r="F841" s="30"/>
      <c r="G841" s="30"/>
      <c r="H841" s="30"/>
      <c r="I841" s="30"/>
      <c r="J841" s="30"/>
      <c r="K841" s="30"/>
      <c r="L841" s="30"/>
      <c r="M841" s="30"/>
      <c r="N841" s="30"/>
      <c r="O841" s="30"/>
      <c r="P841" s="30"/>
      <c r="Q841" s="30"/>
      <c r="R841" s="30"/>
      <c r="S841" s="30"/>
      <c r="T841" s="30"/>
      <c r="U841" s="30"/>
      <c r="V841" s="30"/>
      <c r="W841" s="30"/>
      <c r="X841" s="30"/>
      <c r="Y841" s="30"/>
      <c r="Z841" s="30"/>
      <c r="AA841" s="30"/>
      <c r="AB841" s="30"/>
      <c r="AC841" s="30"/>
      <c r="AD841" s="30"/>
      <c r="AE841" s="30"/>
      <c r="AF841" s="30"/>
      <c r="AG841" s="30"/>
      <c r="AH841" s="30"/>
      <c r="AI841" s="30"/>
      <c r="AJ841" s="30"/>
      <c r="AK841" s="30"/>
      <c r="AL841" s="30"/>
      <c r="AM841" s="30"/>
      <c r="AN841" s="30"/>
      <c r="AO841" s="30"/>
      <c r="AP841" s="30"/>
      <c r="AQ841" s="30"/>
      <c r="AR841" s="30"/>
      <c r="AS841" s="30"/>
      <c r="AT841" s="30"/>
      <c r="AU841" s="30"/>
      <c r="AV841" s="30"/>
      <c r="AW841" s="30"/>
      <c r="AX841" s="30"/>
      <c r="AY841" s="30"/>
      <c r="AZ841" s="30"/>
      <c r="BA841" s="30"/>
      <c r="BB841" s="30"/>
      <c r="BC841" s="30"/>
      <c r="BD841" s="30"/>
      <c r="BE841" s="30"/>
      <c r="BF841" s="30"/>
      <c r="BG841" s="30"/>
      <c r="BH841" s="30"/>
      <c r="BI841" s="30"/>
      <c r="BJ841" s="30"/>
      <c r="BK841" s="30"/>
      <c r="BL841" s="30"/>
      <c r="BM841" s="30"/>
      <c r="BN841" s="30"/>
      <c r="BO841" s="30"/>
      <c r="BP841" s="30"/>
      <c r="BQ841" s="30"/>
      <c r="BR841" s="30"/>
      <c r="BS841" s="30"/>
      <c r="BT841" s="30"/>
      <c r="BU841" s="30"/>
      <c r="BV841" s="30"/>
      <c r="BW841" s="30"/>
      <c r="BX841" s="30"/>
      <c r="BY841" s="30"/>
      <c r="BZ841" s="30"/>
      <c r="CA841" s="30"/>
      <c r="CB841" s="30"/>
      <c r="CC841" s="30"/>
      <c r="CD841" s="30"/>
      <c r="CE841" s="30"/>
      <c r="CF841" s="30"/>
      <c r="CG841" s="30"/>
      <c r="CH841" s="30"/>
      <c r="CI841" s="30"/>
      <c r="CJ841" s="30"/>
      <c r="CK841" s="30"/>
      <c r="CL841" s="30"/>
      <c r="CM841" s="30"/>
      <c r="CN841" s="30"/>
      <c r="CO841" s="30"/>
      <c r="CP841" s="30"/>
      <c r="CQ841" s="30"/>
      <c r="CR841" s="30"/>
    </row>
    <row r="842" spans="1:96" x14ac:dyDescent="0.25">
      <c r="A842" s="30" t="s">
        <v>215</v>
      </c>
      <c r="B842" s="30">
        <v>1634</v>
      </c>
      <c r="C842" s="30" t="s">
        <v>2927</v>
      </c>
      <c r="D842" s="30">
        <v>1330</v>
      </c>
      <c r="E842" s="30"/>
      <c r="F842" s="30"/>
      <c r="G842" s="30"/>
      <c r="H842" s="30"/>
      <c r="I842" s="30"/>
      <c r="J842" s="30"/>
      <c r="K842" s="30"/>
      <c r="L842" s="30"/>
      <c r="M842" s="30"/>
      <c r="N842" s="30"/>
      <c r="O842" s="30"/>
      <c r="P842" s="30"/>
      <c r="Q842" s="30"/>
      <c r="R842" s="30"/>
      <c r="S842" s="30"/>
      <c r="T842" s="30"/>
      <c r="U842" s="30"/>
      <c r="V842" s="30"/>
      <c r="W842" s="30"/>
      <c r="X842" s="30"/>
      <c r="Y842" s="30"/>
      <c r="Z842" s="30"/>
      <c r="AA842" s="30"/>
      <c r="AB842" s="30"/>
      <c r="AC842" s="30"/>
      <c r="AD842" s="30"/>
      <c r="AE842" s="30"/>
      <c r="AF842" s="30"/>
      <c r="AG842" s="30"/>
      <c r="AH842" s="30"/>
      <c r="AI842" s="30"/>
      <c r="AJ842" s="30"/>
      <c r="AK842" s="30"/>
      <c r="AL842" s="30"/>
      <c r="AM842" s="30"/>
      <c r="AN842" s="30"/>
      <c r="AO842" s="30"/>
      <c r="AP842" s="30"/>
      <c r="AQ842" s="30"/>
      <c r="AR842" s="30"/>
      <c r="AS842" s="30"/>
      <c r="AT842" s="30"/>
      <c r="AU842" s="30"/>
      <c r="AV842" s="30"/>
      <c r="AW842" s="30"/>
      <c r="AX842" s="30"/>
      <c r="AY842" s="30"/>
      <c r="AZ842" s="30"/>
      <c r="BA842" s="30"/>
      <c r="BB842" s="30"/>
      <c r="BC842" s="30"/>
      <c r="BD842" s="30"/>
      <c r="BE842" s="30"/>
      <c r="BF842" s="30"/>
      <c r="BG842" s="30"/>
      <c r="BH842" s="30"/>
      <c r="BI842" s="30"/>
      <c r="BJ842" s="30"/>
      <c r="BK842" s="30"/>
      <c r="BL842" s="30"/>
      <c r="BM842" s="30"/>
      <c r="BN842" s="30"/>
      <c r="BO842" s="30"/>
      <c r="BP842" s="30"/>
      <c r="BQ842" s="30"/>
      <c r="BR842" s="30"/>
      <c r="BS842" s="30"/>
      <c r="BT842" s="30"/>
      <c r="BU842" s="30"/>
      <c r="BV842" s="30"/>
      <c r="BW842" s="30"/>
      <c r="BX842" s="30"/>
      <c r="BY842" s="30"/>
      <c r="BZ842" s="30"/>
      <c r="CA842" s="30"/>
      <c r="CB842" s="30"/>
      <c r="CC842" s="30"/>
      <c r="CD842" s="30"/>
      <c r="CE842" s="30"/>
      <c r="CF842" s="30"/>
      <c r="CG842" s="30"/>
      <c r="CH842" s="30"/>
      <c r="CI842" s="30"/>
      <c r="CJ842" s="30"/>
      <c r="CK842" s="30"/>
      <c r="CL842" s="30"/>
      <c r="CM842" s="30"/>
      <c r="CN842" s="30"/>
      <c r="CO842" s="30"/>
      <c r="CP842" s="30"/>
      <c r="CQ842" s="30"/>
      <c r="CR842" s="30"/>
    </row>
    <row r="843" spans="1:96" x14ac:dyDescent="0.25">
      <c r="A843" s="30" t="s">
        <v>216</v>
      </c>
      <c r="B843" s="30">
        <v>3426</v>
      </c>
      <c r="C843" s="30" t="s">
        <v>2642</v>
      </c>
      <c r="D843" s="30">
        <v>880</v>
      </c>
      <c r="E843" s="30"/>
      <c r="F843" s="30"/>
      <c r="G843" s="30"/>
      <c r="H843" s="30"/>
      <c r="I843" s="30"/>
      <c r="J843" s="30"/>
      <c r="K843" s="30"/>
      <c r="L843" s="30"/>
      <c r="M843" s="30"/>
      <c r="N843" s="30"/>
      <c r="O843" s="30"/>
      <c r="P843" s="30"/>
      <c r="Q843" s="30"/>
      <c r="R843" s="30"/>
      <c r="S843" s="30"/>
      <c r="T843" s="30"/>
      <c r="U843" s="30"/>
      <c r="V843" s="30"/>
      <c r="W843" s="30"/>
      <c r="X843" s="30"/>
      <c r="Y843" s="30"/>
      <c r="Z843" s="30"/>
      <c r="AA843" s="30"/>
      <c r="AB843" s="30"/>
      <c r="AC843" s="30"/>
      <c r="AD843" s="30"/>
      <c r="AE843" s="30"/>
      <c r="AF843" s="30"/>
      <c r="AG843" s="30"/>
      <c r="AH843" s="30"/>
      <c r="AI843" s="30"/>
      <c r="AJ843" s="30"/>
      <c r="AK843" s="30"/>
      <c r="AL843" s="30"/>
      <c r="AM843" s="30"/>
      <c r="AN843" s="30"/>
      <c r="AO843" s="30"/>
      <c r="AP843" s="30"/>
      <c r="AQ843" s="30"/>
      <c r="AR843" s="30"/>
      <c r="AS843" s="30"/>
      <c r="AT843" s="30"/>
      <c r="AU843" s="30"/>
      <c r="AV843" s="30"/>
      <c r="AW843" s="30"/>
      <c r="AX843" s="30"/>
      <c r="AY843" s="30"/>
      <c r="AZ843" s="30"/>
      <c r="BA843" s="30"/>
      <c r="BB843" s="30"/>
      <c r="BC843" s="30"/>
      <c r="BD843" s="30"/>
      <c r="BE843" s="30"/>
      <c r="BF843" s="30"/>
      <c r="BG843" s="30"/>
      <c r="BH843" s="30"/>
      <c r="BI843" s="30"/>
      <c r="BJ843" s="30"/>
      <c r="BK843" s="30"/>
      <c r="BL843" s="30"/>
      <c r="BM843" s="30"/>
      <c r="BN843" s="30"/>
      <c r="BO843" s="30"/>
      <c r="BP843" s="30"/>
      <c r="BQ843" s="30"/>
      <c r="BR843" s="30"/>
      <c r="BS843" s="30"/>
      <c r="BT843" s="30"/>
      <c r="BU843" s="30"/>
      <c r="BV843" s="30"/>
      <c r="BW843" s="30"/>
      <c r="BX843" s="30"/>
      <c r="BY843" s="30"/>
      <c r="BZ843" s="30"/>
      <c r="CA843" s="30"/>
      <c r="CB843" s="30"/>
      <c r="CC843" s="30"/>
      <c r="CD843" s="30"/>
      <c r="CE843" s="30"/>
      <c r="CF843" s="30"/>
      <c r="CG843" s="30"/>
      <c r="CH843" s="30"/>
      <c r="CI843" s="30"/>
      <c r="CJ843" s="30"/>
      <c r="CK843" s="30"/>
      <c r="CL843" s="30"/>
      <c r="CM843" s="30"/>
      <c r="CN843" s="30"/>
      <c r="CO843" s="30"/>
      <c r="CP843" s="30"/>
      <c r="CQ843" s="30"/>
      <c r="CR843" s="30"/>
    </row>
    <row r="844" spans="1:96" x14ac:dyDescent="0.25">
      <c r="A844" s="30" t="s">
        <v>217</v>
      </c>
      <c r="B844" s="30">
        <v>3639</v>
      </c>
      <c r="C844" s="30" t="s">
        <v>2642</v>
      </c>
      <c r="D844" s="30">
        <v>880</v>
      </c>
      <c r="E844" s="30"/>
      <c r="F844" s="30"/>
      <c r="G844" s="30"/>
      <c r="H844" s="30"/>
      <c r="I844" s="30"/>
      <c r="J844" s="30"/>
      <c r="K844" s="30"/>
      <c r="L844" s="30"/>
      <c r="M844" s="30"/>
      <c r="N844" s="30"/>
      <c r="O844" s="30"/>
      <c r="P844" s="30"/>
      <c r="Q844" s="30"/>
      <c r="R844" s="30"/>
      <c r="S844" s="30"/>
      <c r="T844" s="30"/>
      <c r="U844" s="30"/>
      <c r="V844" s="30"/>
      <c r="W844" s="30"/>
      <c r="X844" s="30"/>
      <c r="Y844" s="30"/>
      <c r="Z844" s="30"/>
      <c r="AA844" s="30"/>
      <c r="AB844" s="30"/>
      <c r="AC844" s="30"/>
      <c r="AD844" s="30"/>
      <c r="AE844" s="30"/>
      <c r="AF844" s="30"/>
      <c r="AG844" s="30"/>
      <c r="AH844" s="30"/>
      <c r="AI844" s="30"/>
      <c r="AJ844" s="30"/>
      <c r="AK844" s="30"/>
      <c r="AL844" s="30"/>
      <c r="AM844" s="30"/>
      <c r="AN844" s="30"/>
      <c r="AO844" s="30"/>
      <c r="AP844" s="30"/>
      <c r="AQ844" s="30"/>
      <c r="AR844" s="30"/>
      <c r="AS844" s="30"/>
      <c r="AT844" s="30"/>
      <c r="AU844" s="30"/>
      <c r="AV844" s="30"/>
      <c r="AW844" s="30"/>
      <c r="AX844" s="30"/>
      <c r="AY844" s="30"/>
      <c r="AZ844" s="30"/>
      <c r="BA844" s="30"/>
      <c r="BB844" s="30"/>
      <c r="BC844" s="30"/>
      <c r="BD844" s="30"/>
      <c r="BE844" s="30"/>
      <c r="BF844" s="30"/>
      <c r="BG844" s="30"/>
      <c r="BH844" s="30"/>
      <c r="BI844" s="30"/>
      <c r="BJ844" s="30"/>
      <c r="BK844" s="30"/>
      <c r="BL844" s="30"/>
      <c r="BM844" s="30"/>
      <c r="BN844" s="30"/>
      <c r="BO844" s="30"/>
      <c r="BP844" s="30"/>
      <c r="BQ844" s="30"/>
      <c r="BR844" s="30"/>
      <c r="BS844" s="30"/>
      <c r="BT844" s="30"/>
      <c r="BU844" s="30"/>
      <c r="BV844" s="30"/>
      <c r="BW844" s="30"/>
      <c r="BX844" s="30"/>
      <c r="BY844" s="30"/>
      <c r="BZ844" s="30"/>
      <c r="CA844" s="30"/>
      <c r="CB844" s="30"/>
      <c r="CC844" s="30"/>
      <c r="CD844" s="30"/>
      <c r="CE844" s="30"/>
      <c r="CF844" s="30"/>
      <c r="CG844" s="30"/>
      <c r="CH844" s="30"/>
      <c r="CI844" s="30"/>
      <c r="CJ844" s="30"/>
      <c r="CK844" s="30"/>
      <c r="CL844" s="30"/>
      <c r="CM844" s="30"/>
      <c r="CN844" s="30"/>
      <c r="CO844" s="30"/>
      <c r="CP844" s="30"/>
      <c r="CQ844" s="30"/>
      <c r="CR844" s="30"/>
    </row>
    <row r="845" spans="1:96" x14ac:dyDescent="0.25">
      <c r="A845" s="30" t="s">
        <v>218</v>
      </c>
      <c r="B845" s="30">
        <v>14</v>
      </c>
      <c r="C845" s="30" t="s">
        <v>2641</v>
      </c>
      <c r="D845" s="30">
        <v>20</v>
      </c>
      <c r="E845" s="30"/>
      <c r="F845" s="30"/>
      <c r="G845" s="30"/>
      <c r="H845" s="30"/>
      <c r="I845" s="30"/>
      <c r="J845" s="30"/>
      <c r="K845" s="30"/>
      <c r="L845" s="30"/>
      <c r="M845" s="30"/>
      <c r="N845" s="30"/>
      <c r="O845" s="30"/>
      <c r="P845" s="30"/>
      <c r="Q845" s="30"/>
      <c r="R845" s="30"/>
      <c r="S845" s="30"/>
      <c r="T845" s="30"/>
      <c r="U845" s="30"/>
      <c r="V845" s="30"/>
      <c r="W845" s="30"/>
      <c r="X845" s="30"/>
      <c r="Y845" s="30"/>
      <c r="Z845" s="30"/>
      <c r="AA845" s="30"/>
      <c r="AB845" s="30"/>
      <c r="AC845" s="30"/>
      <c r="AD845" s="30"/>
      <c r="AE845" s="30"/>
      <c r="AF845" s="30"/>
      <c r="AG845" s="30"/>
      <c r="AH845" s="30"/>
      <c r="AI845" s="30"/>
      <c r="AJ845" s="30"/>
      <c r="AK845" s="30"/>
      <c r="AL845" s="30"/>
      <c r="AM845" s="30"/>
      <c r="AN845" s="30"/>
      <c r="AO845" s="30"/>
      <c r="AP845" s="30"/>
      <c r="AQ845" s="30"/>
      <c r="AR845" s="30"/>
      <c r="AS845" s="30"/>
      <c r="AT845" s="30"/>
      <c r="AU845" s="30"/>
      <c r="AV845" s="30"/>
      <c r="AW845" s="30"/>
      <c r="AX845" s="30"/>
      <c r="AY845" s="30"/>
      <c r="AZ845" s="30"/>
      <c r="BA845" s="30"/>
      <c r="BB845" s="30"/>
      <c r="BC845" s="30"/>
      <c r="BD845" s="30"/>
      <c r="BE845" s="30"/>
      <c r="BF845" s="30"/>
      <c r="BG845" s="30"/>
      <c r="BH845" s="30"/>
      <c r="BI845" s="30"/>
      <c r="BJ845" s="30"/>
      <c r="BK845" s="30"/>
      <c r="BL845" s="30"/>
      <c r="BM845" s="30"/>
      <c r="BN845" s="30"/>
      <c r="BO845" s="30"/>
      <c r="BP845" s="30"/>
      <c r="BQ845" s="30"/>
      <c r="BR845" s="30"/>
      <c r="BS845" s="30"/>
      <c r="BT845" s="30"/>
      <c r="BU845" s="30"/>
      <c r="BV845" s="30"/>
      <c r="BW845" s="30"/>
      <c r="BX845" s="30"/>
      <c r="BY845" s="30"/>
      <c r="BZ845" s="30"/>
      <c r="CA845" s="30"/>
      <c r="CB845" s="30"/>
      <c r="CC845" s="30"/>
      <c r="CD845" s="30"/>
      <c r="CE845" s="30"/>
      <c r="CF845" s="30"/>
      <c r="CG845" s="30"/>
      <c r="CH845" s="30"/>
      <c r="CI845" s="30"/>
      <c r="CJ845" s="30"/>
      <c r="CK845" s="30"/>
      <c r="CL845" s="30"/>
      <c r="CM845" s="30"/>
      <c r="CN845" s="30"/>
      <c r="CO845" s="30"/>
      <c r="CP845" s="30"/>
      <c r="CQ845" s="30"/>
      <c r="CR845" s="30"/>
    </row>
    <row r="846" spans="1:96" x14ac:dyDescent="0.25">
      <c r="A846" s="30" t="s">
        <v>219</v>
      </c>
      <c r="B846" s="30">
        <v>3469</v>
      </c>
      <c r="C846" s="30" t="s">
        <v>2712</v>
      </c>
      <c r="D846" s="30">
        <v>2000</v>
      </c>
      <c r="E846" s="30"/>
      <c r="F846" s="30"/>
      <c r="G846" s="30"/>
      <c r="H846" s="30"/>
      <c r="I846" s="30"/>
      <c r="J846" s="30"/>
      <c r="K846" s="30"/>
      <c r="L846" s="30"/>
      <c r="M846" s="30"/>
      <c r="N846" s="30"/>
      <c r="O846" s="30"/>
      <c r="P846" s="30"/>
      <c r="Q846" s="30"/>
      <c r="R846" s="30"/>
      <c r="S846" s="30"/>
      <c r="T846" s="30"/>
      <c r="U846" s="30"/>
      <c r="V846" s="30"/>
      <c r="W846" s="30"/>
      <c r="X846" s="30"/>
      <c r="Y846" s="30"/>
      <c r="Z846" s="30"/>
      <c r="AA846" s="30"/>
      <c r="AB846" s="30"/>
      <c r="AC846" s="30"/>
      <c r="AD846" s="30"/>
      <c r="AE846" s="30"/>
      <c r="AF846" s="30"/>
      <c r="AG846" s="30"/>
      <c r="AH846" s="30"/>
      <c r="AI846" s="30"/>
      <c r="AJ846" s="30"/>
      <c r="AK846" s="30"/>
      <c r="AL846" s="30"/>
      <c r="AM846" s="30"/>
      <c r="AN846" s="30"/>
      <c r="AO846" s="30"/>
      <c r="AP846" s="30"/>
      <c r="AQ846" s="30"/>
      <c r="AR846" s="30"/>
      <c r="AS846" s="30"/>
      <c r="AT846" s="30"/>
      <c r="AU846" s="30"/>
      <c r="AV846" s="30"/>
      <c r="AW846" s="30"/>
      <c r="AX846" s="30"/>
      <c r="AY846" s="30"/>
      <c r="AZ846" s="30"/>
      <c r="BA846" s="30"/>
      <c r="BB846" s="30"/>
      <c r="BC846" s="30"/>
      <c r="BD846" s="30"/>
      <c r="BE846" s="30"/>
      <c r="BF846" s="30"/>
      <c r="BG846" s="30"/>
      <c r="BH846" s="30"/>
      <c r="BI846" s="30"/>
      <c r="BJ846" s="30"/>
      <c r="BK846" s="30"/>
      <c r="BL846" s="30"/>
      <c r="BM846" s="30"/>
      <c r="BN846" s="30"/>
      <c r="BO846" s="30"/>
      <c r="BP846" s="30"/>
      <c r="BQ846" s="30"/>
      <c r="BR846" s="30"/>
      <c r="BS846" s="30"/>
      <c r="BT846" s="30"/>
      <c r="BU846" s="30"/>
      <c r="BV846" s="30"/>
      <c r="BW846" s="30"/>
      <c r="BX846" s="30"/>
      <c r="BY846" s="30"/>
      <c r="BZ846" s="30"/>
      <c r="CA846" s="30"/>
      <c r="CB846" s="30"/>
      <c r="CC846" s="30"/>
      <c r="CD846" s="30"/>
      <c r="CE846" s="30"/>
      <c r="CF846" s="30"/>
      <c r="CG846" s="30"/>
      <c r="CH846" s="30"/>
      <c r="CI846" s="30"/>
      <c r="CJ846" s="30"/>
      <c r="CK846" s="30"/>
      <c r="CL846" s="30"/>
      <c r="CM846" s="30"/>
      <c r="CN846" s="30"/>
      <c r="CO846" s="30"/>
      <c r="CP846" s="30"/>
      <c r="CQ846" s="30"/>
      <c r="CR846" s="30"/>
    </row>
    <row r="847" spans="1:96" x14ac:dyDescent="0.25">
      <c r="A847" s="30" t="s">
        <v>220</v>
      </c>
      <c r="B847" s="30">
        <v>3450</v>
      </c>
      <c r="C847" s="30" t="s">
        <v>2666</v>
      </c>
      <c r="D847" s="30">
        <v>1420</v>
      </c>
      <c r="E847" s="30"/>
      <c r="F847" s="30"/>
      <c r="G847" s="30"/>
      <c r="H847" s="30"/>
      <c r="I847" s="30"/>
      <c r="J847" s="30"/>
      <c r="K847" s="30"/>
      <c r="L847" s="30"/>
      <c r="M847" s="30"/>
      <c r="N847" s="30"/>
      <c r="O847" s="30"/>
      <c r="P847" s="30"/>
      <c r="Q847" s="30"/>
      <c r="R847" s="30"/>
      <c r="S847" s="30"/>
      <c r="T847" s="30"/>
      <c r="U847" s="30"/>
      <c r="V847" s="30"/>
      <c r="W847" s="30"/>
      <c r="X847" s="30"/>
      <c r="Y847" s="30"/>
      <c r="Z847" s="30"/>
      <c r="AA847" s="30"/>
      <c r="AB847" s="30"/>
      <c r="AC847" s="30"/>
      <c r="AD847" s="30"/>
      <c r="AE847" s="30"/>
      <c r="AF847" s="30"/>
      <c r="AG847" s="30"/>
      <c r="AH847" s="30"/>
      <c r="AI847" s="30"/>
      <c r="AJ847" s="30"/>
      <c r="AK847" s="30"/>
      <c r="AL847" s="30"/>
      <c r="AM847" s="30"/>
      <c r="AN847" s="30"/>
      <c r="AO847" s="30"/>
      <c r="AP847" s="30"/>
      <c r="AQ847" s="30"/>
      <c r="AR847" s="30"/>
      <c r="AS847" s="30"/>
      <c r="AT847" s="30"/>
      <c r="AU847" s="30"/>
      <c r="AV847" s="30"/>
      <c r="AW847" s="30"/>
      <c r="AX847" s="30"/>
      <c r="AY847" s="30"/>
      <c r="AZ847" s="30"/>
      <c r="BA847" s="30"/>
      <c r="BB847" s="30"/>
      <c r="BC847" s="30"/>
      <c r="BD847" s="30"/>
      <c r="BE847" s="30"/>
      <c r="BF847" s="30"/>
      <c r="BG847" s="30"/>
      <c r="BH847" s="30"/>
      <c r="BI847" s="30"/>
      <c r="BJ847" s="30"/>
      <c r="BK847" s="30"/>
      <c r="BL847" s="30"/>
      <c r="BM847" s="30"/>
      <c r="BN847" s="30"/>
      <c r="BO847" s="30"/>
      <c r="BP847" s="30"/>
      <c r="BQ847" s="30"/>
      <c r="BR847" s="30"/>
      <c r="BS847" s="30"/>
      <c r="BT847" s="30"/>
      <c r="BU847" s="30"/>
      <c r="BV847" s="30"/>
      <c r="BW847" s="30"/>
      <c r="BX847" s="30"/>
      <c r="BY847" s="30"/>
      <c r="BZ847" s="30"/>
      <c r="CA847" s="30"/>
      <c r="CB847" s="30"/>
      <c r="CC847" s="30"/>
      <c r="CD847" s="30"/>
      <c r="CE847" s="30"/>
      <c r="CF847" s="30"/>
      <c r="CG847" s="30"/>
      <c r="CH847" s="30"/>
      <c r="CI847" s="30"/>
      <c r="CJ847" s="30"/>
      <c r="CK847" s="30"/>
      <c r="CL847" s="30"/>
      <c r="CM847" s="30"/>
      <c r="CN847" s="30"/>
      <c r="CO847" s="30"/>
      <c r="CP847" s="30"/>
      <c r="CQ847" s="30"/>
      <c r="CR847" s="30"/>
    </row>
    <row r="848" spans="1:96" x14ac:dyDescent="0.25">
      <c r="A848" s="30" t="s">
        <v>221</v>
      </c>
      <c r="B848" s="30">
        <v>3460</v>
      </c>
      <c r="C848" s="30" t="s">
        <v>2774</v>
      </c>
      <c r="D848" s="30">
        <v>1180</v>
      </c>
      <c r="E848" s="30"/>
      <c r="F848" s="30"/>
      <c r="G848" s="30"/>
      <c r="H848" s="30"/>
      <c r="I848" s="30"/>
      <c r="J848" s="30"/>
      <c r="K848" s="30"/>
      <c r="L848" s="30"/>
      <c r="M848" s="30"/>
      <c r="N848" s="30"/>
      <c r="O848" s="30"/>
      <c r="P848" s="30"/>
      <c r="Q848" s="30"/>
      <c r="R848" s="30"/>
      <c r="S848" s="30"/>
      <c r="T848" s="30"/>
      <c r="U848" s="30"/>
      <c r="V848" s="30"/>
      <c r="W848" s="30"/>
      <c r="X848" s="30"/>
      <c r="Y848" s="30"/>
      <c r="Z848" s="30"/>
      <c r="AA848" s="30"/>
      <c r="AB848" s="30"/>
      <c r="AC848" s="30"/>
      <c r="AD848" s="30"/>
      <c r="AE848" s="30"/>
      <c r="AF848" s="30"/>
      <c r="AG848" s="30"/>
      <c r="AH848" s="30"/>
      <c r="AI848" s="30"/>
      <c r="AJ848" s="30"/>
      <c r="AK848" s="30"/>
      <c r="AL848" s="30"/>
      <c r="AM848" s="30"/>
      <c r="AN848" s="30"/>
      <c r="AO848" s="30"/>
      <c r="AP848" s="30"/>
      <c r="AQ848" s="30"/>
      <c r="AR848" s="30"/>
      <c r="AS848" s="30"/>
      <c r="AT848" s="30"/>
      <c r="AU848" s="30"/>
      <c r="AV848" s="30"/>
      <c r="AW848" s="30"/>
      <c r="AX848" s="30"/>
      <c r="AY848" s="30"/>
      <c r="AZ848" s="30"/>
      <c r="BA848" s="30"/>
      <c r="BB848" s="30"/>
      <c r="BC848" s="30"/>
      <c r="BD848" s="30"/>
      <c r="BE848" s="30"/>
      <c r="BF848" s="30"/>
      <c r="BG848" s="30"/>
      <c r="BH848" s="30"/>
      <c r="BI848" s="30"/>
      <c r="BJ848" s="30"/>
      <c r="BK848" s="30"/>
      <c r="BL848" s="30"/>
      <c r="BM848" s="30"/>
      <c r="BN848" s="30"/>
      <c r="BO848" s="30"/>
      <c r="BP848" s="30"/>
      <c r="BQ848" s="30"/>
      <c r="BR848" s="30"/>
      <c r="BS848" s="30"/>
      <c r="BT848" s="30"/>
      <c r="BU848" s="30"/>
      <c r="BV848" s="30"/>
      <c r="BW848" s="30"/>
      <c r="BX848" s="30"/>
      <c r="BY848" s="30"/>
      <c r="BZ848" s="30"/>
      <c r="CA848" s="30"/>
      <c r="CB848" s="30"/>
      <c r="CC848" s="30"/>
      <c r="CD848" s="30"/>
      <c r="CE848" s="30"/>
      <c r="CF848" s="30"/>
      <c r="CG848" s="30"/>
      <c r="CH848" s="30"/>
      <c r="CI848" s="30"/>
      <c r="CJ848" s="30"/>
      <c r="CK848" s="30"/>
      <c r="CL848" s="30"/>
      <c r="CM848" s="30"/>
      <c r="CN848" s="30"/>
      <c r="CO848" s="30"/>
      <c r="CP848" s="30"/>
      <c r="CQ848" s="30"/>
      <c r="CR848" s="30"/>
    </row>
    <row r="849" spans="1:96" x14ac:dyDescent="0.25">
      <c r="A849" s="30" t="s">
        <v>222</v>
      </c>
      <c r="B849" s="30">
        <v>3468</v>
      </c>
      <c r="C849" s="30" t="s">
        <v>2774</v>
      </c>
      <c r="D849" s="30">
        <v>1180</v>
      </c>
      <c r="E849" s="30"/>
      <c r="F849" s="30"/>
      <c r="G849" s="30"/>
      <c r="H849" s="30"/>
      <c r="I849" s="30"/>
      <c r="J849" s="30"/>
      <c r="K849" s="30"/>
      <c r="L849" s="30"/>
      <c r="M849" s="30"/>
      <c r="N849" s="30"/>
      <c r="O849" s="30"/>
      <c r="P849" s="30"/>
      <c r="Q849" s="30"/>
      <c r="R849" s="30"/>
      <c r="S849" s="30"/>
      <c r="T849" s="30"/>
      <c r="U849" s="30"/>
      <c r="V849" s="30"/>
      <c r="W849" s="30"/>
      <c r="X849" s="30"/>
      <c r="Y849" s="30"/>
      <c r="Z849" s="30"/>
      <c r="AA849" s="30"/>
      <c r="AB849" s="30"/>
      <c r="AC849" s="30"/>
      <c r="AD849" s="30"/>
      <c r="AE849" s="30"/>
      <c r="AF849" s="30"/>
      <c r="AG849" s="30"/>
      <c r="AH849" s="30"/>
      <c r="AI849" s="30"/>
      <c r="AJ849" s="30"/>
      <c r="AK849" s="30"/>
      <c r="AL849" s="30"/>
      <c r="AM849" s="30"/>
      <c r="AN849" s="30"/>
      <c r="AO849" s="30"/>
      <c r="AP849" s="30"/>
      <c r="AQ849" s="30"/>
      <c r="AR849" s="30"/>
      <c r="AS849" s="30"/>
      <c r="AT849" s="30"/>
      <c r="AU849" s="30"/>
      <c r="AV849" s="30"/>
      <c r="AW849" s="30"/>
      <c r="AX849" s="30"/>
      <c r="AY849" s="30"/>
      <c r="AZ849" s="30"/>
      <c r="BA849" s="30"/>
      <c r="BB849" s="30"/>
      <c r="BC849" s="30"/>
      <c r="BD849" s="30"/>
      <c r="BE849" s="30"/>
      <c r="BF849" s="30"/>
      <c r="BG849" s="30"/>
      <c r="BH849" s="30"/>
      <c r="BI849" s="30"/>
      <c r="BJ849" s="30"/>
      <c r="BK849" s="30"/>
      <c r="BL849" s="30"/>
      <c r="BM849" s="30"/>
      <c r="BN849" s="30"/>
      <c r="BO849" s="30"/>
      <c r="BP849" s="30"/>
      <c r="BQ849" s="30"/>
      <c r="BR849" s="30"/>
      <c r="BS849" s="30"/>
      <c r="BT849" s="30"/>
      <c r="BU849" s="30"/>
      <c r="BV849" s="30"/>
      <c r="BW849" s="30"/>
      <c r="BX849" s="30"/>
      <c r="BY849" s="30"/>
      <c r="BZ849" s="30"/>
      <c r="CA849" s="30"/>
      <c r="CB849" s="30"/>
      <c r="CC849" s="30"/>
      <c r="CD849" s="30"/>
      <c r="CE849" s="30"/>
      <c r="CF849" s="30"/>
      <c r="CG849" s="30"/>
      <c r="CH849" s="30"/>
      <c r="CI849" s="30"/>
      <c r="CJ849" s="30"/>
      <c r="CK849" s="30"/>
      <c r="CL849" s="30"/>
      <c r="CM849" s="30"/>
      <c r="CN849" s="30"/>
      <c r="CO849" s="30"/>
      <c r="CP849" s="30"/>
      <c r="CQ849" s="30"/>
      <c r="CR849" s="30"/>
    </row>
    <row r="850" spans="1:96" x14ac:dyDescent="0.25">
      <c r="A850" s="30" t="s">
        <v>223</v>
      </c>
      <c r="B850" s="30">
        <v>3464</v>
      </c>
      <c r="C850" s="30" t="s">
        <v>2774</v>
      </c>
      <c r="D850" s="30">
        <v>1180</v>
      </c>
      <c r="E850" s="30"/>
      <c r="F850" s="30"/>
      <c r="G850" s="30"/>
      <c r="H850" s="30"/>
      <c r="I850" s="30"/>
      <c r="J850" s="30"/>
      <c r="K850" s="30"/>
      <c r="L850" s="30"/>
      <c r="M850" s="30"/>
      <c r="N850" s="30"/>
      <c r="O850" s="30"/>
      <c r="P850" s="30"/>
      <c r="Q850" s="30"/>
      <c r="R850" s="30"/>
      <c r="S850" s="30"/>
      <c r="T850" s="30"/>
      <c r="U850" s="30"/>
      <c r="V850" s="30"/>
      <c r="W850" s="30"/>
      <c r="X850" s="30"/>
      <c r="Y850" s="30"/>
      <c r="Z850" s="30"/>
      <c r="AA850" s="30"/>
      <c r="AB850" s="30"/>
      <c r="AC850" s="30"/>
      <c r="AD850" s="30"/>
      <c r="AE850" s="30"/>
      <c r="AF850" s="30"/>
      <c r="AG850" s="30"/>
      <c r="AH850" s="30"/>
      <c r="AI850" s="30"/>
      <c r="AJ850" s="30"/>
      <c r="AK850" s="30"/>
      <c r="AL850" s="30"/>
      <c r="AM850" s="30"/>
      <c r="AN850" s="30"/>
      <c r="AO850" s="30"/>
      <c r="AP850" s="30"/>
      <c r="AQ850" s="30"/>
      <c r="AR850" s="30"/>
      <c r="AS850" s="30"/>
      <c r="AT850" s="30"/>
      <c r="AU850" s="30"/>
      <c r="AV850" s="30"/>
      <c r="AW850" s="30"/>
      <c r="AX850" s="30"/>
      <c r="AY850" s="30"/>
      <c r="AZ850" s="30"/>
      <c r="BA850" s="30"/>
      <c r="BB850" s="30"/>
      <c r="BC850" s="30"/>
      <c r="BD850" s="30"/>
      <c r="BE850" s="30"/>
      <c r="BF850" s="30"/>
      <c r="BG850" s="30"/>
      <c r="BH850" s="30"/>
      <c r="BI850" s="30"/>
      <c r="BJ850" s="30"/>
      <c r="BK850" s="30"/>
      <c r="BL850" s="30"/>
      <c r="BM850" s="30"/>
      <c r="BN850" s="30"/>
      <c r="BO850" s="30"/>
      <c r="BP850" s="30"/>
      <c r="BQ850" s="30"/>
      <c r="BR850" s="30"/>
      <c r="BS850" s="30"/>
      <c r="BT850" s="30"/>
      <c r="BU850" s="30"/>
      <c r="BV850" s="30"/>
      <c r="BW850" s="30"/>
      <c r="BX850" s="30"/>
      <c r="BY850" s="30"/>
      <c r="BZ850" s="30"/>
      <c r="CA850" s="30"/>
      <c r="CB850" s="30"/>
      <c r="CC850" s="30"/>
      <c r="CD850" s="30"/>
      <c r="CE850" s="30"/>
      <c r="CF850" s="30"/>
      <c r="CG850" s="30"/>
      <c r="CH850" s="30"/>
      <c r="CI850" s="30"/>
      <c r="CJ850" s="30"/>
      <c r="CK850" s="30"/>
      <c r="CL850" s="30"/>
      <c r="CM850" s="30"/>
      <c r="CN850" s="30"/>
      <c r="CO850" s="30"/>
      <c r="CP850" s="30"/>
      <c r="CQ850" s="30"/>
      <c r="CR850" s="30"/>
    </row>
    <row r="851" spans="1:96" x14ac:dyDescent="0.25">
      <c r="A851" s="30" t="s">
        <v>224</v>
      </c>
      <c r="B851" s="30">
        <v>263</v>
      </c>
      <c r="C851" s="30" t="s">
        <v>2653</v>
      </c>
      <c r="D851" s="30">
        <v>10</v>
      </c>
      <c r="E851" s="30"/>
      <c r="F851" s="30"/>
      <c r="G851" s="30"/>
      <c r="H851" s="30"/>
      <c r="I851" s="30"/>
      <c r="J851" s="30"/>
      <c r="K851" s="30"/>
      <c r="L851" s="30"/>
      <c r="M851" s="30"/>
      <c r="N851" s="30"/>
      <c r="O851" s="30"/>
      <c r="P851" s="30"/>
      <c r="Q851" s="30"/>
      <c r="R851" s="30"/>
      <c r="S851" s="30"/>
      <c r="T851" s="30"/>
      <c r="U851" s="30"/>
      <c r="V851" s="30"/>
      <c r="W851" s="30"/>
      <c r="X851" s="30"/>
      <c r="Y851" s="30"/>
      <c r="Z851" s="30"/>
      <c r="AA851" s="30"/>
      <c r="AB851" s="30"/>
      <c r="AC851" s="30"/>
      <c r="AD851" s="30"/>
      <c r="AE851" s="30"/>
      <c r="AF851" s="30"/>
      <c r="AG851" s="30"/>
      <c r="AH851" s="30"/>
      <c r="AI851" s="30"/>
      <c r="AJ851" s="30"/>
      <c r="AK851" s="30"/>
      <c r="AL851" s="30"/>
      <c r="AM851" s="30"/>
      <c r="AN851" s="30"/>
      <c r="AO851" s="30"/>
      <c r="AP851" s="30"/>
      <c r="AQ851" s="30"/>
      <c r="AR851" s="30"/>
      <c r="AS851" s="30"/>
      <c r="AT851" s="30"/>
      <c r="AU851" s="30"/>
      <c r="AV851" s="30"/>
      <c r="AW851" s="30"/>
      <c r="AX851" s="30"/>
      <c r="AY851" s="30"/>
      <c r="AZ851" s="30"/>
      <c r="BA851" s="30"/>
      <c r="BB851" s="30"/>
      <c r="BC851" s="30"/>
      <c r="BD851" s="30"/>
      <c r="BE851" s="30"/>
      <c r="BF851" s="30"/>
      <c r="BG851" s="30"/>
      <c r="BH851" s="30"/>
      <c r="BI851" s="30"/>
      <c r="BJ851" s="30"/>
      <c r="BK851" s="30"/>
      <c r="BL851" s="30"/>
      <c r="BM851" s="30"/>
      <c r="BN851" s="30"/>
      <c r="BO851" s="30"/>
      <c r="BP851" s="30"/>
      <c r="BQ851" s="30"/>
      <c r="BR851" s="30"/>
      <c r="BS851" s="30"/>
      <c r="BT851" s="30"/>
      <c r="BU851" s="30"/>
      <c r="BV851" s="30"/>
      <c r="BW851" s="30"/>
      <c r="BX851" s="30"/>
      <c r="BY851" s="30"/>
      <c r="BZ851" s="30"/>
      <c r="CA851" s="30"/>
      <c r="CB851" s="30"/>
      <c r="CC851" s="30"/>
      <c r="CD851" s="30"/>
      <c r="CE851" s="30"/>
      <c r="CF851" s="30"/>
      <c r="CG851" s="30"/>
      <c r="CH851" s="30"/>
      <c r="CI851" s="30"/>
      <c r="CJ851" s="30"/>
      <c r="CK851" s="30"/>
      <c r="CL851" s="30"/>
      <c r="CM851" s="30"/>
      <c r="CN851" s="30"/>
      <c r="CO851" s="30"/>
      <c r="CP851" s="30"/>
      <c r="CQ851" s="30"/>
      <c r="CR851" s="30"/>
    </row>
    <row r="852" spans="1:96" x14ac:dyDescent="0.25">
      <c r="A852" s="30" t="s">
        <v>225</v>
      </c>
      <c r="B852" s="30">
        <v>3439</v>
      </c>
      <c r="C852" s="30" t="s">
        <v>2641</v>
      </c>
      <c r="D852" s="30">
        <v>20</v>
      </c>
      <c r="E852" s="30"/>
      <c r="F852" s="30"/>
      <c r="G852" s="30"/>
      <c r="H852" s="30"/>
      <c r="I852" s="30"/>
      <c r="J852" s="30"/>
      <c r="K852" s="30"/>
      <c r="L852" s="30"/>
      <c r="M852" s="30"/>
      <c r="N852" s="30"/>
      <c r="O852" s="30"/>
      <c r="P852" s="30"/>
      <c r="Q852" s="30"/>
      <c r="R852" s="30"/>
      <c r="S852" s="30"/>
      <c r="T852" s="30"/>
      <c r="U852" s="30"/>
      <c r="V852" s="30"/>
      <c r="W852" s="30"/>
      <c r="X852" s="30"/>
      <c r="Y852" s="30"/>
      <c r="Z852" s="30"/>
      <c r="AA852" s="30"/>
      <c r="AB852" s="30"/>
      <c r="AC852" s="30"/>
      <c r="AD852" s="30"/>
      <c r="AE852" s="30"/>
      <c r="AF852" s="30"/>
      <c r="AG852" s="30"/>
      <c r="AH852" s="30"/>
      <c r="AI852" s="30"/>
      <c r="AJ852" s="30"/>
      <c r="AK852" s="30"/>
      <c r="AL852" s="30"/>
      <c r="AM852" s="30"/>
      <c r="AN852" s="30"/>
      <c r="AO852" s="30"/>
      <c r="AP852" s="30"/>
      <c r="AQ852" s="30"/>
      <c r="AR852" s="30"/>
      <c r="AS852" s="30"/>
      <c r="AT852" s="30"/>
      <c r="AU852" s="30"/>
      <c r="AV852" s="30"/>
      <c r="AW852" s="30"/>
      <c r="AX852" s="30"/>
      <c r="AY852" s="30"/>
      <c r="AZ852" s="30"/>
      <c r="BA852" s="30"/>
      <c r="BB852" s="30"/>
      <c r="BC852" s="30"/>
      <c r="BD852" s="30"/>
      <c r="BE852" s="30"/>
      <c r="BF852" s="30"/>
      <c r="BG852" s="30"/>
      <c r="BH852" s="30"/>
      <c r="BI852" s="30"/>
      <c r="BJ852" s="30"/>
      <c r="BK852" s="30"/>
      <c r="BL852" s="30"/>
      <c r="BM852" s="30"/>
      <c r="BN852" s="30"/>
      <c r="BO852" s="30"/>
      <c r="BP852" s="30"/>
      <c r="BQ852" s="30"/>
      <c r="BR852" s="30"/>
      <c r="BS852" s="30"/>
      <c r="BT852" s="30"/>
      <c r="BU852" s="30"/>
      <c r="BV852" s="30"/>
      <c r="BW852" s="30"/>
      <c r="BX852" s="30"/>
      <c r="BY852" s="30"/>
      <c r="BZ852" s="30"/>
      <c r="CA852" s="30"/>
      <c r="CB852" s="30"/>
      <c r="CC852" s="30"/>
      <c r="CD852" s="30"/>
      <c r="CE852" s="30"/>
      <c r="CF852" s="30"/>
      <c r="CG852" s="30"/>
      <c r="CH852" s="30"/>
      <c r="CI852" s="30"/>
      <c r="CJ852" s="30"/>
      <c r="CK852" s="30"/>
      <c r="CL852" s="30"/>
      <c r="CM852" s="30"/>
      <c r="CN852" s="30"/>
      <c r="CO852" s="30"/>
      <c r="CP852" s="30"/>
      <c r="CQ852" s="30"/>
      <c r="CR852" s="30"/>
    </row>
    <row r="853" spans="1:96" x14ac:dyDescent="0.25">
      <c r="A853" s="30" t="s">
        <v>226</v>
      </c>
      <c r="B853" s="30">
        <v>3471</v>
      </c>
      <c r="C853" s="30" t="s">
        <v>2696</v>
      </c>
      <c r="D853" s="30">
        <v>180</v>
      </c>
      <c r="E853" s="30"/>
      <c r="F853" s="30"/>
      <c r="G853" s="30"/>
      <c r="H853" s="30"/>
      <c r="I853" s="30"/>
      <c r="J853" s="30"/>
      <c r="K853" s="30"/>
      <c r="L853" s="30"/>
      <c r="M853" s="30"/>
      <c r="N853" s="30"/>
      <c r="O853" s="30"/>
      <c r="P853" s="30"/>
      <c r="Q853" s="30"/>
      <c r="R853" s="30"/>
      <c r="S853" s="30"/>
      <c r="T853" s="30"/>
      <c r="U853" s="30"/>
      <c r="V853" s="30"/>
      <c r="W853" s="30"/>
      <c r="X853" s="30"/>
      <c r="Y853" s="30"/>
      <c r="Z853" s="30"/>
      <c r="AA853" s="30"/>
      <c r="AB853" s="30"/>
      <c r="AC853" s="30"/>
      <c r="AD853" s="30"/>
      <c r="AE853" s="30"/>
      <c r="AF853" s="30"/>
      <c r="AG853" s="30"/>
      <c r="AH853" s="30"/>
      <c r="AI853" s="30"/>
      <c r="AJ853" s="30"/>
      <c r="AK853" s="30"/>
      <c r="AL853" s="30"/>
      <c r="AM853" s="30"/>
      <c r="AN853" s="30"/>
      <c r="AO853" s="30"/>
      <c r="AP853" s="30"/>
      <c r="AQ853" s="30"/>
      <c r="AR853" s="30"/>
      <c r="AS853" s="30"/>
      <c r="AT853" s="30"/>
      <c r="AU853" s="30"/>
      <c r="AV853" s="30"/>
      <c r="AW853" s="30"/>
      <c r="AX853" s="30"/>
      <c r="AY853" s="30"/>
      <c r="AZ853" s="30"/>
      <c r="BA853" s="30"/>
      <c r="BB853" s="30"/>
      <c r="BC853" s="30"/>
      <c r="BD853" s="30"/>
      <c r="BE853" s="30"/>
      <c r="BF853" s="30"/>
      <c r="BG853" s="30"/>
      <c r="BH853" s="30"/>
      <c r="BI853" s="30"/>
      <c r="BJ853" s="30"/>
      <c r="BK853" s="30"/>
      <c r="BL853" s="30"/>
      <c r="BM853" s="30"/>
      <c r="BN853" s="30"/>
      <c r="BO853" s="30"/>
      <c r="BP853" s="30"/>
      <c r="BQ853" s="30"/>
      <c r="BR853" s="30"/>
      <c r="BS853" s="30"/>
      <c r="BT853" s="30"/>
      <c r="BU853" s="30"/>
      <c r="BV853" s="30"/>
      <c r="BW853" s="30"/>
      <c r="BX853" s="30"/>
      <c r="BY853" s="30"/>
      <c r="BZ853" s="30"/>
      <c r="CA853" s="30"/>
      <c r="CB853" s="30"/>
      <c r="CC853" s="30"/>
      <c r="CD853" s="30"/>
      <c r="CE853" s="30"/>
      <c r="CF853" s="30"/>
      <c r="CG853" s="30"/>
      <c r="CH853" s="30"/>
      <c r="CI853" s="30"/>
      <c r="CJ853" s="30"/>
      <c r="CK853" s="30"/>
      <c r="CL853" s="30"/>
      <c r="CM853" s="30"/>
      <c r="CN853" s="30"/>
      <c r="CO853" s="30"/>
      <c r="CP853" s="30"/>
      <c r="CQ853" s="30"/>
      <c r="CR853" s="30"/>
    </row>
    <row r="854" spans="1:96" x14ac:dyDescent="0.25">
      <c r="A854" s="30" t="s">
        <v>227</v>
      </c>
      <c r="B854" s="30">
        <v>3470</v>
      </c>
      <c r="C854" s="30" t="s">
        <v>2651</v>
      </c>
      <c r="D854" s="30">
        <v>1010</v>
      </c>
      <c r="E854" s="30"/>
      <c r="F854" s="30"/>
      <c r="G854" s="30"/>
      <c r="H854" s="30"/>
      <c r="I854" s="30"/>
      <c r="J854" s="30"/>
      <c r="K854" s="30"/>
      <c r="L854" s="30"/>
      <c r="M854" s="30"/>
      <c r="N854" s="30"/>
      <c r="O854" s="30"/>
      <c r="P854" s="30"/>
      <c r="Q854" s="30"/>
      <c r="R854" s="30"/>
      <c r="S854" s="30"/>
      <c r="T854" s="30"/>
      <c r="U854" s="30"/>
      <c r="V854" s="30"/>
      <c r="W854" s="30"/>
      <c r="X854" s="30"/>
      <c r="Y854" s="30"/>
      <c r="Z854" s="30"/>
      <c r="AA854" s="30"/>
      <c r="AB854" s="30"/>
      <c r="AC854" s="30"/>
      <c r="AD854" s="30"/>
      <c r="AE854" s="30"/>
      <c r="AF854" s="30"/>
      <c r="AG854" s="30"/>
      <c r="AH854" s="30"/>
      <c r="AI854" s="30"/>
      <c r="AJ854" s="30"/>
      <c r="AK854" s="30"/>
      <c r="AL854" s="30"/>
      <c r="AM854" s="30"/>
      <c r="AN854" s="30"/>
      <c r="AO854" s="30"/>
      <c r="AP854" s="30"/>
      <c r="AQ854" s="30"/>
      <c r="AR854" s="30"/>
      <c r="AS854" s="30"/>
      <c r="AT854" s="30"/>
      <c r="AU854" s="30"/>
      <c r="AV854" s="30"/>
      <c r="AW854" s="30"/>
      <c r="AX854" s="30"/>
      <c r="AY854" s="30"/>
      <c r="AZ854" s="30"/>
      <c r="BA854" s="30"/>
      <c r="BB854" s="30"/>
      <c r="BC854" s="30"/>
      <c r="BD854" s="30"/>
      <c r="BE854" s="30"/>
      <c r="BF854" s="30"/>
      <c r="BG854" s="30"/>
      <c r="BH854" s="30"/>
      <c r="BI854" s="30"/>
      <c r="BJ854" s="30"/>
      <c r="BK854" s="30"/>
      <c r="BL854" s="30"/>
      <c r="BM854" s="30"/>
      <c r="BN854" s="30"/>
      <c r="BO854" s="30"/>
      <c r="BP854" s="30"/>
      <c r="BQ854" s="30"/>
      <c r="BR854" s="30"/>
      <c r="BS854" s="30"/>
      <c r="BT854" s="30"/>
      <c r="BU854" s="30"/>
      <c r="BV854" s="30"/>
      <c r="BW854" s="30"/>
      <c r="BX854" s="30"/>
      <c r="BY854" s="30"/>
      <c r="BZ854" s="30"/>
      <c r="CA854" s="30"/>
      <c r="CB854" s="30"/>
      <c r="CC854" s="30"/>
      <c r="CD854" s="30"/>
      <c r="CE854" s="30"/>
      <c r="CF854" s="30"/>
      <c r="CG854" s="30"/>
      <c r="CH854" s="30"/>
      <c r="CI854" s="30"/>
      <c r="CJ854" s="30"/>
      <c r="CK854" s="30"/>
      <c r="CL854" s="30"/>
      <c r="CM854" s="30"/>
      <c r="CN854" s="30"/>
      <c r="CO854" s="30"/>
      <c r="CP854" s="30"/>
      <c r="CQ854" s="30"/>
      <c r="CR854" s="30"/>
    </row>
    <row r="855" spans="1:96" x14ac:dyDescent="0.25">
      <c r="A855" s="30" t="s">
        <v>228</v>
      </c>
      <c r="B855" s="30">
        <v>3475</v>
      </c>
      <c r="C855" s="30" t="s">
        <v>2702</v>
      </c>
      <c r="D855" s="30">
        <v>8001</v>
      </c>
      <c r="E855" s="30"/>
      <c r="F855" s="30"/>
      <c r="G855" s="30"/>
      <c r="H855" s="30"/>
      <c r="I855" s="30"/>
      <c r="J855" s="30"/>
      <c r="K855" s="30"/>
      <c r="L855" s="30"/>
      <c r="M855" s="30"/>
      <c r="N855" s="30"/>
      <c r="O855" s="30"/>
      <c r="P855" s="30"/>
      <c r="Q855" s="30"/>
      <c r="R855" s="30"/>
      <c r="S855" s="30"/>
      <c r="T855" s="30"/>
      <c r="U855" s="30"/>
      <c r="V855" s="30"/>
      <c r="W855" s="30"/>
      <c r="X855" s="30"/>
      <c r="Y855" s="30"/>
      <c r="Z855" s="30"/>
      <c r="AA855" s="30"/>
      <c r="AB855" s="30"/>
      <c r="AC855" s="30"/>
      <c r="AD855" s="30"/>
      <c r="AE855" s="30"/>
      <c r="AF855" s="30"/>
      <c r="AG855" s="30"/>
      <c r="AH855" s="30"/>
      <c r="AI855" s="30"/>
      <c r="AJ855" s="30"/>
      <c r="AK855" s="30"/>
      <c r="AL855" s="30"/>
      <c r="AM855" s="30"/>
      <c r="AN855" s="30"/>
      <c r="AO855" s="30"/>
      <c r="AP855" s="30"/>
      <c r="AQ855" s="30"/>
      <c r="AR855" s="30"/>
      <c r="AS855" s="30"/>
      <c r="AT855" s="30"/>
      <c r="AU855" s="30"/>
      <c r="AV855" s="30"/>
      <c r="AW855" s="30"/>
      <c r="AX855" s="30"/>
      <c r="AY855" s="30"/>
      <c r="AZ855" s="30"/>
      <c r="BA855" s="30"/>
      <c r="BB855" s="30"/>
      <c r="BC855" s="30"/>
      <c r="BD855" s="30"/>
      <c r="BE855" s="30"/>
      <c r="BF855" s="30"/>
      <c r="BG855" s="30"/>
      <c r="BH855" s="30"/>
      <c r="BI855" s="30"/>
      <c r="BJ855" s="30"/>
      <c r="BK855" s="30"/>
      <c r="BL855" s="30"/>
      <c r="BM855" s="30"/>
      <c r="BN855" s="30"/>
      <c r="BO855" s="30"/>
      <c r="BP855" s="30"/>
      <c r="BQ855" s="30"/>
      <c r="BR855" s="30"/>
      <c r="BS855" s="30"/>
      <c r="BT855" s="30"/>
      <c r="BU855" s="30"/>
      <c r="BV855" s="30"/>
      <c r="BW855" s="30"/>
      <c r="BX855" s="30"/>
      <c r="BY855" s="30"/>
      <c r="BZ855" s="30"/>
      <c r="CA855" s="30"/>
      <c r="CB855" s="30"/>
      <c r="CC855" s="30"/>
      <c r="CD855" s="30"/>
      <c r="CE855" s="30"/>
      <c r="CF855" s="30"/>
      <c r="CG855" s="30"/>
      <c r="CH855" s="30"/>
      <c r="CI855" s="30"/>
      <c r="CJ855" s="30"/>
      <c r="CK855" s="30"/>
      <c r="CL855" s="30"/>
      <c r="CM855" s="30"/>
      <c r="CN855" s="30"/>
      <c r="CO855" s="30"/>
      <c r="CP855" s="30"/>
      <c r="CQ855" s="30"/>
      <c r="CR855" s="30"/>
    </row>
    <row r="856" spans="1:96" x14ac:dyDescent="0.25">
      <c r="A856" s="30" t="s">
        <v>229</v>
      </c>
      <c r="B856" s="30">
        <v>3387</v>
      </c>
      <c r="C856" s="30" t="s">
        <v>2702</v>
      </c>
      <c r="D856" s="30">
        <v>8001</v>
      </c>
      <c r="E856" s="30"/>
      <c r="F856" s="30"/>
      <c r="G856" s="30"/>
      <c r="H856" s="30"/>
      <c r="I856" s="30"/>
      <c r="J856" s="30"/>
      <c r="K856" s="30"/>
      <c r="L856" s="30"/>
      <c r="M856" s="30"/>
      <c r="N856" s="30"/>
      <c r="O856" s="30"/>
      <c r="P856" s="30"/>
      <c r="Q856" s="30"/>
      <c r="R856" s="30"/>
      <c r="S856" s="30"/>
      <c r="T856" s="30"/>
      <c r="U856" s="30"/>
      <c r="V856" s="30"/>
      <c r="W856" s="30"/>
      <c r="X856" s="30"/>
      <c r="Y856" s="30"/>
      <c r="Z856" s="30"/>
      <c r="AA856" s="30"/>
      <c r="AB856" s="30"/>
      <c r="AC856" s="30"/>
      <c r="AD856" s="30"/>
      <c r="AE856" s="30"/>
      <c r="AF856" s="30"/>
      <c r="AG856" s="30"/>
      <c r="AH856" s="30"/>
      <c r="AI856" s="30"/>
      <c r="AJ856" s="30"/>
      <c r="AK856" s="30"/>
      <c r="AL856" s="30"/>
      <c r="AM856" s="30"/>
      <c r="AN856" s="30"/>
      <c r="AO856" s="30"/>
      <c r="AP856" s="30"/>
      <c r="AQ856" s="30"/>
      <c r="AR856" s="30"/>
      <c r="AS856" s="30"/>
      <c r="AT856" s="30"/>
      <c r="AU856" s="30"/>
      <c r="AV856" s="30"/>
      <c r="AW856" s="30"/>
      <c r="AX856" s="30"/>
      <c r="AY856" s="30"/>
      <c r="AZ856" s="30"/>
      <c r="BA856" s="30"/>
      <c r="BB856" s="30"/>
      <c r="BC856" s="30"/>
      <c r="BD856" s="30"/>
      <c r="BE856" s="30"/>
      <c r="BF856" s="30"/>
      <c r="BG856" s="30"/>
      <c r="BH856" s="30"/>
      <c r="BI856" s="30"/>
      <c r="BJ856" s="30"/>
      <c r="BK856" s="30"/>
      <c r="BL856" s="30"/>
      <c r="BM856" s="30"/>
      <c r="BN856" s="30"/>
      <c r="BO856" s="30"/>
      <c r="BP856" s="30"/>
      <c r="BQ856" s="30"/>
      <c r="BR856" s="30"/>
      <c r="BS856" s="30"/>
      <c r="BT856" s="30"/>
      <c r="BU856" s="30"/>
      <c r="BV856" s="30"/>
      <c r="BW856" s="30"/>
      <c r="BX856" s="30"/>
      <c r="BY856" s="30"/>
      <c r="BZ856" s="30"/>
      <c r="CA856" s="30"/>
      <c r="CB856" s="30"/>
      <c r="CC856" s="30"/>
      <c r="CD856" s="30"/>
      <c r="CE856" s="30"/>
      <c r="CF856" s="30"/>
      <c r="CG856" s="30"/>
      <c r="CH856" s="30"/>
      <c r="CI856" s="30"/>
      <c r="CJ856" s="30"/>
      <c r="CK856" s="30"/>
      <c r="CL856" s="30"/>
      <c r="CM856" s="30"/>
      <c r="CN856" s="30"/>
      <c r="CO856" s="30"/>
      <c r="CP856" s="30"/>
      <c r="CQ856" s="30"/>
      <c r="CR856" s="30"/>
    </row>
    <row r="857" spans="1:96" x14ac:dyDescent="0.25">
      <c r="A857" s="30" t="s">
        <v>230</v>
      </c>
      <c r="B857" s="30">
        <v>3472</v>
      </c>
      <c r="C857" s="30" t="s">
        <v>2716</v>
      </c>
      <c r="D857" s="30">
        <v>140</v>
      </c>
      <c r="E857" s="30"/>
      <c r="F857" s="30"/>
      <c r="G857" s="30"/>
      <c r="H857" s="30"/>
      <c r="I857" s="30"/>
      <c r="J857" s="30"/>
      <c r="K857" s="30"/>
      <c r="L857" s="30"/>
      <c r="M857" s="30"/>
      <c r="N857" s="30"/>
      <c r="O857" s="30"/>
      <c r="P857" s="30"/>
      <c r="Q857" s="30"/>
      <c r="R857" s="30"/>
      <c r="S857" s="30"/>
      <c r="T857" s="30"/>
      <c r="U857" s="30"/>
      <c r="V857" s="30"/>
      <c r="W857" s="30"/>
      <c r="X857" s="30"/>
      <c r="Y857" s="30"/>
      <c r="Z857" s="30"/>
      <c r="AA857" s="30"/>
      <c r="AB857" s="30"/>
      <c r="AC857" s="30"/>
      <c r="AD857" s="30"/>
      <c r="AE857" s="30"/>
      <c r="AF857" s="30"/>
      <c r="AG857" s="30"/>
      <c r="AH857" s="30"/>
      <c r="AI857" s="30"/>
      <c r="AJ857" s="30"/>
      <c r="AK857" s="30"/>
      <c r="AL857" s="30"/>
      <c r="AM857" s="30"/>
      <c r="AN857" s="30"/>
      <c r="AO857" s="30"/>
      <c r="AP857" s="30"/>
      <c r="AQ857" s="30"/>
      <c r="AR857" s="30"/>
      <c r="AS857" s="30"/>
      <c r="AT857" s="30"/>
      <c r="AU857" s="30"/>
      <c r="AV857" s="30"/>
      <c r="AW857" s="30"/>
      <c r="AX857" s="30"/>
      <c r="AY857" s="30"/>
      <c r="AZ857" s="30"/>
      <c r="BA857" s="30"/>
      <c r="BB857" s="30"/>
      <c r="BC857" s="30"/>
      <c r="BD857" s="30"/>
      <c r="BE857" s="30"/>
      <c r="BF857" s="30"/>
      <c r="BG857" s="30"/>
      <c r="BH857" s="30"/>
      <c r="BI857" s="30"/>
      <c r="BJ857" s="30"/>
      <c r="BK857" s="30"/>
      <c r="BL857" s="30"/>
      <c r="BM857" s="30"/>
      <c r="BN857" s="30"/>
      <c r="BO857" s="30"/>
      <c r="BP857" s="30"/>
      <c r="BQ857" s="30"/>
      <c r="BR857" s="30"/>
      <c r="BS857" s="30"/>
      <c r="BT857" s="30"/>
      <c r="BU857" s="30"/>
      <c r="BV857" s="30"/>
      <c r="BW857" s="30"/>
      <c r="BX857" s="30"/>
      <c r="BY857" s="30"/>
      <c r="BZ857" s="30"/>
      <c r="CA857" s="30"/>
      <c r="CB857" s="30"/>
      <c r="CC857" s="30"/>
      <c r="CD857" s="30"/>
      <c r="CE857" s="30"/>
      <c r="CF857" s="30"/>
      <c r="CG857" s="30"/>
      <c r="CH857" s="30"/>
      <c r="CI857" s="30"/>
      <c r="CJ857" s="30"/>
      <c r="CK857" s="30"/>
      <c r="CL857" s="30"/>
      <c r="CM857" s="30"/>
      <c r="CN857" s="30"/>
      <c r="CO857" s="30"/>
      <c r="CP857" s="30"/>
      <c r="CQ857" s="30"/>
      <c r="CR857" s="30"/>
    </row>
    <row r="858" spans="1:96" x14ac:dyDescent="0.25">
      <c r="A858" s="30" t="s">
        <v>231</v>
      </c>
      <c r="B858" s="30">
        <v>3478</v>
      </c>
      <c r="C858" s="30" t="s">
        <v>2642</v>
      </c>
      <c r="D858" s="30">
        <v>880</v>
      </c>
      <c r="E858" s="30"/>
      <c r="F858" s="30"/>
      <c r="G858" s="30"/>
      <c r="H858" s="30"/>
      <c r="I858" s="30"/>
      <c r="J858" s="30"/>
      <c r="K858" s="30"/>
      <c r="L858" s="30"/>
      <c r="M858" s="30"/>
      <c r="N858" s="30"/>
      <c r="O858" s="30"/>
      <c r="P858" s="30"/>
      <c r="Q858" s="30"/>
      <c r="R858" s="30"/>
      <c r="S858" s="30"/>
      <c r="T858" s="30"/>
      <c r="U858" s="30"/>
      <c r="V858" s="30"/>
      <c r="W858" s="30"/>
      <c r="X858" s="30"/>
      <c r="Y858" s="30"/>
      <c r="Z858" s="30"/>
      <c r="AA858" s="30"/>
      <c r="AB858" s="30"/>
      <c r="AC858" s="30"/>
      <c r="AD858" s="30"/>
      <c r="AE858" s="30"/>
      <c r="AF858" s="30"/>
      <c r="AG858" s="30"/>
      <c r="AH858" s="30"/>
      <c r="AI858" s="30"/>
      <c r="AJ858" s="30"/>
      <c r="AK858" s="30"/>
      <c r="AL858" s="30"/>
      <c r="AM858" s="30"/>
      <c r="AN858" s="30"/>
      <c r="AO858" s="30"/>
      <c r="AP858" s="30"/>
      <c r="AQ858" s="30"/>
      <c r="AR858" s="30"/>
      <c r="AS858" s="30"/>
      <c r="AT858" s="30"/>
      <c r="AU858" s="30"/>
      <c r="AV858" s="30"/>
      <c r="AW858" s="30"/>
      <c r="AX858" s="30"/>
      <c r="AY858" s="30"/>
      <c r="AZ858" s="30"/>
      <c r="BA858" s="30"/>
      <c r="BB858" s="30"/>
      <c r="BC858" s="30"/>
      <c r="BD858" s="30"/>
      <c r="BE858" s="30"/>
      <c r="BF858" s="30"/>
      <c r="BG858" s="30"/>
      <c r="BH858" s="30"/>
      <c r="BI858" s="30"/>
      <c r="BJ858" s="30"/>
      <c r="BK858" s="30"/>
      <c r="BL858" s="30"/>
      <c r="BM858" s="30"/>
      <c r="BN858" s="30"/>
      <c r="BO858" s="30"/>
      <c r="BP858" s="30"/>
      <c r="BQ858" s="30"/>
      <c r="BR858" s="30"/>
      <c r="BS858" s="30"/>
      <c r="BT858" s="30"/>
      <c r="BU858" s="30"/>
      <c r="BV858" s="30"/>
      <c r="BW858" s="30"/>
      <c r="BX858" s="30"/>
      <c r="BY858" s="30"/>
      <c r="BZ858" s="30"/>
      <c r="CA858" s="30"/>
      <c r="CB858" s="30"/>
      <c r="CC858" s="30"/>
      <c r="CD858" s="30"/>
      <c r="CE858" s="30"/>
      <c r="CF858" s="30"/>
      <c r="CG858" s="30"/>
      <c r="CH858" s="30"/>
      <c r="CI858" s="30"/>
      <c r="CJ858" s="30"/>
      <c r="CK858" s="30"/>
      <c r="CL858" s="30"/>
      <c r="CM858" s="30"/>
      <c r="CN858" s="30"/>
      <c r="CO858" s="30"/>
      <c r="CP858" s="30"/>
      <c r="CQ858" s="30"/>
      <c r="CR858" s="30"/>
    </row>
    <row r="859" spans="1:96" x14ac:dyDescent="0.25">
      <c r="A859" s="30" t="s">
        <v>232</v>
      </c>
      <c r="B859" s="30">
        <v>3482</v>
      </c>
      <c r="C859" s="30" t="s">
        <v>2867</v>
      </c>
      <c r="D859" s="30">
        <v>1020</v>
      </c>
      <c r="E859" s="30"/>
      <c r="F859" s="30"/>
      <c r="G859" s="30"/>
      <c r="H859" s="30"/>
      <c r="I859" s="30"/>
      <c r="J859" s="30"/>
      <c r="K859" s="30"/>
      <c r="L859" s="30"/>
      <c r="M859" s="30"/>
      <c r="N859" s="30"/>
      <c r="O859" s="30"/>
      <c r="P859" s="30"/>
      <c r="Q859" s="30"/>
      <c r="R859" s="30"/>
      <c r="S859" s="30"/>
      <c r="T859" s="30"/>
      <c r="U859" s="30"/>
      <c r="V859" s="30"/>
      <c r="W859" s="30"/>
      <c r="X859" s="30"/>
      <c r="Y859" s="30"/>
      <c r="Z859" s="30"/>
      <c r="AA859" s="30"/>
      <c r="AB859" s="30"/>
      <c r="AC859" s="30"/>
      <c r="AD859" s="30"/>
      <c r="AE859" s="30"/>
      <c r="AF859" s="30"/>
      <c r="AG859" s="30"/>
      <c r="AH859" s="30"/>
      <c r="AI859" s="30"/>
      <c r="AJ859" s="30"/>
      <c r="AK859" s="30"/>
      <c r="AL859" s="30"/>
      <c r="AM859" s="30"/>
      <c r="AN859" s="30"/>
      <c r="AO859" s="30"/>
      <c r="AP859" s="30"/>
      <c r="AQ859" s="30"/>
      <c r="AR859" s="30"/>
      <c r="AS859" s="30"/>
      <c r="AT859" s="30"/>
      <c r="AU859" s="30"/>
      <c r="AV859" s="30"/>
      <c r="AW859" s="30"/>
      <c r="AX859" s="30"/>
      <c r="AY859" s="30"/>
      <c r="AZ859" s="30"/>
      <c r="BA859" s="30"/>
      <c r="BB859" s="30"/>
      <c r="BC859" s="30"/>
      <c r="BD859" s="30"/>
      <c r="BE859" s="30"/>
      <c r="BF859" s="30"/>
      <c r="BG859" s="30"/>
      <c r="BH859" s="30"/>
      <c r="BI859" s="30"/>
      <c r="BJ859" s="30"/>
      <c r="BK859" s="30"/>
      <c r="BL859" s="30"/>
      <c r="BM859" s="30"/>
      <c r="BN859" s="30"/>
      <c r="BO859" s="30"/>
      <c r="BP859" s="30"/>
      <c r="BQ859" s="30"/>
      <c r="BR859" s="30"/>
      <c r="BS859" s="30"/>
      <c r="BT859" s="30"/>
      <c r="BU859" s="30"/>
      <c r="BV859" s="30"/>
      <c r="BW859" s="30"/>
      <c r="BX859" s="30"/>
      <c r="BY859" s="30"/>
      <c r="BZ859" s="30"/>
      <c r="CA859" s="30"/>
      <c r="CB859" s="30"/>
      <c r="CC859" s="30"/>
      <c r="CD859" s="30"/>
      <c r="CE859" s="30"/>
      <c r="CF859" s="30"/>
      <c r="CG859" s="30"/>
      <c r="CH859" s="30"/>
      <c r="CI859" s="30"/>
      <c r="CJ859" s="30"/>
      <c r="CK859" s="30"/>
      <c r="CL859" s="30"/>
      <c r="CM859" s="30"/>
      <c r="CN859" s="30"/>
      <c r="CO859" s="30"/>
      <c r="CP859" s="30"/>
      <c r="CQ859" s="30"/>
      <c r="CR859" s="30"/>
    </row>
    <row r="860" spans="1:96" x14ac:dyDescent="0.25">
      <c r="A860" s="30" t="s">
        <v>233</v>
      </c>
      <c r="B860" s="30">
        <v>3488</v>
      </c>
      <c r="C860" s="30" t="s">
        <v>2700</v>
      </c>
      <c r="D860" s="30">
        <v>480</v>
      </c>
      <c r="E860" s="30"/>
      <c r="F860" s="30"/>
      <c r="G860" s="30"/>
      <c r="H860" s="30"/>
      <c r="I860" s="30"/>
      <c r="J860" s="30"/>
      <c r="K860" s="30"/>
      <c r="L860" s="30"/>
      <c r="M860" s="30"/>
      <c r="N860" s="30"/>
      <c r="O860" s="30"/>
      <c r="P860" s="30"/>
      <c r="Q860" s="30"/>
      <c r="R860" s="30"/>
      <c r="S860" s="30"/>
      <c r="T860" s="30"/>
      <c r="U860" s="30"/>
      <c r="V860" s="30"/>
      <c r="W860" s="30"/>
      <c r="X860" s="30"/>
      <c r="Y860" s="30"/>
      <c r="Z860" s="30"/>
      <c r="AA860" s="30"/>
      <c r="AB860" s="30"/>
      <c r="AC860" s="30"/>
      <c r="AD860" s="30"/>
      <c r="AE860" s="30"/>
      <c r="AF860" s="30"/>
      <c r="AG860" s="30"/>
      <c r="AH860" s="30"/>
      <c r="AI860" s="30"/>
      <c r="AJ860" s="30"/>
      <c r="AK860" s="30"/>
      <c r="AL860" s="30"/>
      <c r="AM860" s="30"/>
      <c r="AN860" s="30"/>
      <c r="AO860" s="30"/>
      <c r="AP860" s="30"/>
      <c r="AQ860" s="30"/>
      <c r="AR860" s="30"/>
      <c r="AS860" s="30"/>
      <c r="AT860" s="30"/>
      <c r="AU860" s="30"/>
      <c r="AV860" s="30"/>
      <c r="AW860" s="30"/>
      <c r="AX860" s="30"/>
      <c r="AY860" s="30"/>
      <c r="AZ860" s="30"/>
      <c r="BA860" s="30"/>
      <c r="BB860" s="30"/>
      <c r="BC860" s="30"/>
      <c r="BD860" s="30"/>
      <c r="BE860" s="30"/>
      <c r="BF860" s="30"/>
      <c r="BG860" s="30"/>
      <c r="BH860" s="30"/>
      <c r="BI860" s="30"/>
      <c r="BJ860" s="30"/>
      <c r="BK860" s="30"/>
      <c r="BL860" s="30"/>
      <c r="BM860" s="30"/>
      <c r="BN860" s="30"/>
      <c r="BO860" s="30"/>
      <c r="BP860" s="30"/>
      <c r="BQ860" s="30"/>
      <c r="BR860" s="30"/>
      <c r="BS860" s="30"/>
      <c r="BT860" s="30"/>
      <c r="BU860" s="30"/>
      <c r="BV860" s="30"/>
      <c r="BW860" s="30"/>
      <c r="BX860" s="30"/>
      <c r="BY860" s="30"/>
      <c r="BZ860" s="30"/>
      <c r="CA860" s="30"/>
      <c r="CB860" s="30"/>
      <c r="CC860" s="30"/>
      <c r="CD860" s="30"/>
      <c r="CE860" s="30"/>
      <c r="CF860" s="30"/>
      <c r="CG860" s="30"/>
      <c r="CH860" s="30"/>
      <c r="CI860" s="30"/>
      <c r="CJ860" s="30"/>
      <c r="CK860" s="30"/>
      <c r="CL860" s="30"/>
      <c r="CM860" s="30"/>
      <c r="CN860" s="30"/>
      <c r="CO860" s="30"/>
      <c r="CP860" s="30"/>
      <c r="CQ860" s="30"/>
      <c r="CR860" s="30"/>
    </row>
    <row r="861" spans="1:96" x14ac:dyDescent="0.25">
      <c r="A861" s="30" t="s">
        <v>234</v>
      </c>
      <c r="B861" s="30">
        <v>266</v>
      </c>
      <c r="C861" s="30" t="s">
        <v>2647</v>
      </c>
      <c r="D861" s="30">
        <v>900</v>
      </c>
      <c r="E861" s="30"/>
      <c r="F861" s="30"/>
      <c r="G861" s="30"/>
      <c r="H861" s="30"/>
      <c r="I861" s="30"/>
      <c r="J861" s="30"/>
      <c r="K861" s="30"/>
      <c r="L861" s="30"/>
      <c r="M861" s="30"/>
      <c r="N861" s="30"/>
      <c r="O861" s="30"/>
      <c r="P861" s="30"/>
      <c r="Q861" s="30"/>
      <c r="R861" s="30"/>
      <c r="S861" s="30"/>
      <c r="T861" s="30"/>
      <c r="U861" s="30"/>
      <c r="V861" s="30"/>
      <c r="W861" s="30"/>
      <c r="X861" s="30"/>
      <c r="Y861" s="30"/>
      <c r="Z861" s="30"/>
      <c r="AA861" s="30"/>
      <c r="AB861" s="30"/>
      <c r="AC861" s="30"/>
      <c r="AD861" s="30"/>
      <c r="AE861" s="30"/>
      <c r="AF861" s="30"/>
      <c r="AG861" s="30"/>
      <c r="AH861" s="30"/>
      <c r="AI861" s="30"/>
      <c r="AJ861" s="30"/>
      <c r="AK861" s="30"/>
      <c r="AL861" s="30"/>
      <c r="AM861" s="30"/>
      <c r="AN861" s="30"/>
      <c r="AO861" s="30"/>
      <c r="AP861" s="30"/>
      <c r="AQ861" s="30"/>
      <c r="AR861" s="30"/>
      <c r="AS861" s="30"/>
      <c r="AT861" s="30"/>
      <c r="AU861" s="30"/>
      <c r="AV861" s="30"/>
      <c r="AW861" s="30"/>
      <c r="AX861" s="30"/>
      <c r="AY861" s="30"/>
      <c r="AZ861" s="30"/>
      <c r="BA861" s="30"/>
      <c r="BB861" s="30"/>
      <c r="BC861" s="30"/>
      <c r="BD861" s="30"/>
      <c r="BE861" s="30"/>
      <c r="BF861" s="30"/>
      <c r="BG861" s="30"/>
      <c r="BH861" s="30"/>
      <c r="BI861" s="30"/>
      <c r="BJ861" s="30"/>
      <c r="BK861" s="30"/>
      <c r="BL861" s="30"/>
      <c r="BM861" s="30"/>
      <c r="BN861" s="30"/>
      <c r="BO861" s="30"/>
      <c r="BP861" s="30"/>
      <c r="BQ861" s="30"/>
      <c r="BR861" s="30"/>
      <c r="BS861" s="30"/>
      <c r="BT861" s="30"/>
      <c r="BU861" s="30"/>
      <c r="BV861" s="30"/>
      <c r="BW861" s="30"/>
      <c r="BX861" s="30"/>
      <c r="BY861" s="30"/>
      <c r="BZ861" s="30"/>
      <c r="CA861" s="30"/>
      <c r="CB861" s="30"/>
      <c r="CC861" s="30"/>
      <c r="CD861" s="30"/>
      <c r="CE861" s="30"/>
      <c r="CF861" s="30"/>
      <c r="CG861" s="30"/>
      <c r="CH861" s="30"/>
      <c r="CI861" s="30"/>
      <c r="CJ861" s="30"/>
      <c r="CK861" s="30"/>
      <c r="CL861" s="30"/>
      <c r="CM861" s="30"/>
      <c r="CN861" s="30"/>
      <c r="CO861" s="30"/>
      <c r="CP861" s="30"/>
      <c r="CQ861" s="30"/>
      <c r="CR861" s="30"/>
    </row>
    <row r="862" spans="1:96" x14ac:dyDescent="0.25">
      <c r="A862" s="30" t="s">
        <v>235</v>
      </c>
      <c r="B862" s="30">
        <v>3502</v>
      </c>
      <c r="C862" s="30" t="s">
        <v>2666</v>
      </c>
      <c r="D862" s="30">
        <v>1420</v>
      </c>
      <c r="E862" s="30"/>
      <c r="F862" s="30"/>
      <c r="G862" s="30"/>
      <c r="H862" s="30"/>
      <c r="I862" s="30"/>
      <c r="J862" s="30"/>
      <c r="K862" s="30"/>
      <c r="L862" s="30"/>
      <c r="M862" s="30"/>
      <c r="N862" s="30"/>
      <c r="O862" s="30"/>
      <c r="P862" s="30"/>
      <c r="Q862" s="30"/>
      <c r="R862" s="30"/>
      <c r="S862" s="30"/>
      <c r="T862" s="30"/>
      <c r="U862" s="30"/>
      <c r="V862" s="30"/>
      <c r="W862" s="30"/>
      <c r="X862" s="30"/>
      <c r="Y862" s="30"/>
      <c r="Z862" s="30"/>
      <c r="AA862" s="30"/>
      <c r="AB862" s="30"/>
      <c r="AC862" s="30"/>
      <c r="AD862" s="30"/>
      <c r="AE862" s="30"/>
      <c r="AF862" s="30"/>
      <c r="AG862" s="30"/>
      <c r="AH862" s="30"/>
      <c r="AI862" s="30"/>
      <c r="AJ862" s="30"/>
      <c r="AK862" s="30"/>
      <c r="AL862" s="30"/>
      <c r="AM862" s="30"/>
      <c r="AN862" s="30"/>
      <c r="AO862" s="30"/>
      <c r="AP862" s="30"/>
      <c r="AQ862" s="30"/>
      <c r="AR862" s="30"/>
      <c r="AS862" s="30"/>
      <c r="AT862" s="30"/>
      <c r="AU862" s="30"/>
      <c r="AV862" s="30"/>
      <c r="AW862" s="30"/>
      <c r="AX862" s="30"/>
      <c r="AY862" s="30"/>
      <c r="AZ862" s="30"/>
      <c r="BA862" s="30"/>
      <c r="BB862" s="30"/>
      <c r="BC862" s="30"/>
      <c r="BD862" s="30"/>
      <c r="BE862" s="30"/>
      <c r="BF862" s="30"/>
      <c r="BG862" s="30"/>
      <c r="BH862" s="30"/>
      <c r="BI862" s="30"/>
      <c r="BJ862" s="30"/>
      <c r="BK862" s="30"/>
      <c r="BL862" s="30"/>
      <c r="BM862" s="30"/>
      <c r="BN862" s="30"/>
      <c r="BO862" s="30"/>
      <c r="BP862" s="30"/>
      <c r="BQ862" s="30"/>
      <c r="BR862" s="30"/>
      <c r="BS862" s="30"/>
      <c r="BT862" s="30"/>
      <c r="BU862" s="30"/>
      <c r="BV862" s="30"/>
      <c r="BW862" s="30"/>
      <c r="BX862" s="30"/>
      <c r="BY862" s="30"/>
      <c r="BZ862" s="30"/>
      <c r="CA862" s="30"/>
      <c r="CB862" s="30"/>
      <c r="CC862" s="30"/>
      <c r="CD862" s="30"/>
      <c r="CE862" s="30"/>
      <c r="CF862" s="30"/>
      <c r="CG862" s="30"/>
      <c r="CH862" s="30"/>
      <c r="CI862" s="30"/>
      <c r="CJ862" s="30"/>
      <c r="CK862" s="30"/>
      <c r="CL862" s="30"/>
      <c r="CM862" s="30"/>
      <c r="CN862" s="30"/>
      <c r="CO862" s="30"/>
      <c r="CP862" s="30"/>
      <c r="CQ862" s="30"/>
      <c r="CR862" s="30"/>
    </row>
    <row r="863" spans="1:96" x14ac:dyDescent="0.25">
      <c r="A863" s="30" t="s">
        <v>236</v>
      </c>
      <c r="B863" s="30">
        <v>3512</v>
      </c>
      <c r="C863" s="30" t="s">
        <v>2642</v>
      </c>
      <c r="D863" s="30">
        <v>880</v>
      </c>
      <c r="E863" s="30"/>
      <c r="F863" s="30"/>
      <c r="G863" s="30"/>
      <c r="H863" s="30"/>
      <c r="I863" s="30"/>
      <c r="J863" s="30"/>
      <c r="K863" s="30"/>
      <c r="L863" s="30"/>
      <c r="M863" s="30"/>
      <c r="N863" s="30"/>
      <c r="O863" s="30"/>
      <c r="P863" s="30"/>
      <c r="Q863" s="30"/>
      <c r="R863" s="30"/>
      <c r="S863" s="30"/>
      <c r="T863" s="30"/>
      <c r="U863" s="30"/>
      <c r="V863" s="30"/>
      <c r="W863" s="30"/>
      <c r="X863" s="30"/>
      <c r="Y863" s="30"/>
      <c r="Z863" s="30"/>
      <c r="AA863" s="30"/>
      <c r="AB863" s="30"/>
      <c r="AC863" s="30"/>
      <c r="AD863" s="30"/>
      <c r="AE863" s="30"/>
      <c r="AF863" s="30"/>
      <c r="AG863" s="30"/>
      <c r="AH863" s="30"/>
      <c r="AI863" s="30"/>
      <c r="AJ863" s="30"/>
      <c r="AK863" s="30"/>
      <c r="AL863" s="30"/>
      <c r="AM863" s="30"/>
      <c r="AN863" s="30"/>
      <c r="AO863" s="30"/>
      <c r="AP863" s="30"/>
      <c r="AQ863" s="30"/>
      <c r="AR863" s="30"/>
      <c r="AS863" s="30"/>
      <c r="AT863" s="30"/>
      <c r="AU863" s="30"/>
      <c r="AV863" s="30"/>
      <c r="AW863" s="30"/>
      <c r="AX863" s="30"/>
      <c r="AY863" s="30"/>
      <c r="AZ863" s="30"/>
      <c r="BA863" s="30"/>
      <c r="BB863" s="30"/>
      <c r="BC863" s="30"/>
      <c r="BD863" s="30"/>
      <c r="BE863" s="30"/>
      <c r="BF863" s="30"/>
      <c r="BG863" s="30"/>
      <c r="BH863" s="30"/>
      <c r="BI863" s="30"/>
      <c r="BJ863" s="30"/>
      <c r="BK863" s="30"/>
      <c r="BL863" s="30"/>
      <c r="BM863" s="30"/>
      <c r="BN863" s="30"/>
      <c r="BO863" s="30"/>
      <c r="BP863" s="30"/>
      <c r="BQ863" s="30"/>
      <c r="BR863" s="30"/>
      <c r="BS863" s="30"/>
      <c r="BT863" s="30"/>
      <c r="BU863" s="30"/>
      <c r="BV863" s="30"/>
      <c r="BW863" s="30"/>
      <c r="BX863" s="30"/>
      <c r="BY863" s="30"/>
      <c r="BZ863" s="30"/>
      <c r="CA863" s="30"/>
      <c r="CB863" s="30"/>
      <c r="CC863" s="30"/>
      <c r="CD863" s="30"/>
      <c r="CE863" s="30"/>
      <c r="CF863" s="30"/>
      <c r="CG863" s="30"/>
      <c r="CH863" s="30"/>
      <c r="CI863" s="30"/>
      <c r="CJ863" s="30"/>
      <c r="CK863" s="30"/>
      <c r="CL863" s="30"/>
      <c r="CM863" s="30"/>
      <c r="CN863" s="30"/>
      <c r="CO863" s="30"/>
      <c r="CP863" s="30"/>
      <c r="CQ863" s="30"/>
      <c r="CR863" s="30"/>
    </row>
    <row r="864" spans="1:96" x14ac:dyDescent="0.25">
      <c r="A864" s="30" t="s">
        <v>237</v>
      </c>
      <c r="B864" s="30">
        <v>1504</v>
      </c>
      <c r="C864" s="30" t="s">
        <v>2804</v>
      </c>
      <c r="D864" s="30">
        <v>2690</v>
      </c>
      <c r="E864" s="30"/>
      <c r="F864" s="30"/>
      <c r="G864" s="30"/>
      <c r="H864" s="30"/>
      <c r="I864" s="30"/>
      <c r="J864" s="30"/>
      <c r="K864" s="30"/>
      <c r="L864" s="30"/>
      <c r="M864" s="30"/>
      <c r="N864" s="30"/>
      <c r="O864" s="30"/>
      <c r="P864" s="30"/>
      <c r="Q864" s="30"/>
      <c r="R864" s="30"/>
      <c r="S864" s="30"/>
      <c r="T864" s="30"/>
      <c r="U864" s="30"/>
      <c r="V864" s="30"/>
      <c r="W864" s="30"/>
      <c r="X864" s="30"/>
      <c r="Y864" s="30"/>
      <c r="Z864" s="30"/>
      <c r="AA864" s="30"/>
      <c r="AB864" s="30"/>
      <c r="AC864" s="30"/>
      <c r="AD864" s="30"/>
      <c r="AE864" s="30"/>
      <c r="AF864" s="30"/>
      <c r="AG864" s="30"/>
      <c r="AH864" s="30"/>
      <c r="AI864" s="30"/>
      <c r="AJ864" s="30"/>
      <c r="AK864" s="30"/>
      <c r="AL864" s="30"/>
      <c r="AM864" s="30"/>
      <c r="AN864" s="30"/>
      <c r="AO864" s="30"/>
      <c r="AP864" s="30"/>
      <c r="AQ864" s="30"/>
      <c r="AR864" s="30"/>
      <c r="AS864" s="30"/>
      <c r="AT864" s="30"/>
      <c r="AU864" s="30"/>
      <c r="AV864" s="30"/>
      <c r="AW864" s="30"/>
      <c r="AX864" s="30"/>
      <c r="AY864" s="30"/>
      <c r="AZ864" s="30"/>
      <c r="BA864" s="30"/>
      <c r="BB864" s="30"/>
      <c r="BC864" s="30"/>
      <c r="BD864" s="30"/>
      <c r="BE864" s="30"/>
      <c r="BF864" s="30"/>
      <c r="BG864" s="30"/>
      <c r="BH864" s="30"/>
      <c r="BI864" s="30"/>
      <c r="BJ864" s="30"/>
      <c r="BK864" s="30"/>
      <c r="BL864" s="30"/>
      <c r="BM864" s="30"/>
      <c r="BN864" s="30"/>
      <c r="BO864" s="30"/>
      <c r="BP864" s="30"/>
      <c r="BQ864" s="30"/>
      <c r="BR864" s="30"/>
      <c r="BS864" s="30"/>
      <c r="BT864" s="30"/>
      <c r="BU864" s="30"/>
      <c r="BV864" s="30"/>
      <c r="BW864" s="30"/>
      <c r="BX864" s="30"/>
      <c r="BY864" s="30"/>
      <c r="BZ864" s="30"/>
      <c r="CA864" s="30"/>
      <c r="CB864" s="30"/>
      <c r="CC864" s="30"/>
      <c r="CD864" s="30"/>
      <c r="CE864" s="30"/>
      <c r="CF864" s="30"/>
      <c r="CG864" s="30"/>
      <c r="CH864" s="30"/>
      <c r="CI864" s="30"/>
      <c r="CJ864" s="30"/>
      <c r="CK864" s="30"/>
      <c r="CL864" s="30"/>
      <c r="CM864" s="30"/>
      <c r="CN864" s="30"/>
      <c r="CO864" s="30"/>
      <c r="CP864" s="30"/>
      <c r="CQ864" s="30"/>
      <c r="CR864" s="30"/>
    </row>
    <row r="865" spans="1:96" x14ac:dyDescent="0.25">
      <c r="A865" s="30" t="s">
        <v>238</v>
      </c>
      <c r="B865" s="30">
        <v>3536</v>
      </c>
      <c r="C865" s="30" t="s">
        <v>2666</v>
      </c>
      <c r="D865" s="30">
        <v>1420</v>
      </c>
      <c r="E865" s="30"/>
      <c r="F865" s="30"/>
      <c r="G865" s="30"/>
      <c r="H865" s="30"/>
      <c r="I865" s="30"/>
      <c r="J865" s="30"/>
      <c r="K865" s="30"/>
      <c r="L865" s="30"/>
      <c r="M865" s="30"/>
      <c r="N865" s="30"/>
      <c r="O865" s="30"/>
      <c r="P865" s="30"/>
      <c r="Q865" s="30"/>
      <c r="R865" s="30"/>
      <c r="S865" s="30"/>
      <c r="T865" s="30"/>
      <c r="U865" s="30"/>
      <c r="V865" s="30"/>
      <c r="W865" s="30"/>
      <c r="X865" s="30"/>
      <c r="Y865" s="30"/>
      <c r="Z865" s="30"/>
      <c r="AA865" s="30"/>
      <c r="AB865" s="30"/>
      <c r="AC865" s="30"/>
      <c r="AD865" s="30"/>
      <c r="AE865" s="30"/>
      <c r="AF865" s="30"/>
      <c r="AG865" s="30"/>
      <c r="AH865" s="30"/>
      <c r="AI865" s="30"/>
      <c r="AJ865" s="30"/>
      <c r="AK865" s="30"/>
      <c r="AL865" s="30"/>
      <c r="AM865" s="30"/>
      <c r="AN865" s="30"/>
      <c r="AO865" s="30"/>
      <c r="AP865" s="30"/>
      <c r="AQ865" s="30"/>
      <c r="AR865" s="30"/>
      <c r="AS865" s="30"/>
      <c r="AT865" s="30"/>
      <c r="AU865" s="30"/>
      <c r="AV865" s="30"/>
      <c r="AW865" s="30"/>
      <c r="AX865" s="30"/>
      <c r="AY865" s="30"/>
      <c r="AZ865" s="30"/>
      <c r="BA865" s="30"/>
      <c r="BB865" s="30"/>
      <c r="BC865" s="30"/>
      <c r="BD865" s="30"/>
      <c r="BE865" s="30"/>
      <c r="BF865" s="30"/>
      <c r="BG865" s="30"/>
      <c r="BH865" s="30"/>
      <c r="BI865" s="30"/>
      <c r="BJ865" s="30"/>
      <c r="BK865" s="30"/>
      <c r="BL865" s="30"/>
      <c r="BM865" s="30"/>
      <c r="BN865" s="30"/>
      <c r="BO865" s="30"/>
      <c r="BP865" s="30"/>
      <c r="BQ865" s="30"/>
      <c r="BR865" s="30"/>
      <c r="BS865" s="30"/>
      <c r="BT865" s="30"/>
      <c r="BU865" s="30"/>
      <c r="BV865" s="30"/>
      <c r="BW865" s="30"/>
      <c r="BX865" s="30"/>
      <c r="BY865" s="30"/>
      <c r="BZ865" s="30"/>
      <c r="CA865" s="30"/>
      <c r="CB865" s="30"/>
      <c r="CC865" s="30"/>
      <c r="CD865" s="30"/>
      <c r="CE865" s="30"/>
      <c r="CF865" s="30"/>
      <c r="CG865" s="30"/>
      <c r="CH865" s="30"/>
      <c r="CI865" s="30"/>
      <c r="CJ865" s="30"/>
      <c r="CK865" s="30"/>
      <c r="CL865" s="30"/>
      <c r="CM865" s="30"/>
      <c r="CN865" s="30"/>
      <c r="CO865" s="30"/>
      <c r="CP865" s="30"/>
      <c r="CQ865" s="30"/>
      <c r="CR865" s="30"/>
    </row>
    <row r="866" spans="1:96" x14ac:dyDescent="0.25">
      <c r="A866" s="30" t="s">
        <v>239</v>
      </c>
      <c r="B866" s="30">
        <v>3281</v>
      </c>
      <c r="C866" s="30" t="s">
        <v>2879</v>
      </c>
      <c r="D866" s="30">
        <v>1195</v>
      </c>
      <c r="E866" s="30"/>
      <c r="F866" s="30"/>
      <c r="G866" s="30"/>
      <c r="H866" s="30"/>
      <c r="I866" s="30"/>
      <c r="J866" s="30"/>
      <c r="K866" s="30"/>
      <c r="L866" s="30"/>
      <c r="M866" s="30"/>
      <c r="N866" s="30"/>
      <c r="O866" s="30"/>
      <c r="P866" s="30"/>
      <c r="Q866" s="30"/>
      <c r="R866" s="30"/>
      <c r="S866" s="30"/>
      <c r="T866" s="30"/>
      <c r="U866" s="30"/>
      <c r="V866" s="30"/>
      <c r="W866" s="30"/>
      <c r="X866" s="30"/>
      <c r="Y866" s="30"/>
      <c r="Z866" s="30"/>
      <c r="AA866" s="30"/>
      <c r="AB866" s="30"/>
      <c r="AC866" s="30"/>
      <c r="AD866" s="30"/>
      <c r="AE866" s="30"/>
      <c r="AF866" s="30"/>
      <c r="AG866" s="30"/>
      <c r="AH866" s="30"/>
      <c r="AI866" s="30"/>
      <c r="AJ866" s="30"/>
      <c r="AK866" s="30"/>
      <c r="AL866" s="30"/>
      <c r="AM866" s="30"/>
      <c r="AN866" s="30"/>
      <c r="AO866" s="30"/>
      <c r="AP866" s="30"/>
      <c r="AQ866" s="30"/>
      <c r="AR866" s="30"/>
      <c r="AS866" s="30"/>
      <c r="AT866" s="30"/>
      <c r="AU866" s="30"/>
      <c r="AV866" s="30"/>
      <c r="AW866" s="30"/>
      <c r="AX866" s="30"/>
      <c r="AY866" s="30"/>
      <c r="AZ866" s="30"/>
      <c r="BA866" s="30"/>
      <c r="BB866" s="30"/>
      <c r="BC866" s="30"/>
      <c r="BD866" s="30"/>
      <c r="BE866" s="30"/>
      <c r="BF866" s="30"/>
      <c r="BG866" s="30"/>
      <c r="BH866" s="30"/>
      <c r="BI866" s="30"/>
      <c r="BJ866" s="30"/>
      <c r="BK866" s="30"/>
      <c r="BL866" s="30"/>
      <c r="BM866" s="30"/>
      <c r="BN866" s="30"/>
      <c r="BO866" s="30"/>
      <c r="BP866" s="30"/>
      <c r="BQ866" s="30"/>
      <c r="BR866" s="30"/>
      <c r="BS866" s="30"/>
      <c r="BT866" s="30"/>
      <c r="BU866" s="30"/>
      <c r="BV866" s="30"/>
      <c r="BW866" s="30"/>
      <c r="BX866" s="30"/>
      <c r="BY866" s="30"/>
      <c r="BZ866" s="30"/>
      <c r="CA866" s="30"/>
      <c r="CB866" s="30"/>
      <c r="CC866" s="30"/>
      <c r="CD866" s="30"/>
      <c r="CE866" s="30"/>
      <c r="CF866" s="30"/>
      <c r="CG866" s="30"/>
      <c r="CH866" s="30"/>
      <c r="CI866" s="30"/>
      <c r="CJ866" s="30"/>
      <c r="CK866" s="30"/>
      <c r="CL866" s="30"/>
      <c r="CM866" s="30"/>
      <c r="CN866" s="30"/>
      <c r="CO866" s="30"/>
      <c r="CP866" s="30"/>
      <c r="CQ866" s="30"/>
      <c r="CR866" s="30"/>
    </row>
    <row r="867" spans="1:96" x14ac:dyDescent="0.25">
      <c r="A867" s="30" t="s">
        <v>240</v>
      </c>
      <c r="B867" s="30">
        <v>3542</v>
      </c>
      <c r="C867" s="30" t="s">
        <v>2928</v>
      </c>
      <c r="D867" s="30">
        <v>2650</v>
      </c>
      <c r="E867" s="30"/>
      <c r="F867" s="30"/>
      <c r="G867" s="30"/>
      <c r="H867" s="30"/>
      <c r="I867" s="30"/>
      <c r="J867" s="30"/>
      <c r="K867" s="30"/>
      <c r="L867" s="30"/>
      <c r="M867" s="30"/>
      <c r="N867" s="30"/>
      <c r="O867" s="30"/>
      <c r="P867" s="30"/>
      <c r="Q867" s="30"/>
      <c r="R867" s="30"/>
      <c r="S867" s="30"/>
      <c r="T867" s="30"/>
      <c r="U867" s="30"/>
      <c r="V867" s="30"/>
      <c r="W867" s="30"/>
      <c r="X867" s="30"/>
      <c r="Y867" s="30"/>
      <c r="Z867" s="30"/>
      <c r="AA867" s="30"/>
      <c r="AB867" s="30"/>
      <c r="AC867" s="30"/>
      <c r="AD867" s="30"/>
      <c r="AE867" s="30"/>
      <c r="AF867" s="30"/>
      <c r="AG867" s="30"/>
      <c r="AH867" s="30"/>
      <c r="AI867" s="30"/>
      <c r="AJ867" s="30"/>
      <c r="AK867" s="30"/>
      <c r="AL867" s="30"/>
      <c r="AM867" s="30"/>
      <c r="AN867" s="30"/>
      <c r="AO867" s="30"/>
      <c r="AP867" s="30"/>
      <c r="AQ867" s="30"/>
      <c r="AR867" s="30"/>
      <c r="AS867" s="30"/>
      <c r="AT867" s="30"/>
      <c r="AU867" s="30"/>
      <c r="AV867" s="30"/>
      <c r="AW867" s="30"/>
      <c r="AX867" s="30"/>
      <c r="AY867" s="30"/>
      <c r="AZ867" s="30"/>
      <c r="BA867" s="30"/>
      <c r="BB867" s="30"/>
      <c r="BC867" s="30"/>
      <c r="BD867" s="30"/>
      <c r="BE867" s="30"/>
      <c r="BF867" s="30"/>
      <c r="BG867" s="30"/>
      <c r="BH867" s="30"/>
      <c r="BI867" s="30"/>
      <c r="BJ867" s="30"/>
      <c r="BK867" s="30"/>
      <c r="BL867" s="30"/>
      <c r="BM867" s="30"/>
      <c r="BN867" s="30"/>
      <c r="BO867" s="30"/>
      <c r="BP867" s="30"/>
      <c r="BQ867" s="30"/>
      <c r="BR867" s="30"/>
      <c r="BS867" s="30"/>
      <c r="BT867" s="30"/>
      <c r="BU867" s="30"/>
      <c r="BV867" s="30"/>
      <c r="BW867" s="30"/>
      <c r="BX867" s="30"/>
      <c r="BY867" s="30"/>
      <c r="BZ867" s="30"/>
      <c r="CA867" s="30"/>
      <c r="CB867" s="30"/>
      <c r="CC867" s="30"/>
      <c r="CD867" s="30"/>
      <c r="CE867" s="30"/>
      <c r="CF867" s="30"/>
      <c r="CG867" s="30"/>
      <c r="CH867" s="30"/>
      <c r="CI867" s="30"/>
      <c r="CJ867" s="30"/>
      <c r="CK867" s="30"/>
      <c r="CL867" s="30"/>
      <c r="CM867" s="30"/>
      <c r="CN867" s="30"/>
      <c r="CO867" s="30"/>
      <c r="CP867" s="30"/>
      <c r="CQ867" s="30"/>
      <c r="CR867" s="30"/>
    </row>
    <row r="868" spans="1:96" x14ac:dyDescent="0.25">
      <c r="A868" s="30" t="s">
        <v>241</v>
      </c>
      <c r="B868" s="30">
        <v>3546</v>
      </c>
      <c r="C868" s="30" t="s">
        <v>2928</v>
      </c>
      <c r="D868" s="30">
        <v>2650</v>
      </c>
      <c r="E868" s="30"/>
      <c r="F868" s="30"/>
      <c r="G868" s="30"/>
      <c r="H868" s="30"/>
      <c r="I868" s="30"/>
      <c r="J868" s="30"/>
      <c r="K868" s="30"/>
      <c r="L868" s="30"/>
      <c r="M868" s="30"/>
      <c r="N868" s="30"/>
      <c r="O868" s="30"/>
      <c r="P868" s="30"/>
      <c r="Q868" s="30"/>
      <c r="R868" s="30"/>
      <c r="S868" s="30"/>
      <c r="T868" s="30"/>
      <c r="U868" s="30"/>
      <c r="V868" s="30"/>
      <c r="W868" s="30"/>
      <c r="X868" s="30"/>
      <c r="Y868" s="30"/>
      <c r="Z868" s="30"/>
      <c r="AA868" s="30"/>
      <c r="AB868" s="30"/>
      <c r="AC868" s="30"/>
      <c r="AD868" s="30"/>
      <c r="AE868" s="30"/>
      <c r="AF868" s="30"/>
      <c r="AG868" s="30"/>
      <c r="AH868" s="30"/>
      <c r="AI868" s="30"/>
      <c r="AJ868" s="30"/>
      <c r="AK868" s="30"/>
      <c r="AL868" s="30"/>
      <c r="AM868" s="30"/>
      <c r="AN868" s="30"/>
      <c r="AO868" s="30"/>
      <c r="AP868" s="30"/>
      <c r="AQ868" s="30"/>
      <c r="AR868" s="30"/>
      <c r="AS868" s="30"/>
      <c r="AT868" s="30"/>
      <c r="AU868" s="30"/>
      <c r="AV868" s="30"/>
      <c r="AW868" s="30"/>
      <c r="AX868" s="30"/>
      <c r="AY868" s="30"/>
      <c r="AZ868" s="30"/>
      <c r="BA868" s="30"/>
      <c r="BB868" s="30"/>
      <c r="BC868" s="30"/>
      <c r="BD868" s="30"/>
      <c r="BE868" s="30"/>
      <c r="BF868" s="30"/>
      <c r="BG868" s="30"/>
      <c r="BH868" s="30"/>
      <c r="BI868" s="30"/>
      <c r="BJ868" s="30"/>
      <c r="BK868" s="30"/>
      <c r="BL868" s="30"/>
      <c r="BM868" s="30"/>
      <c r="BN868" s="30"/>
      <c r="BO868" s="30"/>
      <c r="BP868" s="30"/>
      <c r="BQ868" s="30"/>
      <c r="BR868" s="30"/>
      <c r="BS868" s="30"/>
      <c r="BT868" s="30"/>
      <c r="BU868" s="30"/>
      <c r="BV868" s="30"/>
      <c r="BW868" s="30"/>
      <c r="BX868" s="30"/>
      <c r="BY868" s="30"/>
      <c r="BZ868" s="30"/>
      <c r="CA868" s="30"/>
      <c r="CB868" s="30"/>
      <c r="CC868" s="30"/>
      <c r="CD868" s="30"/>
      <c r="CE868" s="30"/>
      <c r="CF868" s="30"/>
      <c r="CG868" s="30"/>
      <c r="CH868" s="30"/>
      <c r="CI868" s="30"/>
      <c r="CJ868" s="30"/>
      <c r="CK868" s="30"/>
      <c r="CL868" s="30"/>
      <c r="CM868" s="30"/>
      <c r="CN868" s="30"/>
      <c r="CO868" s="30"/>
      <c r="CP868" s="30"/>
      <c r="CQ868" s="30"/>
      <c r="CR868" s="30"/>
    </row>
    <row r="869" spans="1:96" x14ac:dyDescent="0.25">
      <c r="A869" s="30" t="s">
        <v>242</v>
      </c>
      <c r="B869" s="30">
        <v>3556</v>
      </c>
      <c r="C869" s="30" t="s">
        <v>2910</v>
      </c>
      <c r="D869" s="30">
        <v>1350</v>
      </c>
      <c r="E869" s="30"/>
      <c r="F869" s="30"/>
      <c r="G869" s="30"/>
      <c r="H869" s="30"/>
      <c r="I869" s="30"/>
      <c r="J869" s="30"/>
      <c r="K869" s="30"/>
      <c r="L869" s="30"/>
      <c r="M869" s="30"/>
      <c r="N869" s="30"/>
      <c r="O869" s="30"/>
      <c r="P869" s="30"/>
      <c r="Q869" s="30"/>
      <c r="R869" s="30"/>
      <c r="S869" s="30"/>
      <c r="T869" s="30"/>
      <c r="U869" s="30"/>
      <c r="V869" s="30"/>
      <c r="W869" s="30"/>
      <c r="X869" s="30"/>
      <c r="Y869" s="30"/>
      <c r="Z869" s="30"/>
      <c r="AA869" s="30"/>
      <c r="AB869" s="30"/>
      <c r="AC869" s="30"/>
      <c r="AD869" s="30"/>
      <c r="AE869" s="30"/>
      <c r="AF869" s="30"/>
      <c r="AG869" s="30"/>
      <c r="AH869" s="30"/>
      <c r="AI869" s="30"/>
      <c r="AJ869" s="30"/>
      <c r="AK869" s="30"/>
      <c r="AL869" s="30"/>
      <c r="AM869" s="30"/>
      <c r="AN869" s="30"/>
      <c r="AO869" s="30"/>
      <c r="AP869" s="30"/>
      <c r="AQ869" s="30"/>
      <c r="AR869" s="30"/>
      <c r="AS869" s="30"/>
      <c r="AT869" s="30"/>
      <c r="AU869" s="30"/>
      <c r="AV869" s="30"/>
      <c r="AW869" s="30"/>
      <c r="AX869" s="30"/>
      <c r="AY869" s="30"/>
      <c r="AZ869" s="30"/>
      <c r="BA869" s="30"/>
      <c r="BB869" s="30"/>
      <c r="BC869" s="30"/>
      <c r="BD869" s="30"/>
      <c r="BE869" s="30"/>
      <c r="BF869" s="30"/>
      <c r="BG869" s="30"/>
      <c r="BH869" s="30"/>
      <c r="BI869" s="30"/>
      <c r="BJ869" s="30"/>
      <c r="BK869" s="30"/>
      <c r="BL869" s="30"/>
      <c r="BM869" s="30"/>
      <c r="BN869" s="30"/>
      <c r="BO869" s="30"/>
      <c r="BP869" s="30"/>
      <c r="BQ869" s="30"/>
      <c r="BR869" s="30"/>
      <c r="BS869" s="30"/>
      <c r="BT869" s="30"/>
      <c r="BU869" s="30"/>
      <c r="BV869" s="30"/>
      <c r="BW869" s="30"/>
      <c r="BX869" s="30"/>
      <c r="BY869" s="30"/>
      <c r="BZ869" s="30"/>
      <c r="CA869" s="30"/>
      <c r="CB869" s="30"/>
      <c r="CC869" s="30"/>
      <c r="CD869" s="30"/>
      <c r="CE869" s="30"/>
      <c r="CF869" s="30"/>
      <c r="CG869" s="30"/>
      <c r="CH869" s="30"/>
      <c r="CI869" s="30"/>
      <c r="CJ869" s="30"/>
      <c r="CK869" s="30"/>
      <c r="CL869" s="30"/>
      <c r="CM869" s="30"/>
      <c r="CN869" s="30"/>
      <c r="CO869" s="30"/>
      <c r="CP869" s="30"/>
      <c r="CQ869" s="30"/>
      <c r="CR869" s="30"/>
    </row>
    <row r="870" spans="1:96" x14ac:dyDescent="0.25">
      <c r="A870" s="30" t="s">
        <v>243</v>
      </c>
      <c r="B870" s="30">
        <v>3570</v>
      </c>
      <c r="C870" s="30" t="s">
        <v>2712</v>
      </c>
      <c r="D870" s="30">
        <v>2000</v>
      </c>
      <c r="E870" s="30"/>
      <c r="F870" s="30"/>
      <c r="G870" s="30"/>
      <c r="H870" s="30"/>
      <c r="I870" s="30"/>
      <c r="J870" s="30"/>
      <c r="K870" s="30"/>
      <c r="L870" s="30"/>
      <c r="M870" s="30"/>
      <c r="N870" s="30"/>
      <c r="O870" s="30"/>
      <c r="P870" s="30"/>
      <c r="Q870" s="30"/>
      <c r="R870" s="30"/>
      <c r="S870" s="30"/>
      <c r="T870" s="30"/>
      <c r="U870" s="30"/>
      <c r="V870" s="30"/>
      <c r="W870" s="30"/>
      <c r="X870" s="30"/>
      <c r="Y870" s="30"/>
      <c r="Z870" s="30"/>
      <c r="AA870" s="30"/>
      <c r="AB870" s="30"/>
      <c r="AC870" s="30"/>
      <c r="AD870" s="30"/>
      <c r="AE870" s="30"/>
      <c r="AF870" s="30"/>
      <c r="AG870" s="30"/>
      <c r="AH870" s="30"/>
      <c r="AI870" s="30"/>
      <c r="AJ870" s="30"/>
      <c r="AK870" s="30"/>
      <c r="AL870" s="30"/>
      <c r="AM870" s="30"/>
      <c r="AN870" s="30"/>
      <c r="AO870" s="30"/>
      <c r="AP870" s="30"/>
      <c r="AQ870" s="30"/>
      <c r="AR870" s="30"/>
      <c r="AS870" s="30"/>
      <c r="AT870" s="30"/>
      <c r="AU870" s="30"/>
      <c r="AV870" s="30"/>
      <c r="AW870" s="30"/>
      <c r="AX870" s="30"/>
      <c r="AY870" s="30"/>
      <c r="AZ870" s="30"/>
      <c r="BA870" s="30"/>
      <c r="BB870" s="30"/>
      <c r="BC870" s="30"/>
      <c r="BD870" s="30"/>
      <c r="BE870" s="30"/>
      <c r="BF870" s="30"/>
      <c r="BG870" s="30"/>
      <c r="BH870" s="30"/>
      <c r="BI870" s="30"/>
      <c r="BJ870" s="30"/>
      <c r="BK870" s="30"/>
      <c r="BL870" s="30"/>
      <c r="BM870" s="30"/>
      <c r="BN870" s="30"/>
      <c r="BO870" s="30"/>
      <c r="BP870" s="30"/>
      <c r="BQ870" s="30"/>
      <c r="BR870" s="30"/>
      <c r="BS870" s="30"/>
      <c r="BT870" s="30"/>
      <c r="BU870" s="30"/>
      <c r="BV870" s="30"/>
      <c r="BW870" s="30"/>
      <c r="BX870" s="30"/>
      <c r="BY870" s="30"/>
      <c r="BZ870" s="30"/>
      <c r="CA870" s="30"/>
      <c r="CB870" s="30"/>
      <c r="CC870" s="30"/>
      <c r="CD870" s="30"/>
      <c r="CE870" s="30"/>
      <c r="CF870" s="30"/>
      <c r="CG870" s="30"/>
      <c r="CH870" s="30"/>
      <c r="CI870" s="30"/>
      <c r="CJ870" s="30"/>
      <c r="CK870" s="30"/>
      <c r="CL870" s="30"/>
      <c r="CM870" s="30"/>
      <c r="CN870" s="30"/>
      <c r="CO870" s="30"/>
      <c r="CP870" s="30"/>
      <c r="CQ870" s="30"/>
      <c r="CR870" s="30"/>
    </row>
    <row r="871" spans="1:96" x14ac:dyDescent="0.25">
      <c r="A871" s="30" t="s">
        <v>244</v>
      </c>
      <c r="B871" s="30">
        <v>3572</v>
      </c>
      <c r="C871" s="30" t="s">
        <v>2910</v>
      </c>
      <c r="D871" s="30">
        <v>1350</v>
      </c>
      <c r="E871" s="30"/>
      <c r="F871" s="30"/>
      <c r="G871" s="30"/>
      <c r="H871" s="30"/>
      <c r="I871" s="30"/>
      <c r="J871" s="30"/>
      <c r="K871" s="30"/>
      <c r="L871" s="30"/>
      <c r="M871" s="30"/>
      <c r="N871" s="30"/>
      <c r="O871" s="30"/>
      <c r="P871" s="30"/>
      <c r="Q871" s="30"/>
      <c r="R871" s="30"/>
      <c r="S871" s="30"/>
      <c r="T871" s="30"/>
      <c r="U871" s="30"/>
      <c r="V871" s="30"/>
      <c r="W871" s="30"/>
      <c r="X871" s="30"/>
      <c r="Y871" s="30"/>
      <c r="Z871" s="30"/>
      <c r="AA871" s="30"/>
      <c r="AB871" s="30"/>
      <c r="AC871" s="30"/>
      <c r="AD871" s="30"/>
      <c r="AE871" s="30"/>
      <c r="AF871" s="30"/>
      <c r="AG871" s="30"/>
      <c r="AH871" s="30"/>
      <c r="AI871" s="30"/>
      <c r="AJ871" s="30"/>
      <c r="AK871" s="30"/>
      <c r="AL871" s="30"/>
      <c r="AM871" s="30"/>
      <c r="AN871" s="30"/>
      <c r="AO871" s="30"/>
      <c r="AP871" s="30"/>
      <c r="AQ871" s="30"/>
      <c r="AR871" s="30"/>
      <c r="AS871" s="30"/>
      <c r="AT871" s="30"/>
      <c r="AU871" s="30"/>
      <c r="AV871" s="30"/>
      <c r="AW871" s="30"/>
      <c r="AX871" s="30"/>
      <c r="AY871" s="30"/>
      <c r="AZ871" s="30"/>
      <c r="BA871" s="30"/>
      <c r="BB871" s="30"/>
      <c r="BC871" s="30"/>
      <c r="BD871" s="30"/>
      <c r="BE871" s="30"/>
      <c r="BF871" s="30"/>
      <c r="BG871" s="30"/>
      <c r="BH871" s="30"/>
      <c r="BI871" s="30"/>
      <c r="BJ871" s="30"/>
      <c r="BK871" s="30"/>
      <c r="BL871" s="30"/>
      <c r="BM871" s="30"/>
      <c r="BN871" s="30"/>
      <c r="BO871" s="30"/>
      <c r="BP871" s="30"/>
      <c r="BQ871" s="30"/>
      <c r="BR871" s="30"/>
      <c r="BS871" s="30"/>
      <c r="BT871" s="30"/>
      <c r="BU871" s="30"/>
      <c r="BV871" s="30"/>
      <c r="BW871" s="30"/>
      <c r="BX871" s="30"/>
      <c r="BY871" s="30"/>
      <c r="BZ871" s="30"/>
      <c r="CA871" s="30"/>
      <c r="CB871" s="30"/>
      <c r="CC871" s="30"/>
      <c r="CD871" s="30"/>
      <c r="CE871" s="30"/>
      <c r="CF871" s="30"/>
      <c r="CG871" s="30"/>
      <c r="CH871" s="30"/>
      <c r="CI871" s="30"/>
      <c r="CJ871" s="30"/>
      <c r="CK871" s="30"/>
      <c r="CL871" s="30"/>
      <c r="CM871" s="30"/>
      <c r="CN871" s="30"/>
      <c r="CO871" s="30"/>
      <c r="CP871" s="30"/>
      <c r="CQ871" s="30"/>
      <c r="CR871" s="30"/>
    </row>
    <row r="872" spans="1:96" x14ac:dyDescent="0.25">
      <c r="A872" s="30" t="s">
        <v>245</v>
      </c>
      <c r="B872" s="30">
        <v>3582</v>
      </c>
      <c r="C872" s="30" t="s">
        <v>2929</v>
      </c>
      <c r="D872" s="30">
        <v>1990</v>
      </c>
      <c r="E872" s="30"/>
      <c r="F872" s="30"/>
      <c r="G872" s="30"/>
      <c r="H872" s="30"/>
      <c r="I872" s="30"/>
      <c r="J872" s="30"/>
      <c r="K872" s="30"/>
      <c r="L872" s="30"/>
      <c r="M872" s="30"/>
      <c r="N872" s="30"/>
      <c r="O872" s="30"/>
      <c r="P872" s="30"/>
      <c r="Q872" s="30"/>
      <c r="R872" s="30"/>
      <c r="S872" s="30"/>
      <c r="T872" s="30"/>
      <c r="U872" s="30"/>
      <c r="V872" s="30"/>
      <c r="W872" s="30"/>
      <c r="X872" s="30"/>
      <c r="Y872" s="30"/>
      <c r="Z872" s="30"/>
      <c r="AA872" s="30"/>
      <c r="AB872" s="30"/>
      <c r="AC872" s="30"/>
      <c r="AD872" s="30"/>
      <c r="AE872" s="30"/>
      <c r="AF872" s="30"/>
      <c r="AG872" s="30"/>
      <c r="AH872" s="30"/>
      <c r="AI872" s="30"/>
      <c r="AJ872" s="30"/>
      <c r="AK872" s="30"/>
      <c r="AL872" s="30"/>
      <c r="AM872" s="30"/>
      <c r="AN872" s="30"/>
      <c r="AO872" s="30"/>
      <c r="AP872" s="30"/>
      <c r="AQ872" s="30"/>
      <c r="AR872" s="30"/>
      <c r="AS872" s="30"/>
      <c r="AT872" s="30"/>
      <c r="AU872" s="30"/>
      <c r="AV872" s="30"/>
      <c r="AW872" s="30"/>
      <c r="AX872" s="30"/>
      <c r="AY872" s="30"/>
      <c r="AZ872" s="30"/>
      <c r="BA872" s="30"/>
      <c r="BB872" s="30"/>
      <c r="BC872" s="30"/>
      <c r="BD872" s="30"/>
      <c r="BE872" s="30"/>
      <c r="BF872" s="30"/>
      <c r="BG872" s="30"/>
      <c r="BH872" s="30"/>
      <c r="BI872" s="30"/>
      <c r="BJ872" s="30"/>
      <c r="BK872" s="30"/>
      <c r="BL872" s="30"/>
      <c r="BM872" s="30"/>
      <c r="BN872" s="30"/>
      <c r="BO872" s="30"/>
      <c r="BP872" s="30"/>
      <c r="BQ872" s="30"/>
      <c r="BR872" s="30"/>
      <c r="BS872" s="30"/>
      <c r="BT872" s="30"/>
      <c r="BU872" s="30"/>
      <c r="BV872" s="30"/>
      <c r="BW872" s="30"/>
      <c r="BX872" s="30"/>
      <c r="BY872" s="30"/>
      <c r="BZ872" s="30"/>
      <c r="CA872" s="30"/>
      <c r="CB872" s="30"/>
      <c r="CC872" s="30"/>
      <c r="CD872" s="30"/>
      <c r="CE872" s="30"/>
      <c r="CF872" s="30"/>
      <c r="CG872" s="30"/>
      <c r="CH872" s="30"/>
      <c r="CI872" s="30"/>
      <c r="CJ872" s="30"/>
      <c r="CK872" s="30"/>
      <c r="CL872" s="30"/>
      <c r="CM872" s="30"/>
      <c r="CN872" s="30"/>
      <c r="CO872" s="30"/>
      <c r="CP872" s="30"/>
      <c r="CQ872" s="30"/>
      <c r="CR872" s="30"/>
    </row>
    <row r="873" spans="1:96" x14ac:dyDescent="0.25">
      <c r="A873" s="30" t="s">
        <v>246</v>
      </c>
      <c r="B873" s="30">
        <v>3584</v>
      </c>
      <c r="C873" s="30" t="s">
        <v>2712</v>
      </c>
      <c r="D873" s="30">
        <v>2000</v>
      </c>
      <c r="E873" s="30"/>
      <c r="F873" s="30"/>
      <c r="G873" s="30"/>
      <c r="H873" s="30"/>
      <c r="I873" s="30"/>
      <c r="J873" s="30"/>
      <c r="K873" s="30"/>
      <c r="L873" s="30"/>
      <c r="M873" s="30"/>
      <c r="N873" s="30"/>
      <c r="O873" s="30"/>
      <c r="P873" s="30"/>
      <c r="Q873" s="30"/>
      <c r="R873" s="30"/>
      <c r="S873" s="30"/>
      <c r="T873" s="30"/>
      <c r="U873" s="30"/>
      <c r="V873" s="30"/>
      <c r="W873" s="30"/>
      <c r="X873" s="30"/>
      <c r="Y873" s="30"/>
      <c r="Z873" s="30"/>
      <c r="AA873" s="30"/>
      <c r="AB873" s="30"/>
      <c r="AC873" s="30"/>
      <c r="AD873" s="30"/>
      <c r="AE873" s="30"/>
      <c r="AF873" s="30"/>
      <c r="AG873" s="30"/>
      <c r="AH873" s="30"/>
      <c r="AI873" s="30"/>
      <c r="AJ873" s="30"/>
      <c r="AK873" s="30"/>
      <c r="AL873" s="30"/>
      <c r="AM873" s="30"/>
      <c r="AN873" s="30"/>
      <c r="AO873" s="30"/>
      <c r="AP873" s="30"/>
      <c r="AQ873" s="30"/>
      <c r="AR873" s="30"/>
      <c r="AS873" s="30"/>
      <c r="AT873" s="30"/>
      <c r="AU873" s="30"/>
      <c r="AV873" s="30"/>
      <c r="AW873" s="30"/>
      <c r="AX873" s="30"/>
      <c r="AY873" s="30"/>
      <c r="AZ873" s="30"/>
      <c r="BA873" s="30"/>
      <c r="BB873" s="30"/>
      <c r="BC873" s="30"/>
      <c r="BD873" s="30"/>
      <c r="BE873" s="30"/>
      <c r="BF873" s="30"/>
      <c r="BG873" s="30"/>
      <c r="BH873" s="30"/>
      <c r="BI873" s="30"/>
      <c r="BJ873" s="30"/>
      <c r="BK873" s="30"/>
      <c r="BL873" s="30"/>
      <c r="BM873" s="30"/>
      <c r="BN873" s="30"/>
      <c r="BO873" s="30"/>
      <c r="BP873" s="30"/>
      <c r="BQ873" s="30"/>
      <c r="BR873" s="30"/>
      <c r="BS873" s="30"/>
      <c r="BT873" s="30"/>
      <c r="BU873" s="30"/>
      <c r="BV873" s="30"/>
      <c r="BW873" s="30"/>
      <c r="BX873" s="30"/>
      <c r="BY873" s="30"/>
      <c r="BZ873" s="30"/>
      <c r="CA873" s="30"/>
      <c r="CB873" s="30"/>
      <c r="CC873" s="30"/>
      <c r="CD873" s="30"/>
      <c r="CE873" s="30"/>
      <c r="CF873" s="30"/>
      <c r="CG873" s="30"/>
      <c r="CH873" s="30"/>
      <c r="CI873" s="30"/>
      <c r="CJ873" s="30"/>
      <c r="CK873" s="30"/>
      <c r="CL873" s="30"/>
      <c r="CM873" s="30"/>
      <c r="CN873" s="30"/>
      <c r="CO873" s="30"/>
      <c r="CP873" s="30"/>
      <c r="CQ873" s="30"/>
      <c r="CR873" s="30"/>
    </row>
    <row r="874" spans="1:96" x14ac:dyDescent="0.25">
      <c r="A874" s="30" t="s">
        <v>247</v>
      </c>
      <c r="B874" s="30">
        <v>3585</v>
      </c>
      <c r="C874" s="30" t="s">
        <v>2787</v>
      </c>
      <c r="D874" s="30">
        <v>1220</v>
      </c>
      <c r="E874" s="30"/>
      <c r="F874" s="30"/>
      <c r="G874" s="30"/>
      <c r="H874" s="30"/>
      <c r="I874" s="30"/>
      <c r="J874" s="30"/>
      <c r="K874" s="30"/>
      <c r="L874" s="30"/>
      <c r="M874" s="30"/>
      <c r="N874" s="30"/>
      <c r="O874" s="30"/>
      <c r="P874" s="30"/>
      <c r="Q874" s="30"/>
      <c r="R874" s="30"/>
      <c r="S874" s="30"/>
      <c r="T874" s="30"/>
      <c r="U874" s="30"/>
      <c r="V874" s="30"/>
      <c r="W874" s="30"/>
      <c r="X874" s="30"/>
      <c r="Y874" s="30"/>
      <c r="Z874" s="30"/>
      <c r="AA874" s="30"/>
      <c r="AB874" s="30"/>
      <c r="AC874" s="30"/>
      <c r="AD874" s="30"/>
      <c r="AE874" s="30"/>
      <c r="AF874" s="30"/>
      <c r="AG874" s="30"/>
      <c r="AH874" s="30"/>
      <c r="AI874" s="30"/>
      <c r="AJ874" s="30"/>
      <c r="AK874" s="30"/>
      <c r="AL874" s="30"/>
      <c r="AM874" s="30"/>
      <c r="AN874" s="30"/>
      <c r="AO874" s="30"/>
      <c r="AP874" s="30"/>
      <c r="AQ874" s="30"/>
      <c r="AR874" s="30"/>
      <c r="AS874" s="30"/>
      <c r="AT874" s="30"/>
      <c r="AU874" s="30"/>
      <c r="AV874" s="30"/>
      <c r="AW874" s="30"/>
      <c r="AX874" s="30"/>
      <c r="AY874" s="30"/>
      <c r="AZ874" s="30"/>
      <c r="BA874" s="30"/>
      <c r="BB874" s="30"/>
      <c r="BC874" s="30"/>
      <c r="BD874" s="30"/>
      <c r="BE874" s="30"/>
      <c r="BF874" s="30"/>
      <c r="BG874" s="30"/>
      <c r="BH874" s="30"/>
      <c r="BI874" s="30"/>
      <c r="BJ874" s="30"/>
      <c r="BK874" s="30"/>
      <c r="BL874" s="30"/>
      <c r="BM874" s="30"/>
      <c r="BN874" s="30"/>
      <c r="BO874" s="30"/>
      <c r="BP874" s="30"/>
      <c r="BQ874" s="30"/>
      <c r="BR874" s="30"/>
      <c r="BS874" s="30"/>
      <c r="BT874" s="30"/>
      <c r="BU874" s="30"/>
      <c r="BV874" s="30"/>
      <c r="BW874" s="30"/>
      <c r="BX874" s="30"/>
      <c r="BY874" s="30"/>
      <c r="BZ874" s="30"/>
      <c r="CA874" s="30"/>
      <c r="CB874" s="30"/>
      <c r="CC874" s="30"/>
      <c r="CD874" s="30"/>
      <c r="CE874" s="30"/>
      <c r="CF874" s="30"/>
      <c r="CG874" s="30"/>
      <c r="CH874" s="30"/>
      <c r="CI874" s="30"/>
      <c r="CJ874" s="30"/>
      <c r="CK874" s="30"/>
      <c r="CL874" s="30"/>
      <c r="CM874" s="30"/>
      <c r="CN874" s="30"/>
      <c r="CO874" s="30"/>
      <c r="CP874" s="30"/>
      <c r="CQ874" s="30"/>
      <c r="CR874" s="30"/>
    </row>
    <row r="875" spans="1:96" x14ac:dyDescent="0.25">
      <c r="A875" s="30" t="s">
        <v>248</v>
      </c>
      <c r="B875" s="30">
        <v>3586</v>
      </c>
      <c r="C875" s="30" t="s">
        <v>2787</v>
      </c>
      <c r="D875" s="30">
        <v>1220</v>
      </c>
      <c r="E875" s="30"/>
      <c r="F875" s="30"/>
      <c r="G875" s="30"/>
      <c r="H875" s="30"/>
      <c r="I875" s="30"/>
      <c r="J875" s="30"/>
      <c r="K875" s="30"/>
      <c r="L875" s="30"/>
      <c r="M875" s="30"/>
      <c r="N875" s="30"/>
      <c r="O875" s="30"/>
      <c r="P875" s="30"/>
      <c r="Q875" s="30"/>
      <c r="R875" s="30"/>
      <c r="S875" s="30"/>
      <c r="T875" s="30"/>
      <c r="U875" s="30"/>
      <c r="V875" s="30"/>
      <c r="W875" s="30"/>
      <c r="X875" s="30"/>
      <c r="Y875" s="30"/>
      <c r="Z875" s="30"/>
      <c r="AA875" s="30"/>
      <c r="AB875" s="30"/>
      <c r="AC875" s="30"/>
      <c r="AD875" s="30"/>
      <c r="AE875" s="30"/>
      <c r="AF875" s="30"/>
      <c r="AG875" s="30"/>
      <c r="AH875" s="30"/>
      <c r="AI875" s="30"/>
      <c r="AJ875" s="30"/>
      <c r="AK875" s="30"/>
      <c r="AL875" s="30"/>
      <c r="AM875" s="30"/>
      <c r="AN875" s="30"/>
      <c r="AO875" s="30"/>
      <c r="AP875" s="30"/>
      <c r="AQ875" s="30"/>
      <c r="AR875" s="30"/>
      <c r="AS875" s="30"/>
      <c r="AT875" s="30"/>
      <c r="AU875" s="30"/>
      <c r="AV875" s="30"/>
      <c r="AW875" s="30"/>
      <c r="AX875" s="30"/>
      <c r="AY875" s="30"/>
      <c r="AZ875" s="30"/>
      <c r="BA875" s="30"/>
      <c r="BB875" s="30"/>
      <c r="BC875" s="30"/>
      <c r="BD875" s="30"/>
      <c r="BE875" s="30"/>
      <c r="BF875" s="30"/>
      <c r="BG875" s="30"/>
      <c r="BH875" s="30"/>
      <c r="BI875" s="30"/>
      <c r="BJ875" s="30"/>
      <c r="BK875" s="30"/>
      <c r="BL875" s="30"/>
      <c r="BM875" s="30"/>
      <c r="BN875" s="30"/>
      <c r="BO875" s="30"/>
      <c r="BP875" s="30"/>
      <c r="BQ875" s="30"/>
      <c r="BR875" s="30"/>
      <c r="BS875" s="30"/>
      <c r="BT875" s="30"/>
      <c r="BU875" s="30"/>
      <c r="BV875" s="30"/>
      <c r="BW875" s="30"/>
      <c r="BX875" s="30"/>
      <c r="BY875" s="30"/>
      <c r="BZ875" s="30"/>
      <c r="CA875" s="30"/>
      <c r="CB875" s="30"/>
      <c r="CC875" s="30"/>
      <c r="CD875" s="30"/>
      <c r="CE875" s="30"/>
      <c r="CF875" s="30"/>
      <c r="CG875" s="30"/>
      <c r="CH875" s="30"/>
      <c r="CI875" s="30"/>
      <c r="CJ875" s="30"/>
      <c r="CK875" s="30"/>
      <c r="CL875" s="30"/>
      <c r="CM875" s="30"/>
      <c r="CN875" s="30"/>
      <c r="CO875" s="30"/>
      <c r="CP875" s="30"/>
      <c r="CQ875" s="30"/>
      <c r="CR875" s="30"/>
    </row>
    <row r="876" spans="1:96" x14ac:dyDescent="0.25">
      <c r="A876" s="30" t="s">
        <v>249</v>
      </c>
      <c r="B876" s="30">
        <v>8274</v>
      </c>
      <c r="C876" s="30" t="s">
        <v>2787</v>
      </c>
      <c r="D876" s="30">
        <v>1220</v>
      </c>
      <c r="E876" s="30"/>
      <c r="F876" s="30"/>
      <c r="G876" s="30"/>
      <c r="H876" s="30"/>
      <c r="I876" s="30"/>
      <c r="J876" s="30"/>
      <c r="K876" s="30"/>
      <c r="L876" s="30"/>
      <c r="M876" s="30"/>
      <c r="N876" s="30"/>
      <c r="O876" s="30"/>
      <c r="P876" s="30"/>
      <c r="Q876" s="30"/>
      <c r="R876" s="30"/>
      <c r="S876" s="30"/>
      <c r="T876" s="30"/>
      <c r="U876" s="30"/>
      <c r="V876" s="30"/>
      <c r="W876" s="30"/>
      <c r="X876" s="30"/>
      <c r="Y876" s="30"/>
      <c r="Z876" s="30"/>
      <c r="AA876" s="30"/>
      <c r="AB876" s="30"/>
      <c r="AC876" s="30"/>
      <c r="AD876" s="30"/>
      <c r="AE876" s="30"/>
      <c r="AF876" s="30"/>
      <c r="AG876" s="30"/>
      <c r="AH876" s="30"/>
      <c r="AI876" s="30"/>
      <c r="AJ876" s="30"/>
      <c r="AK876" s="30"/>
      <c r="AL876" s="30"/>
      <c r="AM876" s="30"/>
      <c r="AN876" s="30"/>
      <c r="AO876" s="30"/>
      <c r="AP876" s="30"/>
      <c r="AQ876" s="30"/>
      <c r="AR876" s="30"/>
      <c r="AS876" s="30"/>
      <c r="AT876" s="30"/>
      <c r="AU876" s="30"/>
      <c r="AV876" s="30"/>
      <c r="AW876" s="30"/>
      <c r="AX876" s="30"/>
      <c r="AY876" s="30"/>
      <c r="AZ876" s="30"/>
      <c r="BA876" s="30"/>
      <c r="BB876" s="30"/>
      <c r="BC876" s="30"/>
      <c r="BD876" s="30"/>
      <c r="BE876" s="30"/>
      <c r="BF876" s="30"/>
      <c r="BG876" s="30"/>
      <c r="BH876" s="30"/>
      <c r="BI876" s="30"/>
      <c r="BJ876" s="30"/>
      <c r="BK876" s="30"/>
      <c r="BL876" s="30"/>
      <c r="BM876" s="30"/>
      <c r="BN876" s="30"/>
      <c r="BO876" s="30"/>
      <c r="BP876" s="30"/>
      <c r="BQ876" s="30"/>
      <c r="BR876" s="30"/>
      <c r="BS876" s="30"/>
      <c r="BT876" s="30"/>
      <c r="BU876" s="30"/>
      <c r="BV876" s="30"/>
      <c r="BW876" s="30"/>
      <c r="BX876" s="30"/>
      <c r="BY876" s="30"/>
      <c r="BZ876" s="30"/>
      <c r="CA876" s="30"/>
      <c r="CB876" s="30"/>
      <c r="CC876" s="30"/>
      <c r="CD876" s="30"/>
      <c r="CE876" s="30"/>
      <c r="CF876" s="30"/>
      <c r="CG876" s="30"/>
      <c r="CH876" s="30"/>
      <c r="CI876" s="30"/>
      <c r="CJ876" s="30"/>
      <c r="CK876" s="30"/>
      <c r="CL876" s="30"/>
      <c r="CM876" s="30"/>
      <c r="CN876" s="30"/>
      <c r="CO876" s="30"/>
      <c r="CP876" s="30"/>
      <c r="CQ876" s="30"/>
      <c r="CR876" s="30"/>
    </row>
    <row r="877" spans="1:96" x14ac:dyDescent="0.25">
      <c r="A877" s="30" t="s">
        <v>250</v>
      </c>
      <c r="B877" s="30">
        <v>3604</v>
      </c>
      <c r="C877" s="30" t="s">
        <v>2712</v>
      </c>
      <c r="D877" s="30">
        <v>2000</v>
      </c>
      <c r="E877" s="30"/>
      <c r="F877" s="30"/>
      <c r="G877" s="30"/>
      <c r="H877" s="30"/>
      <c r="I877" s="30"/>
      <c r="J877" s="30"/>
      <c r="K877" s="30"/>
      <c r="L877" s="30"/>
      <c r="M877" s="30"/>
      <c r="N877" s="30"/>
      <c r="O877" s="30"/>
      <c r="P877" s="30"/>
      <c r="Q877" s="30"/>
      <c r="R877" s="30"/>
      <c r="S877" s="30"/>
      <c r="T877" s="30"/>
      <c r="U877" s="30"/>
      <c r="V877" s="30"/>
      <c r="W877" s="30"/>
      <c r="X877" s="30"/>
      <c r="Y877" s="30"/>
      <c r="Z877" s="30"/>
      <c r="AA877" s="30"/>
      <c r="AB877" s="30"/>
      <c r="AC877" s="30"/>
      <c r="AD877" s="30"/>
      <c r="AE877" s="30"/>
      <c r="AF877" s="30"/>
      <c r="AG877" s="30"/>
      <c r="AH877" s="30"/>
      <c r="AI877" s="30"/>
      <c r="AJ877" s="30"/>
      <c r="AK877" s="30"/>
      <c r="AL877" s="30"/>
      <c r="AM877" s="30"/>
      <c r="AN877" s="30"/>
      <c r="AO877" s="30"/>
      <c r="AP877" s="30"/>
      <c r="AQ877" s="30"/>
      <c r="AR877" s="30"/>
      <c r="AS877" s="30"/>
      <c r="AT877" s="30"/>
      <c r="AU877" s="30"/>
      <c r="AV877" s="30"/>
      <c r="AW877" s="30"/>
      <c r="AX877" s="30"/>
      <c r="AY877" s="30"/>
      <c r="AZ877" s="30"/>
      <c r="BA877" s="30"/>
      <c r="BB877" s="30"/>
      <c r="BC877" s="30"/>
      <c r="BD877" s="30"/>
      <c r="BE877" s="30"/>
      <c r="BF877" s="30"/>
      <c r="BG877" s="30"/>
      <c r="BH877" s="30"/>
      <c r="BI877" s="30"/>
      <c r="BJ877" s="30"/>
      <c r="BK877" s="30"/>
      <c r="BL877" s="30"/>
      <c r="BM877" s="30"/>
      <c r="BN877" s="30"/>
      <c r="BO877" s="30"/>
      <c r="BP877" s="30"/>
      <c r="BQ877" s="30"/>
      <c r="BR877" s="30"/>
      <c r="BS877" s="30"/>
      <c r="BT877" s="30"/>
      <c r="BU877" s="30"/>
      <c r="BV877" s="30"/>
      <c r="BW877" s="30"/>
      <c r="BX877" s="30"/>
      <c r="BY877" s="30"/>
      <c r="BZ877" s="30"/>
      <c r="CA877" s="30"/>
      <c r="CB877" s="30"/>
      <c r="CC877" s="30"/>
      <c r="CD877" s="30"/>
      <c r="CE877" s="30"/>
      <c r="CF877" s="30"/>
      <c r="CG877" s="30"/>
      <c r="CH877" s="30"/>
      <c r="CI877" s="30"/>
      <c r="CJ877" s="30"/>
      <c r="CK877" s="30"/>
      <c r="CL877" s="30"/>
      <c r="CM877" s="30"/>
      <c r="CN877" s="30"/>
      <c r="CO877" s="30"/>
      <c r="CP877" s="30"/>
      <c r="CQ877" s="30"/>
      <c r="CR877" s="30"/>
    </row>
    <row r="878" spans="1:96" x14ac:dyDescent="0.25">
      <c r="A878" s="30" t="s">
        <v>251</v>
      </c>
      <c r="B878" s="30">
        <v>55</v>
      </c>
      <c r="C878" s="30" t="s">
        <v>2930</v>
      </c>
      <c r="D878" s="30">
        <v>3100</v>
      </c>
      <c r="E878" s="30"/>
      <c r="F878" s="30"/>
      <c r="G878" s="30"/>
      <c r="H878" s="30"/>
      <c r="I878" s="30"/>
      <c r="J878" s="30"/>
      <c r="K878" s="30"/>
      <c r="L878" s="30"/>
      <c r="M878" s="30"/>
      <c r="N878" s="30"/>
      <c r="O878" s="30"/>
      <c r="P878" s="30"/>
      <c r="Q878" s="30"/>
      <c r="R878" s="30"/>
      <c r="S878" s="30"/>
      <c r="T878" s="30"/>
      <c r="U878" s="30"/>
      <c r="V878" s="30"/>
      <c r="W878" s="30"/>
      <c r="X878" s="30"/>
      <c r="Y878" s="30"/>
      <c r="Z878" s="30"/>
      <c r="AA878" s="30"/>
      <c r="AB878" s="30"/>
      <c r="AC878" s="30"/>
      <c r="AD878" s="30"/>
      <c r="AE878" s="30"/>
      <c r="AF878" s="30"/>
      <c r="AG878" s="30"/>
      <c r="AH878" s="30"/>
      <c r="AI878" s="30"/>
      <c r="AJ878" s="30"/>
      <c r="AK878" s="30"/>
      <c r="AL878" s="30"/>
      <c r="AM878" s="30"/>
      <c r="AN878" s="30"/>
      <c r="AO878" s="30"/>
      <c r="AP878" s="30"/>
      <c r="AQ878" s="30"/>
      <c r="AR878" s="30"/>
      <c r="AS878" s="30"/>
      <c r="AT878" s="30"/>
      <c r="AU878" s="30"/>
      <c r="AV878" s="30"/>
      <c r="AW878" s="30"/>
      <c r="AX878" s="30"/>
      <c r="AY878" s="30"/>
      <c r="AZ878" s="30"/>
      <c r="BA878" s="30"/>
      <c r="BB878" s="30"/>
      <c r="BC878" s="30"/>
      <c r="BD878" s="30"/>
      <c r="BE878" s="30"/>
      <c r="BF878" s="30"/>
      <c r="BG878" s="30"/>
      <c r="BH878" s="30"/>
      <c r="BI878" s="30"/>
      <c r="BJ878" s="30"/>
      <c r="BK878" s="30"/>
      <c r="BL878" s="30"/>
      <c r="BM878" s="30"/>
      <c r="BN878" s="30"/>
      <c r="BO878" s="30"/>
      <c r="BP878" s="30"/>
      <c r="BQ878" s="30"/>
      <c r="BR878" s="30"/>
      <c r="BS878" s="30"/>
      <c r="BT878" s="30"/>
      <c r="BU878" s="30"/>
      <c r="BV878" s="30"/>
      <c r="BW878" s="30"/>
      <c r="BX878" s="30"/>
      <c r="BY878" s="30"/>
      <c r="BZ878" s="30"/>
      <c r="CA878" s="30"/>
      <c r="CB878" s="30"/>
      <c r="CC878" s="30"/>
      <c r="CD878" s="30"/>
      <c r="CE878" s="30"/>
      <c r="CF878" s="30"/>
      <c r="CG878" s="30"/>
      <c r="CH878" s="30"/>
      <c r="CI878" s="30"/>
      <c r="CJ878" s="30"/>
      <c r="CK878" s="30"/>
      <c r="CL878" s="30"/>
      <c r="CM878" s="30"/>
      <c r="CN878" s="30"/>
      <c r="CO878" s="30"/>
      <c r="CP878" s="30"/>
      <c r="CQ878" s="30"/>
      <c r="CR878" s="30"/>
    </row>
    <row r="879" spans="1:96" x14ac:dyDescent="0.25">
      <c r="A879" s="30" t="s">
        <v>252</v>
      </c>
      <c r="B879" s="30">
        <v>3589</v>
      </c>
      <c r="C879" s="30" t="s">
        <v>2706</v>
      </c>
      <c r="D879" s="30">
        <v>130</v>
      </c>
      <c r="E879" s="30"/>
      <c r="F879" s="30"/>
      <c r="G879" s="30"/>
      <c r="H879" s="30"/>
      <c r="I879" s="30"/>
      <c r="J879" s="30"/>
      <c r="K879" s="30"/>
      <c r="L879" s="30"/>
      <c r="M879" s="30"/>
      <c r="N879" s="30"/>
      <c r="O879" s="30"/>
      <c r="P879" s="30"/>
      <c r="Q879" s="30"/>
      <c r="R879" s="30"/>
      <c r="S879" s="30"/>
      <c r="T879" s="30"/>
      <c r="U879" s="30"/>
      <c r="V879" s="30"/>
      <c r="W879" s="30"/>
      <c r="X879" s="30"/>
      <c r="Y879" s="30"/>
      <c r="Z879" s="30"/>
      <c r="AA879" s="30"/>
      <c r="AB879" s="30"/>
      <c r="AC879" s="30"/>
      <c r="AD879" s="30"/>
      <c r="AE879" s="30"/>
      <c r="AF879" s="30"/>
      <c r="AG879" s="30"/>
      <c r="AH879" s="30"/>
      <c r="AI879" s="30"/>
      <c r="AJ879" s="30"/>
      <c r="AK879" s="30"/>
      <c r="AL879" s="30"/>
      <c r="AM879" s="30"/>
      <c r="AN879" s="30"/>
      <c r="AO879" s="30"/>
      <c r="AP879" s="30"/>
      <c r="AQ879" s="30"/>
      <c r="AR879" s="30"/>
      <c r="AS879" s="30"/>
      <c r="AT879" s="30"/>
      <c r="AU879" s="30"/>
      <c r="AV879" s="30"/>
      <c r="AW879" s="30"/>
      <c r="AX879" s="30"/>
      <c r="AY879" s="30"/>
      <c r="AZ879" s="30"/>
      <c r="BA879" s="30"/>
      <c r="BB879" s="30"/>
      <c r="BC879" s="30"/>
      <c r="BD879" s="30"/>
      <c r="BE879" s="30"/>
      <c r="BF879" s="30"/>
      <c r="BG879" s="30"/>
      <c r="BH879" s="30"/>
      <c r="BI879" s="30"/>
      <c r="BJ879" s="30"/>
      <c r="BK879" s="30"/>
      <c r="BL879" s="30"/>
      <c r="BM879" s="30"/>
      <c r="BN879" s="30"/>
      <c r="BO879" s="30"/>
      <c r="BP879" s="30"/>
      <c r="BQ879" s="30"/>
      <c r="BR879" s="30"/>
      <c r="BS879" s="30"/>
      <c r="BT879" s="30"/>
      <c r="BU879" s="30"/>
      <c r="BV879" s="30"/>
      <c r="BW879" s="30"/>
      <c r="BX879" s="30"/>
      <c r="BY879" s="30"/>
      <c r="BZ879" s="30"/>
      <c r="CA879" s="30"/>
      <c r="CB879" s="30"/>
      <c r="CC879" s="30"/>
      <c r="CD879" s="30"/>
      <c r="CE879" s="30"/>
      <c r="CF879" s="30"/>
      <c r="CG879" s="30"/>
      <c r="CH879" s="30"/>
      <c r="CI879" s="30"/>
      <c r="CJ879" s="30"/>
      <c r="CK879" s="30"/>
      <c r="CL879" s="30"/>
      <c r="CM879" s="30"/>
      <c r="CN879" s="30"/>
      <c r="CO879" s="30"/>
      <c r="CP879" s="30"/>
      <c r="CQ879" s="30"/>
      <c r="CR879" s="30"/>
    </row>
    <row r="880" spans="1:96" x14ac:dyDescent="0.25">
      <c r="A880" s="30" t="s">
        <v>253</v>
      </c>
      <c r="B880" s="30">
        <v>3592</v>
      </c>
      <c r="C880" s="30" t="s">
        <v>2651</v>
      </c>
      <c r="D880" s="30">
        <v>1010</v>
      </c>
      <c r="E880" s="30"/>
      <c r="F880" s="30"/>
      <c r="G880" s="30"/>
      <c r="H880" s="30"/>
      <c r="I880" s="30"/>
      <c r="J880" s="30"/>
      <c r="K880" s="30"/>
      <c r="L880" s="30"/>
      <c r="M880" s="30"/>
      <c r="N880" s="30"/>
      <c r="O880" s="30"/>
      <c r="P880" s="30"/>
      <c r="Q880" s="30"/>
      <c r="R880" s="30"/>
      <c r="S880" s="30"/>
      <c r="T880" s="30"/>
      <c r="U880" s="30"/>
      <c r="V880" s="30"/>
      <c r="W880" s="30"/>
      <c r="X880" s="30"/>
      <c r="Y880" s="30"/>
      <c r="Z880" s="30"/>
      <c r="AA880" s="30"/>
      <c r="AB880" s="30"/>
      <c r="AC880" s="30"/>
      <c r="AD880" s="30"/>
      <c r="AE880" s="30"/>
      <c r="AF880" s="30"/>
      <c r="AG880" s="30"/>
      <c r="AH880" s="30"/>
      <c r="AI880" s="30"/>
      <c r="AJ880" s="30"/>
      <c r="AK880" s="30"/>
      <c r="AL880" s="30"/>
      <c r="AM880" s="30"/>
      <c r="AN880" s="30"/>
      <c r="AO880" s="30"/>
      <c r="AP880" s="30"/>
      <c r="AQ880" s="30"/>
      <c r="AR880" s="30"/>
      <c r="AS880" s="30"/>
      <c r="AT880" s="30"/>
      <c r="AU880" s="30"/>
      <c r="AV880" s="30"/>
      <c r="AW880" s="30"/>
      <c r="AX880" s="30"/>
      <c r="AY880" s="30"/>
      <c r="AZ880" s="30"/>
      <c r="BA880" s="30"/>
      <c r="BB880" s="30"/>
      <c r="BC880" s="30"/>
      <c r="BD880" s="30"/>
      <c r="BE880" s="30"/>
      <c r="BF880" s="30"/>
      <c r="BG880" s="30"/>
      <c r="BH880" s="30"/>
      <c r="BI880" s="30"/>
      <c r="BJ880" s="30"/>
      <c r="BK880" s="30"/>
      <c r="BL880" s="30"/>
      <c r="BM880" s="30"/>
      <c r="BN880" s="30"/>
      <c r="BO880" s="30"/>
      <c r="BP880" s="30"/>
      <c r="BQ880" s="30"/>
      <c r="BR880" s="30"/>
      <c r="BS880" s="30"/>
      <c r="BT880" s="30"/>
      <c r="BU880" s="30"/>
      <c r="BV880" s="30"/>
      <c r="BW880" s="30"/>
      <c r="BX880" s="30"/>
      <c r="BY880" s="30"/>
      <c r="BZ880" s="30"/>
      <c r="CA880" s="30"/>
      <c r="CB880" s="30"/>
      <c r="CC880" s="30"/>
      <c r="CD880" s="30"/>
      <c r="CE880" s="30"/>
      <c r="CF880" s="30"/>
      <c r="CG880" s="30"/>
      <c r="CH880" s="30"/>
      <c r="CI880" s="30"/>
      <c r="CJ880" s="30"/>
      <c r="CK880" s="30"/>
      <c r="CL880" s="30"/>
      <c r="CM880" s="30"/>
      <c r="CN880" s="30"/>
      <c r="CO880" s="30"/>
      <c r="CP880" s="30"/>
      <c r="CQ880" s="30"/>
      <c r="CR880" s="30"/>
    </row>
    <row r="881" spans="1:96" x14ac:dyDescent="0.25">
      <c r="A881" s="30" t="s">
        <v>254</v>
      </c>
      <c r="B881" s="30">
        <v>3600</v>
      </c>
      <c r="C881" s="30" t="s">
        <v>2642</v>
      </c>
      <c r="D881" s="30">
        <v>880</v>
      </c>
      <c r="E881" s="30"/>
      <c r="F881" s="30"/>
      <c r="G881" s="30"/>
      <c r="H881" s="30"/>
      <c r="I881" s="30"/>
      <c r="J881" s="30"/>
      <c r="K881" s="30"/>
      <c r="L881" s="30"/>
      <c r="M881" s="30"/>
      <c r="N881" s="30"/>
      <c r="O881" s="30"/>
      <c r="P881" s="30"/>
      <c r="Q881" s="30"/>
      <c r="R881" s="30"/>
      <c r="S881" s="30"/>
      <c r="T881" s="30"/>
      <c r="U881" s="30"/>
      <c r="V881" s="30"/>
      <c r="W881" s="30"/>
      <c r="X881" s="30"/>
      <c r="Y881" s="30"/>
      <c r="Z881" s="30"/>
      <c r="AA881" s="30"/>
      <c r="AB881" s="30"/>
      <c r="AC881" s="30"/>
      <c r="AD881" s="30"/>
      <c r="AE881" s="30"/>
      <c r="AF881" s="30"/>
      <c r="AG881" s="30"/>
      <c r="AH881" s="30"/>
      <c r="AI881" s="30"/>
      <c r="AJ881" s="30"/>
      <c r="AK881" s="30"/>
      <c r="AL881" s="30"/>
      <c r="AM881" s="30"/>
      <c r="AN881" s="30"/>
      <c r="AO881" s="30"/>
      <c r="AP881" s="30"/>
      <c r="AQ881" s="30"/>
      <c r="AR881" s="30"/>
      <c r="AS881" s="30"/>
      <c r="AT881" s="30"/>
      <c r="AU881" s="30"/>
      <c r="AV881" s="30"/>
      <c r="AW881" s="30"/>
      <c r="AX881" s="30"/>
      <c r="AY881" s="30"/>
      <c r="AZ881" s="30"/>
      <c r="BA881" s="30"/>
      <c r="BB881" s="30"/>
      <c r="BC881" s="30"/>
      <c r="BD881" s="30"/>
      <c r="BE881" s="30"/>
      <c r="BF881" s="30"/>
      <c r="BG881" s="30"/>
      <c r="BH881" s="30"/>
      <c r="BI881" s="30"/>
      <c r="BJ881" s="30"/>
      <c r="BK881" s="30"/>
      <c r="BL881" s="30"/>
      <c r="BM881" s="30"/>
      <c r="BN881" s="30"/>
      <c r="BO881" s="30"/>
      <c r="BP881" s="30"/>
      <c r="BQ881" s="30"/>
      <c r="BR881" s="30"/>
      <c r="BS881" s="30"/>
      <c r="BT881" s="30"/>
      <c r="BU881" s="30"/>
      <c r="BV881" s="30"/>
      <c r="BW881" s="30"/>
      <c r="BX881" s="30"/>
      <c r="BY881" s="30"/>
      <c r="BZ881" s="30"/>
      <c r="CA881" s="30"/>
      <c r="CB881" s="30"/>
      <c r="CC881" s="30"/>
      <c r="CD881" s="30"/>
      <c r="CE881" s="30"/>
      <c r="CF881" s="30"/>
      <c r="CG881" s="30"/>
      <c r="CH881" s="30"/>
      <c r="CI881" s="30"/>
      <c r="CJ881" s="30"/>
      <c r="CK881" s="30"/>
      <c r="CL881" s="30"/>
      <c r="CM881" s="30"/>
      <c r="CN881" s="30"/>
      <c r="CO881" s="30"/>
      <c r="CP881" s="30"/>
      <c r="CQ881" s="30"/>
      <c r="CR881" s="30"/>
    </row>
    <row r="882" spans="1:96" x14ac:dyDescent="0.25">
      <c r="A882" s="30" t="s">
        <v>255</v>
      </c>
      <c r="B882" s="30">
        <v>3605</v>
      </c>
      <c r="C882" s="30" t="s">
        <v>2642</v>
      </c>
      <c r="D882" s="30">
        <v>880</v>
      </c>
      <c r="E882" s="30"/>
      <c r="F882" s="30"/>
      <c r="G882" s="30"/>
      <c r="H882" s="30"/>
      <c r="I882" s="30"/>
      <c r="J882" s="30"/>
      <c r="K882" s="30"/>
      <c r="L882" s="30"/>
      <c r="M882" s="30"/>
      <c r="N882" s="30"/>
      <c r="O882" s="30"/>
      <c r="P882" s="30"/>
      <c r="Q882" s="30"/>
      <c r="R882" s="30"/>
      <c r="S882" s="30"/>
      <c r="T882" s="30"/>
      <c r="U882" s="30"/>
      <c r="V882" s="30"/>
      <c r="W882" s="30"/>
      <c r="X882" s="30"/>
      <c r="Y882" s="30"/>
      <c r="Z882" s="30"/>
      <c r="AA882" s="30"/>
      <c r="AB882" s="30"/>
      <c r="AC882" s="30"/>
      <c r="AD882" s="30"/>
      <c r="AE882" s="30"/>
      <c r="AF882" s="30"/>
      <c r="AG882" s="30"/>
      <c r="AH882" s="30"/>
      <c r="AI882" s="30"/>
      <c r="AJ882" s="30"/>
      <c r="AK882" s="30"/>
      <c r="AL882" s="30"/>
      <c r="AM882" s="30"/>
      <c r="AN882" s="30"/>
      <c r="AO882" s="30"/>
      <c r="AP882" s="30"/>
      <c r="AQ882" s="30"/>
      <c r="AR882" s="30"/>
      <c r="AS882" s="30"/>
      <c r="AT882" s="30"/>
      <c r="AU882" s="30"/>
      <c r="AV882" s="30"/>
      <c r="AW882" s="30"/>
      <c r="AX882" s="30"/>
      <c r="AY882" s="30"/>
      <c r="AZ882" s="30"/>
      <c r="BA882" s="30"/>
      <c r="BB882" s="30"/>
      <c r="BC882" s="30"/>
      <c r="BD882" s="30"/>
      <c r="BE882" s="30"/>
      <c r="BF882" s="30"/>
      <c r="BG882" s="30"/>
      <c r="BH882" s="30"/>
      <c r="BI882" s="30"/>
      <c r="BJ882" s="30"/>
      <c r="BK882" s="30"/>
      <c r="BL882" s="30"/>
      <c r="BM882" s="30"/>
      <c r="BN882" s="30"/>
      <c r="BO882" s="30"/>
      <c r="BP882" s="30"/>
      <c r="BQ882" s="30"/>
      <c r="BR882" s="30"/>
      <c r="BS882" s="30"/>
      <c r="BT882" s="30"/>
      <c r="BU882" s="30"/>
      <c r="BV882" s="30"/>
      <c r="BW882" s="30"/>
      <c r="BX882" s="30"/>
      <c r="BY882" s="30"/>
      <c r="BZ882" s="30"/>
      <c r="CA882" s="30"/>
      <c r="CB882" s="30"/>
      <c r="CC882" s="30"/>
      <c r="CD882" s="30"/>
      <c r="CE882" s="30"/>
      <c r="CF882" s="30"/>
      <c r="CG882" s="30"/>
      <c r="CH882" s="30"/>
      <c r="CI882" s="30"/>
      <c r="CJ882" s="30"/>
      <c r="CK882" s="30"/>
      <c r="CL882" s="30"/>
      <c r="CM882" s="30"/>
      <c r="CN882" s="30"/>
      <c r="CO882" s="30"/>
      <c r="CP882" s="30"/>
      <c r="CQ882" s="30"/>
      <c r="CR882" s="30"/>
    </row>
    <row r="883" spans="1:96" x14ac:dyDescent="0.25">
      <c r="A883" s="30" t="s">
        <v>256</v>
      </c>
      <c r="B883" s="30">
        <v>3610</v>
      </c>
      <c r="C883" s="30" t="s">
        <v>2857</v>
      </c>
      <c r="D883" s="30">
        <v>3120</v>
      </c>
      <c r="E883" s="30"/>
      <c r="F883" s="30"/>
      <c r="G883" s="30"/>
      <c r="H883" s="30"/>
      <c r="I883" s="30"/>
      <c r="J883" s="30"/>
      <c r="K883" s="30"/>
      <c r="L883" s="30"/>
      <c r="M883" s="30"/>
      <c r="N883" s="30"/>
      <c r="O883" s="30"/>
      <c r="P883" s="30"/>
      <c r="Q883" s="30"/>
      <c r="R883" s="30"/>
      <c r="S883" s="30"/>
      <c r="T883" s="30"/>
      <c r="U883" s="30"/>
      <c r="V883" s="30"/>
      <c r="W883" s="30"/>
      <c r="X883" s="30"/>
      <c r="Y883" s="30"/>
      <c r="Z883" s="30"/>
      <c r="AA883" s="30"/>
      <c r="AB883" s="30"/>
      <c r="AC883" s="30"/>
      <c r="AD883" s="30"/>
      <c r="AE883" s="30"/>
      <c r="AF883" s="30"/>
      <c r="AG883" s="30"/>
      <c r="AH883" s="30"/>
      <c r="AI883" s="30"/>
      <c r="AJ883" s="30"/>
      <c r="AK883" s="30"/>
      <c r="AL883" s="30"/>
      <c r="AM883" s="30"/>
      <c r="AN883" s="30"/>
      <c r="AO883" s="30"/>
      <c r="AP883" s="30"/>
      <c r="AQ883" s="30"/>
      <c r="AR883" s="30"/>
      <c r="AS883" s="30"/>
      <c r="AT883" s="30"/>
      <c r="AU883" s="30"/>
      <c r="AV883" s="30"/>
      <c r="AW883" s="30"/>
      <c r="AX883" s="30"/>
      <c r="AY883" s="30"/>
      <c r="AZ883" s="30"/>
      <c r="BA883" s="30"/>
      <c r="BB883" s="30"/>
      <c r="BC883" s="30"/>
      <c r="BD883" s="30"/>
      <c r="BE883" s="30"/>
      <c r="BF883" s="30"/>
      <c r="BG883" s="30"/>
      <c r="BH883" s="30"/>
      <c r="BI883" s="30"/>
      <c r="BJ883" s="30"/>
      <c r="BK883" s="30"/>
      <c r="BL883" s="30"/>
      <c r="BM883" s="30"/>
      <c r="BN883" s="30"/>
      <c r="BO883" s="30"/>
      <c r="BP883" s="30"/>
      <c r="BQ883" s="30"/>
      <c r="BR883" s="30"/>
      <c r="BS883" s="30"/>
      <c r="BT883" s="30"/>
      <c r="BU883" s="30"/>
      <c r="BV883" s="30"/>
      <c r="BW883" s="30"/>
      <c r="BX883" s="30"/>
      <c r="BY883" s="30"/>
      <c r="BZ883" s="30"/>
      <c r="CA883" s="30"/>
      <c r="CB883" s="30"/>
      <c r="CC883" s="30"/>
      <c r="CD883" s="30"/>
      <c r="CE883" s="30"/>
      <c r="CF883" s="30"/>
      <c r="CG883" s="30"/>
      <c r="CH883" s="30"/>
      <c r="CI883" s="30"/>
      <c r="CJ883" s="30"/>
      <c r="CK883" s="30"/>
      <c r="CL883" s="30"/>
      <c r="CM883" s="30"/>
      <c r="CN883" s="30"/>
      <c r="CO883" s="30"/>
      <c r="CP883" s="30"/>
      <c r="CQ883" s="30"/>
      <c r="CR883" s="30"/>
    </row>
    <row r="884" spans="1:96" x14ac:dyDescent="0.25">
      <c r="A884" s="30" t="s">
        <v>257</v>
      </c>
      <c r="B884" s="30">
        <v>3614</v>
      </c>
      <c r="C884" s="30" t="s">
        <v>2857</v>
      </c>
      <c r="D884" s="30">
        <v>3120</v>
      </c>
      <c r="E884" s="30"/>
      <c r="F884" s="30"/>
      <c r="G884" s="30"/>
      <c r="H884" s="30"/>
      <c r="I884" s="30"/>
      <c r="J884" s="30"/>
      <c r="K884" s="30"/>
      <c r="L884" s="30"/>
      <c r="M884" s="30"/>
      <c r="N884" s="30"/>
      <c r="O884" s="30"/>
      <c r="P884" s="30"/>
      <c r="Q884" s="30"/>
      <c r="R884" s="30"/>
      <c r="S884" s="30"/>
      <c r="T884" s="30"/>
      <c r="U884" s="30"/>
      <c r="V884" s="30"/>
      <c r="W884" s="30"/>
      <c r="X884" s="30"/>
      <c r="Y884" s="30"/>
      <c r="Z884" s="30"/>
      <c r="AA884" s="30"/>
      <c r="AB884" s="30"/>
      <c r="AC884" s="30"/>
      <c r="AD884" s="30"/>
      <c r="AE884" s="30"/>
      <c r="AF884" s="30"/>
      <c r="AG884" s="30"/>
      <c r="AH884" s="30"/>
      <c r="AI884" s="30"/>
      <c r="AJ884" s="30"/>
      <c r="AK884" s="30"/>
      <c r="AL884" s="30"/>
      <c r="AM884" s="30"/>
      <c r="AN884" s="30"/>
      <c r="AO884" s="30"/>
      <c r="AP884" s="30"/>
      <c r="AQ884" s="30"/>
      <c r="AR884" s="30"/>
      <c r="AS884" s="30"/>
      <c r="AT884" s="30"/>
      <c r="AU884" s="30"/>
      <c r="AV884" s="30"/>
      <c r="AW884" s="30"/>
      <c r="AX884" s="30"/>
      <c r="AY884" s="30"/>
      <c r="AZ884" s="30"/>
      <c r="BA884" s="30"/>
      <c r="BB884" s="30"/>
      <c r="BC884" s="30"/>
      <c r="BD884" s="30"/>
      <c r="BE884" s="30"/>
      <c r="BF884" s="30"/>
      <c r="BG884" s="30"/>
      <c r="BH884" s="30"/>
      <c r="BI884" s="30"/>
      <c r="BJ884" s="30"/>
      <c r="BK884" s="30"/>
      <c r="BL884" s="30"/>
      <c r="BM884" s="30"/>
      <c r="BN884" s="30"/>
      <c r="BO884" s="30"/>
      <c r="BP884" s="30"/>
      <c r="BQ884" s="30"/>
      <c r="BR884" s="30"/>
      <c r="BS884" s="30"/>
      <c r="BT884" s="30"/>
      <c r="BU884" s="30"/>
      <c r="BV884" s="30"/>
      <c r="BW884" s="30"/>
      <c r="BX884" s="30"/>
      <c r="BY884" s="30"/>
      <c r="BZ884" s="30"/>
      <c r="CA884" s="30"/>
      <c r="CB884" s="30"/>
      <c r="CC884" s="30"/>
      <c r="CD884" s="30"/>
      <c r="CE884" s="30"/>
      <c r="CF884" s="30"/>
      <c r="CG884" s="30"/>
      <c r="CH884" s="30"/>
      <c r="CI884" s="30"/>
      <c r="CJ884" s="30"/>
      <c r="CK884" s="30"/>
      <c r="CL884" s="30"/>
      <c r="CM884" s="30"/>
      <c r="CN884" s="30"/>
      <c r="CO884" s="30"/>
      <c r="CP884" s="30"/>
      <c r="CQ884" s="30"/>
      <c r="CR884" s="30"/>
    </row>
    <row r="885" spans="1:96" x14ac:dyDescent="0.25">
      <c r="A885" s="30" t="s">
        <v>258</v>
      </c>
      <c r="B885" s="30">
        <v>3620</v>
      </c>
      <c r="C885" s="30" t="s">
        <v>2766</v>
      </c>
      <c r="D885" s="30">
        <v>2405</v>
      </c>
      <c r="E885" s="30"/>
      <c r="F885" s="30"/>
      <c r="G885" s="30"/>
      <c r="H885" s="30"/>
      <c r="I885" s="30"/>
      <c r="J885" s="30"/>
      <c r="K885" s="30"/>
      <c r="L885" s="30"/>
      <c r="M885" s="30"/>
      <c r="N885" s="30"/>
      <c r="O885" s="30"/>
      <c r="P885" s="30"/>
      <c r="Q885" s="30"/>
      <c r="R885" s="30"/>
      <c r="S885" s="30"/>
      <c r="T885" s="30"/>
      <c r="U885" s="30"/>
      <c r="V885" s="30"/>
      <c r="W885" s="30"/>
      <c r="X885" s="30"/>
      <c r="Y885" s="30"/>
      <c r="Z885" s="30"/>
      <c r="AA885" s="30"/>
      <c r="AB885" s="30"/>
      <c r="AC885" s="30"/>
      <c r="AD885" s="30"/>
      <c r="AE885" s="30"/>
      <c r="AF885" s="30"/>
      <c r="AG885" s="30"/>
      <c r="AH885" s="30"/>
      <c r="AI885" s="30"/>
      <c r="AJ885" s="30"/>
      <c r="AK885" s="30"/>
      <c r="AL885" s="30"/>
      <c r="AM885" s="30"/>
      <c r="AN885" s="30"/>
      <c r="AO885" s="30"/>
      <c r="AP885" s="30"/>
      <c r="AQ885" s="30"/>
      <c r="AR885" s="30"/>
      <c r="AS885" s="30"/>
      <c r="AT885" s="30"/>
      <c r="AU885" s="30"/>
      <c r="AV885" s="30"/>
      <c r="AW885" s="30"/>
      <c r="AX885" s="30"/>
      <c r="AY885" s="30"/>
      <c r="AZ885" s="30"/>
      <c r="BA885" s="30"/>
      <c r="BB885" s="30"/>
      <c r="BC885" s="30"/>
      <c r="BD885" s="30"/>
      <c r="BE885" s="30"/>
      <c r="BF885" s="30"/>
      <c r="BG885" s="30"/>
      <c r="BH885" s="30"/>
      <c r="BI885" s="30"/>
      <c r="BJ885" s="30"/>
      <c r="BK885" s="30"/>
      <c r="BL885" s="30"/>
      <c r="BM885" s="30"/>
      <c r="BN885" s="30"/>
      <c r="BO885" s="30"/>
      <c r="BP885" s="30"/>
      <c r="BQ885" s="30"/>
      <c r="BR885" s="30"/>
      <c r="BS885" s="30"/>
      <c r="BT885" s="30"/>
      <c r="BU885" s="30"/>
      <c r="BV885" s="30"/>
      <c r="BW885" s="30"/>
      <c r="BX885" s="30"/>
      <c r="BY885" s="30"/>
      <c r="BZ885" s="30"/>
      <c r="CA885" s="30"/>
      <c r="CB885" s="30"/>
      <c r="CC885" s="30"/>
      <c r="CD885" s="30"/>
      <c r="CE885" s="30"/>
      <c r="CF885" s="30"/>
      <c r="CG885" s="30"/>
      <c r="CH885" s="30"/>
      <c r="CI885" s="30"/>
      <c r="CJ885" s="30"/>
      <c r="CK885" s="30"/>
      <c r="CL885" s="30"/>
      <c r="CM885" s="30"/>
      <c r="CN885" s="30"/>
      <c r="CO885" s="30"/>
      <c r="CP885" s="30"/>
      <c r="CQ885" s="30"/>
      <c r="CR885" s="30"/>
    </row>
    <row r="886" spans="1:96" x14ac:dyDescent="0.25">
      <c r="A886" s="30" t="s">
        <v>259</v>
      </c>
      <c r="B886" s="30">
        <v>3622</v>
      </c>
      <c r="C886" s="30" t="s">
        <v>2666</v>
      </c>
      <c r="D886" s="30">
        <v>1420</v>
      </c>
      <c r="E886" s="30"/>
      <c r="F886" s="30"/>
      <c r="G886" s="30"/>
      <c r="H886" s="30"/>
      <c r="I886" s="30"/>
      <c r="J886" s="30"/>
      <c r="K886" s="30"/>
      <c r="L886" s="30"/>
      <c r="M886" s="30"/>
      <c r="N886" s="30"/>
      <c r="O886" s="30"/>
      <c r="P886" s="30"/>
      <c r="Q886" s="30"/>
      <c r="R886" s="30"/>
      <c r="S886" s="30"/>
      <c r="T886" s="30"/>
      <c r="U886" s="30"/>
      <c r="V886" s="30"/>
      <c r="W886" s="30"/>
      <c r="X886" s="30"/>
      <c r="Y886" s="30"/>
      <c r="Z886" s="30"/>
      <c r="AA886" s="30"/>
      <c r="AB886" s="30"/>
      <c r="AC886" s="30"/>
      <c r="AD886" s="30"/>
      <c r="AE886" s="30"/>
      <c r="AF886" s="30"/>
      <c r="AG886" s="30"/>
      <c r="AH886" s="30"/>
      <c r="AI886" s="30"/>
      <c r="AJ886" s="30"/>
      <c r="AK886" s="30"/>
      <c r="AL886" s="30"/>
      <c r="AM886" s="30"/>
      <c r="AN886" s="30"/>
      <c r="AO886" s="30"/>
      <c r="AP886" s="30"/>
      <c r="AQ886" s="30"/>
      <c r="AR886" s="30"/>
      <c r="AS886" s="30"/>
      <c r="AT886" s="30"/>
      <c r="AU886" s="30"/>
      <c r="AV886" s="30"/>
      <c r="AW886" s="30"/>
      <c r="AX886" s="30"/>
      <c r="AY886" s="30"/>
      <c r="AZ886" s="30"/>
      <c r="BA886" s="30"/>
      <c r="BB886" s="30"/>
      <c r="BC886" s="30"/>
      <c r="BD886" s="30"/>
      <c r="BE886" s="30"/>
      <c r="BF886" s="30"/>
      <c r="BG886" s="30"/>
      <c r="BH886" s="30"/>
      <c r="BI886" s="30"/>
      <c r="BJ886" s="30"/>
      <c r="BK886" s="30"/>
      <c r="BL886" s="30"/>
      <c r="BM886" s="30"/>
      <c r="BN886" s="30"/>
      <c r="BO886" s="30"/>
      <c r="BP886" s="30"/>
      <c r="BQ886" s="30"/>
      <c r="BR886" s="30"/>
      <c r="BS886" s="30"/>
      <c r="BT886" s="30"/>
      <c r="BU886" s="30"/>
      <c r="BV886" s="30"/>
      <c r="BW886" s="30"/>
      <c r="BX886" s="30"/>
      <c r="BY886" s="30"/>
      <c r="BZ886" s="30"/>
      <c r="CA886" s="30"/>
      <c r="CB886" s="30"/>
      <c r="CC886" s="30"/>
      <c r="CD886" s="30"/>
      <c r="CE886" s="30"/>
      <c r="CF886" s="30"/>
      <c r="CG886" s="30"/>
      <c r="CH886" s="30"/>
      <c r="CI886" s="30"/>
      <c r="CJ886" s="30"/>
      <c r="CK886" s="30"/>
      <c r="CL886" s="30"/>
      <c r="CM886" s="30"/>
      <c r="CN886" s="30"/>
      <c r="CO886" s="30"/>
      <c r="CP886" s="30"/>
      <c r="CQ886" s="30"/>
      <c r="CR886" s="30"/>
    </row>
    <row r="887" spans="1:96" x14ac:dyDescent="0.25">
      <c r="A887" s="30" t="s">
        <v>260</v>
      </c>
      <c r="B887" s="30">
        <v>3624</v>
      </c>
      <c r="C887" s="30" t="s">
        <v>2666</v>
      </c>
      <c r="D887" s="30">
        <v>1420</v>
      </c>
      <c r="E887" s="30"/>
      <c r="F887" s="30"/>
      <c r="G887" s="30"/>
      <c r="H887" s="30"/>
      <c r="I887" s="30"/>
      <c r="J887" s="30"/>
      <c r="K887" s="30"/>
      <c r="L887" s="30"/>
      <c r="M887" s="30"/>
      <c r="N887" s="30"/>
      <c r="O887" s="30"/>
      <c r="P887" s="30"/>
      <c r="Q887" s="30"/>
      <c r="R887" s="30"/>
      <c r="S887" s="30"/>
      <c r="T887" s="30"/>
      <c r="U887" s="30"/>
      <c r="V887" s="30"/>
      <c r="W887" s="30"/>
      <c r="X887" s="30"/>
      <c r="Y887" s="30"/>
      <c r="Z887" s="30"/>
      <c r="AA887" s="30"/>
      <c r="AB887" s="30"/>
      <c r="AC887" s="30"/>
      <c r="AD887" s="30"/>
      <c r="AE887" s="30"/>
      <c r="AF887" s="30"/>
      <c r="AG887" s="30"/>
      <c r="AH887" s="30"/>
      <c r="AI887" s="30"/>
      <c r="AJ887" s="30"/>
      <c r="AK887" s="30"/>
      <c r="AL887" s="30"/>
      <c r="AM887" s="30"/>
      <c r="AN887" s="30"/>
      <c r="AO887" s="30"/>
      <c r="AP887" s="30"/>
      <c r="AQ887" s="30"/>
      <c r="AR887" s="30"/>
      <c r="AS887" s="30"/>
      <c r="AT887" s="30"/>
      <c r="AU887" s="30"/>
      <c r="AV887" s="30"/>
      <c r="AW887" s="30"/>
      <c r="AX887" s="30"/>
      <c r="AY887" s="30"/>
      <c r="AZ887" s="30"/>
      <c r="BA887" s="30"/>
      <c r="BB887" s="30"/>
      <c r="BC887" s="30"/>
      <c r="BD887" s="30"/>
      <c r="BE887" s="30"/>
      <c r="BF887" s="30"/>
      <c r="BG887" s="30"/>
      <c r="BH887" s="30"/>
      <c r="BI887" s="30"/>
      <c r="BJ887" s="30"/>
      <c r="BK887" s="30"/>
      <c r="BL887" s="30"/>
      <c r="BM887" s="30"/>
      <c r="BN887" s="30"/>
      <c r="BO887" s="30"/>
      <c r="BP887" s="30"/>
      <c r="BQ887" s="30"/>
      <c r="BR887" s="30"/>
      <c r="BS887" s="30"/>
      <c r="BT887" s="30"/>
      <c r="BU887" s="30"/>
      <c r="BV887" s="30"/>
      <c r="BW887" s="30"/>
      <c r="BX887" s="30"/>
      <c r="BY887" s="30"/>
      <c r="BZ887" s="30"/>
      <c r="CA887" s="30"/>
      <c r="CB887" s="30"/>
      <c r="CC887" s="30"/>
      <c r="CD887" s="30"/>
      <c r="CE887" s="30"/>
      <c r="CF887" s="30"/>
      <c r="CG887" s="30"/>
      <c r="CH887" s="30"/>
      <c r="CI887" s="30"/>
      <c r="CJ887" s="30"/>
      <c r="CK887" s="30"/>
      <c r="CL887" s="30"/>
      <c r="CM887" s="30"/>
      <c r="CN887" s="30"/>
      <c r="CO887" s="30"/>
      <c r="CP887" s="30"/>
      <c r="CQ887" s="30"/>
      <c r="CR887" s="30"/>
    </row>
    <row r="888" spans="1:96" x14ac:dyDescent="0.25">
      <c r="A888" s="30" t="s">
        <v>261</v>
      </c>
      <c r="B888" s="30">
        <v>3628</v>
      </c>
      <c r="C888" s="30" t="s">
        <v>2666</v>
      </c>
      <c r="D888" s="30">
        <v>1420</v>
      </c>
      <c r="E888" s="30"/>
      <c r="F888" s="30"/>
      <c r="G888" s="30"/>
      <c r="H888" s="30"/>
      <c r="I888" s="30"/>
      <c r="J888" s="30"/>
      <c r="K888" s="30"/>
      <c r="L888" s="30"/>
      <c r="M888" s="30"/>
      <c r="N888" s="30"/>
      <c r="O888" s="30"/>
      <c r="P888" s="30"/>
      <c r="Q888" s="30"/>
      <c r="R888" s="30"/>
      <c r="S888" s="30"/>
      <c r="T888" s="30"/>
      <c r="U888" s="30"/>
      <c r="V888" s="30"/>
      <c r="W888" s="30"/>
      <c r="X888" s="30"/>
      <c r="Y888" s="30"/>
      <c r="Z888" s="30"/>
      <c r="AA888" s="30"/>
      <c r="AB888" s="30"/>
      <c r="AC888" s="30"/>
      <c r="AD888" s="30"/>
      <c r="AE888" s="30"/>
      <c r="AF888" s="30"/>
      <c r="AG888" s="30"/>
      <c r="AH888" s="30"/>
      <c r="AI888" s="30"/>
      <c r="AJ888" s="30"/>
      <c r="AK888" s="30"/>
      <c r="AL888" s="30"/>
      <c r="AM888" s="30"/>
      <c r="AN888" s="30"/>
      <c r="AO888" s="30"/>
      <c r="AP888" s="30"/>
      <c r="AQ888" s="30"/>
      <c r="AR888" s="30"/>
      <c r="AS888" s="30"/>
      <c r="AT888" s="30"/>
      <c r="AU888" s="30"/>
      <c r="AV888" s="30"/>
      <c r="AW888" s="30"/>
      <c r="AX888" s="30"/>
      <c r="AY888" s="30"/>
      <c r="AZ888" s="30"/>
      <c r="BA888" s="30"/>
      <c r="BB888" s="30"/>
      <c r="BC888" s="30"/>
      <c r="BD888" s="30"/>
      <c r="BE888" s="30"/>
      <c r="BF888" s="30"/>
      <c r="BG888" s="30"/>
      <c r="BH888" s="30"/>
      <c r="BI888" s="30"/>
      <c r="BJ888" s="30"/>
      <c r="BK888" s="30"/>
      <c r="BL888" s="30"/>
      <c r="BM888" s="30"/>
      <c r="BN888" s="30"/>
      <c r="BO888" s="30"/>
      <c r="BP888" s="30"/>
      <c r="BQ888" s="30"/>
      <c r="BR888" s="30"/>
      <c r="BS888" s="30"/>
      <c r="BT888" s="30"/>
      <c r="BU888" s="30"/>
      <c r="BV888" s="30"/>
      <c r="BW888" s="30"/>
      <c r="BX888" s="30"/>
      <c r="BY888" s="30"/>
      <c r="BZ888" s="30"/>
      <c r="CA888" s="30"/>
      <c r="CB888" s="30"/>
      <c r="CC888" s="30"/>
      <c r="CD888" s="30"/>
      <c r="CE888" s="30"/>
      <c r="CF888" s="30"/>
      <c r="CG888" s="30"/>
      <c r="CH888" s="30"/>
      <c r="CI888" s="30"/>
      <c r="CJ888" s="30"/>
      <c r="CK888" s="30"/>
      <c r="CL888" s="30"/>
      <c r="CM888" s="30"/>
      <c r="CN888" s="30"/>
      <c r="CO888" s="30"/>
      <c r="CP888" s="30"/>
      <c r="CQ888" s="30"/>
      <c r="CR888" s="30"/>
    </row>
    <row r="889" spans="1:96" x14ac:dyDescent="0.25">
      <c r="A889" s="30" t="s">
        <v>262</v>
      </c>
      <c r="B889" s="30">
        <v>3641</v>
      </c>
      <c r="C889" s="30" t="s">
        <v>2642</v>
      </c>
      <c r="D889" s="30">
        <v>880</v>
      </c>
      <c r="E889" s="30"/>
      <c r="F889" s="30"/>
      <c r="G889" s="30"/>
      <c r="H889" s="30"/>
      <c r="I889" s="30"/>
      <c r="J889" s="30"/>
      <c r="K889" s="30"/>
      <c r="L889" s="30"/>
      <c r="M889" s="30"/>
      <c r="N889" s="30"/>
      <c r="O889" s="30"/>
      <c r="P889" s="30"/>
      <c r="Q889" s="30"/>
      <c r="R889" s="30"/>
      <c r="S889" s="30"/>
      <c r="T889" s="30"/>
      <c r="U889" s="30"/>
      <c r="V889" s="30"/>
      <c r="W889" s="30"/>
      <c r="X889" s="30"/>
      <c r="Y889" s="30"/>
      <c r="Z889" s="30"/>
      <c r="AA889" s="30"/>
      <c r="AB889" s="30"/>
      <c r="AC889" s="30"/>
      <c r="AD889" s="30"/>
      <c r="AE889" s="30"/>
      <c r="AF889" s="30"/>
      <c r="AG889" s="30"/>
      <c r="AH889" s="30"/>
      <c r="AI889" s="30"/>
      <c r="AJ889" s="30"/>
      <c r="AK889" s="30"/>
      <c r="AL889" s="30"/>
      <c r="AM889" s="30"/>
      <c r="AN889" s="30"/>
      <c r="AO889" s="30"/>
      <c r="AP889" s="30"/>
      <c r="AQ889" s="30"/>
      <c r="AR889" s="30"/>
      <c r="AS889" s="30"/>
      <c r="AT889" s="30"/>
      <c r="AU889" s="30"/>
      <c r="AV889" s="30"/>
      <c r="AW889" s="30"/>
      <c r="AX889" s="30"/>
      <c r="AY889" s="30"/>
      <c r="AZ889" s="30"/>
      <c r="BA889" s="30"/>
      <c r="BB889" s="30"/>
      <c r="BC889" s="30"/>
      <c r="BD889" s="30"/>
      <c r="BE889" s="30"/>
      <c r="BF889" s="30"/>
      <c r="BG889" s="30"/>
      <c r="BH889" s="30"/>
      <c r="BI889" s="30"/>
      <c r="BJ889" s="30"/>
      <c r="BK889" s="30"/>
      <c r="BL889" s="30"/>
      <c r="BM889" s="30"/>
      <c r="BN889" s="30"/>
      <c r="BO889" s="30"/>
      <c r="BP889" s="30"/>
      <c r="BQ889" s="30"/>
      <c r="BR889" s="30"/>
      <c r="BS889" s="30"/>
      <c r="BT889" s="30"/>
      <c r="BU889" s="30"/>
      <c r="BV889" s="30"/>
      <c r="BW889" s="30"/>
      <c r="BX889" s="30"/>
      <c r="BY889" s="30"/>
      <c r="BZ889" s="30"/>
      <c r="CA889" s="30"/>
      <c r="CB889" s="30"/>
      <c r="CC889" s="30"/>
      <c r="CD889" s="30"/>
      <c r="CE889" s="30"/>
      <c r="CF889" s="30"/>
      <c r="CG889" s="30"/>
      <c r="CH889" s="30"/>
      <c r="CI889" s="30"/>
      <c r="CJ889" s="30"/>
      <c r="CK889" s="30"/>
      <c r="CL889" s="30"/>
      <c r="CM889" s="30"/>
      <c r="CN889" s="30"/>
      <c r="CO889" s="30"/>
      <c r="CP889" s="30"/>
      <c r="CQ889" s="30"/>
      <c r="CR889" s="30"/>
    </row>
    <row r="890" spans="1:96" x14ac:dyDescent="0.25">
      <c r="A890" s="30" t="s">
        <v>263</v>
      </c>
      <c r="B890" s="30">
        <v>3655</v>
      </c>
      <c r="C890" s="30" t="s">
        <v>2642</v>
      </c>
      <c r="D890" s="30">
        <v>880</v>
      </c>
      <c r="E890" s="30"/>
      <c r="F890" s="30"/>
      <c r="G890" s="30"/>
      <c r="H890" s="30"/>
      <c r="I890" s="30"/>
      <c r="J890" s="30"/>
      <c r="K890" s="30"/>
      <c r="L890" s="30"/>
      <c r="M890" s="30"/>
      <c r="N890" s="30"/>
      <c r="O890" s="30"/>
      <c r="P890" s="30"/>
      <c r="Q890" s="30"/>
      <c r="R890" s="30"/>
      <c r="S890" s="30"/>
      <c r="T890" s="30"/>
      <c r="U890" s="30"/>
      <c r="V890" s="30"/>
      <c r="W890" s="30"/>
      <c r="X890" s="30"/>
      <c r="Y890" s="30"/>
      <c r="Z890" s="30"/>
      <c r="AA890" s="30"/>
      <c r="AB890" s="30"/>
      <c r="AC890" s="30"/>
      <c r="AD890" s="30"/>
      <c r="AE890" s="30"/>
      <c r="AF890" s="30"/>
      <c r="AG890" s="30"/>
      <c r="AH890" s="30"/>
      <c r="AI890" s="30"/>
      <c r="AJ890" s="30"/>
      <c r="AK890" s="30"/>
      <c r="AL890" s="30"/>
      <c r="AM890" s="30"/>
      <c r="AN890" s="30"/>
      <c r="AO890" s="30"/>
      <c r="AP890" s="30"/>
      <c r="AQ890" s="30"/>
      <c r="AR890" s="30"/>
      <c r="AS890" s="30"/>
      <c r="AT890" s="30"/>
      <c r="AU890" s="30"/>
      <c r="AV890" s="30"/>
      <c r="AW890" s="30"/>
      <c r="AX890" s="30"/>
      <c r="AY890" s="30"/>
      <c r="AZ890" s="30"/>
      <c r="BA890" s="30"/>
      <c r="BB890" s="30"/>
      <c r="BC890" s="30"/>
      <c r="BD890" s="30"/>
      <c r="BE890" s="30"/>
      <c r="BF890" s="30"/>
      <c r="BG890" s="30"/>
      <c r="BH890" s="30"/>
      <c r="BI890" s="30"/>
      <c r="BJ890" s="30"/>
      <c r="BK890" s="30"/>
      <c r="BL890" s="30"/>
      <c r="BM890" s="30"/>
      <c r="BN890" s="30"/>
      <c r="BO890" s="30"/>
      <c r="BP890" s="30"/>
      <c r="BQ890" s="30"/>
      <c r="BR890" s="30"/>
      <c r="BS890" s="30"/>
      <c r="BT890" s="30"/>
      <c r="BU890" s="30"/>
      <c r="BV890" s="30"/>
      <c r="BW890" s="30"/>
      <c r="BX890" s="30"/>
      <c r="BY890" s="30"/>
      <c r="BZ890" s="30"/>
      <c r="CA890" s="30"/>
      <c r="CB890" s="30"/>
      <c r="CC890" s="30"/>
      <c r="CD890" s="30"/>
      <c r="CE890" s="30"/>
      <c r="CF890" s="30"/>
      <c r="CG890" s="30"/>
      <c r="CH890" s="30"/>
      <c r="CI890" s="30"/>
      <c r="CJ890" s="30"/>
      <c r="CK890" s="30"/>
      <c r="CL890" s="30"/>
      <c r="CM890" s="30"/>
      <c r="CN890" s="30"/>
      <c r="CO890" s="30"/>
      <c r="CP890" s="30"/>
      <c r="CQ890" s="30"/>
      <c r="CR890" s="30"/>
    </row>
    <row r="891" spans="1:96" x14ac:dyDescent="0.25">
      <c r="A891" s="30" t="s">
        <v>264</v>
      </c>
      <c r="B891" s="30">
        <v>3647</v>
      </c>
      <c r="C891" s="30" t="s">
        <v>2642</v>
      </c>
      <c r="D891" s="30">
        <v>880</v>
      </c>
      <c r="E891" s="30"/>
      <c r="F891" s="30"/>
      <c r="G891" s="30"/>
      <c r="H891" s="30"/>
      <c r="I891" s="30"/>
      <c r="J891" s="30"/>
      <c r="K891" s="30"/>
      <c r="L891" s="30"/>
      <c r="M891" s="30"/>
      <c r="N891" s="30"/>
      <c r="O891" s="30"/>
      <c r="P891" s="30"/>
      <c r="Q891" s="30"/>
      <c r="R891" s="30"/>
      <c r="S891" s="30"/>
      <c r="T891" s="30"/>
      <c r="U891" s="30"/>
      <c r="V891" s="30"/>
      <c r="W891" s="30"/>
      <c r="X891" s="30"/>
      <c r="Y891" s="30"/>
      <c r="Z891" s="30"/>
      <c r="AA891" s="30"/>
      <c r="AB891" s="30"/>
      <c r="AC891" s="30"/>
      <c r="AD891" s="30"/>
      <c r="AE891" s="30"/>
      <c r="AF891" s="30"/>
      <c r="AG891" s="30"/>
      <c r="AH891" s="30"/>
      <c r="AI891" s="30"/>
      <c r="AJ891" s="30"/>
      <c r="AK891" s="30"/>
      <c r="AL891" s="30"/>
      <c r="AM891" s="30"/>
      <c r="AN891" s="30"/>
      <c r="AO891" s="30"/>
      <c r="AP891" s="30"/>
      <c r="AQ891" s="30"/>
      <c r="AR891" s="30"/>
      <c r="AS891" s="30"/>
      <c r="AT891" s="30"/>
      <c r="AU891" s="30"/>
      <c r="AV891" s="30"/>
      <c r="AW891" s="30"/>
      <c r="AX891" s="30"/>
      <c r="AY891" s="30"/>
      <c r="AZ891" s="30"/>
      <c r="BA891" s="30"/>
      <c r="BB891" s="30"/>
      <c r="BC891" s="30"/>
      <c r="BD891" s="30"/>
      <c r="BE891" s="30"/>
      <c r="BF891" s="30"/>
      <c r="BG891" s="30"/>
      <c r="BH891" s="30"/>
      <c r="BI891" s="30"/>
      <c r="BJ891" s="30"/>
      <c r="BK891" s="30"/>
      <c r="BL891" s="30"/>
      <c r="BM891" s="30"/>
      <c r="BN891" s="30"/>
      <c r="BO891" s="30"/>
      <c r="BP891" s="30"/>
      <c r="BQ891" s="30"/>
      <c r="BR891" s="30"/>
      <c r="BS891" s="30"/>
      <c r="BT891" s="30"/>
      <c r="BU891" s="30"/>
      <c r="BV891" s="30"/>
      <c r="BW891" s="30"/>
      <c r="BX891" s="30"/>
      <c r="BY891" s="30"/>
      <c r="BZ891" s="30"/>
      <c r="CA891" s="30"/>
      <c r="CB891" s="30"/>
      <c r="CC891" s="30"/>
      <c r="CD891" s="30"/>
      <c r="CE891" s="30"/>
      <c r="CF891" s="30"/>
      <c r="CG891" s="30"/>
      <c r="CH891" s="30"/>
      <c r="CI891" s="30"/>
      <c r="CJ891" s="30"/>
      <c r="CK891" s="30"/>
      <c r="CL891" s="30"/>
      <c r="CM891" s="30"/>
      <c r="CN891" s="30"/>
      <c r="CO891" s="30"/>
      <c r="CP891" s="30"/>
      <c r="CQ891" s="30"/>
      <c r="CR891" s="30"/>
    </row>
    <row r="892" spans="1:96" x14ac:dyDescent="0.25">
      <c r="A892" s="30" t="s">
        <v>265</v>
      </c>
      <c r="B892" s="30">
        <v>3648</v>
      </c>
      <c r="C892" s="30" t="s">
        <v>2706</v>
      </c>
      <c r="D892" s="30">
        <v>130</v>
      </c>
      <c r="E892" s="30"/>
      <c r="F892" s="30"/>
      <c r="G892" s="30"/>
      <c r="H892" s="30"/>
      <c r="I892" s="30"/>
      <c r="J892" s="30"/>
      <c r="K892" s="30"/>
      <c r="L892" s="30"/>
      <c r="M892" s="30"/>
      <c r="N892" s="30"/>
      <c r="O892" s="30"/>
      <c r="P892" s="30"/>
      <c r="Q892" s="30"/>
      <c r="R892" s="30"/>
      <c r="S892" s="30"/>
      <c r="T892" s="30"/>
      <c r="U892" s="30"/>
      <c r="V892" s="30"/>
      <c r="W892" s="30"/>
      <c r="X892" s="30"/>
      <c r="Y892" s="30"/>
      <c r="Z892" s="30"/>
      <c r="AA892" s="30"/>
      <c r="AB892" s="30"/>
      <c r="AC892" s="30"/>
      <c r="AD892" s="30"/>
      <c r="AE892" s="30"/>
      <c r="AF892" s="30"/>
      <c r="AG892" s="30"/>
      <c r="AH892" s="30"/>
      <c r="AI892" s="30"/>
      <c r="AJ892" s="30"/>
      <c r="AK892" s="30"/>
      <c r="AL892" s="30"/>
      <c r="AM892" s="30"/>
      <c r="AN892" s="30"/>
      <c r="AO892" s="30"/>
      <c r="AP892" s="30"/>
      <c r="AQ892" s="30"/>
      <c r="AR892" s="30"/>
      <c r="AS892" s="30"/>
      <c r="AT892" s="30"/>
      <c r="AU892" s="30"/>
      <c r="AV892" s="30"/>
      <c r="AW892" s="30"/>
      <c r="AX892" s="30"/>
      <c r="AY892" s="30"/>
      <c r="AZ892" s="30"/>
      <c r="BA892" s="30"/>
      <c r="BB892" s="30"/>
      <c r="BC892" s="30"/>
      <c r="BD892" s="30"/>
      <c r="BE892" s="30"/>
      <c r="BF892" s="30"/>
      <c r="BG892" s="30"/>
      <c r="BH892" s="30"/>
      <c r="BI892" s="30"/>
      <c r="BJ892" s="30"/>
      <c r="BK892" s="30"/>
      <c r="BL892" s="30"/>
      <c r="BM892" s="30"/>
      <c r="BN892" s="30"/>
      <c r="BO892" s="30"/>
      <c r="BP892" s="30"/>
      <c r="BQ892" s="30"/>
      <c r="BR892" s="30"/>
      <c r="BS892" s="30"/>
      <c r="BT892" s="30"/>
      <c r="BU892" s="30"/>
      <c r="BV892" s="30"/>
      <c r="BW892" s="30"/>
      <c r="BX892" s="30"/>
      <c r="BY892" s="30"/>
      <c r="BZ892" s="30"/>
      <c r="CA892" s="30"/>
      <c r="CB892" s="30"/>
      <c r="CC892" s="30"/>
      <c r="CD892" s="30"/>
      <c r="CE892" s="30"/>
      <c r="CF892" s="30"/>
      <c r="CG892" s="30"/>
      <c r="CH892" s="30"/>
      <c r="CI892" s="30"/>
      <c r="CJ892" s="30"/>
      <c r="CK892" s="30"/>
      <c r="CL892" s="30"/>
      <c r="CM892" s="30"/>
      <c r="CN892" s="30"/>
      <c r="CO892" s="30"/>
      <c r="CP892" s="30"/>
      <c r="CQ892" s="30"/>
      <c r="CR892" s="30"/>
    </row>
    <row r="893" spans="1:96" x14ac:dyDescent="0.25">
      <c r="A893" s="30" t="s">
        <v>266</v>
      </c>
      <c r="B893" s="30">
        <v>248</v>
      </c>
      <c r="C893" s="30" t="s">
        <v>2709</v>
      </c>
      <c r="D893" s="30">
        <v>580</v>
      </c>
      <c r="E893" s="30"/>
      <c r="F893" s="30"/>
      <c r="G893" s="30"/>
      <c r="H893" s="30"/>
      <c r="I893" s="30"/>
      <c r="J893" s="30"/>
      <c r="K893" s="30"/>
      <c r="L893" s="30"/>
      <c r="M893" s="30"/>
      <c r="N893" s="30"/>
      <c r="O893" s="30"/>
      <c r="P893" s="30"/>
      <c r="Q893" s="30"/>
      <c r="R893" s="30"/>
      <c r="S893" s="30"/>
      <c r="T893" s="30"/>
      <c r="U893" s="30"/>
      <c r="V893" s="30"/>
      <c r="W893" s="30"/>
      <c r="X893" s="30"/>
      <c r="Y893" s="30"/>
      <c r="Z893" s="30"/>
      <c r="AA893" s="30"/>
      <c r="AB893" s="30"/>
      <c r="AC893" s="30"/>
      <c r="AD893" s="30"/>
      <c r="AE893" s="30"/>
      <c r="AF893" s="30"/>
      <c r="AG893" s="30"/>
      <c r="AH893" s="30"/>
      <c r="AI893" s="30"/>
      <c r="AJ893" s="30"/>
      <c r="AK893" s="30"/>
      <c r="AL893" s="30"/>
      <c r="AM893" s="30"/>
      <c r="AN893" s="30"/>
      <c r="AO893" s="30"/>
      <c r="AP893" s="30"/>
      <c r="AQ893" s="30"/>
      <c r="AR893" s="30"/>
      <c r="AS893" s="30"/>
      <c r="AT893" s="30"/>
      <c r="AU893" s="30"/>
      <c r="AV893" s="30"/>
      <c r="AW893" s="30"/>
      <c r="AX893" s="30"/>
      <c r="AY893" s="30"/>
      <c r="AZ893" s="30"/>
      <c r="BA893" s="30"/>
      <c r="BB893" s="30"/>
      <c r="BC893" s="30"/>
      <c r="BD893" s="30"/>
      <c r="BE893" s="30"/>
      <c r="BF893" s="30"/>
      <c r="BG893" s="30"/>
      <c r="BH893" s="30"/>
      <c r="BI893" s="30"/>
      <c r="BJ893" s="30"/>
      <c r="BK893" s="30"/>
      <c r="BL893" s="30"/>
      <c r="BM893" s="30"/>
      <c r="BN893" s="30"/>
      <c r="BO893" s="30"/>
      <c r="BP893" s="30"/>
      <c r="BQ893" s="30"/>
      <c r="BR893" s="30"/>
      <c r="BS893" s="30"/>
      <c r="BT893" s="30"/>
      <c r="BU893" s="30"/>
      <c r="BV893" s="30"/>
      <c r="BW893" s="30"/>
      <c r="BX893" s="30"/>
      <c r="BY893" s="30"/>
      <c r="BZ893" s="30"/>
      <c r="CA893" s="30"/>
      <c r="CB893" s="30"/>
      <c r="CC893" s="30"/>
      <c r="CD893" s="30"/>
      <c r="CE893" s="30"/>
      <c r="CF893" s="30"/>
      <c r="CG893" s="30"/>
      <c r="CH893" s="30"/>
      <c r="CI893" s="30"/>
      <c r="CJ893" s="30"/>
      <c r="CK893" s="30"/>
      <c r="CL893" s="30"/>
      <c r="CM893" s="30"/>
      <c r="CN893" s="30"/>
      <c r="CO893" s="30"/>
      <c r="CP893" s="30"/>
      <c r="CQ893" s="30"/>
      <c r="CR893" s="30"/>
    </row>
    <row r="894" spans="1:96" x14ac:dyDescent="0.25">
      <c r="A894" s="30" t="s">
        <v>267</v>
      </c>
      <c r="B894" s="30">
        <v>3681</v>
      </c>
      <c r="C894" s="30" t="s">
        <v>2913</v>
      </c>
      <c r="D894" s="30">
        <v>2610</v>
      </c>
      <c r="E894" s="30"/>
      <c r="F894" s="30"/>
      <c r="G894" s="30"/>
      <c r="H894" s="30"/>
      <c r="I894" s="30"/>
      <c r="J894" s="30"/>
      <c r="K894" s="30"/>
      <c r="L894" s="30"/>
      <c r="M894" s="30"/>
      <c r="N894" s="30"/>
      <c r="O894" s="30"/>
      <c r="P894" s="30"/>
      <c r="Q894" s="30"/>
      <c r="R894" s="30"/>
      <c r="S894" s="30"/>
      <c r="T894" s="30"/>
      <c r="U894" s="30"/>
      <c r="V894" s="30"/>
      <c r="W894" s="30"/>
      <c r="X894" s="30"/>
      <c r="Y894" s="30"/>
      <c r="Z894" s="30"/>
      <c r="AA894" s="30"/>
      <c r="AB894" s="30"/>
      <c r="AC894" s="30"/>
      <c r="AD894" s="30"/>
      <c r="AE894" s="30"/>
      <c r="AF894" s="30"/>
      <c r="AG894" s="30"/>
      <c r="AH894" s="30"/>
      <c r="AI894" s="30"/>
      <c r="AJ894" s="30"/>
      <c r="AK894" s="30"/>
      <c r="AL894" s="30"/>
      <c r="AM894" s="30"/>
      <c r="AN894" s="30"/>
      <c r="AO894" s="30"/>
      <c r="AP894" s="30"/>
      <c r="AQ894" s="30"/>
      <c r="AR894" s="30"/>
      <c r="AS894" s="30"/>
      <c r="AT894" s="30"/>
      <c r="AU894" s="30"/>
      <c r="AV894" s="30"/>
      <c r="AW894" s="30"/>
      <c r="AX894" s="30"/>
      <c r="AY894" s="30"/>
      <c r="AZ894" s="30"/>
      <c r="BA894" s="30"/>
      <c r="BB894" s="30"/>
      <c r="BC894" s="30"/>
      <c r="BD894" s="30"/>
      <c r="BE894" s="30"/>
      <c r="BF894" s="30"/>
      <c r="BG894" s="30"/>
      <c r="BH894" s="30"/>
      <c r="BI894" s="30"/>
      <c r="BJ894" s="30"/>
      <c r="BK894" s="30"/>
      <c r="BL894" s="30"/>
      <c r="BM894" s="30"/>
      <c r="BN894" s="30"/>
      <c r="BO894" s="30"/>
      <c r="BP894" s="30"/>
      <c r="BQ894" s="30"/>
      <c r="BR894" s="30"/>
      <c r="BS894" s="30"/>
      <c r="BT894" s="30"/>
      <c r="BU894" s="30"/>
      <c r="BV894" s="30"/>
      <c r="BW894" s="30"/>
      <c r="BX894" s="30"/>
      <c r="BY894" s="30"/>
      <c r="BZ894" s="30"/>
      <c r="CA894" s="30"/>
      <c r="CB894" s="30"/>
      <c r="CC894" s="30"/>
      <c r="CD894" s="30"/>
      <c r="CE894" s="30"/>
      <c r="CF894" s="30"/>
      <c r="CG894" s="30"/>
      <c r="CH894" s="30"/>
      <c r="CI894" s="30"/>
      <c r="CJ894" s="30"/>
      <c r="CK894" s="30"/>
      <c r="CL894" s="30"/>
      <c r="CM894" s="30"/>
      <c r="CN894" s="30"/>
      <c r="CO894" s="30"/>
      <c r="CP894" s="30"/>
      <c r="CQ894" s="30"/>
      <c r="CR894" s="30"/>
    </row>
    <row r="895" spans="1:96" x14ac:dyDescent="0.25">
      <c r="A895" s="30" t="s">
        <v>268</v>
      </c>
      <c r="B895" s="30">
        <v>3690</v>
      </c>
      <c r="C895" s="30" t="s">
        <v>2899</v>
      </c>
      <c r="D895" s="30">
        <v>1360</v>
      </c>
      <c r="E895" s="30"/>
      <c r="F895" s="30"/>
      <c r="G895" s="30"/>
      <c r="H895" s="30"/>
      <c r="I895" s="30"/>
      <c r="J895" s="30"/>
      <c r="K895" s="30"/>
      <c r="L895" s="30"/>
      <c r="M895" s="30"/>
      <c r="N895" s="30"/>
      <c r="O895" s="30"/>
      <c r="P895" s="30"/>
      <c r="Q895" s="30"/>
      <c r="R895" s="30"/>
      <c r="S895" s="30"/>
      <c r="T895" s="30"/>
      <c r="U895" s="30"/>
      <c r="V895" s="30"/>
      <c r="W895" s="30"/>
      <c r="X895" s="30"/>
      <c r="Y895" s="30"/>
      <c r="Z895" s="30"/>
      <c r="AA895" s="30"/>
      <c r="AB895" s="30"/>
      <c r="AC895" s="30"/>
      <c r="AD895" s="30"/>
      <c r="AE895" s="30"/>
      <c r="AF895" s="30"/>
      <c r="AG895" s="30"/>
      <c r="AH895" s="30"/>
      <c r="AI895" s="30"/>
      <c r="AJ895" s="30"/>
      <c r="AK895" s="30"/>
      <c r="AL895" s="30"/>
      <c r="AM895" s="30"/>
      <c r="AN895" s="30"/>
      <c r="AO895" s="30"/>
      <c r="AP895" s="30"/>
      <c r="AQ895" s="30"/>
      <c r="AR895" s="30"/>
      <c r="AS895" s="30"/>
      <c r="AT895" s="30"/>
      <c r="AU895" s="30"/>
      <c r="AV895" s="30"/>
      <c r="AW895" s="30"/>
      <c r="AX895" s="30"/>
      <c r="AY895" s="30"/>
      <c r="AZ895" s="30"/>
      <c r="BA895" s="30"/>
      <c r="BB895" s="30"/>
      <c r="BC895" s="30"/>
      <c r="BD895" s="30"/>
      <c r="BE895" s="30"/>
      <c r="BF895" s="30"/>
      <c r="BG895" s="30"/>
      <c r="BH895" s="30"/>
      <c r="BI895" s="30"/>
      <c r="BJ895" s="30"/>
      <c r="BK895" s="30"/>
      <c r="BL895" s="30"/>
      <c r="BM895" s="30"/>
      <c r="BN895" s="30"/>
      <c r="BO895" s="30"/>
      <c r="BP895" s="30"/>
      <c r="BQ895" s="30"/>
      <c r="BR895" s="30"/>
      <c r="BS895" s="30"/>
      <c r="BT895" s="30"/>
      <c r="BU895" s="30"/>
      <c r="BV895" s="30"/>
      <c r="BW895" s="30"/>
      <c r="BX895" s="30"/>
      <c r="BY895" s="30"/>
      <c r="BZ895" s="30"/>
      <c r="CA895" s="30"/>
      <c r="CB895" s="30"/>
      <c r="CC895" s="30"/>
      <c r="CD895" s="30"/>
      <c r="CE895" s="30"/>
      <c r="CF895" s="30"/>
      <c r="CG895" s="30"/>
      <c r="CH895" s="30"/>
      <c r="CI895" s="30"/>
      <c r="CJ895" s="30"/>
      <c r="CK895" s="30"/>
      <c r="CL895" s="30"/>
      <c r="CM895" s="30"/>
      <c r="CN895" s="30"/>
      <c r="CO895" s="30"/>
      <c r="CP895" s="30"/>
      <c r="CQ895" s="30"/>
      <c r="CR895" s="30"/>
    </row>
    <row r="896" spans="1:96" x14ac:dyDescent="0.25">
      <c r="A896" s="30" t="s">
        <v>269</v>
      </c>
      <c r="B896" s="30">
        <v>3694</v>
      </c>
      <c r="C896" s="30" t="s">
        <v>2899</v>
      </c>
      <c r="D896" s="30">
        <v>1360</v>
      </c>
      <c r="E896" s="30"/>
      <c r="F896" s="30"/>
      <c r="G896" s="30"/>
      <c r="H896" s="30"/>
      <c r="I896" s="30"/>
      <c r="J896" s="30"/>
      <c r="K896" s="30"/>
      <c r="L896" s="30"/>
      <c r="M896" s="30"/>
      <c r="N896" s="30"/>
      <c r="O896" s="30"/>
      <c r="P896" s="30"/>
      <c r="Q896" s="30"/>
      <c r="R896" s="30"/>
      <c r="S896" s="30"/>
      <c r="T896" s="30"/>
      <c r="U896" s="30"/>
      <c r="V896" s="30"/>
      <c r="W896" s="30"/>
      <c r="X896" s="30"/>
      <c r="Y896" s="30"/>
      <c r="Z896" s="30"/>
      <c r="AA896" s="30"/>
      <c r="AB896" s="30"/>
      <c r="AC896" s="30"/>
      <c r="AD896" s="30"/>
      <c r="AE896" s="30"/>
      <c r="AF896" s="30"/>
      <c r="AG896" s="30"/>
      <c r="AH896" s="30"/>
      <c r="AI896" s="30"/>
      <c r="AJ896" s="30"/>
      <c r="AK896" s="30"/>
      <c r="AL896" s="30"/>
      <c r="AM896" s="30"/>
      <c r="AN896" s="30"/>
      <c r="AO896" s="30"/>
      <c r="AP896" s="30"/>
      <c r="AQ896" s="30"/>
      <c r="AR896" s="30"/>
      <c r="AS896" s="30"/>
      <c r="AT896" s="30"/>
      <c r="AU896" s="30"/>
      <c r="AV896" s="30"/>
      <c r="AW896" s="30"/>
      <c r="AX896" s="30"/>
      <c r="AY896" s="30"/>
      <c r="AZ896" s="30"/>
      <c r="BA896" s="30"/>
      <c r="BB896" s="30"/>
      <c r="BC896" s="30"/>
      <c r="BD896" s="30"/>
      <c r="BE896" s="30"/>
      <c r="BF896" s="30"/>
      <c r="BG896" s="30"/>
      <c r="BH896" s="30"/>
      <c r="BI896" s="30"/>
      <c r="BJ896" s="30"/>
      <c r="BK896" s="30"/>
      <c r="BL896" s="30"/>
      <c r="BM896" s="30"/>
      <c r="BN896" s="30"/>
      <c r="BO896" s="30"/>
      <c r="BP896" s="30"/>
      <c r="BQ896" s="30"/>
      <c r="BR896" s="30"/>
      <c r="BS896" s="30"/>
      <c r="BT896" s="30"/>
      <c r="BU896" s="30"/>
      <c r="BV896" s="30"/>
      <c r="BW896" s="30"/>
      <c r="BX896" s="30"/>
      <c r="BY896" s="30"/>
      <c r="BZ896" s="30"/>
      <c r="CA896" s="30"/>
      <c r="CB896" s="30"/>
      <c r="CC896" s="30"/>
      <c r="CD896" s="30"/>
      <c r="CE896" s="30"/>
      <c r="CF896" s="30"/>
      <c r="CG896" s="30"/>
      <c r="CH896" s="30"/>
      <c r="CI896" s="30"/>
      <c r="CJ896" s="30"/>
      <c r="CK896" s="30"/>
      <c r="CL896" s="30"/>
      <c r="CM896" s="30"/>
      <c r="CN896" s="30"/>
      <c r="CO896" s="30"/>
      <c r="CP896" s="30"/>
      <c r="CQ896" s="30"/>
      <c r="CR896" s="30"/>
    </row>
    <row r="897" spans="1:96" x14ac:dyDescent="0.25">
      <c r="A897" s="30" t="s">
        <v>270</v>
      </c>
      <c r="B897" s="30">
        <v>3697</v>
      </c>
      <c r="C897" s="30" t="s">
        <v>2899</v>
      </c>
      <c r="D897" s="30">
        <v>1360</v>
      </c>
      <c r="E897" s="30"/>
      <c r="F897" s="30"/>
      <c r="G897" s="30"/>
      <c r="H897" s="30"/>
      <c r="I897" s="30"/>
      <c r="J897" s="30"/>
      <c r="K897" s="30"/>
      <c r="L897" s="30"/>
      <c r="M897" s="30"/>
      <c r="N897" s="30"/>
      <c r="O897" s="30"/>
      <c r="P897" s="30"/>
      <c r="Q897" s="30"/>
      <c r="R897" s="30"/>
      <c r="S897" s="30"/>
      <c r="T897" s="30"/>
      <c r="U897" s="30"/>
      <c r="V897" s="30"/>
      <c r="W897" s="30"/>
      <c r="X897" s="30"/>
      <c r="Y897" s="30"/>
      <c r="Z897" s="30"/>
      <c r="AA897" s="30"/>
      <c r="AB897" s="30"/>
      <c r="AC897" s="30"/>
      <c r="AD897" s="30"/>
      <c r="AE897" s="30"/>
      <c r="AF897" s="30"/>
      <c r="AG897" s="30"/>
      <c r="AH897" s="30"/>
      <c r="AI897" s="30"/>
      <c r="AJ897" s="30"/>
      <c r="AK897" s="30"/>
      <c r="AL897" s="30"/>
      <c r="AM897" s="30"/>
      <c r="AN897" s="30"/>
      <c r="AO897" s="30"/>
      <c r="AP897" s="30"/>
      <c r="AQ897" s="30"/>
      <c r="AR897" s="30"/>
      <c r="AS897" s="30"/>
      <c r="AT897" s="30"/>
      <c r="AU897" s="30"/>
      <c r="AV897" s="30"/>
      <c r="AW897" s="30"/>
      <c r="AX897" s="30"/>
      <c r="AY897" s="30"/>
      <c r="AZ897" s="30"/>
      <c r="BA897" s="30"/>
      <c r="BB897" s="30"/>
      <c r="BC897" s="30"/>
      <c r="BD897" s="30"/>
      <c r="BE897" s="30"/>
      <c r="BF897" s="30"/>
      <c r="BG897" s="30"/>
      <c r="BH897" s="30"/>
      <c r="BI897" s="30"/>
      <c r="BJ897" s="30"/>
      <c r="BK897" s="30"/>
      <c r="BL897" s="30"/>
      <c r="BM897" s="30"/>
      <c r="BN897" s="30"/>
      <c r="BO897" s="30"/>
      <c r="BP897" s="30"/>
      <c r="BQ897" s="30"/>
      <c r="BR897" s="30"/>
      <c r="BS897" s="30"/>
      <c r="BT897" s="30"/>
      <c r="BU897" s="30"/>
      <c r="BV897" s="30"/>
      <c r="BW897" s="30"/>
      <c r="BX897" s="30"/>
      <c r="BY897" s="30"/>
      <c r="BZ897" s="30"/>
      <c r="CA897" s="30"/>
      <c r="CB897" s="30"/>
      <c r="CC897" s="30"/>
      <c r="CD897" s="30"/>
      <c r="CE897" s="30"/>
      <c r="CF897" s="30"/>
      <c r="CG897" s="30"/>
      <c r="CH897" s="30"/>
      <c r="CI897" s="30"/>
      <c r="CJ897" s="30"/>
      <c r="CK897" s="30"/>
      <c r="CL897" s="30"/>
      <c r="CM897" s="30"/>
      <c r="CN897" s="30"/>
      <c r="CO897" s="30"/>
      <c r="CP897" s="30"/>
      <c r="CQ897" s="30"/>
      <c r="CR897" s="30"/>
    </row>
    <row r="898" spans="1:96" x14ac:dyDescent="0.25">
      <c r="A898" s="30" t="s">
        <v>271</v>
      </c>
      <c r="B898" s="30">
        <v>3701</v>
      </c>
      <c r="C898" s="30" t="s">
        <v>2899</v>
      </c>
      <c r="D898" s="30">
        <v>1360</v>
      </c>
      <c r="E898" s="30"/>
      <c r="F898" s="30"/>
      <c r="G898" s="30"/>
      <c r="H898" s="30"/>
      <c r="I898" s="30"/>
      <c r="J898" s="30"/>
      <c r="K898" s="30"/>
      <c r="L898" s="30"/>
      <c r="M898" s="30"/>
      <c r="N898" s="30"/>
      <c r="O898" s="30"/>
      <c r="P898" s="30"/>
      <c r="Q898" s="30"/>
      <c r="R898" s="30"/>
      <c r="S898" s="30"/>
      <c r="T898" s="30"/>
      <c r="U898" s="30"/>
      <c r="V898" s="30"/>
      <c r="W898" s="30"/>
      <c r="X898" s="30"/>
      <c r="Y898" s="30"/>
      <c r="Z898" s="30"/>
      <c r="AA898" s="30"/>
      <c r="AB898" s="30"/>
      <c r="AC898" s="30"/>
      <c r="AD898" s="30"/>
      <c r="AE898" s="30"/>
      <c r="AF898" s="30"/>
      <c r="AG898" s="30"/>
      <c r="AH898" s="30"/>
      <c r="AI898" s="30"/>
      <c r="AJ898" s="30"/>
      <c r="AK898" s="30"/>
      <c r="AL898" s="30"/>
      <c r="AM898" s="30"/>
      <c r="AN898" s="30"/>
      <c r="AO898" s="30"/>
      <c r="AP898" s="30"/>
      <c r="AQ898" s="30"/>
      <c r="AR898" s="30"/>
      <c r="AS898" s="30"/>
      <c r="AT898" s="30"/>
      <c r="AU898" s="30"/>
      <c r="AV898" s="30"/>
      <c r="AW898" s="30"/>
      <c r="AX898" s="30"/>
      <c r="AY898" s="30"/>
      <c r="AZ898" s="30"/>
      <c r="BA898" s="30"/>
      <c r="BB898" s="30"/>
      <c r="BC898" s="30"/>
      <c r="BD898" s="30"/>
      <c r="BE898" s="30"/>
      <c r="BF898" s="30"/>
      <c r="BG898" s="30"/>
      <c r="BH898" s="30"/>
      <c r="BI898" s="30"/>
      <c r="BJ898" s="30"/>
      <c r="BK898" s="30"/>
      <c r="BL898" s="30"/>
      <c r="BM898" s="30"/>
      <c r="BN898" s="30"/>
      <c r="BO898" s="30"/>
      <c r="BP898" s="30"/>
      <c r="BQ898" s="30"/>
      <c r="BR898" s="30"/>
      <c r="BS898" s="30"/>
      <c r="BT898" s="30"/>
      <c r="BU898" s="30"/>
      <c r="BV898" s="30"/>
      <c r="BW898" s="30"/>
      <c r="BX898" s="30"/>
      <c r="BY898" s="30"/>
      <c r="BZ898" s="30"/>
      <c r="CA898" s="30"/>
      <c r="CB898" s="30"/>
      <c r="CC898" s="30"/>
      <c r="CD898" s="30"/>
      <c r="CE898" s="30"/>
      <c r="CF898" s="30"/>
      <c r="CG898" s="30"/>
      <c r="CH898" s="30"/>
      <c r="CI898" s="30"/>
      <c r="CJ898" s="30"/>
      <c r="CK898" s="30"/>
      <c r="CL898" s="30"/>
      <c r="CM898" s="30"/>
      <c r="CN898" s="30"/>
      <c r="CO898" s="30"/>
      <c r="CP898" s="30"/>
      <c r="CQ898" s="30"/>
      <c r="CR898" s="30"/>
    </row>
    <row r="899" spans="1:96" x14ac:dyDescent="0.25">
      <c r="A899" s="30" t="s">
        <v>272</v>
      </c>
      <c r="B899" s="30">
        <v>3704</v>
      </c>
      <c r="C899" s="30" t="s">
        <v>2642</v>
      </c>
      <c r="D899" s="30">
        <v>880</v>
      </c>
      <c r="E899" s="30"/>
      <c r="F899" s="30"/>
      <c r="G899" s="30"/>
      <c r="H899" s="30"/>
      <c r="I899" s="30"/>
      <c r="J899" s="30"/>
      <c r="K899" s="30"/>
      <c r="L899" s="30"/>
      <c r="M899" s="30"/>
      <c r="N899" s="30"/>
      <c r="O899" s="30"/>
      <c r="P899" s="30"/>
      <c r="Q899" s="30"/>
      <c r="R899" s="30"/>
      <c r="S899" s="30"/>
      <c r="T899" s="30"/>
      <c r="U899" s="30"/>
      <c r="V899" s="30"/>
      <c r="W899" s="30"/>
      <c r="X899" s="30"/>
      <c r="Y899" s="30"/>
      <c r="Z899" s="30"/>
      <c r="AA899" s="30"/>
      <c r="AB899" s="30"/>
      <c r="AC899" s="30"/>
      <c r="AD899" s="30"/>
      <c r="AE899" s="30"/>
      <c r="AF899" s="30"/>
      <c r="AG899" s="30"/>
      <c r="AH899" s="30"/>
      <c r="AI899" s="30"/>
      <c r="AJ899" s="30"/>
      <c r="AK899" s="30"/>
      <c r="AL899" s="30"/>
      <c r="AM899" s="30"/>
      <c r="AN899" s="30"/>
      <c r="AO899" s="30"/>
      <c r="AP899" s="30"/>
      <c r="AQ899" s="30"/>
      <c r="AR899" s="30"/>
      <c r="AS899" s="30"/>
      <c r="AT899" s="30"/>
      <c r="AU899" s="30"/>
      <c r="AV899" s="30"/>
      <c r="AW899" s="30"/>
      <c r="AX899" s="30"/>
      <c r="AY899" s="30"/>
      <c r="AZ899" s="30"/>
      <c r="BA899" s="30"/>
      <c r="BB899" s="30"/>
      <c r="BC899" s="30"/>
      <c r="BD899" s="30"/>
      <c r="BE899" s="30"/>
      <c r="BF899" s="30"/>
      <c r="BG899" s="30"/>
      <c r="BH899" s="30"/>
      <c r="BI899" s="30"/>
      <c r="BJ899" s="30"/>
      <c r="BK899" s="30"/>
      <c r="BL899" s="30"/>
      <c r="BM899" s="30"/>
      <c r="BN899" s="30"/>
      <c r="BO899" s="30"/>
      <c r="BP899" s="30"/>
      <c r="BQ899" s="30"/>
      <c r="BR899" s="30"/>
      <c r="BS899" s="30"/>
      <c r="BT899" s="30"/>
      <c r="BU899" s="30"/>
      <c r="BV899" s="30"/>
      <c r="BW899" s="30"/>
      <c r="BX899" s="30"/>
      <c r="BY899" s="30"/>
      <c r="BZ899" s="30"/>
      <c r="CA899" s="30"/>
      <c r="CB899" s="30"/>
      <c r="CC899" s="30"/>
      <c r="CD899" s="30"/>
      <c r="CE899" s="30"/>
      <c r="CF899" s="30"/>
      <c r="CG899" s="30"/>
      <c r="CH899" s="30"/>
      <c r="CI899" s="30"/>
      <c r="CJ899" s="30"/>
      <c r="CK899" s="30"/>
      <c r="CL899" s="30"/>
      <c r="CM899" s="30"/>
      <c r="CN899" s="30"/>
      <c r="CO899" s="30"/>
      <c r="CP899" s="30"/>
      <c r="CQ899" s="30"/>
      <c r="CR899" s="30"/>
    </row>
    <row r="900" spans="1:96" x14ac:dyDescent="0.25">
      <c r="A900" s="30" t="s">
        <v>273</v>
      </c>
      <c r="B900" s="30">
        <v>39</v>
      </c>
      <c r="C900" s="30" t="s">
        <v>2754</v>
      </c>
      <c r="D900" s="30">
        <v>910</v>
      </c>
      <c r="E900" s="30"/>
      <c r="F900" s="30"/>
      <c r="G900" s="30"/>
      <c r="H900" s="30"/>
      <c r="I900" s="30"/>
      <c r="J900" s="30"/>
      <c r="K900" s="30"/>
      <c r="L900" s="30"/>
      <c r="M900" s="30"/>
      <c r="N900" s="30"/>
      <c r="O900" s="30"/>
      <c r="P900" s="30"/>
      <c r="Q900" s="30"/>
      <c r="R900" s="30"/>
      <c r="S900" s="30"/>
      <c r="T900" s="30"/>
      <c r="U900" s="30"/>
      <c r="V900" s="30"/>
      <c r="W900" s="30"/>
      <c r="X900" s="30"/>
      <c r="Y900" s="30"/>
      <c r="Z900" s="30"/>
      <c r="AA900" s="30"/>
      <c r="AB900" s="30"/>
      <c r="AC900" s="30"/>
      <c r="AD900" s="30"/>
      <c r="AE900" s="30"/>
      <c r="AF900" s="30"/>
      <c r="AG900" s="30"/>
      <c r="AH900" s="30"/>
      <c r="AI900" s="30"/>
      <c r="AJ900" s="30"/>
      <c r="AK900" s="30"/>
      <c r="AL900" s="30"/>
      <c r="AM900" s="30"/>
      <c r="AN900" s="30"/>
      <c r="AO900" s="30"/>
      <c r="AP900" s="30"/>
      <c r="AQ900" s="30"/>
      <c r="AR900" s="30"/>
      <c r="AS900" s="30"/>
      <c r="AT900" s="30"/>
      <c r="AU900" s="30"/>
      <c r="AV900" s="30"/>
      <c r="AW900" s="30"/>
      <c r="AX900" s="30"/>
      <c r="AY900" s="30"/>
      <c r="AZ900" s="30"/>
      <c r="BA900" s="30"/>
      <c r="BB900" s="30"/>
      <c r="BC900" s="30"/>
      <c r="BD900" s="30"/>
      <c r="BE900" s="30"/>
      <c r="BF900" s="30"/>
      <c r="BG900" s="30"/>
      <c r="BH900" s="30"/>
      <c r="BI900" s="30"/>
      <c r="BJ900" s="30"/>
      <c r="BK900" s="30"/>
      <c r="BL900" s="30"/>
      <c r="BM900" s="30"/>
      <c r="BN900" s="30"/>
      <c r="BO900" s="30"/>
      <c r="BP900" s="30"/>
      <c r="BQ900" s="30"/>
      <c r="BR900" s="30"/>
      <c r="BS900" s="30"/>
      <c r="BT900" s="30"/>
      <c r="BU900" s="30"/>
      <c r="BV900" s="30"/>
      <c r="BW900" s="30"/>
      <c r="BX900" s="30"/>
      <c r="BY900" s="30"/>
      <c r="BZ900" s="30"/>
      <c r="CA900" s="30"/>
      <c r="CB900" s="30"/>
      <c r="CC900" s="30"/>
      <c r="CD900" s="30"/>
      <c r="CE900" s="30"/>
      <c r="CF900" s="30"/>
      <c r="CG900" s="30"/>
      <c r="CH900" s="30"/>
      <c r="CI900" s="30"/>
      <c r="CJ900" s="30"/>
      <c r="CK900" s="30"/>
      <c r="CL900" s="30"/>
      <c r="CM900" s="30"/>
      <c r="CN900" s="30"/>
      <c r="CO900" s="30"/>
      <c r="CP900" s="30"/>
      <c r="CQ900" s="30"/>
      <c r="CR900" s="30"/>
    </row>
    <row r="901" spans="1:96" x14ac:dyDescent="0.25">
      <c r="A901" s="30" t="s">
        <v>274</v>
      </c>
      <c r="B901" s="30">
        <v>3710</v>
      </c>
      <c r="C901" s="30" t="s">
        <v>2754</v>
      </c>
      <c r="D901" s="30">
        <v>910</v>
      </c>
      <c r="E901" s="30"/>
      <c r="F901" s="30"/>
      <c r="G901" s="30"/>
      <c r="H901" s="30"/>
      <c r="I901" s="30"/>
      <c r="J901" s="30"/>
      <c r="K901" s="30"/>
      <c r="L901" s="30"/>
      <c r="M901" s="30"/>
      <c r="N901" s="30"/>
      <c r="O901" s="30"/>
      <c r="P901" s="30"/>
      <c r="Q901" s="30"/>
      <c r="R901" s="30"/>
      <c r="S901" s="30"/>
      <c r="T901" s="30"/>
      <c r="U901" s="30"/>
      <c r="V901" s="30"/>
      <c r="W901" s="30"/>
      <c r="X901" s="30"/>
      <c r="Y901" s="30"/>
      <c r="Z901" s="30"/>
      <c r="AA901" s="30"/>
      <c r="AB901" s="30"/>
      <c r="AC901" s="30"/>
      <c r="AD901" s="30"/>
      <c r="AE901" s="30"/>
      <c r="AF901" s="30"/>
      <c r="AG901" s="30"/>
      <c r="AH901" s="30"/>
      <c r="AI901" s="30"/>
      <c r="AJ901" s="30"/>
      <c r="AK901" s="30"/>
      <c r="AL901" s="30"/>
      <c r="AM901" s="30"/>
      <c r="AN901" s="30"/>
      <c r="AO901" s="30"/>
      <c r="AP901" s="30"/>
      <c r="AQ901" s="30"/>
      <c r="AR901" s="30"/>
      <c r="AS901" s="30"/>
      <c r="AT901" s="30"/>
      <c r="AU901" s="30"/>
      <c r="AV901" s="30"/>
      <c r="AW901" s="30"/>
      <c r="AX901" s="30"/>
      <c r="AY901" s="30"/>
      <c r="AZ901" s="30"/>
      <c r="BA901" s="30"/>
      <c r="BB901" s="30"/>
      <c r="BC901" s="30"/>
      <c r="BD901" s="30"/>
      <c r="BE901" s="30"/>
      <c r="BF901" s="30"/>
      <c r="BG901" s="30"/>
      <c r="BH901" s="30"/>
      <c r="BI901" s="30"/>
      <c r="BJ901" s="30"/>
      <c r="BK901" s="30"/>
      <c r="BL901" s="30"/>
      <c r="BM901" s="30"/>
      <c r="BN901" s="30"/>
      <c r="BO901" s="30"/>
      <c r="BP901" s="30"/>
      <c r="BQ901" s="30"/>
      <c r="BR901" s="30"/>
      <c r="BS901" s="30"/>
      <c r="BT901" s="30"/>
      <c r="BU901" s="30"/>
      <c r="BV901" s="30"/>
      <c r="BW901" s="30"/>
      <c r="BX901" s="30"/>
      <c r="BY901" s="30"/>
      <c r="BZ901" s="30"/>
      <c r="CA901" s="30"/>
      <c r="CB901" s="30"/>
      <c r="CC901" s="30"/>
      <c r="CD901" s="30"/>
      <c r="CE901" s="30"/>
      <c r="CF901" s="30"/>
      <c r="CG901" s="30"/>
      <c r="CH901" s="30"/>
      <c r="CI901" s="30"/>
      <c r="CJ901" s="30"/>
      <c r="CK901" s="30"/>
      <c r="CL901" s="30"/>
      <c r="CM901" s="30"/>
      <c r="CN901" s="30"/>
      <c r="CO901" s="30"/>
      <c r="CP901" s="30"/>
      <c r="CQ901" s="30"/>
      <c r="CR901" s="30"/>
    </row>
    <row r="902" spans="1:96" x14ac:dyDescent="0.25">
      <c r="A902" s="30" t="s">
        <v>275</v>
      </c>
      <c r="B902" s="30">
        <v>3724</v>
      </c>
      <c r="C902" s="30" t="s">
        <v>2804</v>
      </c>
      <c r="D902" s="30">
        <v>2690</v>
      </c>
      <c r="E902" s="30"/>
      <c r="F902" s="30"/>
      <c r="G902" s="30"/>
      <c r="H902" s="30"/>
      <c r="I902" s="30"/>
      <c r="J902" s="30"/>
      <c r="K902" s="30"/>
      <c r="L902" s="30"/>
      <c r="M902" s="30"/>
      <c r="N902" s="30"/>
      <c r="O902" s="30"/>
      <c r="P902" s="30"/>
      <c r="Q902" s="30"/>
      <c r="R902" s="30"/>
      <c r="S902" s="30"/>
      <c r="T902" s="30"/>
      <c r="U902" s="30"/>
      <c r="V902" s="30"/>
      <c r="W902" s="30"/>
      <c r="X902" s="30"/>
      <c r="Y902" s="30"/>
      <c r="Z902" s="30"/>
      <c r="AA902" s="30"/>
      <c r="AB902" s="30"/>
      <c r="AC902" s="30"/>
      <c r="AD902" s="30"/>
      <c r="AE902" s="30"/>
      <c r="AF902" s="30"/>
      <c r="AG902" s="30"/>
      <c r="AH902" s="30"/>
      <c r="AI902" s="30"/>
      <c r="AJ902" s="30"/>
      <c r="AK902" s="30"/>
      <c r="AL902" s="30"/>
      <c r="AM902" s="30"/>
      <c r="AN902" s="30"/>
      <c r="AO902" s="30"/>
      <c r="AP902" s="30"/>
      <c r="AQ902" s="30"/>
      <c r="AR902" s="30"/>
      <c r="AS902" s="30"/>
      <c r="AT902" s="30"/>
      <c r="AU902" s="30"/>
      <c r="AV902" s="30"/>
      <c r="AW902" s="30"/>
      <c r="AX902" s="30"/>
      <c r="AY902" s="30"/>
      <c r="AZ902" s="30"/>
      <c r="BA902" s="30"/>
      <c r="BB902" s="30"/>
      <c r="BC902" s="30"/>
      <c r="BD902" s="30"/>
      <c r="BE902" s="30"/>
      <c r="BF902" s="30"/>
      <c r="BG902" s="30"/>
      <c r="BH902" s="30"/>
      <c r="BI902" s="30"/>
      <c r="BJ902" s="30"/>
      <c r="BK902" s="30"/>
      <c r="BL902" s="30"/>
      <c r="BM902" s="30"/>
      <c r="BN902" s="30"/>
      <c r="BO902" s="30"/>
      <c r="BP902" s="30"/>
      <c r="BQ902" s="30"/>
      <c r="BR902" s="30"/>
      <c r="BS902" s="30"/>
      <c r="BT902" s="30"/>
      <c r="BU902" s="30"/>
      <c r="BV902" s="30"/>
      <c r="BW902" s="30"/>
      <c r="BX902" s="30"/>
      <c r="BY902" s="30"/>
      <c r="BZ902" s="30"/>
      <c r="CA902" s="30"/>
      <c r="CB902" s="30"/>
      <c r="CC902" s="30"/>
      <c r="CD902" s="30"/>
      <c r="CE902" s="30"/>
      <c r="CF902" s="30"/>
      <c r="CG902" s="30"/>
      <c r="CH902" s="30"/>
      <c r="CI902" s="30"/>
      <c r="CJ902" s="30"/>
      <c r="CK902" s="30"/>
      <c r="CL902" s="30"/>
      <c r="CM902" s="30"/>
      <c r="CN902" s="30"/>
      <c r="CO902" s="30"/>
      <c r="CP902" s="30"/>
      <c r="CQ902" s="30"/>
      <c r="CR902" s="30"/>
    </row>
    <row r="903" spans="1:96" x14ac:dyDescent="0.25">
      <c r="A903" s="30" t="s">
        <v>276</v>
      </c>
      <c r="B903" s="30">
        <v>3726</v>
      </c>
      <c r="C903" s="30" t="s">
        <v>2666</v>
      </c>
      <c r="D903" s="30">
        <v>1420</v>
      </c>
      <c r="E903" s="30"/>
      <c r="F903" s="30"/>
      <c r="G903" s="30"/>
      <c r="H903" s="30"/>
      <c r="I903" s="30"/>
      <c r="J903" s="30"/>
      <c r="K903" s="30"/>
      <c r="L903" s="30"/>
      <c r="M903" s="30"/>
      <c r="N903" s="30"/>
      <c r="O903" s="30"/>
      <c r="P903" s="30"/>
      <c r="Q903" s="30"/>
      <c r="R903" s="30"/>
      <c r="S903" s="30"/>
      <c r="T903" s="30"/>
      <c r="U903" s="30"/>
      <c r="V903" s="30"/>
      <c r="W903" s="30"/>
      <c r="X903" s="30"/>
      <c r="Y903" s="30"/>
      <c r="Z903" s="30"/>
      <c r="AA903" s="30"/>
      <c r="AB903" s="30"/>
      <c r="AC903" s="30"/>
      <c r="AD903" s="30"/>
      <c r="AE903" s="30"/>
      <c r="AF903" s="30"/>
      <c r="AG903" s="30"/>
      <c r="AH903" s="30"/>
      <c r="AI903" s="30"/>
      <c r="AJ903" s="30"/>
      <c r="AK903" s="30"/>
      <c r="AL903" s="30"/>
      <c r="AM903" s="30"/>
      <c r="AN903" s="30"/>
      <c r="AO903" s="30"/>
      <c r="AP903" s="30"/>
      <c r="AQ903" s="30"/>
      <c r="AR903" s="30"/>
      <c r="AS903" s="30"/>
      <c r="AT903" s="30"/>
      <c r="AU903" s="30"/>
      <c r="AV903" s="30"/>
      <c r="AW903" s="30"/>
      <c r="AX903" s="30"/>
      <c r="AY903" s="30"/>
      <c r="AZ903" s="30"/>
      <c r="BA903" s="30"/>
      <c r="BB903" s="30"/>
      <c r="BC903" s="30"/>
      <c r="BD903" s="30"/>
      <c r="BE903" s="30"/>
      <c r="BF903" s="30"/>
      <c r="BG903" s="30"/>
      <c r="BH903" s="30"/>
      <c r="BI903" s="30"/>
      <c r="BJ903" s="30"/>
      <c r="BK903" s="30"/>
      <c r="BL903" s="30"/>
      <c r="BM903" s="30"/>
      <c r="BN903" s="30"/>
      <c r="BO903" s="30"/>
      <c r="BP903" s="30"/>
      <c r="BQ903" s="30"/>
      <c r="BR903" s="30"/>
      <c r="BS903" s="30"/>
      <c r="BT903" s="30"/>
      <c r="BU903" s="30"/>
      <c r="BV903" s="30"/>
      <c r="BW903" s="30"/>
      <c r="BX903" s="30"/>
      <c r="BY903" s="30"/>
      <c r="BZ903" s="30"/>
      <c r="CA903" s="30"/>
      <c r="CB903" s="30"/>
      <c r="CC903" s="30"/>
      <c r="CD903" s="30"/>
      <c r="CE903" s="30"/>
      <c r="CF903" s="30"/>
      <c r="CG903" s="30"/>
      <c r="CH903" s="30"/>
      <c r="CI903" s="30"/>
      <c r="CJ903" s="30"/>
      <c r="CK903" s="30"/>
      <c r="CL903" s="30"/>
      <c r="CM903" s="30"/>
      <c r="CN903" s="30"/>
      <c r="CO903" s="30"/>
      <c r="CP903" s="30"/>
      <c r="CQ903" s="30"/>
      <c r="CR903" s="30"/>
    </row>
    <row r="904" spans="1:96" x14ac:dyDescent="0.25">
      <c r="A904" s="30" t="s">
        <v>277</v>
      </c>
      <c r="B904" s="30">
        <v>3729</v>
      </c>
      <c r="C904" s="30" t="s">
        <v>2758</v>
      </c>
      <c r="D904" s="30">
        <v>1828</v>
      </c>
      <c r="E904" s="30"/>
      <c r="F904" s="30"/>
      <c r="G904" s="30"/>
      <c r="H904" s="30"/>
      <c r="I904" s="30"/>
      <c r="J904" s="30"/>
      <c r="K904" s="30"/>
      <c r="L904" s="30"/>
      <c r="M904" s="30"/>
      <c r="N904" s="30"/>
      <c r="O904" s="30"/>
      <c r="P904" s="30"/>
      <c r="Q904" s="30"/>
      <c r="R904" s="30"/>
      <c r="S904" s="30"/>
      <c r="T904" s="30"/>
      <c r="U904" s="30"/>
      <c r="V904" s="30"/>
      <c r="W904" s="30"/>
      <c r="X904" s="30"/>
      <c r="Y904" s="30"/>
      <c r="Z904" s="30"/>
      <c r="AA904" s="30"/>
      <c r="AB904" s="30"/>
      <c r="AC904" s="30"/>
      <c r="AD904" s="30"/>
      <c r="AE904" s="30"/>
      <c r="AF904" s="30"/>
      <c r="AG904" s="30"/>
      <c r="AH904" s="30"/>
      <c r="AI904" s="30"/>
      <c r="AJ904" s="30"/>
      <c r="AK904" s="30"/>
      <c r="AL904" s="30"/>
      <c r="AM904" s="30"/>
      <c r="AN904" s="30"/>
      <c r="AO904" s="30"/>
      <c r="AP904" s="30"/>
      <c r="AQ904" s="30"/>
      <c r="AR904" s="30"/>
      <c r="AS904" s="30"/>
      <c r="AT904" s="30"/>
      <c r="AU904" s="30"/>
      <c r="AV904" s="30"/>
      <c r="AW904" s="30"/>
      <c r="AX904" s="30"/>
      <c r="AY904" s="30"/>
      <c r="AZ904" s="30"/>
      <c r="BA904" s="30"/>
      <c r="BB904" s="30"/>
      <c r="BC904" s="30"/>
      <c r="BD904" s="30"/>
      <c r="BE904" s="30"/>
      <c r="BF904" s="30"/>
      <c r="BG904" s="30"/>
      <c r="BH904" s="30"/>
      <c r="BI904" s="30"/>
      <c r="BJ904" s="30"/>
      <c r="BK904" s="30"/>
      <c r="BL904" s="30"/>
      <c r="BM904" s="30"/>
      <c r="BN904" s="30"/>
      <c r="BO904" s="30"/>
      <c r="BP904" s="30"/>
      <c r="BQ904" s="30"/>
      <c r="BR904" s="30"/>
      <c r="BS904" s="30"/>
      <c r="BT904" s="30"/>
      <c r="BU904" s="30"/>
      <c r="BV904" s="30"/>
      <c r="BW904" s="30"/>
      <c r="BX904" s="30"/>
      <c r="BY904" s="30"/>
      <c r="BZ904" s="30"/>
      <c r="CA904" s="30"/>
      <c r="CB904" s="30"/>
      <c r="CC904" s="30"/>
      <c r="CD904" s="30"/>
      <c r="CE904" s="30"/>
      <c r="CF904" s="30"/>
      <c r="CG904" s="30"/>
      <c r="CH904" s="30"/>
      <c r="CI904" s="30"/>
      <c r="CJ904" s="30"/>
      <c r="CK904" s="30"/>
      <c r="CL904" s="30"/>
      <c r="CM904" s="30"/>
      <c r="CN904" s="30"/>
      <c r="CO904" s="30"/>
      <c r="CP904" s="30"/>
      <c r="CQ904" s="30"/>
      <c r="CR904" s="30"/>
    </row>
    <row r="905" spans="1:96" x14ac:dyDescent="0.25">
      <c r="A905" s="30" t="s">
        <v>278</v>
      </c>
      <c r="B905" s="30">
        <v>3499</v>
      </c>
      <c r="C905" s="30" t="s">
        <v>2700</v>
      </c>
      <c r="D905" s="30">
        <v>480</v>
      </c>
      <c r="E905" s="30"/>
      <c r="F905" s="30"/>
      <c r="G905" s="30"/>
      <c r="H905" s="30"/>
      <c r="I905" s="30"/>
      <c r="J905" s="30"/>
      <c r="K905" s="30"/>
      <c r="L905" s="30"/>
      <c r="M905" s="30"/>
      <c r="N905" s="30"/>
      <c r="O905" s="30"/>
      <c r="P905" s="30"/>
      <c r="Q905" s="30"/>
      <c r="R905" s="30"/>
      <c r="S905" s="30"/>
      <c r="T905" s="30"/>
      <c r="U905" s="30"/>
      <c r="V905" s="30"/>
      <c r="W905" s="30"/>
      <c r="X905" s="30"/>
      <c r="Y905" s="30"/>
      <c r="Z905" s="30"/>
      <c r="AA905" s="30"/>
      <c r="AB905" s="30"/>
      <c r="AC905" s="30"/>
      <c r="AD905" s="30"/>
      <c r="AE905" s="30"/>
      <c r="AF905" s="30"/>
      <c r="AG905" s="30"/>
      <c r="AH905" s="30"/>
      <c r="AI905" s="30"/>
      <c r="AJ905" s="30"/>
      <c r="AK905" s="30"/>
      <c r="AL905" s="30"/>
      <c r="AM905" s="30"/>
      <c r="AN905" s="30"/>
      <c r="AO905" s="30"/>
      <c r="AP905" s="30"/>
      <c r="AQ905" s="30"/>
      <c r="AR905" s="30"/>
      <c r="AS905" s="30"/>
      <c r="AT905" s="30"/>
      <c r="AU905" s="30"/>
      <c r="AV905" s="30"/>
      <c r="AW905" s="30"/>
      <c r="AX905" s="30"/>
      <c r="AY905" s="30"/>
      <c r="AZ905" s="30"/>
      <c r="BA905" s="30"/>
      <c r="BB905" s="30"/>
      <c r="BC905" s="30"/>
      <c r="BD905" s="30"/>
      <c r="BE905" s="30"/>
      <c r="BF905" s="30"/>
      <c r="BG905" s="30"/>
      <c r="BH905" s="30"/>
      <c r="BI905" s="30"/>
      <c r="BJ905" s="30"/>
      <c r="BK905" s="30"/>
      <c r="BL905" s="30"/>
      <c r="BM905" s="30"/>
      <c r="BN905" s="30"/>
      <c r="BO905" s="30"/>
      <c r="BP905" s="30"/>
      <c r="BQ905" s="30"/>
      <c r="BR905" s="30"/>
      <c r="BS905" s="30"/>
      <c r="BT905" s="30"/>
      <c r="BU905" s="30"/>
      <c r="BV905" s="30"/>
      <c r="BW905" s="30"/>
      <c r="BX905" s="30"/>
      <c r="BY905" s="30"/>
      <c r="BZ905" s="30"/>
      <c r="CA905" s="30"/>
      <c r="CB905" s="30"/>
      <c r="CC905" s="30"/>
      <c r="CD905" s="30"/>
      <c r="CE905" s="30"/>
      <c r="CF905" s="30"/>
      <c r="CG905" s="30"/>
      <c r="CH905" s="30"/>
      <c r="CI905" s="30"/>
      <c r="CJ905" s="30"/>
      <c r="CK905" s="30"/>
      <c r="CL905" s="30"/>
      <c r="CM905" s="30"/>
      <c r="CN905" s="30"/>
      <c r="CO905" s="30"/>
      <c r="CP905" s="30"/>
      <c r="CQ905" s="30"/>
      <c r="CR905" s="30"/>
    </row>
    <row r="906" spans="1:96" x14ac:dyDescent="0.25">
      <c r="A906" s="30" t="s">
        <v>279</v>
      </c>
      <c r="B906" s="30">
        <v>4782</v>
      </c>
      <c r="C906" s="30" t="s">
        <v>2642</v>
      </c>
      <c r="D906" s="30">
        <v>880</v>
      </c>
      <c r="E906" s="30"/>
      <c r="F906" s="30"/>
      <c r="G906" s="30"/>
      <c r="H906" s="30"/>
      <c r="I906" s="30"/>
      <c r="J906" s="30"/>
      <c r="K906" s="30"/>
      <c r="L906" s="30"/>
      <c r="M906" s="30"/>
      <c r="N906" s="30"/>
      <c r="O906" s="30"/>
      <c r="P906" s="30"/>
      <c r="Q906" s="30"/>
      <c r="R906" s="30"/>
      <c r="S906" s="30"/>
      <c r="T906" s="30"/>
      <c r="U906" s="30"/>
      <c r="V906" s="30"/>
      <c r="W906" s="30"/>
      <c r="X906" s="30"/>
      <c r="Y906" s="30"/>
      <c r="Z906" s="30"/>
      <c r="AA906" s="30"/>
      <c r="AB906" s="30"/>
      <c r="AC906" s="30"/>
      <c r="AD906" s="30"/>
      <c r="AE906" s="30"/>
      <c r="AF906" s="30"/>
      <c r="AG906" s="30"/>
      <c r="AH906" s="30"/>
      <c r="AI906" s="30"/>
      <c r="AJ906" s="30"/>
      <c r="AK906" s="30"/>
      <c r="AL906" s="30"/>
      <c r="AM906" s="30"/>
      <c r="AN906" s="30"/>
      <c r="AO906" s="30"/>
      <c r="AP906" s="30"/>
      <c r="AQ906" s="30"/>
      <c r="AR906" s="30"/>
      <c r="AS906" s="30"/>
      <c r="AT906" s="30"/>
      <c r="AU906" s="30"/>
      <c r="AV906" s="30"/>
      <c r="AW906" s="30"/>
      <c r="AX906" s="30"/>
      <c r="AY906" s="30"/>
      <c r="AZ906" s="30"/>
      <c r="BA906" s="30"/>
      <c r="BB906" s="30"/>
      <c r="BC906" s="30"/>
      <c r="BD906" s="30"/>
      <c r="BE906" s="30"/>
      <c r="BF906" s="30"/>
      <c r="BG906" s="30"/>
      <c r="BH906" s="30"/>
      <c r="BI906" s="30"/>
      <c r="BJ906" s="30"/>
      <c r="BK906" s="30"/>
      <c r="BL906" s="30"/>
      <c r="BM906" s="30"/>
      <c r="BN906" s="30"/>
      <c r="BO906" s="30"/>
      <c r="BP906" s="30"/>
      <c r="BQ906" s="30"/>
      <c r="BR906" s="30"/>
      <c r="BS906" s="30"/>
      <c r="BT906" s="30"/>
      <c r="BU906" s="30"/>
      <c r="BV906" s="30"/>
      <c r="BW906" s="30"/>
      <c r="BX906" s="30"/>
      <c r="BY906" s="30"/>
      <c r="BZ906" s="30"/>
      <c r="CA906" s="30"/>
      <c r="CB906" s="30"/>
      <c r="CC906" s="30"/>
      <c r="CD906" s="30"/>
      <c r="CE906" s="30"/>
      <c r="CF906" s="30"/>
      <c r="CG906" s="30"/>
      <c r="CH906" s="30"/>
      <c r="CI906" s="30"/>
      <c r="CJ906" s="30"/>
      <c r="CK906" s="30"/>
      <c r="CL906" s="30"/>
      <c r="CM906" s="30"/>
      <c r="CN906" s="30"/>
      <c r="CO906" s="30"/>
      <c r="CP906" s="30"/>
      <c r="CQ906" s="30"/>
      <c r="CR906" s="30"/>
    </row>
    <row r="907" spans="1:96" x14ac:dyDescent="0.25">
      <c r="A907" s="30" t="s">
        <v>280</v>
      </c>
      <c r="B907" s="30">
        <v>3746</v>
      </c>
      <c r="C907" s="30" t="s">
        <v>2642</v>
      </c>
      <c r="D907" s="30">
        <v>880</v>
      </c>
      <c r="E907" s="30"/>
      <c r="F907" s="30"/>
      <c r="G907" s="30"/>
      <c r="H907" s="30"/>
      <c r="I907" s="30"/>
      <c r="J907" s="30"/>
      <c r="K907" s="30"/>
      <c r="L907" s="30"/>
      <c r="M907" s="30"/>
      <c r="N907" s="30"/>
      <c r="O907" s="30"/>
      <c r="P907" s="30"/>
      <c r="Q907" s="30"/>
      <c r="R907" s="30"/>
      <c r="S907" s="30"/>
      <c r="T907" s="30"/>
      <c r="U907" s="30"/>
      <c r="V907" s="30"/>
      <c r="W907" s="30"/>
      <c r="X907" s="30"/>
      <c r="Y907" s="30"/>
      <c r="Z907" s="30"/>
      <c r="AA907" s="30"/>
      <c r="AB907" s="30"/>
      <c r="AC907" s="30"/>
      <c r="AD907" s="30"/>
      <c r="AE907" s="30"/>
      <c r="AF907" s="30"/>
      <c r="AG907" s="30"/>
      <c r="AH907" s="30"/>
      <c r="AI907" s="30"/>
      <c r="AJ907" s="30"/>
      <c r="AK907" s="30"/>
      <c r="AL907" s="30"/>
      <c r="AM907" s="30"/>
      <c r="AN907" s="30"/>
      <c r="AO907" s="30"/>
      <c r="AP907" s="30"/>
      <c r="AQ907" s="30"/>
      <c r="AR907" s="30"/>
      <c r="AS907" s="30"/>
      <c r="AT907" s="30"/>
      <c r="AU907" s="30"/>
      <c r="AV907" s="30"/>
      <c r="AW907" s="30"/>
      <c r="AX907" s="30"/>
      <c r="AY907" s="30"/>
      <c r="AZ907" s="30"/>
      <c r="BA907" s="30"/>
      <c r="BB907" s="30"/>
      <c r="BC907" s="30"/>
      <c r="BD907" s="30"/>
      <c r="BE907" s="30"/>
      <c r="BF907" s="30"/>
      <c r="BG907" s="30"/>
      <c r="BH907" s="30"/>
      <c r="BI907" s="30"/>
      <c r="BJ907" s="30"/>
      <c r="BK907" s="30"/>
      <c r="BL907" s="30"/>
      <c r="BM907" s="30"/>
      <c r="BN907" s="30"/>
      <c r="BO907" s="30"/>
      <c r="BP907" s="30"/>
      <c r="BQ907" s="30"/>
      <c r="BR907" s="30"/>
      <c r="BS907" s="30"/>
      <c r="BT907" s="30"/>
      <c r="BU907" s="30"/>
      <c r="BV907" s="30"/>
      <c r="BW907" s="30"/>
      <c r="BX907" s="30"/>
      <c r="BY907" s="30"/>
      <c r="BZ907" s="30"/>
      <c r="CA907" s="30"/>
      <c r="CB907" s="30"/>
      <c r="CC907" s="30"/>
      <c r="CD907" s="30"/>
      <c r="CE907" s="30"/>
      <c r="CF907" s="30"/>
      <c r="CG907" s="30"/>
      <c r="CH907" s="30"/>
      <c r="CI907" s="30"/>
      <c r="CJ907" s="30"/>
      <c r="CK907" s="30"/>
      <c r="CL907" s="30"/>
      <c r="CM907" s="30"/>
      <c r="CN907" s="30"/>
      <c r="CO907" s="30"/>
      <c r="CP907" s="30"/>
      <c r="CQ907" s="30"/>
      <c r="CR907" s="30"/>
    </row>
    <row r="908" spans="1:96" x14ac:dyDescent="0.25">
      <c r="A908" s="30" t="s">
        <v>281</v>
      </c>
      <c r="B908" s="30">
        <v>3758</v>
      </c>
      <c r="C908" s="30" t="s">
        <v>2931</v>
      </c>
      <c r="D908" s="30">
        <v>1070</v>
      </c>
      <c r="E908" s="30"/>
      <c r="F908" s="30"/>
      <c r="G908" s="30"/>
      <c r="H908" s="30"/>
      <c r="I908" s="30"/>
      <c r="J908" s="30"/>
      <c r="K908" s="30"/>
      <c r="L908" s="30"/>
      <c r="M908" s="30"/>
      <c r="N908" s="30"/>
      <c r="O908" s="30"/>
      <c r="P908" s="30"/>
      <c r="Q908" s="30"/>
      <c r="R908" s="30"/>
      <c r="S908" s="30"/>
      <c r="T908" s="30"/>
      <c r="U908" s="30"/>
      <c r="V908" s="30"/>
      <c r="W908" s="30"/>
      <c r="X908" s="30"/>
      <c r="Y908" s="30"/>
      <c r="Z908" s="30"/>
      <c r="AA908" s="30"/>
      <c r="AB908" s="30"/>
      <c r="AC908" s="30"/>
      <c r="AD908" s="30"/>
      <c r="AE908" s="30"/>
      <c r="AF908" s="30"/>
      <c r="AG908" s="30"/>
      <c r="AH908" s="30"/>
      <c r="AI908" s="30"/>
      <c r="AJ908" s="30"/>
      <c r="AK908" s="30"/>
      <c r="AL908" s="30"/>
      <c r="AM908" s="30"/>
      <c r="AN908" s="30"/>
      <c r="AO908" s="30"/>
      <c r="AP908" s="30"/>
      <c r="AQ908" s="30"/>
      <c r="AR908" s="30"/>
      <c r="AS908" s="30"/>
      <c r="AT908" s="30"/>
      <c r="AU908" s="30"/>
      <c r="AV908" s="30"/>
      <c r="AW908" s="30"/>
      <c r="AX908" s="30"/>
      <c r="AY908" s="30"/>
      <c r="AZ908" s="30"/>
      <c r="BA908" s="30"/>
      <c r="BB908" s="30"/>
      <c r="BC908" s="30"/>
      <c r="BD908" s="30"/>
      <c r="BE908" s="30"/>
      <c r="BF908" s="30"/>
      <c r="BG908" s="30"/>
      <c r="BH908" s="30"/>
      <c r="BI908" s="30"/>
      <c r="BJ908" s="30"/>
      <c r="BK908" s="30"/>
      <c r="BL908" s="30"/>
      <c r="BM908" s="30"/>
      <c r="BN908" s="30"/>
      <c r="BO908" s="30"/>
      <c r="BP908" s="30"/>
      <c r="BQ908" s="30"/>
      <c r="BR908" s="30"/>
      <c r="BS908" s="30"/>
      <c r="BT908" s="30"/>
      <c r="BU908" s="30"/>
      <c r="BV908" s="30"/>
      <c r="BW908" s="30"/>
      <c r="BX908" s="30"/>
      <c r="BY908" s="30"/>
      <c r="BZ908" s="30"/>
      <c r="CA908" s="30"/>
      <c r="CB908" s="30"/>
      <c r="CC908" s="30"/>
      <c r="CD908" s="30"/>
      <c r="CE908" s="30"/>
      <c r="CF908" s="30"/>
      <c r="CG908" s="30"/>
      <c r="CH908" s="30"/>
      <c r="CI908" s="30"/>
      <c r="CJ908" s="30"/>
      <c r="CK908" s="30"/>
      <c r="CL908" s="30"/>
      <c r="CM908" s="30"/>
      <c r="CN908" s="30"/>
      <c r="CO908" s="30"/>
      <c r="CP908" s="30"/>
      <c r="CQ908" s="30"/>
      <c r="CR908" s="30"/>
    </row>
    <row r="909" spans="1:96" x14ac:dyDescent="0.25">
      <c r="A909" s="30" t="s">
        <v>282</v>
      </c>
      <c r="B909" s="30">
        <v>6534</v>
      </c>
      <c r="C909" s="30" t="s">
        <v>2663</v>
      </c>
      <c r="D909" s="30">
        <v>30</v>
      </c>
      <c r="E909" s="30"/>
      <c r="F909" s="30"/>
      <c r="G909" s="30"/>
      <c r="H909" s="30"/>
      <c r="I909" s="30"/>
      <c r="J909" s="30"/>
      <c r="K909" s="30"/>
      <c r="L909" s="30"/>
      <c r="M909" s="30"/>
      <c r="N909" s="30"/>
      <c r="O909" s="30"/>
      <c r="P909" s="30"/>
      <c r="Q909" s="30"/>
      <c r="R909" s="30"/>
      <c r="S909" s="30"/>
      <c r="T909" s="30"/>
      <c r="U909" s="30"/>
      <c r="V909" s="30"/>
      <c r="W909" s="30"/>
      <c r="X909" s="30"/>
      <c r="Y909" s="30"/>
      <c r="Z909" s="30"/>
      <c r="AA909" s="30"/>
      <c r="AB909" s="30"/>
      <c r="AC909" s="30"/>
      <c r="AD909" s="30"/>
      <c r="AE909" s="30"/>
      <c r="AF909" s="30"/>
      <c r="AG909" s="30"/>
      <c r="AH909" s="30"/>
      <c r="AI909" s="30"/>
      <c r="AJ909" s="30"/>
      <c r="AK909" s="30"/>
      <c r="AL909" s="30"/>
      <c r="AM909" s="30"/>
      <c r="AN909" s="30"/>
      <c r="AO909" s="30"/>
      <c r="AP909" s="30"/>
      <c r="AQ909" s="30"/>
      <c r="AR909" s="30"/>
      <c r="AS909" s="30"/>
      <c r="AT909" s="30"/>
      <c r="AU909" s="30"/>
      <c r="AV909" s="30"/>
      <c r="AW909" s="30"/>
      <c r="AX909" s="30"/>
      <c r="AY909" s="30"/>
      <c r="AZ909" s="30"/>
      <c r="BA909" s="30"/>
      <c r="BB909" s="30"/>
      <c r="BC909" s="30"/>
      <c r="BD909" s="30"/>
      <c r="BE909" s="30"/>
      <c r="BF909" s="30"/>
      <c r="BG909" s="30"/>
      <c r="BH909" s="30"/>
      <c r="BI909" s="30"/>
      <c r="BJ909" s="30"/>
      <c r="BK909" s="30"/>
      <c r="BL909" s="30"/>
      <c r="BM909" s="30"/>
      <c r="BN909" s="30"/>
      <c r="BO909" s="30"/>
      <c r="BP909" s="30"/>
      <c r="BQ909" s="30"/>
      <c r="BR909" s="30"/>
      <c r="BS909" s="30"/>
      <c r="BT909" s="30"/>
      <c r="BU909" s="30"/>
      <c r="BV909" s="30"/>
      <c r="BW909" s="30"/>
      <c r="BX909" s="30"/>
      <c r="BY909" s="30"/>
      <c r="BZ909" s="30"/>
      <c r="CA909" s="30"/>
      <c r="CB909" s="30"/>
      <c r="CC909" s="30"/>
      <c r="CD909" s="30"/>
      <c r="CE909" s="30"/>
      <c r="CF909" s="30"/>
      <c r="CG909" s="30"/>
      <c r="CH909" s="30"/>
      <c r="CI909" s="30"/>
      <c r="CJ909" s="30"/>
      <c r="CK909" s="30"/>
      <c r="CL909" s="30"/>
      <c r="CM909" s="30"/>
      <c r="CN909" s="30"/>
      <c r="CO909" s="30"/>
      <c r="CP909" s="30"/>
      <c r="CQ909" s="30"/>
      <c r="CR909" s="30"/>
    </row>
    <row r="910" spans="1:96" x14ac:dyDescent="0.25">
      <c r="A910" s="30" t="s">
        <v>283</v>
      </c>
      <c r="B910" s="30">
        <v>9260</v>
      </c>
      <c r="C910" s="30" t="s">
        <v>2760</v>
      </c>
      <c r="D910" s="30">
        <v>1560</v>
      </c>
      <c r="E910" s="30"/>
      <c r="F910" s="30"/>
      <c r="G910" s="30"/>
      <c r="H910" s="30"/>
      <c r="I910" s="30"/>
      <c r="J910" s="30"/>
      <c r="K910" s="30"/>
      <c r="L910" s="30"/>
      <c r="M910" s="30"/>
      <c r="N910" s="30"/>
      <c r="O910" s="30"/>
      <c r="P910" s="30"/>
      <c r="Q910" s="30"/>
      <c r="R910" s="30"/>
      <c r="S910" s="30"/>
      <c r="T910" s="30"/>
      <c r="U910" s="30"/>
      <c r="V910" s="30"/>
      <c r="W910" s="30"/>
      <c r="X910" s="30"/>
      <c r="Y910" s="30"/>
      <c r="Z910" s="30"/>
      <c r="AA910" s="30"/>
      <c r="AB910" s="30"/>
      <c r="AC910" s="30"/>
      <c r="AD910" s="30"/>
      <c r="AE910" s="30"/>
      <c r="AF910" s="30"/>
      <c r="AG910" s="30"/>
      <c r="AH910" s="30"/>
      <c r="AI910" s="30"/>
      <c r="AJ910" s="30"/>
      <c r="AK910" s="30"/>
      <c r="AL910" s="30"/>
      <c r="AM910" s="30"/>
      <c r="AN910" s="30"/>
      <c r="AO910" s="30"/>
      <c r="AP910" s="30"/>
      <c r="AQ910" s="30"/>
      <c r="AR910" s="30"/>
      <c r="AS910" s="30"/>
      <c r="AT910" s="30"/>
      <c r="AU910" s="30"/>
      <c r="AV910" s="30"/>
      <c r="AW910" s="30"/>
      <c r="AX910" s="30"/>
      <c r="AY910" s="30"/>
      <c r="AZ910" s="30"/>
      <c r="BA910" s="30"/>
      <c r="BB910" s="30"/>
      <c r="BC910" s="30"/>
      <c r="BD910" s="30"/>
      <c r="BE910" s="30"/>
      <c r="BF910" s="30"/>
      <c r="BG910" s="30"/>
      <c r="BH910" s="30"/>
      <c r="BI910" s="30"/>
      <c r="BJ910" s="30"/>
      <c r="BK910" s="30"/>
      <c r="BL910" s="30"/>
      <c r="BM910" s="30"/>
      <c r="BN910" s="30"/>
      <c r="BO910" s="30"/>
      <c r="BP910" s="30"/>
      <c r="BQ910" s="30"/>
      <c r="BR910" s="30"/>
      <c r="BS910" s="30"/>
      <c r="BT910" s="30"/>
      <c r="BU910" s="30"/>
      <c r="BV910" s="30"/>
      <c r="BW910" s="30"/>
      <c r="BX910" s="30"/>
      <c r="BY910" s="30"/>
      <c r="BZ910" s="30"/>
      <c r="CA910" s="30"/>
      <c r="CB910" s="30"/>
      <c r="CC910" s="30"/>
      <c r="CD910" s="30"/>
      <c r="CE910" s="30"/>
      <c r="CF910" s="30"/>
      <c r="CG910" s="30"/>
      <c r="CH910" s="30"/>
      <c r="CI910" s="30"/>
      <c r="CJ910" s="30"/>
      <c r="CK910" s="30"/>
      <c r="CL910" s="30"/>
      <c r="CM910" s="30"/>
      <c r="CN910" s="30"/>
      <c r="CO910" s="30"/>
      <c r="CP910" s="30"/>
      <c r="CQ910" s="30"/>
      <c r="CR910" s="30"/>
    </row>
    <row r="911" spans="1:96" x14ac:dyDescent="0.25">
      <c r="A911" s="30" t="s">
        <v>284</v>
      </c>
      <c r="B911" s="30">
        <v>3778</v>
      </c>
      <c r="C911" s="30" t="s">
        <v>2642</v>
      </c>
      <c r="D911" s="30">
        <v>880</v>
      </c>
      <c r="E911" s="30"/>
      <c r="F911" s="30"/>
      <c r="G911" s="30"/>
      <c r="H911" s="30"/>
      <c r="I911" s="30"/>
      <c r="J911" s="30"/>
      <c r="K911" s="30"/>
      <c r="L911" s="30"/>
      <c r="M911" s="30"/>
      <c r="N911" s="30"/>
      <c r="O911" s="30"/>
      <c r="P911" s="30"/>
      <c r="Q911" s="30"/>
      <c r="R911" s="30"/>
      <c r="S911" s="30"/>
      <c r="T911" s="30"/>
      <c r="U911" s="30"/>
      <c r="V911" s="30"/>
      <c r="W911" s="30"/>
      <c r="X911" s="30"/>
      <c r="Y911" s="30"/>
      <c r="Z911" s="30"/>
      <c r="AA911" s="30"/>
      <c r="AB911" s="30"/>
      <c r="AC911" s="30"/>
      <c r="AD911" s="30"/>
      <c r="AE911" s="30"/>
      <c r="AF911" s="30"/>
      <c r="AG911" s="30"/>
      <c r="AH911" s="30"/>
      <c r="AI911" s="30"/>
      <c r="AJ911" s="30"/>
      <c r="AK911" s="30"/>
      <c r="AL911" s="30"/>
      <c r="AM911" s="30"/>
      <c r="AN911" s="30"/>
      <c r="AO911" s="30"/>
      <c r="AP911" s="30"/>
      <c r="AQ911" s="30"/>
      <c r="AR911" s="30"/>
      <c r="AS911" s="30"/>
      <c r="AT911" s="30"/>
      <c r="AU911" s="30"/>
      <c r="AV911" s="30"/>
      <c r="AW911" s="30"/>
      <c r="AX911" s="30"/>
      <c r="AY911" s="30"/>
      <c r="AZ911" s="30"/>
      <c r="BA911" s="30"/>
      <c r="BB911" s="30"/>
      <c r="BC911" s="30"/>
      <c r="BD911" s="30"/>
      <c r="BE911" s="30"/>
      <c r="BF911" s="30"/>
      <c r="BG911" s="30"/>
      <c r="BH911" s="30"/>
      <c r="BI911" s="30"/>
      <c r="BJ911" s="30"/>
      <c r="BK911" s="30"/>
      <c r="BL911" s="30"/>
      <c r="BM911" s="30"/>
      <c r="BN911" s="30"/>
      <c r="BO911" s="30"/>
      <c r="BP911" s="30"/>
      <c r="BQ911" s="30"/>
      <c r="BR911" s="30"/>
      <c r="BS911" s="30"/>
      <c r="BT911" s="30"/>
      <c r="BU911" s="30"/>
      <c r="BV911" s="30"/>
      <c r="BW911" s="30"/>
      <c r="BX911" s="30"/>
      <c r="BY911" s="30"/>
      <c r="BZ911" s="30"/>
      <c r="CA911" s="30"/>
      <c r="CB911" s="30"/>
      <c r="CC911" s="30"/>
      <c r="CD911" s="30"/>
      <c r="CE911" s="30"/>
      <c r="CF911" s="30"/>
      <c r="CG911" s="30"/>
      <c r="CH911" s="30"/>
      <c r="CI911" s="30"/>
      <c r="CJ911" s="30"/>
      <c r="CK911" s="30"/>
      <c r="CL911" s="30"/>
      <c r="CM911" s="30"/>
      <c r="CN911" s="30"/>
      <c r="CO911" s="30"/>
      <c r="CP911" s="30"/>
      <c r="CQ911" s="30"/>
      <c r="CR911" s="30"/>
    </row>
    <row r="912" spans="1:96" x14ac:dyDescent="0.25">
      <c r="A912" s="30" t="s">
        <v>285</v>
      </c>
      <c r="B912" s="30">
        <v>3787</v>
      </c>
      <c r="C912" s="30" t="s">
        <v>2764</v>
      </c>
      <c r="D912" s="30">
        <v>1550</v>
      </c>
      <c r="E912" s="30"/>
      <c r="F912" s="30"/>
      <c r="G912" s="30"/>
      <c r="H912" s="30"/>
      <c r="I912" s="30"/>
      <c r="J912" s="30"/>
      <c r="K912" s="30"/>
      <c r="L912" s="30"/>
      <c r="M912" s="30"/>
      <c r="N912" s="30"/>
      <c r="O912" s="30"/>
      <c r="P912" s="30"/>
      <c r="Q912" s="30"/>
      <c r="R912" s="30"/>
      <c r="S912" s="30"/>
      <c r="T912" s="30"/>
      <c r="U912" s="30"/>
      <c r="V912" s="30"/>
      <c r="W912" s="30"/>
      <c r="X912" s="30"/>
      <c r="Y912" s="30"/>
      <c r="Z912" s="30"/>
      <c r="AA912" s="30"/>
      <c r="AB912" s="30"/>
      <c r="AC912" s="30"/>
      <c r="AD912" s="30"/>
      <c r="AE912" s="30"/>
      <c r="AF912" s="30"/>
      <c r="AG912" s="30"/>
      <c r="AH912" s="30"/>
      <c r="AI912" s="30"/>
      <c r="AJ912" s="30"/>
      <c r="AK912" s="30"/>
      <c r="AL912" s="30"/>
      <c r="AM912" s="30"/>
      <c r="AN912" s="30"/>
      <c r="AO912" s="30"/>
      <c r="AP912" s="30"/>
      <c r="AQ912" s="30"/>
      <c r="AR912" s="30"/>
      <c r="AS912" s="30"/>
      <c r="AT912" s="30"/>
      <c r="AU912" s="30"/>
      <c r="AV912" s="30"/>
      <c r="AW912" s="30"/>
      <c r="AX912" s="30"/>
      <c r="AY912" s="30"/>
      <c r="AZ912" s="30"/>
      <c r="BA912" s="30"/>
      <c r="BB912" s="30"/>
      <c r="BC912" s="30"/>
      <c r="BD912" s="30"/>
      <c r="BE912" s="30"/>
      <c r="BF912" s="30"/>
      <c r="BG912" s="30"/>
      <c r="BH912" s="30"/>
      <c r="BI912" s="30"/>
      <c r="BJ912" s="30"/>
      <c r="BK912" s="30"/>
      <c r="BL912" s="30"/>
      <c r="BM912" s="30"/>
      <c r="BN912" s="30"/>
      <c r="BO912" s="30"/>
      <c r="BP912" s="30"/>
      <c r="BQ912" s="30"/>
      <c r="BR912" s="30"/>
      <c r="BS912" s="30"/>
      <c r="BT912" s="30"/>
      <c r="BU912" s="30"/>
      <c r="BV912" s="30"/>
      <c r="BW912" s="30"/>
      <c r="BX912" s="30"/>
      <c r="BY912" s="30"/>
      <c r="BZ912" s="30"/>
      <c r="CA912" s="30"/>
      <c r="CB912" s="30"/>
      <c r="CC912" s="30"/>
      <c r="CD912" s="30"/>
      <c r="CE912" s="30"/>
      <c r="CF912" s="30"/>
      <c r="CG912" s="30"/>
      <c r="CH912" s="30"/>
      <c r="CI912" s="30"/>
      <c r="CJ912" s="30"/>
      <c r="CK912" s="30"/>
      <c r="CL912" s="30"/>
      <c r="CM912" s="30"/>
      <c r="CN912" s="30"/>
      <c r="CO912" s="30"/>
      <c r="CP912" s="30"/>
      <c r="CQ912" s="30"/>
      <c r="CR912" s="30"/>
    </row>
    <row r="913" spans="1:96" x14ac:dyDescent="0.25">
      <c r="A913" s="30" t="s">
        <v>286</v>
      </c>
      <c r="B913" s="30">
        <v>3792</v>
      </c>
      <c r="C913" s="30" t="s">
        <v>2893</v>
      </c>
      <c r="D913" s="30">
        <v>70</v>
      </c>
      <c r="E913" s="30"/>
      <c r="F913" s="30"/>
      <c r="G913" s="30"/>
      <c r="H913" s="30"/>
      <c r="I913" s="30"/>
      <c r="J913" s="30"/>
      <c r="K913" s="30"/>
      <c r="L913" s="30"/>
      <c r="M913" s="30"/>
      <c r="N913" s="30"/>
      <c r="O913" s="30"/>
      <c r="P913" s="30"/>
      <c r="Q913" s="30"/>
      <c r="R913" s="30"/>
      <c r="S913" s="30"/>
      <c r="T913" s="30"/>
      <c r="U913" s="30"/>
      <c r="V913" s="30"/>
      <c r="W913" s="30"/>
      <c r="X913" s="30"/>
      <c r="Y913" s="30"/>
      <c r="Z913" s="30"/>
      <c r="AA913" s="30"/>
      <c r="AB913" s="30"/>
      <c r="AC913" s="30"/>
      <c r="AD913" s="30"/>
      <c r="AE913" s="30"/>
      <c r="AF913" s="30"/>
      <c r="AG913" s="30"/>
      <c r="AH913" s="30"/>
      <c r="AI913" s="30"/>
      <c r="AJ913" s="30"/>
      <c r="AK913" s="30"/>
      <c r="AL913" s="30"/>
      <c r="AM913" s="30"/>
      <c r="AN913" s="30"/>
      <c r="AO913" s="30"/>
      <c r="AP913" s="30"/>
      <c r="AQ913" s="30"/>
      <c r="AR913" s="30"/>
      <c r="AS913" s="30"/>
      <c r="AT913" s="30"/>
      <c r="AU913" s="30"/>
      <c r="AV913" s="30"/>
      <c r="AW913" s="30"/>
      <c r="AX913" s="30"/>
      <c r="AY913" s="30"/>
      <c r="AZ913" s="30"/>
      <c r="BA913" s="30"/>
      <c r="BB913" s="30"/>
      <c r="BC913" s="30"/>
      <c r="BD913" s="30"/>
      <c r="BE913" s="30"/>
      <c r="BF913" s="30"/>
      <c r="BG913" s="30"/>
      <c r="BH913" s="30"/>
      <c r="BI913" s="30"/>
      <c r="BJ913" s="30"/>
      <c r="BK913" s="30"/>
      <c r="BL913" s="30"/>
      <c r="BM913" s="30"/>
      <c r="BN913" s="30"/>
      <c r="BO913" s="30"/>
      <c r="BP913" s="30"/>
      <c r="BQ913" s="30"/>
      <c r="BR913" s="30"/>
      <c r="BS913" s="30"/>
      <c r="BT913" s="30"/>
      <c r="BU913" s="30"/>
      <c r="BV913" s="30"/>
      <c r="BW913" s="30"/>
      <c r="BX913" s="30"/>
      <c r="BY913" s="30"/>
      <c r="BZ913" s="30"/>
      <c r="CA913" s="30"/>
      <c r="CB913" s="30"/>
      <c r="CC913" s="30"/>
      <c r="CD913" s="30"/>
      <c r="CE913" s="30"/>
      <c r="CF913" s="30"/>
      <c r="CG913" s="30"/>
      <c r="CH913" s="30"/>
      <c r="CI913" s="30"/>
      <c r="CJ913" s="30"/>
      <c r="CK913" s="30"/>
      <c r="CL913" s="30"/>
      <c r="CM913" s="30"/>
      <c r="CN913" s="30"/>
      <c r="CO913" s="30"/>
      <c r="CP913" s="30"/>
      <c r="CQ913" s="30"/>
      <c r="CR913" s="30"/>
    </row>
    <row r="914" spans="1:96" x14ac:dyDescent="0.25">
      <c r="A914" s="30" t="s">
        <v>287</v>
      </c>
      <c r="B914" s="30">
        <v>3806</v>
      </c>
      <c r="C914" s="30" t="s">
        <v>2669</v>
      </c>
      <c r="D914" s="30">
        <v>980</v>
      </c>
      <c r="E914" s="30"/>
      <c r="F914" s="30"/>
      <c r="G914" s="30"/>
      <c r="H914" s="30"/>
      <c r="I914" s="30"/>
      <c r="J914" s="30"/>
      <c r="K914" s="30"/>
      <c r="L914" s="30"/>
      <c r="M914" s="30"/>
      <c r="N914" s="30"/>
      <c r="O914" s="30"/>
      <c r="P914" s="30"/>
      <c r="Q914" s="30"/>
      <c r="R914" s="30"/>
      <c r="S914" s="30"/>
      <c r="T914" s="30"/>
      <c r="U914" s="30"/>
      <c r="V914" s="30"/>
      <c r="W914" s="30"/>
      <c r="X914" s="30"/>
      <c r="Y914" s="30"/>
      <c r="Z914" s="30"/>
      <c r="AA914" s="30"/>
      <c r="AB914" s="30"/>
      <c r="AC914" s="30"/>
      <c r="AD914" s="30"/>
      <c r="AE914" s="30"/>
      <c r="AF914" s="30"/>
      <c r="AG914" s="30"/>
      <c r="AH914" s="30"/>
      <c r="AI914" s="30"/>
      <c r="AJ914" s="30"/>
      <c r="AK914" s="30"/>
      <c r="AL914" s="30"/>
      <c r="AM914" s="30"/>
      <c r="AN914" s="30"/>
      <c r="AO914" s="30"/>
      <c r="AP914" s="30"/>
      <c r="AQ914" s="30"/>
      <c r="AR914" s="30"/>
      <c r="AS914" s="30"/>
      <c r="AT914" s="30"/>
      <c r="AU914" s="30"/>
      <c r="AV914" s="30"/>
      <c r="AW914" s="30"/>
      <c r="AX914" s="30"/>
      <c r="AY914" s="30"/>
      <c r="AZ914" s="30"/>
      <c r="BA914" s="30"/>
      <c r="BB914" s="30"/>
      <c r="BC914" s="30"/>
      <c r="BD914" s="30"/>
      <c r="BE914" s="30"/>
      <c r="BF914" s="30"/>
      <c r="BG914" s="30"/>
      <c r="BH914" s="30"/>
      <c r="BI914" s="30"/>
      <c r="BJ914" s="30"/>
      <c r="BK914" s="30"/>
      <c r="BL914" s="30"/>
      <c r="BM914" s="30"/>
      <c r="BN914" s="30"/>
      <c r="BO914" s="30"/>
      <c r="BP914" s="30"/>
      <c r="BQ914" s="30"/>
      <c r="BR914" s="30"/>
      <c r="BS914" s="30"/>
      <c r="BT914" s="30"/>
      <c r="BU914" s="30"/>
      <c r="BV914" s="30"/>
      <c r="BW914" s="30"/>
      <c r="BX914" s="30"/>
      <c r="BY914" s="30"/>
      <c r="BZ914" s="30"/>
      <c r="CA914" s="30"/>
      <c r="CB914" s="30"/>
      <c r="CC914" s="30"/>
      <c r="CD914" s="30"/>
      <c r="CE914" s="30"/>
      <c r="CF914" s="30"/>
      <c r="CG914" s="30"/>
      <c r="CH914" s="30"/>
      <c r="CI914" s="30"/>
      <c r="CJ914" s="30"/>
      <c r="CK914" s="30"/>
      <c r="CL914" s="30"/>
      <c r="CM914" s="30"/>
      <c r="CN914" s="30"/>
      <c r="CO914" s="30"/>
      <c r="CP914" s="30"/>
      <c r="CQ914" s="30"/>
      <c r="CR914" s="30"/>
    </row>
    <row r="915" spans="1:96" x14ac:dyDescent="0.25">
      <c r="A915" s="30" t="s">
        <v>288</v>
      </c>
      <c r="B915" s="30">
        <v>3802</v>
      </c>
      <c r="C915" s="30" t="s">
        <v>2882</v>
      </c>
      <c r="D915" s="30">
        <v>1140</v>
      </c>
      <c r="E915" s="30"/>
      <c r="F915" s="30"/>
      <c r="G915" s="30"/>
      <c r="H915" s="30"/>
      <c r="I915" s="30"/>
      <c r="J915" s="30"/>
      <c r="K915" s="30"/>
      <c r="L915" s="30"/>
      <c r="M915" s="30"/>
      <c r="N915" s="30"/>
      <c r="O915" s="30"/>
      <c r="P915" s="30"/>
      <c r="Q915" s="30"/>
      <c r="R915" s="30"/>
      <c r="S915" s="30"/>
      <c r="T915" s="30"/>
      <c r="U915" s="30"/>
      <c r="V915" s="30"/>
      <c r="W915" s="30"/>
      <c r="X915" s="30"/>
      <c r="Y915" s="30"/>
      <c r="Z915" s="30"/>
      <c r="AA915" s="30"/>
      <c r="AB915" s="30"/>
      <c r="AC915" s="30"/>
      <c r="AD915" s="30"/>
      <c r="AE915" s="30"/>
      <c r="AF915" s="30"/>
      <c r="AG915" s="30"/>
      <c r="AH915" s="30"/>
      <c r="AI915" s="30"/>
      <c r="AJ915" s="30"/>
      <c r="AK915" s="30"/>
      <c r="AL915" s="30"/>
      <c r="AM915" s="30"/>
      <c r="AN915" s="30"/>
      <c r="AO915" s="30"/>
      <c r="AP915" s="30"/>
      <c r="AQ915" s="30"/>
      <c r="AR915" s="30"/>
      <c r="AS915" s="30"/>
      <c r="AT915" s="30"/>
      <c r="AU915" s="30"/>
      <c r="AV915" s="30"/>
      <c r="AW915" s="30"/>
      <c r="AX915" s="30"/>
      <c r="AY915" s="30"/>
      <c r="AZ915" s="30"/>
      <c r="BA915" s="30"/>
      <c r="BB915" s="30"/>
      <c r="BC915" s="30"/>
      <c r="BD915" s="30"/>
      <c r="BE915" s="30"/>
      <c r="BF915" s="30"/>
      <c r="BG915" s="30"/>
      <c r="BH915" s="30"/>
      <c r="BI915" s="30"/>
      <c r="BJ915" s="30"/>
      <c r="BK915" s="30"/>
      <c r="BL915" s="30"/>
      <c r="BM915" s="30"/>
      <c r="BN915" s="30"/>
      <c r="BO915" s="30"/>
      <c r="BP915" s="30"/>
      <c r="BQ915" s="30"/>
      <c r="BR915" s="30"/>
      <c r="BS915" s="30"/>
      <c r="BT915" s="30"/>
      <c r="BU915" s="30"/>
      <c r="BV915" s="30"/>
      <c r="BW915" s="30"/>
      <c r="BX915" s="30"/>
      <c r="BY915" s="30"/>
      <c r="BZ915" s="30"/>
      <c r="CA915" s="30"/>
      <c r="CB915" s="30"/>
      <c r="CC915" s="30"/>
      <c r="CD915" s="30"/>
      <c r="CE915" s="30"/>
      <c r="CF915" s="30"/>
      <c r="CG915" s="30"/>
      <c r="CH915" s="30"/>
      <c r="CI915" s="30"/>
      <c r="CJ915" s="30"/>
      <c r="CK915" s="30"/>
      <c r="CL915" s="30"/>
      <c r="CM915" s="30"/>
      <c r="CN915" s="30"/>
      <c r="CO915" s="30"/>
      <c r="CP915" s="30"/>
      <c r="CQ915" s="30"/>
      <c r="CR915" s="30"/>
    </row>
    <row r="916" spans="1:96" x14ac:dyDescent="0.25">
      <c r="A916" s="30" t="s">
        <v>289</v>
      </c>
      <c r="B916" s="30">
        <v>1132</v>
      </c>
      <c r="C916" s="30" t="s">
        <v>2752</v>
      </c>
      <c r="D916" s="30">
        <v>490</v>
      </c>
      <c r="E916" s="30"/>
      <c r="F916" s="30"/>
      <c r="G916" s="30"/>
      <c r="H916" s="30"/>
      <c r="I916" s="30"/>
      <c r="J916" s="30"/>
      <c r="K916" s="30"/>
      <c r="L916" s="30"/>
      <c r="M916" s="30"/>
      <c r="N916" s="30"/>
      <c r="O916" s="30"/>
      <c r="P916" s="30"/>
      <c r="Q916" s="30"/>
      <c r="R916" s="30"/>
      <c r="S916" s="30"/>
      <c r="T916" s="30"/>
      <c r="U916" s="30"/>
      <c r="V916" s="30"/>
      <c r="W916" s="30"/>
      <c r="X916" s="30"/>
      <c r="Y916" s="30"/>
      <c r="Z916" s="30"/>
      <c r="AA916" s="30"/>
      <c r="AB916" s="30"/>
      <c r="AC916" s="30"/>
      <c r="AD916" s="30"/>
      <c r="AE916" s="30"/>
      <c r="AF916" s="30"/>
      <c r="AG916" s="30"/>
      <c r="AH916" s="30"/>
      <c r="AI916" s="30"/>
      <c r="AJ916" s="30"/>
      <c r="AK916" s="30"/>
      <c r="AL916" s="30"/>
      <c r="AM916" s="30"/>
      <c r="AN916" s="30"/>
      <c r="AO916" s="30"/>
      <c r="AP916" s="30"/>
      <c r="AQ916" s="30"/>
      <c r="AR916" s="30"/>
      <c r="AS916" s="30"/>
      <c r="AT916" s="30"/>
      <c r="AU916" s="30"/>
      <c r="AV916" s="30"/>
      <c r="AW916" s="30"/>
      <c r="AX916" s="30"/>
      <c r="AY916" s="30"/>
      <c r="AZ916" s="30"/>
      <c r="BA916" s="30"/>
      <c r="BB916" s="30"/>
      <c r="BC916" s="30"/>
      <c r="BD916" s="30"/>
      <c r="BE916" s="30"/>
      <c r="BF916" s="30"/>
      <c r="BG916" s="30"/>
      <c r="BH916" s="30"/>
      <c r="BI916" s="30"/>
      <c r="BJ916" s="30"/>
      <c r="BK916" s="30"/>
      <c r="BL916" s="30"/>
      <c r="BM916" s="30"/>
      <c r="BN916" s="30"/>
      <c r="BO916" s="30"/>
      <c r="BP916" s="30"/>
      <c r="BQ916" s="30"/>
      <c r="BR916" s="30"/>
      <c r="BS916" s="30"/>
      <c r="BT916" s="30"/>
      <c r="BU916" s="30"/>
      <c r="BV916" s="30"/>
      <c r="BW916" s="30"/>
      <c r="BX916" s="30"/>
      <c r="BY916" s="30"/>
      <c r="BZ916" s="30"/>
      <c r="CA916" s="30"/>
      <c r="CB916" s="30"/>
      <c r="CC916" s="30"/>
      <c r="CD916" s="30"/>
      <c r="CE916" s="30"/>
      <c r="CF916" s="30"/>
      <c r="CG916" s="30"/>
      <c r="CH916" s="30"/>
      <c r="CI916" s="30"/>
      <c r="CJ916" s="30"/>
      <c r="CK916" s="30"/>
      <c r="CL916" s="30"/>
      <c r="CM916" s="30"/>
      <c r="CN916" s="30"/>
      <c r="CO916" s="30"/>
      <c r="CP916" s="30"/>
      <c r="CQ916" s="30"/>
      <c r="CR916" s="30"/>
    </row>
    <row r="917" spans="1:96" x14ac:dyDescent="0.25">
      <c r="A917" s="30" t="s">
        <v>290</v>
      </c>
      <c r="B917" s="30">
        <v>1412</v>
      </c>
      <c r="C917" s="30" t="s">
        <v>2889</v>
      </c>
      <c r="D917" s="30">
        <v>2810</v>
      </c>
      <c r="E917" s="30"/>
      <c r="F917" s="30"/>
      <c r="G917" s="30"/>
      <c r="H917" s="30"/>
      <c r="I917" s="30"/>
      <c r="J917" s="30"/>
      <c r="K917" s="30"/>
      <c r="L917" s="30"/>
      <c r="M917" s="30"/>
      <c r="N917" s="30"/>
      <c r="O917" s="30"/>
      <c r="P917" s="30"/>
      <c r="Q917" s="30"/>
      <c r="R917" s="30"/>
      <c r="S917" s="30"/>
      <c r="T917" s="30"/>
      <c r="U917" s="30"/>
      <c r="V917" s="30"/>
      <c r="W917" s="30"/>
      <c r="X917" s="30"/>
      <c r="Y917" s="30"/>
      <c r="Z917" s="30"/>
      <c r="AA917" s="30"/>
      <c r="AB917" s="30"/>
      <c r="AC917" s="30"/>
      <c r="AD917" s="30"/>
      <c r="AE917" s="30"/>
      <c r="AF917" s="30"/>
      <c r="AG917" s="30"/>
      <c r="AH917" s="30"/>
      <c r="AI917" s="30"/>
      <c r="AJ917" s="30"/>
      <c r="AK917" s="30"/>
      <c r="AL917" s="30"/>
      <c r="AM917" s="30"/>
      <c r="AN917" s="30"/>
      <c r="AO917" s="30"/>
      <c r="AP917" s="30"/>
      <c r="AQ917" s="30"/>
      <c r="AR917" s="30"/>
      <c r="AS917" s="30"/>
      <c r="AT917" s="30"/>
      <c r="AU917" s="30"/>
      <c r="AV917" s="30"/>
      <c r="AW917" s="30"/>
      <c r="AX917" s="30"/>
      <c r="AY917" s="30"/>
      <c r="AZ917" s="30"/>
      <c r="BA917" s="30"/>
      <c r="BB917" s="30"/>
      <c r="BC917" s="30"/>
      <c r="BD917" s="30"/>
      <c r="BE917" s="30"/>
      <c r="BF917" s="30"/>
      <c r="BG917" s="30"/>
      <c r="BH917" s="30"/>
      <c r="BI917" s="30"/>
      <c r="BJ917" s="30"/>
      <c r="BK917" s="30"/>
      <c r="BL917" s="30"/>
      <c r="BM917" s="30"/>
      <c r="BN917" s="30"/>
      <c r="BO917" s="30"/>
      <c r="BP917" s="30"/>
      <c r="BQ917" s="30"/>
      <c r="BR917" s="30"/>
      <c r="BS917" s="30"/>
      <c r="BT917" s="30"/>
      <c r="BU917" s="30"/>
      <c r="BV917" s="30"/>
      <c r="BW917" s="30"/>
      <c r="BX917" s="30"/>
      <c r="BY917" s="30"/>
      <c r="BZ917" s="30"/>
      <c r="CA917" s="30"/>
      <c r="CB917" s="30"/>
      <c r="CC917" s="30"/>
      <c r="CD917" s="30"/>
      <c r="CE917" s="30"/>
      <c r="CF917" s="30"/>
      <c r="CG917" s="30"/>
      <c r="CH917" s="30"/>
      <c r="CI917" s="30"/>
      <c r="CJ917" s="30"/>
      <c r="CK917" s="30"/>
      <c r="CL917" s="30"/>
      <c r="CM917" s="30"/>
      <c r="CN917" s="30"/>
      <c r="CO917" s="30"/>
      <c r="CP917" s="30"/>
      <c r="CQ917" s="30"/>
      <c r="CR917" s="30"/>
    </row>
    <row r="918" spans="1:96" x14ac:dyDescent="0.25">
      <c r="A918" s="30" t="s">
        <v>291</v>
      </c>
      <c r="B918" s="30">
        <v>3846</v>
      </c>
      <c r="C918" s="30" t="s">
        <v>2932</v>
      </c>
      <c r="D918" s="30">
        <v>2630</v>
      </c>
      <c r="E918" s="30"/>
      <c r="F918" s="30"/>
      <c r="G918" s="30"/>
      <c r="H918" s="30"/>
      <c r="I918" s="30"/>
      <c r="J918" s="30"/>
      <c r="K918" s="30"/>
      <c r="L918" s="30"/>
      <c r="M918" s="30"/>
      <c r="N918" s="30"/>
      <c r="O918" s="30"/>
      <c r="P918" s="30"/>
      <c r="Q918" s="30"/>
      <c r="R918" s="30"/>
      <c r="S918" s="30"/>
      <c r="T918" s="30"/>
      <c r="U918" s="30"/>
      <c r="V918" s="30"/>
      <c r="W918" s="30"/>
      <c r="X918" s="30"/>
      <c r="Y918" s="30"/>
      <c r="Z918" s="30"/>
      <c r="AA918" s="30"/>
      <c r="AB918" s="30"/>
      <c r="AC918" s="30"/>
      <c r="AD918" s="30"/>
      <c r="AE918" s="30"/>
      <c r="AF918" s="30"/>
      <c r="AG918" s="30"/>
      <c r="AH918" s="30"/>
      <c r="AI918" s="30"/>
      <c r="AJ918" s="30"/>
      <c r="AK918" s="30"/>
      <c r="AL918" s="30"/>
      <c r="AM918" s="30"/>
      <c r="AN918" s="30"/>
      <c r="AO918" s="30"/>
      <c r="AP918" s="30"/>
      <c r="AQ918" s="30"/>
      <c r="AR918" s="30"/>
      <c r="AS918" s="30"/>
      <c r="AT918" s="30"/>
      <c r="AU918" s="30"/>
      <c r="AV918" s="30"/>
      <c r="AW918" s="30"/>
      <c r="AX918" s="30"/>
      <c r="AY918" s="30"/>
      <c r="AZ918" s="30"/>
      <c r="BA918" s="30"/>
      <c r="BB918" s="30"/>
      <c r="BC918" s="30"/>
      <c r="BD918" s="30"/>
      <c r="BE918" s="30"/>
      <c r="BF918" s="30"/>
      <c r="BG918" s="30"/>
      <c r="BH918" s="30"/>
      <c r="BI918" s="30"/>
      <c r="BJ918" s="30"/>
      <c r="BK918" s="30"/>
      <c r="BL918" s="30"/>
      <c r="BM918" s="30"/>
      <c r="BN918" s="30"/>
      <c r="BO918" s="30"/>
      <c r="BP918" s="30"/>
      <c r="BQ918" s="30"/>
      <c r="BR918" s="30"/>
      <c r="BS918" s="30"/>
      <c r="BT918" s="30"/>
      <c r="BU918" s="30"/>
      <c r="BV918" s="30"/>
      <c r="BW918" s="30"/>
      <c r="BX918" s="30"/>
      <c r="BY918" s="30"/>
      <c r="BZ918" s="30"/>
      <c r="CA918" s="30"/>
      <c r="CB918" s="30"/>
      <c r="CC918" s="30"/>
      <c r="CD918" s="30"/>
      <c r="CE918" s="30"/>
      <c r="CF918" s="30"/>
      <c r="CG918" s="30"/>
      <c r="CH918" s="30"/>
      <c r="CI918" s="30"/>
      <c r="CJ918" s="30"/>
      <c r="CK918" s="30"/>
      <c r="CL918" s="30"/>
      <c r="CM918" s="30"/>
      <c r="CN918" s="30"/>
      <c r="CO918" s="30"/>
      <c r="CP918" s="30"/>
      <c r="CQ918" s="30"/>
      <c r="CR918" s="30"/>
    </row>
    <row r="919" spans="1:96" x14ac:dyDescent="0.25">
      <c r="A919" s="30" t="s">
        <v>292</v>
      </c>
      <c r="B919" s="30">
        <v>3850</v>
      </c>
      <c r="C919" s="30" t="s">
        <v>2932</v>
      </c>
      <c r="D919" s="30">
        <v>2630</v>
      </c>
      <c r="E919" s="30"/>
      <c r="F919" s="30"/>
      <c r="G919" s="30"/>
      <c r="H919" s="30"/>
      <c r="I919" s="30"/>
      <c r="J919" s="30"/>
      <c r="K919" s="30"/>
      <c r="L919" s="30"/>
      <c r="M919" s="30"/>
      <c r="N919" s="30"/>
      <c r="O919" s="30"/>
      <c r="P919" s="30"/>
      <c r="Q919" s="30"/>
      <c r="R919" s="30"/>
      <c r="S919" s="30"/>
      <c r="T919" s="30"/>
      <c r="U919" s="30"/>
      <c r="V919" s="30"/>
      <c r="W919" s="30"/>
      <c r="X919" s="30"/>
      <c r="Y919" s="30"/>
      <c r="Z919" s="30"/>
      <c r="AA919" s="30"/>
      <c r="AB919" s="30"/>
      <c r="AC919" s="30"/>
      <c r="AD919" s="30"/>
      <c r="AE919" s="30"/>
      <c r="AF919" s="30"/>
      <c r="AG919" s="30"/>
      <c r="AH919" s="30"/>
      <c r="AI919" s="30"/>
      <c r="AJ919" s="30"/>
      <c r="AK919" s="30"/>
      <c r="AL919" s="30"/>
      <c r="AM919" s="30"/>
      <c r="AN919" s="30"/>
      <c r="AO919" s="30"/>
      <c r="AP919" s="30"/>
      <c r="AQ919" s="30"/>
      <c r="AR919" s="30"/>
      <c r="AS919" s="30"/>
      <c r="AT919" s="30"/>
      <c r="AU919" s="30"/>
      <c r="AV919" s="30"/>
      <c r="AW919" s="30"/>
      <c r="AX919" s="30"/>
      <c r="AY919" s="30"/>
      <c r="AZ919" s="30"/>
      <c r="BA919" s="30"/>
      <c r="BB919" s="30"/>
      <c r="BC919" s="30"/>
      <c r="BD919" s="30"/>
      <c r="BE919" s="30"/>
      <c r="BF919" s="30"/>
      <c r="BG919" s="30"/>
      <c r="BH919" s="30"/>
      <c r="BI919" s="30"/>
      <c r="BJ919" s="30"/>
      <c r="BK919" s="30"/>
      <c r="BL919" s="30"/>
      <c r="BM919" s="30"/>
      <c r="BN919" s="30"/>
      <c r="BO919" s="30"/>
      <c r="BP919" s="30"/>
      <c r="BQ919" s="30"/>
      <c r="BR919" s="30"/>
      <c r="BS919" s="30"/>
      <c r="BT919" s="30"/>
      <c r="BU919" s="30"/>
      <c r="BV919" s="30"/>
      <c r="BW919" s="30"/>
      <c r="BX919" s="30"/>
      <c r="BY919" s="30"/>
      <c r="BZ919" s="30"/>
      <c r="CA919" s="30"/>
      <c r="CB919" s="30"/>
      <c r="CC919" s="30"/>
      <c r="CD919" s="30"/>
      <c r="CE919" s="30"/>
      <c r="CF919" s="30"/>
      <c r="CG919" s="30"/>
      <c r="CH919" s="30"/>
      <c r="CI919" s="30"/>
      <c r="CJ919" s="30"/>
      <c r="CK919" s="30"/>
      <c r="CL919" s="30"/>
      <c r="CM919" s="30"/>
      <c r="CN919" s="30"/>
      <c r="CO919" s="30"/>
      <c r="CP919" s="30"/>
      <c r="CQ919" s="30"/>
      <c r="CR919" s="30"/>
    </row>
    <row r="920" spans="1:96" x14ac:dyDescent="0.25">
      <c r="A920" s="30" t="s">
        <v>293</v>
      </c>
      <c r="B920" s="30">
        <v>3862</v>
      </c>
      <c r="C920" s="30" t="s">
        <v>2933</v>
      </c>
      <c r="D920" s="30">
        <v>2760</v>
      </c>
      <c r="E920" s="30"/>
      <c r="F920" s="30"/>
      <c r="G920" s="30"/>
      <c r="H920" s="30"/>
      <c r="I920" s="30"/>
      <c r="J920" s="30"/>
      <c r="K920" s="30"/>
      <c r="L920" s="30"/>
      <c r="M920" s="30"/>
      <c r="N920" s="30"/>
      <c r="O920" s="30"/>
      <c r="P920" s="30"/>
      <c r="Q920" s="30"/>
      <c r="R920" s="30"/>
      <c r="S920" s="30"/>
      <c r="T920" s="30"/>
      <c r="U920" s="30"/>
      <c r="V920" s="30"/>
      <c r="W920" s="30"/>
      <c r="X920" s="30"/>
      <c r="Y920" s="30"/>
      <c r="Z920" s="30"/>
      <c r="AA920" s="30"/>
      <c r="AB920" s="30"/>
      <c r="AC920" s="30"/>
      <c r="AD920" s="30"/>
      <c r="AE920" s="30"/>
      <c r="AF920" s="30"/>
      <c r="AG920" s="30"/>
      <c r="AH920" s="30"/>
      <c r="AI920" s="30"/>
      <c r="AJ920" s="30"/>
      <c r="AK920" s="30"/>
      <c r="AL920" s="30"/>
      <c r="AM920" s="30"/>
      <c r="AN920" s="30"/>
      <c r="AO920" s="30"/>
      <c r="AP920" s="30"/>
      <c r="AQ920" s="30"/>
      <c r="AR920" s="30"/>
      <c r="AS920" s="30"/>
      <c r="AT920" s="30"/>
      <c r="AU920" s="30"/>
      <c r="AV920" s="30"/>
      <c r="AW920" s="30"/>
      <c r="AX920" s="30"/>
      <c r="AY920" s="30"/>
      <c r="AZ920" s="30"/>
      <c r="BA920" s="30"/>
      <c r="BB920" s="30"/>
      <c r="BC920" s="30"/>
      <c r="BD920" s="30"/>
      <c r="BE920" s="30"/>
      <c r="BF920" s="30"/>
      <c r="BG920" s="30"/>
      <c r="BH920" s="30"/>
      <c r="BI920" s="30"/>
      <c r="BJ920" s="30"/>
      <c r="BK920" s="30"/>
      <c r="BL920" s="30"/>
      <c r="BM920" s="30"/>
      <c r="BN920" s="30"/>
      <c r="BO920" s="30"/>
      <c r="BP920" s="30"/>
      <c r="BQ920" s="30"/>
      <c r="BR920" s="30"/>
      <c r="BS920" s="30"/>
      <c r="BT920" s="30"/>
      <c r="BU920" s="30"/>
      <c r="BV920" s="30"/>
      <c r="BW920" s="30"/>
      <c r="BX920" s="30"/>
      <c r="BY920" s="30"/>
      <c r="BZ920" s="30"/>
      <c r="CA920" s="30"/>
      <c r="CB920" s="30"/>
      <c r="CC920" s="30"/>
      <c r="CD920" s="30"/>
      <c r="CE920" s="30"/>
      <c r="CF920" s="30"/>
      <c r="CG920" s="30"/>
      <c r="CH920" s="30"/>
      <c r="CI920" s="30"/>
      <c r="CJ920" s="30"/>
      <c r="CK920" s="30"/>
      <c r="CL920" s="30"/>
      <c r="CM920" s="30"/>
      <c r="CN920" s="30"/>
      <c r="CO920" s="30"/>
      <c r="CP920" s="30"/>
      <c r="CQ920" s="30"/>
      <c r="CR920" s="30"/>
    </row>
    <row r="921" spans="1:96" x14ac:dyDescent="0.25">
      <c r="A921" s="30" t="s">
        <v>294</v>
      </c>
      <c r="B921" s="30">
        <v>3860</v>
      </c>
      <c r="C921" s="30" t="s">
        <v>2933</v>
      </c>
      <c r="D921" s="30">
        <v>2760</v>
      </c>
      <c r="E921" s="30"/>
      <c r="F921" s="30"/>
      <c r="G921" s="30"/>
      <c r="H921" s="30"/>
      <c r="I921" s="30"/>
      <c r="J921" s="30"/>
      <c r="K921" s="30"/>
      <c r="L921" s="30"/>
      <c r="M921" s="30"/>
      <c r="N921" s="30"/>
      <c r="O921" s="30"/>
      <c r="P921" s="30"/>
      <c r="Q921" s="30"/>
      <c r="R921" s="30"/>
      <c r="S921" s="30"/>
      <c r="T921" s="30"/>
      <c r="U921" s="30"/>
      <c r="V921" s="30"/>
      <c r="W921" s="30"/>
      <c r="X921" s="30"/>
      <c r="Y921" s="30"/>
      <c r="Z921" s="30"/>
      <c r="AA921" s="30"/>
      <c r="AB921" s="30"/>
      <c r="AC921" s="30"/>
      <c r="AD921" s="30"/>
      <c r="AE921" s="30"/>
      <c r="AF921" s="30"/>
      <c r="AG921" s="30"/>
      <c r="AH921" s="30"/>
      <c r="AI921" s="30"/>
      <c r="AJ921" s="30"/>
      <c r="AK921" s="30"/>
      <c r="AL921" s="30"/>
      <c r="AM921" s="30"/>
      <c r="AN921" s="30"/>
      <c r="AO921" s="30"/>
      <c r="AP921" s="30"/>
      <c r="AQ921" s="30"/>
      <c r="AR921" s="30"/>
      <c r="AS921" s="30"/>
      <c r="AT921" s="30"/>
      <c r="AU921" s="30"/>
      <c r="AV921" s="30"/>
      <c r="AW921" s="30"/>
      <c r="AX921" s="30"/>
      <c r="AY921" s="30"/>
      <c r="AZ921" s="30"/>
      <c r="BA921" s="30"/>
      <c r="BB921" s="30"/>
      <c r="BC921" s="30"/>
      <c r="BD921" s="30"/>
      <c r="BE921" s="30"/>
      <c r="BF921" s="30"/>
      <c r="BG921" s="30"/>
      <c r="BH921" s="30"/>
      <c r="BI921" s="30"/>
      <c r="BJ921" s="30"/>
      <c r="BK921" s="30"/>
      <c r="BL921" s="30"/>
      <c r="BM921" s="30"/>
      <c r="BN921" s="30"/>
      <c r="BO921" s="30"/>
      <c r="BP921" s="30"/>
      <c r="BQ921" s="30"/>
      <c r="BR921" s="30"/>
      <c r="BS921" s="30"/>
      <c r="BT921" s="30"/>
      <c r="BU921" s="30"/>
      <c r="BV921" s="30"/>
      <c r="BW921" s="30"/>
      <c r="BX921" s="30"/>
      <c r="BY921" s="30"/>
      <c r="BZ921" s="30"/>
      <c r="CA921" s="30"/>
      <c r="CB921" s="30"/>
      <c r="CC921" s="30"/>
      <c r="CD921" s="30"/>
      <c r="CE921" s="30"/>
      <c r="CF921" s="30"/>
      <c r="CG921" s="30"/>
      <c r="CH921" s="30"/>
      <c r="CI921" s="30"/>
      <c r="CJ921" s="30"/>
      <c r="CK921" s="30"/>
      <c r="CL921" s="30"/>
      <c r="CM921" s="30"/>
      <c r="CN921" s="30"/>
      <c r="CO921" s="30"/>
      <c r="CP921" s="30"/>
      <c r="CQ921" s="30"/>
      <c r="CR921" s="30"/>
    </row>
    <row r="922" spans="1:96" x14ac:dyDescent="0.25">
      <c r="A922" s="30" t="s">
        <v>295</v>
      </c>
      <c r="B922" s="30">
        <v>2522</v>
      </c>
      <c r="C922" s="30" t="s">
        <v>2933</v>
      </c>
      <c r="D922" s="30">
        <v>2760</v>
      </c>
      <c r="E922" s="30"/>
      <c r="F922" s="30"/>
      <c r="G922" s="30"/>
      <c r="H922" s="30"/>
      <c r="I922" s="30"/>
      <c r="J922" s="30"/>
      <c r="K922" s="30"/>
      <c r="L922" s="30"/>
      <c r="M922" s="30"/>
      <c r="N922" s="30"/>
      <c r="O922" s="30"/>
      <c r="P922" s="30"/>
      <c r="Q922" s="30"/>
      <c r="R922" s="30"/>
      <c r="S922" s="30"/>
      <c r="T922" s="30"/>
      <c r="U922" s="30"/>
      <c r="V922" s="30"/>
      <c r="W922" s="30"/>
      <c r="X922" s="30"/>
      <c r="Y922" s="30"/>
      <c r="Z922" s="30"/>
      <c r="AA922" s="30"/>
      <c r="AB922" s="30"/>
      <c r="AC922" s="30"/>
      <c r="AD922" s="30"/>
      <c r="AE922" s="30"/>
      <c r="AF922" s="30"/>
      <c r="AG922" s="30"/>
      <c r="AH922" s="30"/>
      <c r="AI922" s="30"/>
      <c r="AJ922" s="30"/>
      <c r="AK922" s="30"/>
      <c r="AL922" s="30"/>
      <c r="AM922" s="30"/>
      <c r="AN922" s="30"/>
      <c r="AO922" s="30"/>
      <c r="AP922" s="30"/>
      <c r="AQ922" s="30"/>
      <c r="AR922" s="30"/>
      <c r="AS922" s="30"/>
      <c r="AT922" s="30"/>
      <c r="AU922" s="30"/>
      <c r="AV922" s="30"/>
      <c r="AW922" s="30"/>
      <c r="AX922" s="30"/>
      <c r="AY922" s="30"/>
      <c r="AZ922" s="30"/>
      <c r="BA922" s="30"/>
      <c r="BB922" s="30"/>
      <c r="BC922" s="30"/>
      <c r="BD922" s="30"/>
      <c r="BE922" s="30"/>
      <c r="BF922" s="30"/>
      <c r="BG922" s="30"/>
      <c r="BH922" s="30"/>
      <c r="BI922" s="30"/>
      <c r="BJ922" s="30"/>
      <c r="BK922" s="30"/>
      <c r="BL922" s="30"/>
      <c r="BM922" s="30"/>
      <c r="BN922" s="30"/>
      <c r="BO922" s="30"/>
      <c r="BP922" s="30"/>
      <c r="BQ922" s="30"/>
      <c r="BR922" s="30"/>
      <c r="BS922" s="30"/>
      <c r="BT922" s="30"/>
      <c r="BU922" s="30"/>
      <c r="BV922" s="30"/>
      <c r="BW922" s="30"/>
      <c r="BX922" s="30"/>
      <c r="BY922" s="30"/>
      <c r="BZ922" s="30"/>
      <c r="CA922" s="30"/>
      <c r="CB922" s="30"/>
      <c r="CC922" s="30"/>
      <c r="CD922" s="30"/>
      <c r="CE922" s="30"/>
      <c r="CF922" s="30"/>
      <c r="CG922" s="30"/>
      <c r="CH922" s="30"/>
      <c r="CI922" s="30"/>
      <c r="CJ922" s="30"/>
      <c r="CK922" s="30"/>
      <c r="CL922" s="30"/>
      <c r="CM922" s="30"/>
      <c r="CN922" s="30"/>
      <c r="CO922" s="30"/>
      <c r="CP922" s="30"/>
      <c r="CQ922" s="30"/>
      <c r="CR922" s="30"/>
    </row>
    <row r="923" spans="1:96" x14ac:dyDescent="0.25">
      <c r="A923" s="30" t="s">
        <v>296</v>
      </c>
      <c r="B923" s="30">
        <v>3880</v>
      </c>
      <c r="C923" s="30" t="s">
        <v>2857</v>
      </c>
      <c r="D923" s="30">
        <v>3120</v>
      </c>
      <c r="E923" s="30"/>
      <c r="F923" s="30"/>
      <c r="G923" s="30"/>
      <c r="H923" s="30"/>
      <c r="I923" s="30"/>
      <c r="J923" s="30"/>
      <c r="K923" s="30"/>
      <c r="L923" s="30"/>
      <c r="M923" s="30"/>
      <c r="N923" s="30"/>
      <c r="O923" s="30"/>
      <c r="P923" s="30"/>
      <c r="Q923" s="30"/>
      <c r="R923" s="30"/>
      <c r="S923" s="30"/>
      <c r="T923" s="30"/>
      <c r="U923" s="30"/>
      <c r="V923" s="30"/>
      <c r="W923" s="30"/>
      <c r="X923" s="30"/>
      <c r="Y923" s="30"/>
      <c r="Z923" s="30"/>
      <c r="AA923" s="30"/>
      <c r="AB923" s="30"/>
      <c r="AC923" s="30"/>
      <c r="AD923" s="30"/>
      <c r="AE923" s="30"/>
      <c r="AF923" s="30"/>
      <c r="AG923" s="30"/>
      <c r="AH923" s="30"/>
      <c r="AI923" s="30"/>
      <c r="AJ923" s="30"/>
      <c r="AK923" s="30"/>
      <c r="AL923" s="30"/>
      <c r="AM923" s="30"/>
      <c r="AN923" s="30"/>
      <c r="AO923" s="30"/>
      <c r="AP923" s="30"/>
      <c r="AQ923" s="30"/>
      <c r="AR923" s="30"/>
      <c r="AS923" s="30"/>
      <c r="AT923" s="30"/>
      <c r="AU923" s="30"/>
      <c r="AV923" s="30"/>
      <c r="AW923" s="30"/>
      <c r="AX923" s="30"/>
      <c r="AY923" s="30"/>
      <c r="AZ923" s="30"/>
      <c r="BA923" s="30"/>
      <c r="BB923" s="30"/>
      <c r="BC923" s="30"/>
      <c r="BD923" s="30"/>
      <c r="BE923" s="30"/>
      <c r="BF923" s="30"/>
      <c r="BG923" s="30"/>
      <c r="BH923" s="30"/>
      <c r="BI923" s="30"/>
      <c r="BJ923" s="30"/>
      <c r="BK923" s="30"/>
      <c r="BL923" s="30"/>
      <c r="BM923" s="30"/>
      <c r="BN923" s="30"/>
      <c r="BO923" s="30"/>
      <c r="BP923" s="30"/>
      <c r="BQ923" s="30"/>
      <c r="BR923" s="30"/>
      <c r="BS923" s="30"/>
      <c r="BT923" s="30"/>
      <c r="BU923" s="30"/>
      <c r="BV923" s="30"/>
      <c r="BW923" s="30"/>
      <c r="BX923" s="30"/>
      <c r="BY923" s="30"/>
      <c r="BZ923" s="30"/>
      <c r="CA923" s="30"/>
      <c r="CB923" s="30"/>
      <c r="CC923" s="30"/>
      <c r="CD923" s="30"/>
      <c r="CE923" s="30"/>
      <c r="CF923" s="30"/>
      <c r="CG923" s="30"/>
      <c r="CH923" s="30"/>
      <c r="CI923" s="30"/>
      <c r="CJ923" s="30"/>
      <c r="CK923" s="30"/>
      <c r="CL923" s="30"/>
      <c r="CM923" s="30"/>
      <c r="CN923" s="30"/>
      <c r="CO923" s="30"/>
      <c r="CP923" s="30"/>
      <c r="CQ923" s="30"/>
      <c r="CR923" s="30"/>
    </row>
    <row r="924" spans="1:96" x14ac:dyDescent="0.25">
      <c r="A924" s="30" t="s">
        <v>297</v>
      </c>
      <c r="B924" s="30">
        <v>3882</v>
      </c>
      <c r="C924" s="30" t="s">
        <v>2700</v>
      </c>
      <c r="D924" s="30">
        <v>480</v>
      </c>
      <c r="E924" s="30"/>
      <c r="F924" s="30"/>
      <c r="G924" s="30"/>
      <c r="H924" s="30"/>
      <c r="I924" s="30"/>
      <c r="J924" s="30"/>
      <c r="K924" s="30"/>
      <c r="L924" s="30"/>
      <c r="M924" s="30"/>
      <c r="N924" s="30"/>
      <c r="O924" s="30"/>
      <c r="P924" s="30"/>
      <c r="Q924" s="30"/>
      <c r="R924" s="30"/>
      <c r="S924" s="30"/>
      <c r="T924" s="30"/>
      <c r="U924" s="30"/>
      <c r="V924" s="30"/>
      <c r="W924" s="30"/>
      <c r="X924" s="30"/>
      <c r="Y924" s="30"/>
      <c r="Z924" s="30"/>
      <c r="AA924" s="30"/>
      <c r="AB924" s="30"/>
      <c r="AC924" s="30"/>
      <c r="AD924" s="30"/>
      <c r="AE924" s="30"/>
      <c r="AF924" s="30"/>
      <c r="AG924" s="30"/>
      <c r="AH924" s="30"/>
      <c r="AI924" s="30"/>
      <c r="AJ924" s="30"/>
      <c r="AK924" s="30"/>
      <c r="AL924" s="30"/>
      <c r="AM924" s="30"/>
      <c r="AN924" s="30"/>
      <c r="AO924" s="30"/>
      <c r="AP924" s="30"/>
      <c r="AQ924" s="30"/>
      <c r="AR924" s="30"/>
      <c r="AS924" s="30"/>
      <c r="AT924" s="30"/>
      <c r="AU924" s="30"/>
      <c r="AV924" s="30"/>
      <c r="AW924" s="30"/>
      <c r="AX924" s="30"/>
      <c r="AY924" s="30"/>
      <c r="AZ924" s="30"/>
      <c r="BA924" s="30"/>
      <c r="BB924" s="30"/>
      <c r="BC924" s="30"/>
      <c r="BD924" s="30"/>
      <c r="BE924" s="30"/>
      <c r="BF924" s="30"/>
      <c r="BG924" s="30"/>
      <c r="BH924" s="30"/>
      <c r="BI924" s="30"/>
      <c r="BJ924" s="30"/>
      <c r="BK924" s="30"/>
      <c r="BL924" s="30"/>
      <c r="BM924" s="30"/>
      <c r="BN924" s="30"/>
      <c r="BO924" s="30"/>
      <c r="BP924" s="30"/>
      <c r="BQ924" s="30"/>
      <c r="BR924" s="30"/>
      <c r="BS924" s="30"/>
      <c r="BT924" s="30"/>
      <c r="BU924" s="30"/>
      <c r="BV924" s="30"/>
      <c r="BW924" s="30"/>
      <c r="BX924" s="30"/>
      <c r="BY924" s="30"/>
      <c r="BZ924" s="30"/>
      <c r="CA924" s="30"/>
      <c r="CB924" s="30"/>
      <c r="CC924" s="30"/>
      <c r="CD924" s="30"/>
      <c r="CE924" s="30"/>
      <c r="CF924" s="30"/>
      <c r="CG924" s="30"/>
      <c r="CH924" s="30"/>
      <c r="CI924" s="30"/>
      <c r="CJ924" s="30"/>
      <c r="CK924" s="30"/>
      <c r="CL924" s="30"/>
      <c r="CM924" s="30"/>
      <c r="CN924" s="30"/>
      <c r="CO924" s="30"/>
      <c r="CP924" s="30"/>
      <c r="CQ924" s="30"/>
      <c r="CR924" s="30"/>
    </row>
    <row r="925" spans="1:96" x14ac:dyDescent="0.25">
      <c r="A925" s="30" t="s">
        <v>298</v>
      </c>
      <c r="B925" s="30">
        <v>52</v>
      </c>
      <c r="C925" s="30" t="s">
        <v>2857</v>
      </c>
      <c r="D925" s="30">
        <v>3120</v>
      </c>
      <c r="E925" s="30"/>
      <c r="F925" s="30"/>
      <c r="G925" s="30"/>
      <c r="H925" s="30"/>
      <c r="I925" s="30"/>
      <c r="J925" s="30"/>
      <c r="K925" s="30"/>
      <c r="L925" s="30"/>
      <c r="M925" s="30"/>
      <c r="N925" s="30"/>
      <c r="O925" s="30"/>
      <c r="P925" s="30"/>
      <c r="Q925" s="30"/>
      <c r="R925" s="30"/>
      <c r="S925" s="30"/>
      <c r="T925" s="30"/>
      <c r="U925" s="30"/>
      <c r="V925" s="30"/>
      <c r="W925" s="30"/>
      <c r="X925" s="30"/>
      <c r="Y925" s="30"/>
      <c r="Z925" s="30"/>
      <c r="AA925" s="30"/>
      <c r="AB925" s="30"/>
      <c r="AC925" s="30"/>
      <c r="AD925" s="30"/>
      <c r="AE925" s="30"/>
      <c r="AF925" s="30"/>
      <c r="AG925" s="30"/>
      <c r="AH925" s="30"/>
      <c r="AI925" s="30"/>
      <c r="AJ925" s="30"/>
      <c r="AK925" s="30"/>
      <c r="AL925" s="30"/>
      <c r="AM925" s="30"/>
      <c r="AN925" s="30"/>
      <c r="AO925" s="30"/>
      <c r="AP925" s="30"/>
      <c r="AQ925" s="30"/>
      <c r="AR925" s="30"/>
      <c r="AS925" s="30"/>
      <c r="AT925" s="30"/>
      <c r="AU925" s="30"/>
      <c r="AV925" s="30"/>
      <c r="AW925" s="30"/>
      <c r="AX925" s="30"/>
      <c r="AY925" s="30"/>
      <c r="AZ925" s="30"/>
      <c r="BA925" s="30"/>
      <c r="BB925" s="30"/>
      <c r="BC925" s="30"/>
      <c r="BD925" s="30"/>
      <c r="BE925" s="30"/>
      <c r="BF925" s="30"/>
      <c r="BG925" s="30"/>
      <c r="BH925" s="30"/>
      <c r="BI925" s="30"/>
      <c r="BJ925" s="30"/>
      <c r="BK925" s="30"/>
      <c r="BL925" s="30"/>
      <c r="BM925" s="30"/>
      <c r="BN925" s="30"/>
      <c r="BO925" s="30"/>
      <c r="BP925" s="30"/>
      <c r="BQ925" s="30"/>
      <c r="BR925" s="30"/>
      <c r="BS925" s="30"/>
      <c r="BT925" s="30"/>
      <c r="BU925" s="30"/>
      <c r="BV925" s="30"/>
      <c r="BW925" s="30"/>
      <c r="BX925" s="30"/>
      <c r="BY925" s="30"/>
      <c r="BZ925" s="30"/>
      <c r="CA925" s="30"/>
      <c r="CB925" s="30"/>
      <c r="CC925" s="30"/>
      <c r="CD925" s="30"/>
      <c r="CE925" s="30"/>
      <c r="CF925" s="30"/>
      <c r="CG925" s="30"/>
      <c r="CH925" s="30"/>
      <c r="CI925" s="30"/>
      <c r="CJ925" s="30"/>
      <c r="CK925" s="30"/>
      <c r="CL925" s="30"/>
      <c r="CM925" s="30"/>
      <c r="CN925" s="30"/>
      <c r="CO925" s="30"/>
      <c r="CP925" s="30"/>
      <c r="CQ925" s="30"/>
      <c r="CR925" s="30"/>
    </row>
    <row r="926" spans="1:96" x14ac:dyDescent="0.25">
      <c r="A926" s="30" t="s">
        <v>299</v>
      </c>
      <c r="B926" s="30">
        <v>8332</v>
      </c>
      <c r="C926" s="30" t="s">
        <v>2934</v>
      </c>
      <c r="D926" s="30">
        <v>60</v>
      </c>
      <c r="E926" s="30"/>
      <c r="F926" s="30"/>
      <c r="G926" s="30"/>
      <c r="H926" s="30"/>
      <c r="I926" s="30"/>
      <c r="J926" s="30"/>
      <c r="K926" s="30"/>
      <c r="L926" s="30"/>
      <c r="M926" s="30"/>
      <c r="N926" s="30"/>
      <c r="O926" s="30"/>
      <c r="P926" s="30"/>
      <c r="Q926" s="30"/>
      <c r="R926" s="30"/>
      <c r="S926" s="30"/>
      <c r="T926" s="30"/>
      <c r="U926" s="30"/>
      <c r="V926" s="30"/>
      <c r="W926" s="30"/>
      <c r="X926" s="30"/>
      <c r="Y926" s="30"/>
      <c r="Z926" s="30"/>
      <c r="AA926" s="30"/>
      <c r="AB926" s="30"/>
      <c r="AC926" s="30"/>
      <c r="AD926" s="30"/>
      <c r="AE926" s="30"/>
      <c r="AF926" s="30"/>
      <c r="AG926" s="30"/>
      <c r="AH926" s="30"/>
      <c r="AI926" s="30"/>
      <c r="AJ926" s="30"/>
      <c r="AK926" s="30"/>
      <c r="AL926" s="30"/>
      <c r="AM926" s="30"/>
      <c r="AN926" s="30"/>
      <c r="AO926" s="30"/>
      <c r="AP926" s="30"/>
      <c r="AQ926" s="30"/>
      <c r="AR926" s="30"/>
      <c r="AS926" s="30"/>
      <c r="AT926" s="30"/>
      <c r="AU926" s="30"/>
      <c r="AV926" s="30"/>
      <c r="AW926" s="30"/>
      <c r="AX926" s="30"/>
      <c r="AY926" s="30"/>
      <c r="AZ926" s="30"/>
      <c r="BA926" s="30"/>
      <c r="BB926" s="30"/>
      <c r="BC926" s="30"/>
      <c r="BD926" s="30"/>
      <c r="BE926" s="30"/>
      <c r="BF926" s="30"/>
      <c r="BG926" s="30"/>
      <c r="BH926" s="30"/>
      <c r="BI926" s="30"/>
      <c r="BJ926" s="30"/>
      <c r="BK926" s="30"/>
      <c r="BL926" s="30"/>
      <c r="BM926" s="30"/>
      <c r="BN926" s="30"/>
      <c r="BO926" s="30"/>
      <c r="BP926" s="30"/>
      <c r="BQ926" s="30"/>
      <c r="BR926" s="30"/>
      <c r="BS926" s="30"/>
      <c r="BT926" s="30"/>
      <c r="BU926" s="30"/>
      <c r="BV926" s="30"/>
      <c r="BW926" s="30"/>
      <c r="BX926" s="30"/>
      <c r="BY926" s="30"/>
      <c r="BZ926" s="30"/>
      <c r="CA926" s="30"/>
      <c r="CB926" s="30"/>
      <c r="CC926" s="30"/>
      <c r="CD926" s="30"/>
      <c r="CE926" s="30"/>
      <c r="CF926" s="30"/>
      <c r="CG926" s="30"/>
      <c r="CH926" s="30"/>
      <c r="CI926" s="30"/>
      <c r="CJ926" s="30"/>
      <c r="CK926" s="30"/>
      <c r="CL926" s="30"/>
      <c r="CM926" s="30"/>
      <c r="CN926" s="30"/>
      <c r="CO926" s="30"/>
      <c r="CP926" s="30"/>
      <c r="CQ926" s="30"/>
      <c r="CR926" s="30"/>
    </row>
    <row r="927" spans="1:96" x14ac:dyDescent="0.25">
      <c r="A927" s="30" t="s">
        <v>300</v>
      </c>
      <c r="B927" s="30">
        <v>3900</v>
      </c>
      <c r="C927" s="30" t="s">
        <v>2800</v>
      </c>
      <c r="D927" s="30">
        <v>40</v>
      </c>
      <c r="E927" s="30"/>
      <c r="F927" s="30"/>
      <c r="G927" s="30"/>
      <c r="H927" s="30"/>
      <c r="I927" s="30"/>
      <c r="J927" s="30"/>
      <c r="K927" s="30"/>
      <c r="L927" s="30"/>
      <c r="M927" s="30"/>
      <c r="N927" s="30"/>
      <c r="O927" s="30"/>
      <c r="P927" s="30"/>
      <c r="Q927" s="30"/>
      <c r="R927" s="30"/>
      <c r="S927" s="30"/>
      <c r="T927" s="30"/>
      <c r="U927" s="30"/>
      <c r="V927" s="30"/>
      <c r="W927" s="30"/>
      <c r="X927" s="30"/>
      <c r="Y927" s="30"/>
      <c r="Z927" s="30"/>
      <c r="AA927" s="30"/>
      <c r="AB927" s="30"/>
      <c r="AC927" s="30"/>
      <c r="AD927" s="30"/>
      <c r="AE927" s="30"/>
      <c r="AF927" s="30"/>
      <c r="AG927" s="30"/>
      <c r="AH927" s="30"/>
      <c r="AI927" s="30"/>
      <c r="AJ927" s="30"/>
      <c r="AK927" s="30"/>
      <c r="AL927" s="30"/>
      <c r="AM927" s="30"/>
      <c r="AN927" s="30"/>
      <c r="AO927" s="30"/>
      <c r="AP927" s="30"/>
      <c r="AQ927" s="30"/>
      <c r="AR927" s="30"/>
      <c r="AS927" s="30"/>
      <c r="AT927" s="30"/>
      <c r="AU927" s="30"/>
      <c r="AV927" s="30"/>
      <c r="AW927" s="30"/>
      <c r="AX927" s="30"/>
      <c r="AY927" s="30"/>
      <c r="AZ927" s="30"/>
      <c r="BA927" s="30"/>
      <c r="BB927" s="30"/>
      <c r="BC927" s="30"/>
      <c r="BD927" s="30"/>
      <c r="BE927" s="30"/>
      <c r="BF927" s="30"/>
      <c r="BG927" s="30"/>
      <c r="BH927" s="30"/>
      <c r="BI927" s="30"/>
      <c r="BJ927" s="30"/>
      <c r="BK927" s="30"/>
      <c r="BL927" s="30"/>
      <c r="BM927" s="30"/>
      <c r="BN927" s="30"/>
      <c r="BO927" s="30"/>
      <c r="BP927" s="30"/>
      <c r="BQ927" s="30"/>
      <c r="BR927" s="30"/>
      <c r="BS927" s="30"/>
      <c r="BT927" s="30"/>
      <c r="BU927" s="30"/>
      <c r="BV927" s="30"/>
      <c r="BW927" s="30"/>
      <c r="BX927" s="30"/>
      <c r="BY927" s="30"/>
      <c r="BZ927" s="30"/>
      <c r="CA927" s="30"/>
      <c r="CB927" s="30"/>
      <c r="CC927" s="30"/>
      <c r="CD927" s="30"/>
      <c r="CE927" s="30"/>
      <c r="CF927" s="30"/>
      <c r="CG927" s="30"/>
      <c r="CH927" s="30"/>
      <c r="CI927" s="30"/>
      <c r="CJ927" s="30"/>
      <c r="CK927" s="30"/>
      <c r="CL927" s="30"/>
      <c r="CM927" s="30"/>
      <c r="CN927" s="30"/>
      <c r="CO927" s="30"/>
      <c r="CP927" s="30"/>
      <c r="CQ927" s="30"/>
      <c r="CR927" s="30"/>
    </row>
    <row r="928" spans="1:96" x14ac:dyDescent="0.25">
      <c r="A928" s="30" t="s">
        <v>301</v>
      </c>
      <c r="B928" s="30">
        <v>3920</v>
      </c>
      <c r="C928" s="30" t="s">
        <v>2651</v>
      </c>
      <c r="D928" s="30">
        <v>1010</v>
      </c>
      <c r="E928" s="30"/>
      <c r="F928" s="30"/>
      <c r="G928" s="30"/>
      <c r="H928" s="30"/>
      <c r="I928" s="30"/>
      <c r="J928" s="30"/>
      <c r="K928" s="30"/>
      <c r="L928" s="30"/>
      <c r="M928" s="30"/>
      <c r="N928" s="30"/>
      <c r="O928" s="30"/>
      <c r="P928" s="30"/>
      <c r="Q928" s="30"/>
      <c r="R928" s="30"/>
      <c r="S928" s="30"/>
      <c r="T928" s="30"/>
      <c r="U928" s="30"/>
      <c r="V928" s="30"/>
      <c r="W928" s="30"/>
      <c r="X928" s="30"/>
      <c r="Y928" s="30"/>
      <c r="Z928" s="30"/>
      <c r="AA928" s="30"/>
      <c r="AB928" s="30"/>
      <c r="AC928" s="30"/>
      <c r="AD928" s="30"/>
      <c r="AE928" s="30"/>
      <c r="AF928" s="30"/>
      <c r="AG928" s="30"/>
      <c r="AH928" s="30"/>
      <c r="AI928" s="30"/>
      <c r="AJ928" s="30"/>
      <c r="AK928" s="30"/>
      <c r="AL928" s="30"/>
      <c r="AM928" s="30"/>
      <c r="AN928" s="30"/>
      <c r="AO928" s="30"/>
      <c r="AP928" s="30"/>
      <c r="AQ928" s="30"/>
      <c r="AR928" s="30"/>
      <c r="AS928" s="30"/>
      <c r="AT928" s="30"/>
      <c r="AU928" s="30"/>
      <c r="AV928" s="30"/>
      <c r="AW928" s="30"/>
      <c r="AX928" s="30"/>
      <c r="AY928" s="30"/>
      <c r="AZ928" s="30"/>
      <c r="BA928" s="30"/>
      <c r="BB928" s="30"/>
      <c r="BC928" s="30"/>
      <c r="BD928" s="30"/>
      <c r="BE928" s="30"/>
      <c r="BF928" s="30"/>
      <c r="BG928" s="30"/>
      <c r="BH928" s="30"/>
      <c r="BI928" s="30"/>
      <c r="BJ928" s="30"/>
      <c r="BK928" s="30"/>
      <c r="BL928" s="30"/>
      <c r="BM928" s="30"/>
      <c r="BN928" s="30"/>
      <c r="BO928" s="30"/>
      <c r="BP928" s="30"/>
      <c r="BQ928" s="30"/>
      <c r="BR928" s="30"/>
      <c r="BS928" s="30"/>
      <c r="BT928" s="30"/>
      <c r="BU928" s="30"/>
      <c r="BV928" s="30"/>
      <c r="BW928" s="30"/>
      <c r="BX928" s="30"/>
      <c r="BY928" s="30"/>
      <c r="BZ928" s="30"/>
      <c r="CA928" s="30"/>
      <c r="CB928" s="30"/>
      <c r="CC928" s="30"/>
      <c r="CD928" s="30"/>
      <c r="CE928" s="30"/>
      <c r="CF928" s="30"/>
      <c r="CG928" s="30"/>
      <c r="CH928" s="30"/>
      <c r="CI928" s="30"/>
      <c r="CJ928" s="30"/>
      <c r="CK928" s="30"/>
      <c r="CL928" s="30"/>
      <c r="CM928" s="30"/>
      <c r="CN928" s="30"/>
      <c r="CO928" s="30"/>
      <c r="CP928" s="30"/>
      <c r="CQ928" s="30"/>
      <c r="CR928" s="30"/>
    </row>
    <row r="929" spans="1:96" x14ac:dyDescent="0.25">
      <c r="A929" s="30" t="s">
        <v>302</v>
      </c>
      <c r="B929" s="30">
        <v>8054</v>
      </c>
      <c r="C929" s="30" t="s">
        <v>2642</v>
      </c>
      <c r="D929" s="30">
        <v>880</v>
      </c>
      <c r="E929" s="30"/>
      <c r="F929" s="30"/>
      <c r="G929" s="30"/>
      <c r="H929" s="30"/>
      <c r="I929" s="30"/>
      <c r="J929" s="30"/>
      <c r="K929" s="30"/>
      <c r="L929" s="30"/>
      <c r="M929" s="30"/>
      <c r="N929" s="30"/>
      <c r="O929" s="30"/>
      <c r="P929" s="30"/>
      <c r="Q929" s="30"/>
      <c r="R929" s="30"/>
      <c r="S929" s="30"/>
      <c r="T929" s="30"/>
      <c r="U929" s="30"/>
      <c r="V929" s="30"/>
      <c r="W929" s="30"/>
      <c r="X929" s="30"/>
      <c r="Y929" s="30"/>
      <c r="Z929" s="30"/>
      <c r="AA929" s="30"/>
      <c r="AB929" s="30"/>
      <c r="AC929" s="30"/>
      <c r="AD929" s="30"/>
      <c r="AE929" s="30"/>
      <c r="AF929" s="30"/>
      <c r="AG929" s="30"/>
      <c r="AH929" s="30"/>
      <c r="AI929" s="30"/>
      <c r="AJ929" s="30"/>
      <c r="AK929" s="30"/>
      <c r="AL929" s="30"/>
      <c r="AM929" s="30"/>
      <c r="AN929" s="30"/>
      <c r="AO929" s="30"/>
      <c r="AP929" s="30"/>
      <c r="AQ929" s="30"/>
      <c r="AR929" s="30"/>
      <c r="AS929" s="30"/>
      <c r="AT929" s="30"/>
      <c r="AU929" s="30"/>
      <c r="AV929" s="30"/>
      <c r="AW929" s="30"/>
      <c r="AX929" s="30"/>
      <c r="AY929" s="30"/>
      <c r="AZ929" s="30"/>
      <c r="BA929" s="30"/>
      <c r="BB929" s="30"/>
      <c r="BC929" s="30"/>
      <c r="BD929" s="30"/>
      <c r="BE929" s="30"/>
      <c r="BF929" s="30"/>
      <c r="BG929" s="30"/>
      <c r="BH929" s="30"/>
      <c r="BI929" s="30"/>
      <c r="BJ929" s="30"/>
      <c r="BK929" s="30"/>
      <c r="BL929" s="30"/>
      <c r="BM929" s="30"/>
      <c r="BN929" s="30"/>
      <c r="BO929" s="30"/>
      <c r="BP929" s="30"/>
      <c r="BQ929" s="30"/>
      <c r="BR929" s="30"/>
      <c r="BS929" s="30"/>
      <c r="BT929" s="30"/>
      <c r="BU929" s="30"/>
      <c r="BV929" s="30"/>
      <c r="BW929" s="30"/>
      <c r="BX929" s="30"/>
      <c r="BY929" s="30"/>
      <c r="BZ929" s="30"/>
      <c r="CA929" s="30"/>
      <c r="CB929" s="30"/>
      <c r="CC929" s="30"/>
      <c r="CD929" s="30"/>
      <c r="CE929" s="30"/>
      <c r="CF929" s="30"/>
      <c r="CG929" s="30"/>
      <c r="CH929" s="30"/>
      <c r="CI929" s="30"/>
      <c r="CJ929" s="30"/>
      <c r="CK929" s="30"/>
      <c r="CL929" s="30"/>
      <c r="CM929" s="30"/>
      <c r="CN929" s="30"/>
      <c r="CO929" s="30"/>
      <c r="CP929" s="30"/>
      <c r="CQ929" s="30"/>
      <c r="CR929" s="30"/>
    </row>
    <row r="930" spans="1:96" x14ac:dyDescent="0.25">
      <c r="A930" s="30" t="s">
        <v>303</v>
      </c>
      <c r="B930" s="30">
        <v>3926</v>
      </c>
      <c r="C930" s="30" t="s">
        <v>2706</v>
      </c>
      <c r="D930" s="30">
        <v>130</v>
      </c>
      <c r="E930" s="30"/>
      <c r="F930" s="30"/>
      <c r="G930" s="30"/>
      <c r="H930" s="30"/>
      <c r="I930" s="30"/>
      <c r="J930" s="30"/>
      <c r="K930" s="30"/>
      <c r="L930" s="30"/>
      <c r="M930" s="30"/>
      <c r="N930" s="30"/>
      <c r="O930" s="30"/>
      <c r="P930" s="30"/>
      <c r="Q930" s="30"/>
      <c r="R930" s="30"/>
      <c r="S930" s="30"/>
      <c r="T930" s="30"/>
      <c r="U930" s="30"/>
      <c r="V930" s="30"/>
      <c r="W930" s="30"/>
      <c r="X930" s="30"/>
      <c r="Y930" s="30"/>
      <c r="Z930" s="30"/>
      <c r="AA930" s="30"/>
      <c r="AB930" s="30"/>
      <c r="AC930" s="30"/>
      <c r="AD930" s="30"/>
      <c r="AE930" s="30"/>
      <c r="AF930" s="30"/>
      <c r="AG930" s="30"/>
      <c r="AH930" s="30"/>
      <c r="AI930" s="30"/>
      <c r="AJ930" s="30"/>
      <c r="AK930" s="30"/>
      <c r="AL930" s="30"/>
      <c r="AM930" s="30"/>
      <c r="AN930" s="30"/>
      <c r="AO930" s="30"/>
      <c r="AP930" s="30"/>
      <c r="AQ930" s="30"/>
      <c r="AR930" s="30"/>
      <c r="AS930" s="30"/>
      <c r="AT930" s="30"/>
      <c r="AU930" s="30"/>
      <c r="AV930" s="30"/>
      <c r="AW930" s="30"/>
      <c r="AX930" s="30"/>
      <c r="AY930" s="30"/>
      <c r="AZ930" s="30"/>
      <c r="BA930" s="30"/>
      <c r="BB930" s="30"/>
      <c r="BC930" s="30"/>
      <c r="BD930" s="30"/>
      <c r="BE930" s="30"/>
      <c r="BF930" s="30"/>
      <c r="BG930" s="30"/>
      <c r="BH930" s="30"/>
      <c r="BI930" s="30"/>
      <c r="BJ930" s="30"/>
      <c r="BK930" s="30"/>
      <c r="BL930" s="30"/>
      <c r="BM930" s="30"/>
      <c r="BN930" s="30"/>
      <c r="BO930" s="30"/>
      <c r="BP930" s="30"/>
      <c r="BQ930" s="30"/>
      <c r="BR930" s="30"/>
      <c r="BS930" s="30"/>
      <c r="BT930" s="30"/>
      <c r="BU930" s="30"/>
      <c r="BV930" s="30"/>
      <c r="BW930" s="30"/>
      <c r="BX930" s="30"/>
      <c r="BY930" s="30"/>
      <c r="BZ930" s="30"/>
      <c r="CA930" s="30"/>
      <c r="CB930" s="30"/>
      <c r="CC930" s="30"/>
      <c r="CD930" s="30"/>
      <c r="CE930" s="30"/>
      <c r="CF930" s="30"/>
      <c r="CG930" s="30"/>
      <c r="CH930" s="30"/>
      <c r="CI930" s="30"/>
      <c r="CJ930" s="30"/>
      <c r="CK930" s="30"/>
      <c r="CL930" s="30"/>
      <c r="CM930" s="30"/>
      <c r="CN930" s="30"/>
      <c r="CO930" s="30"/>
      <c r="CP930" s="30"/>
      <c r="CQ930" s="30"/>
      <c r="CR930" s="30"/>
    </row>
    <row r="931" spans="1:96" x14ac:dyDescent="0.25">
      <c r="A931" s="30" t="s">
        <v>304</v>
      </c>
      <c r="B931" s="30">
        <v>3928</v>
      </c>
      <c r="C931" s="30" t="s">
        <v>2647</v>
      </c>
      <c r="D931" s="30">
        <v>900</v>
      </c>
      <c r="E931" s="30"/>
      <c r="F931" s="30"/>
      <c r="G931" s="30"/>
      <c r="H931" s="30"/>
      <c r="I931" s="30"/>
      <c r="J931" s="30"/>
      <c r="K931" s="30"/>
      <c r="L931" s="30"/>
      <c r="M931" s="30"/>
      <c r="N931" s="30"/>
      <c r="O931" s="30"/>
      <c r="P931" s="30"/>
      <c r="Q931" s="30"/>
      <c r="R931" s="30"/>
      <c r="S931" s="30"/>
      <c r="T931" s="30"/>
      <c r="U931" s="30"/>
      <c r="V931" s="30"/>
      <c r="W931" s="30"/>
      <c r="X931" s="30"/>
      <c r="Y931" s="30"/>
      <c r="Z931" s="30"/>
      <c r="AA931" s="30"/>
      <c r="AB931" s="30"/>
      <c r="AC931" s="30"/>
      <c r="AD931" s="30"/>
      <c r="AE931" s="30"/>
      <c r="AF931" s="30"/>
      <c r="AG931" s="30"/>
      <c r="AH931" s="30"/>
      <c r="AI931" s="30"/>
      <c r="AJ931" s="30"/>
      <c r="AK931" s="30"/>
      <c r="AL931" s="30"/>
      <c r="AM931" s="30"/>
      <c r="AN931" s="30"/>
      <c r="AO931" s="30"/>
      <c r="AP931" s="30"/>
      <c r="AQ931" s="30"/>
      <c r="AR931" s="30"/>
      <c r="AS931" s="30"/>
      <c r="AT931" s="30"/>
      <c r="AU931" s="30"/>
      <c r="AV931" s="30"/>
      <c r="AW931" s="30"/>
      <c r="AX931" s="30"/>
      <c r="AY931" s="30"/>
      <c r="AZ931" s="30"/>
      <c r="BA931" s="30"/>
      <c r="BB931" s="30"/>
      <c r="BC931" s="30"/>
      <c r="BD931" s="30"/>
      <c r="BE931" s="30"/>
      <c r="BF931" s="30"/>
      <c r="BG931" s="30"/>
      <c r="BH931" s="30"/>
      <c r="BI931" s="30"/>
      <c r="BJ931" s="30"/>
      <c r="BK931" s="30"/>
      <c r="BL931" s="30"/>
      <c r="BM931" s="30"/>
      <c r="BN931" s="30"/>
      <c r="BO931" s="30"/>
      <c r="BP931" s="30"/>
      <c r="BQ931" s="30"/>
      <c r="BR931" s="30"/>
      <c r="BS931" s="30"/>
      <c r="BT931" s="30"/>
      <c r="BU931" s="30"/>
      <c r="BV931" s="30"/>
      <c r="BW931" s="30"/>
      <c r="BX931" s="30"/>
      <c r="BY931" s="30"/>
      <c r="BZ931" s="30"/>
      <c r="CA931" s="30"/>
      <c r="CB931" s="30"/>
      <c r="CC931" s="30"/>
      <c r="CD931" s="30"/>
      <c r="CE931" s="30"/>
      <c r="CF931" s="30"/>
      <c r="CG931" s="30"/>
      <c r="CH931" s="30"/>
      <c r="CI931" s="30"/>
      <c r="CJ931" s="30"/>
      <c r="CK931" s="30"/>
      <c r="CL931" s="30"/>
      <c r="CM931" s="30"/>
      <c r="CN931" s="30"/>
      <c r="CO931" s="30"/>
      <c r="CP931" s="30"/>
      <c r="CQ931" s="30"/>
      <c r="CR931" s="30"/>
    </row>
    <row r="932" spans="1:96" x14ac:dyDescent="0.25">
      <c r="A932" s="30" t="s">
        <v>305</v>
      </c>
      <c r="B932" s="30">
        <v>3924</v>
      </c>
      <c r="C932" s="30" t="s">
        <v>2804</v>
      </c>
      <c r="D932" s="30">
        <v>2690</v>
      </c>
      <c r="E932" s="30"/>
      <c r="F932" s="30"/>
      <c r="G932" s="30"/>
      <c r="H932" s="30"/>
      <c r="I932" s="30"/>
      <c r="J932" s="30"/>
      <c r="K932" s="30"/>
      <c r="L932" s="30"/>
      <c r="M932" s="30"/>
      <c r="N932" s="30"/>
      <c r="O932" s="30"/>
      <c r="P932" s="30"/>
      <c r="Q932" s="30"/>
      <c r="R932" s="30"/>
      <c r="S932" s="30"/>
      <c r="T932" s="30"/>
      <c r="U932" s="30"/>
      <c r="V932" s="30"/>
      <c r="W932" s="30"/>
      <c r="X932" s="30"/>
      <c r="Y932" s="30"/>
      <c r="Z932" s="30"/>
      <c r="AA932" s="30"/>
      <c r="AB932" s="30"/>
      <c r="AC932" s="30"/>
      <c r="AD932" s="30"/>
      <c r="AE932" s="30"/>
      <c r="AF932" s="30"/>
      <c r="AG932" s="30"/>
      <c r="AH932" s="30"/>
      <c r="AI932" s="30"/>
      <c r="AJ932" s="30"/>
      <c r="AK932" s="30"/>
      <c r="AL932" s="30"/>
      <c r="AM932" s="30"/>
      <c r="AN932" s="30"/>
      <c r="AO932" s="30"/>
      <c r="AP932" s="30"/>
      <c r="AQ932" s="30"/>
      <c r="AR932" s="30"/>
      <c r="AS932" s="30"/>
      <c r="AT932" s="30"/>
      <c r="AU932" s="30"/>
      <c r="AV932" s="30"/>
      <c r="AW932" s="30"/>
      <c r="AX932" s="30"/>
      <c r="AY932" s="30"/>
      <c r="AZ932" s="30"/>
      <c r="BA932" s="30"/>
      <c r="BB932" s="30"/>
      <c r="BC932" s="30"/>
      <c r="BD932" s="30"/>
      <c r="BE932" s="30"/>
      <c r="BF932" s="30"/>
      <c r="BG932" s="30"/>
      <c r="BH932" s="30"/>
      <c r="BI932" s="30"/>
      <c r="BJ932" s="30"/>
      <c r="BK932" s="30"/>
      <c r="BL932" s="30"/>
      <c r="BM932" s="30"/>
      <c r="BN932" s="30"/>
      <c r="BO932" s="30"/>
      <c r="BP932" s="30"/>
      <c r="BQ932" s="30"/>
      <c r="BR932" s="30"/>
      <c r="BS932" s="30"/>
      <c r="BT932" s="30"/>
      <c r="BU932" s="30"/>
      <c r="BV932" s="30"/>
      <c r="BW932" s="30"/>
      <c r="BX932" s="30"/>
      <c r="BY932" s="30"/>
      <c r="BZ932" s="30"/>
      <c r="CA932" s="30"/>
      <c r="CB932" s="30"/>
      <c r="CC932" s="30"/>
      <c r="CD932" s="30"/>
      <c r="CE932" s="30"/>
      <c r="CF932" s="30"/>
      <c r="CG932" s="30"/>
      <c r="CH932" s="30"/>
      <c r="CI932" s="30"/>
      <c r="CJ932" s="30"/>
      <c r="CK932" s="30"/>
      <c r="CL932" s="30"/>
      <c r="CM932" s="30"/>
      <c r="CN932" s="30"/>
      <c r="CO932" s="30"/>
      <c r="CP932" s="30"/>
      <c r="CQ932" s="30"/>
      <c r="CR932" s="30"/>
    </row>
    <row r="933" spans="1:96" x14ac:dyDescent="0.25">
      <c r="A933" s="30" t="s">
        <v>306</v>
      </c>
      <c r="B933" s="30">
        <v>3930</v>
      </c>
      <c r="C933" s="30" t="s">
        <v>2716</v>
      </c>
      <c r="D933" s="30">
        <v>140</v>
      </c>
      <c r="E933" s="30"/>
      <c r="F933" s="30"/>
      <c r="G933" s="30"/>
      <c r="H933" s="30"/>
      <c r="I933" s="30"/>
      <c r="J933" s="30"/>
      <c r="K933" s="30"/>
      <c r="L933" s="30"/>
      <c r="M933" s="30"/>
      <c r="N933" s="30"/>
      <c r="O933" s="30"/>
      <c r="P933" s="30"/>
      <c r="Q933" s="30"/>
      <c r="R933" s="30"/>
      <c r="S933" s="30"/>
      <c r="T933" s="30"/>
      <c r="U933" s="30"/>
      <c r="V933" s="30"/>
      <c r="W933" s="30"/>
      <c r="X933" s="30"/>
      <c r="Y933" s="30"/>
      <c r="Z933" s="30"/>
      <c r="AA933" s="30"/>
      <c r="AB933" s="30"/>
      <c r="AC933" s="30"/>
      <c r="AD933" s="30"/>
      <c r="AE933" s="30"/>
      <c r="AF933" s="30"/>
      <c r="AG933" s="30"/>
      <c r="AH933" s="30"/>
      <c r="AI933" s="30"/>
      <c r="AJ933" s="30"/>
      <c r="AK933" s="30"/>
      <c r="AL933" s="30"/>
      <c r="AM933" s="30"/>
      <c r="AN933" s="30"/>
      <c r="AO933" s="30"/>
      <c r="AP933" s="30"/>
      <c r="AQ933" s="30"/>
      <c r="AR933" s="30"/>
      <c r="AS933" s="30"/>
      <c r="AT933" s="30"/>
      <c r="AU933" s="30"/>
      <c r="AV933" s="30"/>
      <c r="AW933" s="30"/>
      <c r="AX933" s="30"/>
      <c r="AY933" s="30"/>
      <c r="AZ933" s="30"/>
      <c r="BA933" s="30"/>
      <c r="BB933" s="30"/>
      <c r="BC933" s="30"/>
      <c r="BD933" s="30"/>
      <c r="BE933" s="30"/>
      <c r="BF933" s="30"/>
      <c r="BG933" s="30"/>
      <c r="BH933" s="30"/>
      <c r="BI933" s="30"/>
      <c r="BJ933" s="30"/>
      <c r="BK933" s="30"/>
      <c r="BL933" s="30"/>
      <c r="BM933" s="30"/>
      <c r="BN933" s="30"/>
      <c r="BO933" s="30"/>
      <c r="BP933" s="30"/>
      <c r="BQ933" s="30"/>
      <c r="BR933" s="30"/>
      <c r="BS933" s="30"/>
      <c r="BT933" s="30"/>
      <c r="BU933" s="30"/>
      <c r="BV933" s="30"/>
      <c r="BW933" s="30"/>
      <c r="BX933" s="30"/>
      <c r="BY933" s="30"/>
      <c r="BZ933" s="30"/>
      <c r="CA933" s="30"/>
      <c r="CB933" s="30"/>
      <c r="CC933" s="30"/>
      <c r="CD933" s="30"/>
      <c r="CE933" s="30"/>
      <c r="CF933" s="30"/>
      <c r="CG933" s="30"/>
      <c r="CH933" s="30"/>
      <c r="CI933" s="30"/>
      <c r="CJ933" s="30"/>
      <c r="CK933" s="30"/>
      <c r="CL933" s="30"/>
      <c r="CM933" s="30"/>
      <c r="CN933" s="30"/>
      <c r="CO933" s="30"/>
      <c r="CP933" s="30"/>
      <c r="CQ933" s="30"/>
      <c r="CR933" s="30"/>
    </row>
    <row r="934" spans="1:96" x14ac:dyDescent="0.25">
      <c r="A934" s="30" t="s">
        <v>307</v>
      </c>
      <c r="B934" s="30">
        <v>6344</v>
      </c>
      <c r="C934" s="30" t="s">
        <v>2671</v>
      </c>
      <c r="D934" s="30">
        <v>470</v>
      </c>
      <c r="E934" s="30"/>
      <c r="F934" s="30"/>
      <c r="G934" s="30"/>
      <c r="H934" s="30"/>
      <c r="I934" s="30"/>
      <c r="J934" s="30"/>
      <c r="K934" s="30"/>
      <c r="L934" s="30"/>
      <c r="M934" s="30"/>
      <c r="N934" s="30"/>
      <c r="O934" s="30"/>
      <c r="P934" s="30"/>
      <c r="Q934" s="30"/>
      <c r="R934" s="30"/>
      <c r="S934" s="30"/>
      <c r="T934" s="30"/>
      <c r="U934" s="30"/>
      <c r="V934" s="30"/>
      <c r="W934" s="30"/>
      <c r="X934" s="30"/>
      <c r="Y934" s="30"/>
      <c r="Z934" s="30"/>
      <c r="AA934" s="30"/>
      <c r="AB934" s="30"/>
      <c r="AC934" s="30"/>
      <c r="AD934" s="30"/>
      <c r="AE934" s="30"/>
      <c r="AF934" s="30"/>
      <c r="AG934" s="30"/>
      <c r="AH934" s="30"/>
      <c r="AI934" s="30"/>
      <c r="AJ934" s="30"/>
      <c r="AK934" s="30"/>
      <c r="AL934" s="30"/>
      <c r="AM934" s="30"/>
      <c r="AN934" s="30"/>
      <c r="AO934" s="30"/>
      <c r="AP934" s="30"/>
      <c r="AQ934" s="30"/>
      <c r="AR934" s="30"/>
      <c r="AS934" s="30"/>
      <c r="AT934" s="30"/>
      <c r="AU934" s="30"/>
      <c r="AV934" s="30"/>
      <c r="AW934" s="30"/>
      <c r="AX934" s="30"/>
      <c r="AY934" s="30"/>
      <c r="AZ934" s="30"/>
      <c r="BA934" s="30"/>
      <c r="BB934" s="30"/>
      <c r="BC934" s="30"/>
      <c r="BD934" s="30"/>
      <c r="BE934" s="30"/>
      <c r="BF934" s="30"/>
      <c r="BG934" s="30"/>
      <c r="BH934" s="30"/>
      <c r="BI934" s="30"/>
      <c r="BJ934" s="30"/>
      <c r="BK934" s="30"/>
      <c r="BL934" s="30"/>
      <c r="BM934" s="30"/>
      <c r="BN934" s="30"/>
      <c r="BO934" s="30"/>
      <c r="BP934" s="30"/>
      <c r="BQ934" s="30"/>
      <c r="BR934" s="30"/>
      <c r="BS934" s="30"/>
      <c r="BT934" s="30"/>
      <c r="BU934" s="30"/>
      <c r="BV934" s="30"/>
      <c r="BW934" s="30"/>
      <c r="BX934" s="30"/>
      <c r="BY934" s="30"/>
      <c r="BZ934" s="30"/>
      <c r="CA934" s="30"/>
      <c r="CB934" s="30"/>
      <c r="CC934" s="30"/>
      <c r="CD934" s="30"/>
      <c r="CE934" s="30"/>
      <c r="CF934" s="30"/>
      <c r="CG934" s="30"/>
      <c r="CH934" s="30"/>
      <c r="CI934" s="30"/>
      <c r="CJ934" s="30"/>
      <c r="CK934" s="30"/>
      <c r="CL934" s="30"/>
      <c r="CM934" s="30"/>
      <c r="CN934" s="30"/>
      <c r="CO934" s="30"/>
      <c r="CP934" s="30"/>
      <c r="CQ934" s="30"/>
      <c r="CR934" s="30"/>
    </row>
    <row r="935" spans="1:96" x14ac:dyDescent="0.25">
      <c r="A935" s="30" t="s">
        <v>308</v>
      </c>
      <c r="B935" s="30">
        <v>9164</v>
      </c>
      <c r="C935" s="30" t="s">
        <v>2935</v>
      </c>
      <c r="D935" s="30">
        <v>1460</v>
      </c>
      <c r="E935" s="30"/>
      <c r="F935" s="30"/>
      <c r="G935" s="30"/>
      <c r="H935" s="30"/>
      <c r="I935" s="30"/>
      <c r="J935" s="30"/>
      <c r="K935" s="30"/>
      <c r="L935" s="30"/>
      <c r="M935" s="30"/>
      <c r="N935" s="30"/>
      <c r="O935" s="30"/>
      <c r="P935" s="30"/>
      <c r="Q935" s="30"/>
      <c r="R935" s="30"/>
      <c r="S935" s="30"/>
      <c r="T935" s="30"/>
      <c r="U935" s="30"/>
      <c r="V935" s="30"/>
      <c r="W935" s="30"/>
      <c r="X935" s="30"/>
      <c r="Y935" s="30"/>
      <c r="Z935" s="30"/>
      <c r="AA935" s="30"/>
      <c r="AB935" s="30"/>
      <c r="AC935" s="30"/>
      <c r="AD935" s="30"/>
      <c r="AE935" s="30"/>
      <c r="AF935" s="30"/>
      <c r="AG935" s="30"/>
      <c r="AH935" s="30"/>
      <c r="AI935" s="30"/>
      <c r="AJ935" s="30"/>
      <c r="AK935" s="30"/>
      <c r="AL935" s="30"/>
      <c r="AM935" s="30"/>
      <c r="AN935" s="30"/>
      <c r="AO935" s="30"/>
      <c r="AP935" s="30"/>
      <c r="AQ935" s="30"/>
      <c r="AR935" s="30"/>
      <c r="AS935" s="30"/>
      <c r="AT935" s="30"/>
      <c r="AU935" s="30"/>
      <c r="AV935" s="30"/>
      <c r="AW935" s="30"/>
      <c r="AX935" s="30"/>
      <c r="AY935" s="30"/>
      <c r="AZ935" s="30"/>
      <c r="BA935" s="30"/>
      <c r="BB935" s="30"/>
      <c r="BC935" s="30"/>
      <c r="BD935" s="30"/>
      <c r="BE935" s="30"/>
      <c r="BF935" s="30"/>
      <c r="BG935" s="30"/>
      <c r="BH935" s="30"/>
      <c r="BI935" s="30"/>
      <c r="BJ935" s="30"/>
      <c r="BK935" s="30"/>
      <c r="BL935" s="30"/>
      <c r="BM935" s="30"/>
      <c r="BN935" s="30"/>
      <c r="BO935" s="30"/>
      <c r="BP935" s="30"/>
      <c r="BQ935" s="30"/>
      <c r="BR935" s="30"/>
      <c r="BS935" s="30"/>
      <c r="BT935" s="30"/>
      <c r="BU935" s="30"/>
      <c r="BV935" s="30"/>
      <c r="BW935" s="30"/>
      <c r="BX935" s="30"/>
      <c r="BY935" s="30"/>
      <c r="BZ935" s="30"/>
      <c r="CA935" s="30"/>
      <c r="CB935" s="30"/>
      <c r="CC935" s="30"/>
      <c r="CD935" s="30"/>
      <c r="CE935" s="30"/>
      <c r="CF935" s="30"/>
      <c r="CG935" s="30"/>
      <c r="CH935" s="30"/>
      <c r="CI935" s="30"/>
      <c r="CJ935" s="30"/>
      <c r="CK935" s="30"/>
      <c r="CL935" s="30"/>
      <c r="CM935" s="30"/>
      <c r="CN935" s="30"/>
      <c r="CO935" s="30"/>
      <c r="CP935" s="30"/>
      <c r="CQ935" s="30"/>
      <c r="CR935" s="30"/>
    </row>
    <row r="936" spans="1:96" x14ac:dyDescent="0.25">
      <c r="A936" s="30" t="s">
        <v>309</v>
      </c>
      <c r="B936" s="30">
        <v>7746</v>
      </c>
      <c r="C936" s="30" t="s">
        <v>2935</v>
      </c>
      <c r="D936" s="30">
        <v>1460</v>
      </c>
      <c r="E936" s="30"/>
      <c r="F936" s="30"/>
      <c r="G936" s="30"/>
      <c r="H936" s="30"/>
      <c r="I936" s="30"/>
      <c r="J936" s="30"/>
      <c r="K936" s="30"/>
      <c r="L936" s="30"/>
      <c r="M936" s="30"/>
      <c r="N936" s="30"/>
      <c r="O936" s="30"/>
      <c r="P936" s="30"/>
      <c r="Q936" s="30"/>
      <c r="R936" s="30"/>
      <c r="S936" s="30"/>
      <c r="T936" s="30"/>
      <c r="U936" s="30"/>
      <c r="V936" s="30"/>
      <c r="W936" s="30"/>
      <c r="X936" s="30"/>
      <c r="Y936" s="30"/>
      <c r="Z936" s="30"/>
      <c r="AA936" s="30"/>
      <c r="AB936" s="30"/>
      <c r="AC936" s="30"/>
      <c r="AD936" s="30"/>
      <c r="AE936" s="30"/>
      <c r="AF936" s="30"/>
      <c r="AG936" s="30"/>
      <c r="AH936" s="30"/>
      <c r="AI936" s="30"/>
      <c r="AJ936" s="30"/>
      <c r="AK936" s="30"/>
      <c r="AL936" s="30"/>
      <c r="AM936" s="30"/>
      <c r="AN936" s="30"/>
      <c r="AO936" s="30"/>
      <c r="AP936" s="30"/>
      <c r="AQ936" s="30"/>
      <c r="AR936" s="30"/>
      <c r="AS936" s="30"/>
      <c r="AT936" s="30"/>
      <c r="AU936" s="30"/>
      <c r="AV936" s="30"/>
      <c r="AW936" s="30"/>
      <c r="AX936" s="30"/>
      <c r="AY936" s="30"/>
      <c r="AZ936" s="30"/>
      <c r="BA936" s="30"/>
      <c r="BB936" s="30"/>
      <c r="BC936" s="30"/>
      <c r="BD936" s="30"/>
      <c r="BE936" s="30"/>
      <c r="BF936" s="30"/>
      <c r="BG936" s="30"/>
      <c r="BH936" s="30"/>
      <c r="BI936" s="30"/>
      <c r="BJ936" s="30"/>
      <c r="BK936" s="30"/>
      <c r="BL936" s="30"/>
      <c r="BM936" s="30"/>
      <c r="BN936" s="30"/>
      <c r="BO936" s="30"/>
      <c r="BP936" s="30"/>
      <c r="BQ936" s="30"/>
      <c r="BR936" s="30"/>
      <c r="BS936" s="30"/>
      <c r="BT936" s="30"/>
      <c r="BU936" s="30"/>
      <c r="BV936" s="30"/>
      <c r="BW936" s="30"/>
      <c r="BX936" s="30"/>
      <c r="BY936" s="30"/>
      <c r="BZ936" s="30"/>
      <c r="CA936" s="30"/>
      <c r="CB936" s="30"/>
      <c r="CC936" s="30"/>
      <c r="CD936" s="30"/>
      <c r="CE936" s="30"/>
      <c r="CF936" s="30"/>
      <c r="CG936" s="30"/>
      <c r="CH936" s="30"/>
      <c r="CI936" s="30"/>
      <c r="CJ936" s="30"/>
      <c r="CK936" s="30"/>
      <c r="CL936" s="30"/>
      <c r="CM936" s="30"/>
      <c r="CN936" s="30"/>
      <c r="CO936" s="30"/>
      <c r="CP936" s="30"/>
      <c r="CQ936" s="30"/>
      <c r="CR936" s="30"/>
    </row>
    <row r="937" spans="1:96" x14ac:dyDescent="0.25">
      <c r="A937" s="30" t="s">
        <v>310</v>
      </c>
      <c r="B937" s="30">
        <v>3931</v>
      </c>
      <c r="C937" s="30" t="s">
        <v>2893</v>
      </c>
      <c r="D937" s="30">
        <v>70</v>
      </c>
      <c r="E937" s="30"/>
      <c r="F937" s="30"/>
      <c r="G937" s="30"/>
      <c r="H937" s="30"/>
      <c r="I937" s="30"/>
      <c r="J937" s="30"/>
      <c r="K937" s="30"/>
      <c r="L937" s="30"/>
      <c r="M937" s="30"/>
      <c r="N937" s="30"/>
      <c r="O937" s="30"/>
      <c r="P937" s="30"/>
      <c r="Q937" s="30"/>
      <c r="R937" s="30"/>
      <c r="S937" s="30"/>
      <c r="T937" s="30"/>
      <c r="U937" s="30"/>
      <c r="V937" s="30"/>
      <c r="W937" s="30"/>
      <c r="X937" s="30"/>
      <c r="Y937" s="30"/>
      <c r="Z937" s="30"/>
      <c r="AA937" s="30"/>
      <c r="AB937" s="30"/>
      <c r="AC937" s="30"/>
      <c r="AD937" s="30"/>
      <c r="AE937" s="30"/>
      <c r="AF937" s="30"/>
      <c r="AG937" s="30"/>
      <c r="AH937" s="30"/>
      <c r="AI937" s="30"/>
      <c r="AJ937" s="30"/>
      <c r="AK937" s="30"/>
      <c r="AL937" s="30"/>
      <c r="AM937" s="30"/>
      <c r="AN937" s="30"/>
      <c r="AO937" s="30"/>
      <c r="AP937" s="30"/>
      <c r="AQ937" s="30"/>
      <c r="AR937" s="30"/>
      <c r="AS937" s="30"/>
      <c r="AT937" s="30"/>
      <c r="AU937" s="30"/>
      <c r="AV937" s="30"/>
      <c r="AW937" s="30"/>
      <c r="AX937" s="30"/>
      <c r="AY937" s="30"/>
      <c r="AZ937" s="30"/>
      <c r="BA937" s="30"/>
      <c r="BB937" s="30"/>
      <c r="BC937" s="30"/>
      <c r="BD937" s="30"/>
      <c r="BE937" s="30"/>
      <c r="BF937" s="30"/>
      <c r="BG937" s="30"/>
      <c r="BH937" s="30"/>
      <c r="BI937" s="30"/>
      <c r="BJ937" s="30"/>
      <c r="BK937" s="30"/>
      <c r="BL937" s="30"/>
      <c r="BM937" s="30"/>
      <c r="BN937" s="30"/>
      <c r="BO937" s="30"/>
      <c r="BP937" s="30"/>
      <c r="BQ937" s="30"/>
      <c r="BR937" s="30"/>
      <c r="BS937" s="30"/>
      <c r="BT937" s="30"/>
      <c r="BU937" s="30"/>
      <c r="BV937" s="30"/>
      <c r="BW937" s="30"/>
      <c r="BX937" s="30"/>
      <c r="BY937" s="30"/>
      <c r="BZ937" s="30"/>
      <c r="CA937" s="30"/>
      <c r="CB937" s="30"/>
      <c r="CC937" s="30"/>
      <c r="CD937" s="30"/>
      <c r="CE937" s="30"/>
      <c r="CF937" s="30"/>
      <c r="CG937" s="30"/>
      <c r="CH937" s="30"/>
      <c r="CI937" s="30"/>
      <c r="CJ937" s="30"/>
      <c r="CK937" s="30"/>
      <c r="CL937" s="30"/>
      <c r="CM937" s="30"/>
      <c r="CN937" s="30"/>
      <c r="CO937" s="30"/>
      <c r="CP937" s="30"/>
      <c r="CQ937" s="30"/>
      <c r="CR937" s="30"/>
    </row>
    <row r="938" spans="1:96" x14ac:dyDescent="0.25">
      <c r="A938" s="30" t="s">
        <v>311</v>
      </c>
      <c r="B938" s="30">
        <v>3940</v>
      </c>
      <c r="C938" s="30" t="s">
        <v>2700</v>
      </c>
      <c r="D938" s="30">
        <v>480</v>
      </c>
      <c r="E938" s="30"/>
      <c r="F938" s="30"/>
      <c r="G938" s="30"/>
      <c r="H938" s="30"/>
      <c r="I938" s="30"/>
      <c r="J938" s="30"/>
      <c r="K938" s="30"/>
      <c r="L938" s="30"/>
      <c r="M938" s="30"/>
      <c r="N938" s="30"/>
      <c r="O938" s="30"/>
      <c r="P938" s="30"/>
      <c r="Q938" s="30"/>
      <c r="R938" s="30"/>
      <c r="S938" s="30"/>
      <c r="T938" s="30"/>
      <c r="U938" s="30"/>
      <c r="V938" s="30"/>
      <c r="W938" s="30"/>
      <c r="X938" s="30"/>
      <c r="Y938" s="30"/>
      <c r="Z938" s="30"/>
      <c r="AA938" s="30"/>
      <c r="AB938" s="30"/>
      <c r="AC938" s="30"/>
      <c r="AD938" s="30"/>
      <c r="AE938" s="30"/>
      <c r="AF938" s="30"/>
      <c r="AG938" s="30"/>
      <c r="AH938" s="30"/>
      <c r="AI938" s="30"/>
      <c r="AJ938" s="30"/>
      <c r="AK938" s="30"/>
      <c r="AL938" s="30"/>
      <c r="AM938" s="30"/>
      <c r="AN938" s="30"/>
      <c r="AO938" s="30"/>
      <c r="AP938" s="30"/>
      <c r="AQ938" s="30"/>
      <c r="AR938" s="30"/>
      <c r="AS938" s="30"/>
      <c r="AT938" s="30"/>
      <c r="AU938" s="30"/>
      <c r="AV938" s="30"/>
      <c r="AW938" s="30"/>
      <c r="AX938" s="30"/>
      <c r="AY938" s="30"/>
      <c r="AZ938" s="30"/>
      <c r="BA938" s="30"/>
      <c r="BB938" s="30"/>
      <c r="BC938" s="30"/>
      <c r="BD938" s="30"/>
      <c r="BE938" s="30"/>
      <c r="BF938" s="30"/>
      <c r="BG938" s="30"/>
      <c r="BH938" s="30"/>
      <c r="BI938" s="30"/>
      <c r="BJ938" s="30"/>
      <c r="BK938" s="30"/>
      <c r="BL938" s="30"/>
      <c r="BM938" s="30"/>
      <c r="BN938" s="30"/>
      <c r="BO938" s="30"/>
      <c r="BP938" s="30"/>
      <c r="BQ938" s="30"/>
      <c r="BR938" s="30"/>
      <c r="BS938" s="30"/>
      <c r="BT938" s="30"/>
      <c r="BU938" s="30"/>
      <c r="BV938" s="30"/>
      <c r="BW938" s="30"/>
      <c r="BX938" s="30"/>
      <c r="BY938" s="30"/>
      <c r="BZ938" s="30"/>
      <c r="CA938" s="30"/>
      <c r="CB938" s="30"/>
      <c r="CC938" s="30"/>
      <c r="CD938" s="30"/>
      <c r="CE938" s="30"/>
      <c r="CF938" s="30"/>
      <c r="CG938" s="30"/>
      <c r="CH938" s="30"/>
      <c r="CI938" s="30"/>
      <c r="CJ938" s="30"/>
      <c r="CK938" s="30"/>
      <c r="CL938" s="30"/>
      <c r="CM938" s="30"/>
      <c r="CN938" s="30"/>
      <c r="CO938" s="30"/>
      <c r="CP938" s="30"/>
      <c r="CQ938" s="30"/>
      <c r="CR938" s="30"/>
    </row>
    <row r="939" spans="1:96" x14ac:dyDescent="0.25">
      <c r="A939" s="30" t="s">
        <v>312</v>
      </c>
      <c r="B939" s="30">
        <v>3985</v>
      </c>
      <c r="C939" s="30" t="s">
        <v>2649</v>
      </c>
      <c r="D939" s="30">
        <v>1040</v>
      </c>
      <c r="E939" s="30"/>
      <c r="F939" s="30"/>
      <c r="G939" s="30"/>
      <c r="H939" s="30"/>
      <c r="I939" s="30"/>
      <c r="J939" s="30"/>
      <c r="K939" s="30"/>
      <c r="L939" s="30"/>
      <c r="M939" s="30"/>
      <c r="N939" s="30"/>
      <c r="O939" s="30"/>
      <c r="P939" s="30"/>
      <c r="Q939" s="30"/>
      <c r="R939" s="30"/>
      <c r="S939" s="30"/>
      <c r="T939" s="30"/>
      <c r="U939" s="30"/>
      <c r="V939" s="30"/>
      <c r="W939" s="30"/>
      <c r="X939" s="30"/>
      <c r="Y939" s="30"/>
      <c r="Z939" s="30"/>
      <c r="AA939" s="30"/>
      <c r="AB939" s="30"/>
      <c r="AC939" s="30"/>
      <c r="AD939" s="30"/>
      <c r="AE939" s="30"/>
      <c r="AF939" s="30"/>
      <c r="AG939" s="30"/>
      <c r="AH939" s="30"/>
      <c r="AI939" s="30"/>
      <c r="AJ939" s="30"/>
      <c r="AK939" s="30"/>
      <c r="AL939" s="30"/>
      <c r="AM939" s="30"/>
      <c r="AN939" s="30"/>
      <c r="AO939" s="30"/>
      <c r="AP939" s="30"/>
      <c r="AQ939" s="30"/>
      <c r="AR939" s="30"/>
      <c r="AS939" s="30"/>
      <c r="AT939" s="30"/>
      <c r="AU939" s="30"/>
      <c r="AV939" s="30"/>
      <c r="AW939" s="30"/>
      <c r="AX939" s="30"/>
      <c r="AY939" s="30"/>
      <c r="AZ939" s="30"/>
      <c r="BA939" s="30"/>
      <c r="BB939" s="30"/>
      <c r="BC939" s="30"/>
      <c r="BD939" s="30"/>
      <c r="BE939" s="30"/>
      <c r="BF939" s="30"/>
      <c r="BG939" s="30"/>
      <c r="BH939" s="30"/>
      <c r="BI939" s="30"/>
      <c r="BJ939" s="30"/>
      <c r="BK939" s="30"/>
      <c r="BL939" s="30"/>
      <c r="BM939" s="30"/>
      <c r="BN939" s="30"/>
      <c r="BO939" s="30"/>
      <c r="BP939" s="30"/>
      <c r="BQ939" s="30"/>
      <c r="BR939" s="30"/>
      <c r="BS939" s="30"/>
      <c r="BT939" s="30"/>
      <c r="BU939" s="30"/>
      <c r="BV939" s="30"/>
      <c r="BW939" s="30"/>
      <c r="BX939" s="30"/>
      <c r="BY939" s="30"/>
      <c r="BZ939" s="30"/>
      <c r="CA939" s="30"/>
      <c r="CB939" s="30"/>
      <c r="CC939" s="30"/>
      <c r="CD939" s="30"/>
      <c r="CE939" s="30"/>
      <c r="CF939" s="30"/>
      <c r="CG939" s="30"/>
      <c r="CH939" s="30"/>
      <c r="CI939" s="30"/>
      <c r="CJ939" s="30"/>
      <c r="CK939" s="30"/>
      <c r="CL939" s="30"/>
      <c r="CM939" s="30"/>
      <c r="CN939" s="30"/>
      <c r="CO939" s="30"/>
      <c r="CP939" s="30"/>
      <c r="CQ939" s="30"/>
      <c r="CR939" s="30"/>
    </row>
    <row r="940" spans="1:96" x14ac:dyDescent="0.25">
      <c r="A940" s="30" t="s">
        <v>313</v>
      </c>
      <c r="B940" s="30">
        <v>1572</v>
      </c>
      <c r="C940" s="30" t="s">
        <v>2706</v>
      </c>
      <c r="D940" s="30">
        <v>130</v>
      </c>
      <c r="E940" s="30"/>
      <c r="F940" s="30"/>
      <c r="G940" s="30"/>
      <c r="H940" s="30"/>
      <c r="I940" s="30"/>
      <c r="J940" s="30"/>
      <c r="K940" s="30"/>
      <c r="L940" s="30"/>
      <c r="M940" s="30"/>
      <c r="N940" s="30"/>
      <c r="O940" s="30"/>
      <c r="P940" s="30"/>
      <c r="Q940" s="30"/>
      <c r="R940" s="30"/>
      <c r="S940" s="30"/>
      <c r="T940" s="30"/>
      <c r="U940" s="30"/>
      <c r="V940" s="30"/>
      <c r="W940" s="30"/>
      <c r="X940" s="30"/>
      <c r="Y940" s="30"/>
      <c r="Z940" s="30"/>
      <c r="AA940" s="30"/>
      <c r="AB940" s="30"/>
      <c r="AC940" s="30"/>
      <c r="AD940" s="30"/>
      <c r="AE940" s="30"/>
      <c r="AF940" s="30"/>
      <c r="AG940" s="30"/>
      <c r="AH940" s="30"/>
      <c r="AI940" s="30"/>
      <c r="AJ940" s="30"/>
      <c r="AK940" s="30"/>
      <c r="AL940" s="30"/>
      <c r="AM940" s="30"/>
      <c r="AN940" s="30"/>
      <c r="AO940" s="30"/>
      <c r="AP940" s="30"/>
      <c r="AQ940" s="30"/>
      <c r="AR940" s="30"/>
      <c r="AS940" s="30"/>
      <c r="AT940" s="30"/>
      <c r="AU940" s="30"/>
      <c r="AV940" s="30"/>
      <c r="AW940" s="30"/>
      <c r="AX940" s="30"/>
      <c r="AY940" s="30"/>
      <c r="AZ940" s="30"/>
      <c r="BA940" s="30"/>
      <c r="BB940" s="30"/>
      <c r="BC940" s="30"/>
      <c r="BD940" s="30"/>
      <c r="BE940" s="30"/>
      <c r="BF940" s="30"/>
      <c r="BG940" s="30"/>
      <c r="BH940" s="30"/>
      <c r="BI940" s="30"/>
      <c r="BJ940" s="30"/>
      <c r="BK940" s="30"/>
      <c r="BL940" s="30"/>
      <c r="BM940" s="30"/>
      <c r="BN940" s="30"/>
      <c r="BO940" s="30"/>
      <c r="BP940" s="30"/>
      <c r="BQ940" s="30"/>
      <c r="BR940" s="30"/>
      <c r="BS940" s="30"/>
      <c r="BT940" s="30"/>
      <c r="BU940" s="30"/>
      <c r="BV940" s="30"/>
      <c r="BW940" s="30"/>
      <c r="BX940" s="30"/>
      <c r="BY940" s="30"/>
      <c r="BZ940" s="30"/>
      <c r="CA940" s="30"/>
      <c r="CB940" s="30"/>
      <c r="CC940" s="30"/>
      <c r="CD940" s="30"/>
      <c r="CE940" s="30"/>
      <c r="CF940" s="30"/>
      <c r="CG940" s="30"/>
      <c r="CH940" s="30"/>
      <c r="CI940" s="30"/>
      <c r="CJ940" s="30"/>
      <c r="CK940" s="30"/>
      <c r="CL940" s="30"/>
      <c r="CM940" s="30"/>
      <c r="CN940" s="30"/>
      <c r="CO940" s="30"/>
      <c r="CP940" s="30"/>
      <c r="CQ940" s="30"/>
      <c r="CR940" s="30"/>
    </row>
    <row r="941" spans="1:96" x14ac:dyDescent="0.25">
      <c r="A941" s="30" t="s">
        <v>314</v>
      </c>
      <c r="B941" s="30">
        <v>655</v>
      </c>
      <c r="C941" s="30" t="s">
        <v>2702</v>
      </c>
      <c r="D941" s="30">
        <v>8001</v>
      </c>
      <c r="E941" s="30"/>
      <c r="F941" s="30"/>
      <c r="G941" s="30"/>
      <c r="H941" s="30"/>
      <c r="I941" s="30"/>
      <c r="J941" s="30"/>
      <c r="K941" s="30"/>
      <c r="L941" s="30"/>
      <c r="M941" s="30"/>
      <c r="N941" s="30"/>
      <c r="O941" s="30"/>
      <c r="P941" s="30"/>
      <c r="Q941" s="30"/>
      <c r="R941" s="30"/>
      <c r="S941" s="30"/>
      <c r="T941" s="30"/>
      <c r="U941" s="30"/>
      <c r="V941" s="30"/>
      <c r="W941" s="30"/>
      <c r="X941" s="30"/>
      <c r="Y941" s="30"/>
      <c r="Z941" s="30"/>
      <c r="AA941" s="30"/>
      <c r="AB941" s="30"/>
      <c r="AC941" s="30"/>
      <c r="AD941" s="30"/>
      <c r="AE941" s="30"/>
      <c r="AF941" s="30"/>
      <c r="AG941" s="30"/>
      <c r="AH941" s="30"/>
      <c r="AI941" s="30"/>
      <c r="AJ941" s="30"/>
      <c r="AK941" s="30"/>
      <c r="AL941" s="30"/>
      <c r="AM941" s="30"/>
      <c r="AN941" s="30"/>
      <c r="AO941" s="30"/>
      <c r="AP941" s="30"/>
      <c r="AQ941" s="30"/>
      <c r="AR941" s="30"/>
      <c r="AS941" s="30"/>
      <c r="AT941" s="30"/>
      <c r="AU941" s="30"/>
      <c r="AV941" s="30"/>
      <c r="AW941" s="30"/>
      <c r="AX941" s="30"/>
      <c r="AY941" s="30"/>
      <c r="AZ941" s="30"/>
      <c r="BA941" s="30"/>
      <c r="BB941" s="30"/>
      <c r="BC941" s="30"/>
      <c r="BD941" s="30"/>
      <c r="BE941" s="30"/>
      <c r="BF941" s="30"/>
      <c r="BG941" s="30"/>
      <c r="BH941" s="30"/>
      <c r="BI941" s="30"/>
      <c r="BJ941" s="30"/>
      <c r="BK941" s="30"/>
      <c r="BL941" s="30"/>
      <c r="BM941" s="30"/>
      <c r="BN941" s="30"/>
      <c r="BO941" s="30"/>
      <c r="BP941" s="30"/>
      <c r="BQ941" s="30"/>
      <c r="BR941" s="30"/>
      <c r="BS941" s="30"/>
      <c r="BT941" s="30"/>
      <c r="BU941" s="30"/>
      <c r="BV941" s="30"/>
      <c r="BW941" s="30"/>
      <c r="BX941" s="30"/>
      <c r="BY941" s="30"/>
      <c r="BZ941" s="30"/>
      <c r="CA941" s="30"/>
      <c r="CB941" s="30"/>
      <c r="CC941" s="30"/>
      <c r="CD941" s="30"/>
      <c r="CE941" s="30"/>
      <c r="CF941" s="30"/>
      <c r="CG941" s="30"/>
      <c r="CH941" s="30"/>
      <c r="CI941" s="30"/>
      <c r="CJ941" s="30"/>
      <c r="CK941" s="30"/>
      <c r="CL941" s="30"/>
      <c r="CM941" s="30"/>
      <c r="CN941" s="30"/>
      <c r="CO941" s="30"/>
      <c r="CP941" s="30"/>
      <c r="CQ941" s="30"/>
      <c r="CR941" s="30"/>
    </row>
    <row r="942" spans="1:96" x14ac:dyDescent="0.25">
      <c r="A942" s="30" t="s">
        <v>315</v>
      </c>
      <c r="B942" s="30">
        <v>3870</v>
      </c>
      <c r="C942" s="30" t="s">
        <v>2669</v>
      </c>
      <c r="D942" s="30">
        <v>980</v>
      </c>
      <c r="E942" s="30"/>
      <c r="F942" s="30"/>
      <c r="G942" s="30"/>
      <c r="H942" s="30"/>
      <c r="I942" s="30"/>
      <c r="J942" s="30"/>
      <c r="K942" s="30"/>
      <c r="L942" s="30"/>
      <c r="M942" s="30"/>
      <c r="N942" s="30"/>
      <c r="O942" s="30"/>
      <c r="P942" s="30"/>
      <c r="Q942" s="30"/>
      <c r="R942" s="30"/>
      <c r="S942" s="30"/>
      <c r="T942" s="30"/>
      <c r="U942" s="30"/>
      <c r="V942" s="30"/>
      <c r="W942" s="30"/>
      <c r="X942" s="30"/>
      <c r="Y942" s="30"/>
      <c r="Z942" s="30"/>
      <c r="AA942" s="30"/>
      <c r="AB942" s="30"/>
      <c r="AC942" s="30"/>
      <c r="AD942" s="30"/>
      <c r="AE942" s="30"/>
      <c r="AF942" s="30"/>
      <c r="AG942" s="30"/>
      <c r="AH942" s="30"/>
      <c r="AI942" s="30"/>
      <c r="AJ942" s="30"/>
      <c r="AK942" s="30"/>
      <c r="AL942" s="30"/>
      <c r="AM942" s="30"/>
      <c r="AN942" s="30"/>
      <c r="AO942" s="30"/>
      <c r="AP942" s="30"/>
      <c r="AQ942" s="30"/>
      <c r="AR942" s="30"/>
      <c r="AS942" s="30"/>
      <c r="AT942" s="30"/>
      <c r="AU942" s="30"/>
      <c r="AV942" s="30"/>
      <c r="AW942" s="30"/>
      <c r="AX942" s="30"/>
      <c r="AY942" s="30"/>
      <c r="AZ942" s="30"/>
      <c r="BA942" s="30"/>
      <c r="BB942" s="30"/>
      <c r="BC942" s="30"/>
      <c r="BD942" s="30"/>
      <c r="BE942" s="30"/>
      <c r="BF942" s="30"/>
      <c r="BG942" s="30"/>
      <c r="BH942" s="30"/>
      <c r="BI942" s="30"/>
      <c r="BJ942" s="30"/>
      <c r="BK942" s="30"/>
      <c r="BL942" s="30"/>
      <c r="BM942" s="30"/>
      <c r="BN942" s="30"/>
      <c r="BO942" s="30"/>
      <c r="BP942" s="30"/>
      <c r="BQ942" s="30"/>
      <c r="BR942" s="30"/>
      <c r="BS942" s="30"/>
      <c r="BT942" s="30"/>
      <c r="BU942" s="30"/>
      <c r="BV942" s="30"/>
      <c r="BW942" s="30"/>
      <c r="BX942" s="30"/>
      <c r="BY942" s="30"/>
      <c r="BZ942" s="30"/>
      <c r="CA942" s="30"/>
      <c r="CB942" s="30"/>
      <c r="CC942" s="30"/>
      <c r="CD942" s="30"/>
      <c r="CE942" s="30"/>
      <c r="CF942" s="30"/>
      <c r="CG942" s="30"/>
      <c r="CH942" s="30"/>
      <c r="CI942" s="30"/>
      <c r="CJ942" s="30"/>
      <c r="CK942" s="30"/>
      <c r="CL942" s="30"/>
      <c r="CM942" s="30"/>
      <c r="CN942" s="30"/>
      <c r="CO942" s="30"/>
      <c r="CP942" s="30"/>
      <c r="CQ942" s="30"/>
      <c r="CR942" s="30"/>
    </row>
    <row r="943" spans="1:96" x14ac:dyDescent="0.25">
      <c r="A943" s="30" t="s">
        <v>316</v>
      </c>
      <c r="B943" s="30">
        <v>2757</v>
      </c>
      <c r="C943" s="30" t="s">
        <v>2642</v>
      </c>
      <c r="D943" s="30">
        <v>880</v>
      </c>
      <c r="E943" s="30"/>
      <c r="F943" s="30"/>
      <c r="G943" s="30"/>
      <c r="H943" s="30"/>
      <c r="I943" s="30"/>
      <c r="J943" s="30"/>
      <c r="K943" s="30"/>
      <c r="L943" s="30"/>
      <c r="M943" s="30"/>
      <c r="N943" s="30"/>
      <c r="O943" s="30"/>
      <c r="P943" s="30"/>
      <c r="Q943" s="30"/>
      <c r="R943" s="30"/>
      <c r="S943" s="30"/>
      <c r="T943" s="30"/>
      <c r="U943" s="30"/>
      <c r="V943" s="30"/>
      <c r="W943" s="30"/>
      <c r="X943" s="30"/>
      <c r="Y943" s="30"/>
      <c r="Z943" s="30"/>
      <c r="AA943" s="30"/>
      <c r="AB943" s="30"/>
      <c r="AC943" s="30"/>
      <c r="AD943" s="30"/>
      <c r="AE943" s="30"/>
      <c r="AF943" s="30"/>
      <c r="AG943" s="30"/>
      <c r="AH943" s="30"/>
      <c r="AI943" s="30"/>
      <c r="AJ943" s="30"/>
      <c r="AK943" s="30"/>
      <c r="AL943" s="30"/>
      <c r="AM943" s="30"/>
      <c r="AN943" s="30"/>
      <c r="AO943" s="30"/>
      <c r="AP943" s="30"/>
      <c r="AQ943" s="30"/>
      <c r="AR943" s="30"/>
      <c r="AS943" s="30"/>
      <c r="AT943" s="30"/>
      <c r="AU943" s="30"/>
      <c r="AV943" s="30"/>
      <c r="AW943" s="30"/>
      <c r="AX943" s="30"/>
      <c r="AY943" s="30"/>
      <c r="AZ943" s="30"/>
      <c r="BA943" s="30"/>
      <c r="BB943" s="30"/>
      <c r="BC943" s="30"/>
      <c r="BD943" s="30"/>
      <c r="BE943" s="30"/>
      <c r="BF943" s="30"/>
      <c r="BG943" s="30"/>
      <c r="BH943" s="30"/>
      <c r="BI943" s="30"/>
      <c r="BJ943" s="30"/>
      <c r="BK943" s="30"/>
      <c r="BL943" s="30"/>
      <c r="BM943" s="30"/>
      <c r="BN943" s="30"/>
      <c r="BO943" s="30"/>
      <c r="BP943" s="30"/>
      <c r="BQ943" s="30"/>
      <c r="BR943" s="30"/>
      <c r="BS943" s="30"/>
      <c r="BT943" s="30"/>
      <c r="BU943" s="30"/>
      <c r="BV943" s="30"/>
      <c r="BW943" s="30"/>
      <c r="BX943" s="30"/>
      <c r="BY943" s="30"/>
      <c r="BZ943" s="30"/>
      <c r="CA943" s="30"/>
      <c r="CB943" s="30"/>
      <c r="CC943" s="30"/>
      <c r="CD943" s="30"/>
      <c r="CE943" s="30"/>
      <c r="CF943" s="30"/>
      <c r="CG943" s="30"/>
      <c r="CH943" s="30"/>
      <c r="CI943" s="30"/>
      <c r="CJ943" s="30"/>
      <c r="CK943" s="30"/>
      <c r="CL943" s="30"/>
      <c r="CM943" s="30"/>
      <c r="CN943" s="30"/>
      <c r="CO943" s="30"/>
      <c r="CP943" s="30"/>
      <c r="CQ943" s="30"/>
      <c r="CR943" s="30"/>
    </row>
    <row r="944" spans="1:96" x14ac:dyDescent="0.25">
      <c r="A944" s="30" t="s">
        <v>317</v>
      </c>
      <c r="B944" s="30">
        <v>3958</v>
      </c>
      <c r="C944" s="30" t="s">
        <v>2936</v>
      </c>
      <c r="D944" s="30">
        <v>3145</v>
      </c>
      <c r="E944" s="30"/>
      <c r="F944" s="30"/>
      <c r="G944" s="30"/>
      <c r="H944" s="30"/>
      <c r="I944" s="30"/>
      <c r="J944" s="30"/>
      <c r="K944" s="30"/>
      <c r="L944" s="30"/>
      <c r="M944" s="30"/>
      <c r="N944" s="30"/>
      <c r="O944" s="30"/>
      <c r="P944" s="30"/>
      <c r="Q944" s="30"/>
      <c r="R944" s="30"/>
      <c r="S944" s="30"/>
      <c r="T944" s="30"/>
      <c r="U944" s="30"/>
      <c r="V944" s="30"/>
      <c r="W944" s="30"/>
      <c r="X944" s="30"/>
      <c r="Y944" s="30"/>
      <c r="Z944" s="30"/>
      <c r="AA944" s="30"/>
      <c r="AB944" s="30"/>
      <c r="AC944" s="30"/>
      <c r="AD944" s="30"/>
      <c r="AE944" s="30"/>
      <c r="AF944" s="30"/>
      <c r="AG944" s="30"/>
      <c r="AH944" s="30"/>
      <c r="AI944" s="30"/>
      <c r="AJ944" s="30"/>
      <c r="AK944" s="30"/>
      <c r="AL944" s="30"/>
      <c r="AM944" s="30"/>
      <c r="AN944" s="30"/>
      <c r="AO944" s="30"/>
      <c r="AP944" s="30"/>
      <c r="AQ944" s="30"/>
      <c r="AR944" s="30"/>
      <c r="AS944" s="30"/>
      <c r="AT944" s="30"/>
      <c r="AU944" s="30"/>
      <c r="AV944" s="30"/>
      <c r="AW944" s="30"/>
      <c r="AX944" s="30"/>
      <c r="AY944" s="30"/>
      <c r="AZ944" s="30"/>
      <c r="BA944" s="30"/>
      <c r="BB944" s="30"/>
      <c r="BC944" s="30"/>
      <c r="BD944" s="30"/>
      <c r="BE944" s="30"/>
      <c r="BF944" s="30"/>
      <c r="BG944" s="30"/>
      <c r="BH944" s="30"/>
      <c r="BI944" s="30"/>
      <c r="BJ944" s="30"/>
      <c r="BK944" s="30"/>
      <c r="BL944" s="30"/>
      <c r="BM944" s="30"/>
      <c r="BN944" s="30"/>
      <c r="BO944" s="30"/>
      <c r="BP944" s="30"/>
      <c r="BQ944" s="30"/>
      <c r="BR944" s="30"/>
      <c r="BS944" s="30"/>
      <c r="BT944" s="30"/>
      <c r="BU944" s="30"/>
      <c r="BV944" s="30"/>
      <c r="BW944" s="30"/>
      <c r="BX944" s="30"/>
      <c r="BY944" s="30"/>
      <c r="BZ944" s="30"/>
      <c r="CA944" s="30"/>
      <c r="CB944" s="30"/>
      <c r="CC944" s="30"/>
      <c r="CD944" s="30"/>
      <c r="CE944" s="30"/>
      <c r="CF944" s="30"/>
      <c r="CG944" s="30"/>
      <c r="CH944" s="30"/>
      <c r="CI944" s="30"/>
      <c r="CJ944" s="30"/>
      <c r="CK944" s="30"/>
      <c r="CL944" s="30"/>
      <c r="CM944" s="30"/>
      <c r="CN944" s="30"/>
      <c r="CO944" s="30"/>
      <c r="CP944" s="30"/>
      <c r="CQ944" s="30"/>
      <c r="CR944" s="30"/>
    </row>
    <row r="945" spans="1:96" x14ac:dyDescent="0.25">
      <c r="A945" s="30" t="s">
        <v>318</v>
      </c>
      <c r="B945" s="30">
        <v>3967</v>
      </c>
      <c r="C945" s="30" t="s">
        <v>2879</v>
      </c>
      <c r="D945" s="30">
        <v>1195</v>
      </c>
      <c r="E945" s="30"/>
      <c r="F945" s="30"/>
      <c r="G945" s="30"/>
      <c r="H945" s="30"/>
      <c r="I945" s="30"/>
      <c r="J945" s="30"/>
      <c r="K945" s="30"/>
      <c r="L945" s="30"/>
      <c r="M945" s="30"/>
      <c r="N945" s="30"/>
      <c r="O945" s="30"/>
      <c r="P945" s="30"/>
      <c r="Q945" s="30"/>
      <c r="R945" s="30"/>
      <c r="S945" s="30"/>
      <c r="T945" s="30"/>
      <c r="U945" s="30"/>
      <c r="V945" s="30"/>
      <c r="W945" s="30"/>
      <c r="X945" s="30"/>
      <c r="Y945" s="30"/>
      <c r="Z945" s="30"/>
      <c r="AA945" s="30"/>
      <c r="AB945" s="30"/>
      <c r="AC945" s="30"/>
      <c r="AD945" s="30"/>
      <c r="AE945" s="30"/>
      <c r="AF945" s="30"/>
      <c r="AG945" s="30"/>
      <c r="AH945" s="30"/>
      <c r="AI945" s="30"/>
      <c r="AJ945" s="30"/>
      <c r="AK945" s="30"/>
      <c r="AL945" s="30"/>
      <c r="AM945" s="30"/>
      <c r="AN945" s="30"/>
      <c r="AO945" s="30"/>
      <c r="AP945" s="30"/>
      <c r="AQ945" s="30"/>
      <c r="AR945" s="30"/>
      <c r="AS945" s="30"/>
      <c r="AT945" s="30"/>
      <c r="AU945" s="30"/>
      <c r="AV945" s="30"/>
      <c r="AW945" s="30"/>
      <c r="AX945" s="30"/>
      <c r="AY945" s="30"/>
      <c r="AZ945" s="30"/>
      <c r="BA945" s="30"/>
      <c r="BB945" s="30"/>
      <c r="BC945" s="30"/>
      <c r="BD945" s="30"/>
      <c r="BE945" s="30"/>
      <c r="BF945" s="30"/>
      <c r="BG945" s="30"/>
      <c r="BH945" s="30"/>
      <c r="BI945" s="30"/>
      <c r="BJ945" s="30"/>
      <c r="BK945" s="30"/>
      <c r="BL945" s="30"/>
      <c r="BM945" s="30"/>
      <c r="BN945" s="30"/>
      <c r="BO945" s="30"/>
      <c r="BP945" s="30"/>
      <c r="BQ945" s="30"/>
      <c r="BR945" s="30"/>
      <c r="BS945" s="30"/>
      <c r="BT945" s="30"/>
      <c r="BU945" s="30"/>
      <c r="BV945" s="30"/>
      <c r="BW945" s="30"/>
      <c r="BX945" s="30"/>
      <c r="BY945" s="30"/>
      <c r="BZ945" s="30"/>
      <c r="CA945" s="30"/>
      <c r="CB945" s="30"/>
      <c r="CC945" s="30"/>
      <c r="CD945" s="30"/>
      <c r="CE945" s="30"/>
      <c r="CF945" s="30"/>
      <c r="CG945" s="30"/>
      <c r="CH945" s="30"/>
      <c r="CI945" s="30"/>
      <c r="CJ945" s="30"/>
      <c r="CK945" s="30"/>
      <c r="CL945" s="30"/>
      <c r="CM945" s="30"/>
      <c r="CN945" s="30"/>
      <c r="CO945" s="30"/>
      <c r="CP945" s="30"/>
      <c r="CQ945" s="30"/>
      <c r="CR945" s="30"/>
    </row>
    <row r="946" spans="1:96" x14ac:dyDescent="0.25">
      <c r="A946" s="30" t="s">
        <v>319</v>
      </c>
      <c r="B946" s="30">
        <v>3950</v>
      </c>
      <c r="C946" s="30" t="s">
        <v>2716</v>
      </c>
      <c r="D946" s="30">
        <v>140</v>
      </c>
      <c r="E946" s="30"/>
      <c r="F946" s="30"/>
      <c r="G946" s="30"/>
      <c r="H946" s="30"/>
      <c r="I946" s="30"/>
      <c r="J946" s="30"/>
      <c r="K946" s="30"/>
      <c r="L946" s="30"/>
      <c r="M946" s="30"/>
      <c r="N946" s="30"/>
      <c r="O946" s="30"/>
      <c r="P946" s="30"/>
      <c r="Q946" s="30"/>
      <c r="R946" s="30"/>
      <c r="S946" s="30"/>
      <c r="T946" s="30"/>
      <c r="U946" s="30"/>
      <c r="V946" s="30"/>
      <c r="W946" s="30"/>
      <c r="X946" s="30"/>
      <c r="Y946" s="30"/>
      <c r="Z946" s="30"/>
      <c r="AA946" s="30"/>
      <c r="AB946" s="30"/>
      <c r="AC946" s="30"/>
      <c r="AD946" s="30"/>
      <c r="AE946" s="30"/>
      <c r="AF946" s="30"/>
      <c r="AG946" s="30"/>
      <c r="AH946" s="30"/>
      <c r="AI946" s="30"/>
      <c r="AJ946" s="30"/>
      <c r="AK946" s="30"/>
      <c r="AL946" s="30"/>
      <c r="AM946" s="30"/>
      <c r="AN946" s="30"/>
      <c r="AO946" s="30"/>
      <c r="AP946" s="30"/>
      <c r="AQ946" s="30"/>
      <c r="AR946" s="30"/>
      <c r="AS946" s="30"/>
      <c r="AT946" s="30"/>
      <c r="AU946" s="30"/>
      <c r="AV946" s="30"/>
      <c r="AW946" s="30"/>
      <c r="AX946" s="30"/>
      <c r="AY946" s="30"/>
      <c r="AZ946" s="30"/>
      <c r="BA946" s="30"/>
      <c r="BB946" s="30"/>
      <c r="BC946" s="30"/>
      <c r="BD946" s="30"/>
      <c r="BE946" s="30"/>
      <c r="BF946" s="30"/>
      <c r="BG946" s="30"/>
      <c r="BH946" s="30"/>
      <c r="BI946" s="30"/>
      <c r="BJ946" s="30"/>
      <c r="BK946" s="30"/>
      <c r="BL946" s="30"/>
      <c r="BM946" s="30"/>
      <c r="BN946" s="30"/>
      <c r="BO946" s="30"/>
      <c r="BP946" s="30"/>
      <c r="BQ946" s="30"/>
      <c r="BR946" s="30"/>
      <c r="BS946" s="30"/>
      <c r="BT946" s="30"/>
      <c r="BU946" s="30"/>
      <c r="BV946" s="30"/>
      <c r="BW946" s="30"/>
      <c r="BX946" s="30"/>
      <c r="BY946" s="30"/>
      <c r="BZ946" s="30"/>
      <c r="CA946" s="30"/>
      <c r="CB946" s="30"/>
      <c r="CC946" s="30"/>
      <c r="CD946" s="30"/>
      <c r="CE946" s="30"/>
      <c r="CF946" s="30"/>
      <c r="CG946" s="30"/>
      <c r="CH946" s="30"/>
      <c r="CI946" s="30"/>
      <c r="CJ946" s="30"/>
      <c r="CK946" s="30"/>
      <c r="CL946" s="30"/>
      <c r="CM946" s="30"/>
      <c r="CN946" s="30"/>
      <c r="CO946" s="30"/>
      <c r="CP946" s="30"/>
      <c r="CQ946" s="30"/>
      <c r="CR946" s="30"/>
    </row>
    <row r="947" spans="1:96" x14ac:dyDescent="0.25">
      <c r="A947" s="30" t="s">
        <v>320</v>
      </c>
      <c r="B947" s="30">
        <v>3962</v>
      </c>
      <c r="C947" s="30" t="s">
        <v>2936</v>
      </c>
      <c r="D947" s="30">
        <v>3145</v>
      </c>
      <c r="E947" s="30"/>
      <c r="F947" s="30"/>
      <c r="G947" s="30"/>
      <c r="H947" s="30"/>
      <c r="I947" s="30"/>
      <c r="J947" s="30"/>
      <c r="K947" s="30"/>
      <c r="L947" s="30"/>
      <c r="M947" s="30"/>
      <c r="N947" s="30"/>
      <c r="O947" s="30"/>
      <c r="P947" s="30"/>
      <c r="Q947" s="30"/>
      <c r="R947" s="30"/>
      <c r="S947" s="30"/>
      <c r="T947" s="30"/>
      <c r="U947" s="30"/>
      <c r="V947" s="30"/>
      <c r="W947" s="30"/>
      <c r="X947" s="30"/>
      <c r="Y947" s="30"/>
      <c r="Z947" s="30"/>
      <c r="AA947" s="30"/>
      <c r="AB947" s="30"/>
      <c r="AC947" s="30"/>
      <c r="AD947" s="30"/>
      <c r="AE947" s="30"/>
      <c r="AF947" s="30"/>
      <c r="AG947" s="30"/>
      <c r="AH947" s="30"/>
      <c r="AI947" s="30"/>
      <c r="AJ947" s="30"/>
      <c r="AK947" s="30"/>
      <c r="AL947" s="30"/>
      <c r="AM947" s="30"/>
      <c r="AN947" s="30"/>
      <c r="AO947" s="30"/>
      <c r="AP947" s="30"/>
      <c r="AQ947" s="30"/>
      <c r="AR947" s="30"/>
      <c r="AS947" s="30"/>
      <c r="AT947" s="30"/>
      <c r="AU947" s="30"/>
      <c r="AV947" s="30"/>
      <c r="AW947" s="30"/>
      <c r="AX947" s="30"/>
      <c r="AY947" s="30"/>
      <c r="AZ947" s="30"/>
      <c r="BA947" s="30"/>
      <c r="BB947" s="30"/>
      <c r="BC947" s="30"/>
      <c r="BD947" s="30"/>
      <c r="BE947" s="30"/>
      <c r="BF947" s="30"/>
      <c r="BG947" s="30"/>
      <c r="BH947" s="30"/>
      <c r="BI947" s="30"/>
      <c r="BJ947" s="30"/>
      <c r="BK947" s="30"/>
      <c r="BL947" s="30"/>
      <c r="BM947" s="30"/>
      <c r="BN947" s="30"/>
      <c r="BO947" s="30"/>
      <c r="BP947" s="30"/>
      <c r="BQ947" s="30"/>
      <c r="BR947" s="30"/>
      <c r="BS947" s="30"/>
      <c r="BT947" s="30"/>
      <c r="BU947" s="30"/>
      <c r="BV947" s="30"/>
      <c r="BW947" s="30"/>
      <c r="BX947" s="30"/>
      <c r="BY947" s="30"/>
      <c r="BZ947" s="30"/>
      <c r="CA947" s="30"/>
      <c r="CB947" s="30"/>
      <c r="CC947" s="30"/>
      <c r="CD947" s="30"/>
      <c r="CE947" s="30"/>
      <c r="CF947" s="30"/>
      <c r="CG947" s="30"/>
      <c r="CH947" s="30"/>
      <c r="CI947" s="30"/>
      <c r="CJ947" s="30"/>
      <c r="CK947" s="30"/>
      <c r="CL947" s="30"/>
      <c r="CM947" s="30"/>
      <c r="CN947" s="30"/>
      <c r="CO947" s="30"/>
      <c r="CP947" s="30"/>
      <c r="CQ947" s="30"/>
      <c r="CR947" s="30"/>
    </row>
    <row r="948" spans="1:96" x14ac:dyDescent="0.25">
      <c r="A948" s="30" t="s">
        <v>321</v>
      </c>
      <c r="B948" s="30">
        <v>3961</v>
      </c>
      <c r="C948" s="30" t="s">
        <v>2936</v>
      </c>
      <c r="D948" s="30">
        <v>3145</v>
      </c>
      <c r="E948" s="30"/>
      <c r="F948" s="30"/>
      <c r="G948" s="30"/>
      <c r="H948" s="30"/>
      <c r="I948" s="30"/>
      <c r="J948" s="30"/>
      <c r="K948" s="30"/>
      <c r="L948" s="30"/>
      <c r="M948" s="30"/>
      <c r="N948" s="30"/>
      <c r="O948" s="30"/>
      <c r="P948" s="30"/>
      <c r="Q948" s="30"/>
      <c r="R948" s="30"/>
      <c r="S948" s="30"/>
      <c r="T948" s="30"/>
      <c r="U948" s="30"/>
      <c r="V948" s="30"/>
      <c r="W948" s="30"/>
      <c r="X948" s="30"/>
      <c r="Y948" s="30"/>
      <c r="Z948" s="30"/>
      <c r="AA948" s="30"/>
      <c r="AB948" s="30"/>
      <c r="AC948" s="30"/>
      <c r="AD948" s="30"/>
      <c r="AE948" s="30"/>
      <c r="AF948" s="30"/>
      <c r="AG948" s="30"/>
      <c r="AH948" s="30"/>
      <c r="AI948" s="30"/>
      <c r="AJ948" s="30"/>
      <c r="AK948" s="30"/>
      <c r="AL948" s="30"/>
      <c r="AM948" s="30"/>
      <c r="AN948" s="30"/>
      <c r="AO948" s="30"/>
      <c r="AP948" s="30"/>
      <c r="AQ948" s="30"/>
      <c r="AR948" s="30"/>
      <c r="AS948" s="30"/>
      <c r="AT948" s="30"/>
      <c r="AU948" s="30"/>
      <c r="AV948" s="30"/>
      <c r="AW948" s="30"/>
      <c r="AX948" s="30"/>
      <c r="AY948" s="30"/>
      <c r="AZ948" s="30"/>
      <c r="BA948" s="30"/>
      <c r="BB948" s="30"/>
      <c r="BC948" s="30"/>
      <c r="BD948" s="30"/>
      <c r="BE948" s="30"/>
      <c r="BF948" s="30"/>
      <c r="BG948" s="30"/>
      <c r="BH948" s="30"/>
      <c r="BI948" s="30"/>
      <c r="BJ948" s="30"/>
      <c r="BK948" s="30"/>
      <c r="BL948" s="30"/>
      <c r="BM948" s="30"/>
      <c r="BN948" s="30"/>
      <c r="BO948" s="30"/>
      <c r="BP948" s="30"/>
      <c r="BQ948" s="30"/>
      <c r="BR948" s="30"/>
      <c r="BS948" s="30"/>
      <c r="BT948" s="30"/>
      <c r="BU948" s="30"/>
      <c r="BV948" s="30"/>
      <c r="BW948" s="30"/>
      <c r="BX948" s="30"/>
      <c r="BY948" s="30"/>
      <c r="BZ948" s="30"/>
      <c r="CA948" s="30"/>
      <c r="CB948" s="30"/>
      <c r="CC948" s="30"/>
      <c r="CD948" s="30"/>
      <c r="CE948" s="30"/>
      <c r="CF948" s="30"/>
      <c r="CG948" s="30"/>
      <c r="CH948" s="30"/>
      <c r="CI948" s="30"/>
      <c r="CJ948" s="30"/>
      <c r="CK948" s="30"/>
      <c r="CL948" s="30"/>
      <c r="CM948" s="30"/>
      <c r="CN948" s="30"/>
      <c r="CO948" s="30"/>
      <c r="CP948" s="30"/>
      <c r="CQ948" s="30"/>
      <c r="CR948" s="30"/>
    </row>
    <row r="949" spans="1:96" x14ac:dyDescent="0.25">
      <c r="A949" s="30" t="s">
        <v>322</v>
      </c>
      <c r="B949" s="30">
        <v>3976</v>
      </c>
      <c r="C949" s="30" t="s">
        <v>2804</v>
      </c>
      <c r="D949" s="30">
        <v>2690</v>
      </c>
      <c r="E949" s="30"/>
      <c r="F949" s="30"/>
      <c r="G949" s="30"/>
      <c r="H949" s="30"/>
      <c r="I949" s="30"/>
      <c r="J949" s="30"/>
      <c r="K949" s="30"/>
      <c r="L949" s="30"/>
      <c r="M949" s="30"/>
      <c r="N949" s="30"/>
      <c r="O949" s="30"/>
      <c r="P949" s="30"/>
      <c r="Q949" s="30"/>
      <c r="R949" s="30"/>
      <c r="S949" s="30"/>
      <c r="T949" s="30"/>
      <c r="U949" s="30"/>
      <c r="V949" s="30"/>
      <c r="W949" s="30"/>
      <c r="X949" s="30"/>
      <c r="Y949" s="30"/>
      <c r="Z949" s="30"/>
      <c r="AA949" s="30"/>
      <c r="AB949" s="30"/>
      <c r="AC949" s="30"/>
      <c r="AD949" s="30"/>
      <c r="AE949" s="30"/>
      <c r="AF949" s="30"/>
      <c r="AG949" s="30"/>
      <c r="AH949" s="30"/>
      <c r="AI949" s="30"/>
      <c r="AJ949" s="30"/>
      <c r="AK949" s="30"/>
      <c r="AL949" s="30"/>
      <c r="AM949" s="30"/>
      <c r="AN949" s="30"/>
      <c r="AO949" s="30"/>
      <c r="AP949" s="30"/>
      <c r="AQ949" s="30"/>
      <c r="AR949" s="30"/>
      <c r="AS949" s="30"/>
      <c r="AT949" s="30"/>
      <c r="AU949" s="30"/>
      <c r="AV949" s="30"/>
      <c r="AW949" s="30"/>
      <c r="AX949" s="30"/>
      <c r="AY949" s="30"/>
      <c r="AZ949" s="30"/>
      <c r="BA949" s="30"/>
      <c r="BB949" s="30"/>
      <c r="BC949" s="30"/>
      <c r="BD949" s="30"/>
      <c r="BE949" s="30"/>
      <c r="BF949" s="30"/>
      <c r="BG949" s="30"/>
      <c r="BH949" s="30"/>
      <c r="BI949" s="30"/>
      <c r="BJ949" s="30"/>
      <c r="BK949" s="30"/>
      <c r="BL949" s="30"/>
      <c r="BM949" s="30"/>
      <c r="BN949" s="30"/>
      <c r="BO949" s="30"/>
      <c r="BP949" s="30"/>
      <c r="BQ949" s="30"/>
      <c r="BR949" s="30"/>
      <c r="BS949" s="30"/>
      <c r="BT949" s="30"/>
      <c r="BU949" s="30"/>
      <c r="BV949" s="30"/>
      <c r="BW949" s="30"/>
      <c r="BX949" s="30"/>
      <c r="BY949" s="30"/>
      <c r="BZ949" s="30"/>
      <c r="CA949" s="30"/>
      <c r="CB949" s="30"/>
      <c r="CC949" s="30"/>
      <c r="CD949" s="30"/>
      <c r="CE949" s="30"/>
      <c r="CF949" s="30"/>
      <c r="CG949" s="30"/>
      <c r="CH949" s="30"/>
      <c r="CI949" s="30"/>
      <c r="CJ949" s="30"/>
      <c r="CK949" s="30"/>
      <c r="CL949" s="30"/>
      <c r="CM949" s="30"/>
      <c r="CN949" s="30"/>
      <c r="CO949" s="30"/>
      <c r="CP949" s="30"/>
      <c r="CQ949" s="30"/>
      <c r="CR949" s="30"/>
    </row>
    <row r="950" spans="1:96" x14ac:dyDescent="0.25">
      <c r="A950" s="30" t="s">
        <v>323</v>
      </c>
      <c r="B950" s="30">
        <v>3980</v>
      </c>
      <c r="C950" s="30" t="s">
        <v>2647</v>
      </c>
      <c r="D950" s="30">
        <v>900</v>
      </c>
      <c r="E950" s="30"/>
      <c r="F950" s="30"/>
      <c r="G950" s="30"/>
      <c r="H950" s="30"/>
      <c r="I950" s="30"/>
      <c r="J950" s="30"/>
      <c r="K950" s="30"/>
      <c r="L950" s="30"/>
      <c r="M950" s="30"/>
      <c r="N950" s="30"/>
      <c r="O950" s="30"/>
      <c r="P950" s="30"/>
      <c r="Q950" s="30"/>
      <c r="R950" s="30"/>
      <c r="S950" s="30"/>
      <c r="T950" s="30"/>
      <c r="U950" s="30"/>
      <c r="V950" s="30"/>
      <c r="W950" s="30"/>
      <c r="X950" s="30"/>
      <c r="Y950" s="30"/>
      <c r="Z950" s="30"/>
      <c r="AA950" s="30"/>
      <c r="AB950" s="30"/>
      <c r="AC950" s="30"/>
      <c r="AD950" s="30"/>
      <c r="AE950" s="30"/>
      <c r="AF950" s="30"/>
      <c r="AG950" s="30"/>
      <c r="AH950" s="30"/>
      <c r="AI950" s="30"/>
      <c r="AJ950" s="30"/>
      <c r="AK950" s="30"/>
      <c r="AL950" s="30"/>
      <c r="AM950" s="30"/>
      <c r="AN950" s="30"/>
      <c r="AO950" s="30"/>
      <c r="AP950" s="30"/>
      <c r="AQ950" s="30"/>
      <c r="AR950" s="30"/>
      <c r="AS950" s="30"/>
      <c r="AT950" s="30"/>
      <c r="AU950" s="30"/>
      <c r="AV950" s="30"/>
      <c r="AW950" s="30"/>
      <c r="AX950" s="30"/>
      <c r="AY950" s="30"/>
      <c r="AZ950" s="30"/>
      <c r="BA950" s="30"/>
      <c r="BB950" s="30"/>
      <c r="BC950" s="30"/>
      <c r="BD950" s="30"/>
      <c r="BE950" s="30"/>
      <c r="BF950" s="30"/>
      <c r="BG950" s="30"/>
      <c r="BH950" s="30"/>
      <c r="BI950" s="30"/>
      <c r="BJ950" s="30"/>
      <c r="BK950" s="30"/>
      <c r="BL950" s="30"/>
      <c r="BM950" s="30"/>
      <c r="BN950" s="30"/>
      <c r="BO950" s="30"/>
      <c r="BP950" s="30"/>
      <c r="BQ950" s="30"/>
      <c r="BR950" s="30"/>
      <c r="BS950" s="30"/>
      <c r="BT950" s="30"/>
      <c r="BU950" s="30"/>
      <c r="BV950" s="30"/>
      <c r="BW950" s="30"/>
      <c r="BX950" s="30"/>
      <c r="BY950" s="30"/>
      <c r="BZ950" s="30"/>
      <c r="CA950" s="30"/>
      <c r="CB950" s="30"/>
      <c r="CC950" s="30"/>
      <c r="CD950" s="30"/>
      <c r="CE950" s="30"/>
      <c r="CF950" s="30"/>
      <c r="CG950" s="30"/>
      <c r="CH950" s="30"/>
      <c r="CI950" s="30"/>
      <c r="CJ950" s="30"/>
      <c r="CK950" s="30"/>
      <c r="CL950" s="30"/>
      <c r="CM950" s="30"/>
      <c r="CN950" s="30"/>
      <c r="CO950" s="30"/>
      <c r="CP950" s="30"/>
      <c r="CQ950" s="30"/>
      <c r="CR950" s="30"/>
    </row>
    <row r="951" spans="1:96" x14ac:dyDescent="0.25">
      <c r="A951" s="30" t="s">
        <v>324</v>
      </c>
      <c r="B951" s="30">
        <v>3987</v>
      </c>
      <c r="C951" s="30" t="s">
        <v>2642</v>
      </c>
      <c r="D951" s="30">
        <v>880</v>
      </c>
      <c r="E951" s="30"/>
      <c r="F951" s="30"/>
      <c r="G951" s="30"/>
      <c r="H951" s="30"/>
      <c r="I951" s="30"/>
      <c r="J951" s="30"/>
      <c r="K951" s="30"/>
      <c r="L951" s="30"/>
      <c r="M951" s="30"/>
      <c r="N951" s="30"/>
      <c r="O951" s="30"/>
      <c r="P951" s="30"/>
      <c r="Q951" s="30"/>
      <c r="R951" s="30"/>
      <c r="S951" s="30"/>
      <c r="T951" s="30"/>
      <c r="U951" s="30"/>
      <c r="V951" s="30"/>
      <c r="W951" s="30"/>
      <c r="X951" s="30"/>
      <c r="Y951" s="30"/>
      <c r="Z951" s="30"/>
      <c r="AA951" s="30"/>
      <c r="AB951" s="30"/>
      <c r="AC951" s="30"/>
      <c r="AD951" s="30"/>
      <c r="AE951" s="30"/>
      <c r="AF951" s="30"/>
      <c r="AG951" s="30"/>
      <c r="AH951" s="30"/>
      <c r="AI951" s="30"/>
      <c r="AJ951" s="30"/>
      <c r="AK951" s="30"/>
      <c r="AL951" s="30"/>
      <c r="AM951" s="30"/>
      <c r="AN951" s="30"/>
      <c r="AO951" s="30"/>
      <c r="AP951" s="30"/>
      <c r="AQ951" s="30"/>
      <c r="AR951" s="30"/>
      <c r="AS951" s="30"/>
      <c r="AT951" s="30"/>
      <c r="AU951" s="30"/>
      <c r="AV951" s="30"/>
      <c r="AW951" s="30"/>
      <c r="AX951" s="30"/>
      <c r="AY951" s="30"/>
      <c r="AZ951" s="30"/>
      <c r="BA951" s="30"/>
      <c r="BB951" s="30"/>
      <c r="BC951" s="30"/>
      <c r="BD951" s="30"/>
      <c r="BE951" s="30"/>
      <c r="BF951" s="30"/>
      <c r="BG951" s="30"/>
      <c r="BH951" s="30"/>
      <c r="BI951" s="30"/>
      <c r="BJ951" s="30"/>
      <c r="BK951" s="30"/>
      <c r="BL951" s="30"/>
      <c r="BM951" s="30"/>
      <c r="BN951" s="30"/>
      <c r="BO951" s="30"/>
      <c r="BP951" s="30"/>
      <c r="BQ951" s="30"/>
      <c r="BR951" s="30"/>
      <c r="BS951" s="30"/>
      <c r="BT951" s="30"/>
      <c r="BU951" s="30"/>
      <c r="BV951" s="30"/>
      <c r="BW951" s="30"/>
      <c r="BX951" s="30"/>
      <c r="BY951" s="30"/>
      <c r="BZ951" s="30"/>
      <c r="CA951" s="30"/>
      <c r="CB951" s="30"/>
      <c r="CC951" s="30"/>
      <c r="CD951" s="30"/>
      <c r="CE951" s="30"/>
      <c r="CF951" s="30"/>
      <c r="CG951" s="30"/>
      <c r="CH951" s="30"/>
      <c r="CI951" s="30"/>
      <c r="CJ951" s="30"/>
      <c r="CK951" s="30"/>
      <c r="CL951" s="30"/>
      <c r="CM951" s="30"/>
      <c r="CN951" s="30"/>
      <c r="CO951" s="30"/>
      <c r="CP951" s="30"/>
      <c r="CQ951" s="30"/>
      <c r="CR951" s="30"/>
    </row>
    <row r="952" spans="1:96" x14ac:dyDescent="0.25">
      <c r="A952" s="30" t="s">
        <v>325</v>
      </c>
      <c r="B952" s="30">
        <v>3988</v>
      </c>
      <c r="C952" s="30" t="s">
        <v>2706</v>
      </c>
      <c r="D952" s="30">
        <v>130</v>
      </c>
      <c r="E952" s="30"/>
      <c r="F952" s="30"/>
      <c r="G952" s="30"/>
      <c r="H952" s="30"/>
      <c r="I952" s="30"/>
      <c r="J952" s="30"/>
      <c r="K952" s="30"/>
      <c r="L952" s="30"/>
      <c r="M952" s="30"/>
      <c r="N952" s="30"/>
      <c r="O952" s="30"/>
      <c r="P952" s="30"/>
      <c r="Q952" s="30"/>
      <c r="R952" s="30"/>
      <c r="S952" s="30"/>
      <c r="T952" s="30"/>
      <c r="U952" s="30"/>
      <c r="V952" s="30"/>
      <c r="W952" s="30"/>
      <c r="X952" s="30"/>
      <c r="Y952" s="30"/>
      <c r="Z952" s="30"/>
      <c r="AA952" s="30"/>
      <c r="AB952" s="30"/>
      <c r="AC952" s="30"/>
      <c r="AD952" s="30"/>
      <c r="AE952" s="30"/>
      <c r="AF952" s="30"/>
      <c r="AG952" s="30"/>
      <c r="AH952" s="30"/>
      <c r="AI952" s="30"/>
      <c r="AJ952" s="30"/>
      <c r="AK952" s="30"/>
      <c r="AL952" s="30"/>
      <c r="AM952" s="30"/>
      <c r="AN952" s="30"/>
      <c r="AO952" s="30"/>
      <c r="AP952" s="30"/>
      <c r="AQ952" s="30"/>
      <c r="AR952" s="30"/>
      <c r="AS952" s="30"/>
      <c r="AT952" s="30"/>
      <c r="AU952" s="30"/>
      <c r="AV952" s="30"/>
      <c r="AW952" s="30"/>
      <c r="AX952" s="30"/>
      <c r="AY952" s="30"/>
      <c r="AZ952" s="30"/>
      <c r="BA952" s="30"/>
      <c r="BB952" s="30"/>
      <c r="BC952" s="30"/>
      <c r="BD952" s="30"/>
      <c r="BE952" s="30"/>
      <c r="BF952" s="30"/>
      <c r="BG952" s="30"/>
      <c r="BH952" s="30"/>
      <c r="BI952" s="30"/>
      <c r="BJ952" s="30"/>
      <c r="BK952" s="30"/>
      <c r="BL952" s="30"/>
      <c r="BM952" s="30"/>
      <c r="BN952" s="30"/>
      <c r="BO952" s="30"/>
      <c r="BP952" s="30"/>
      <c r="BQ952" s="30"/>
      <c r="BR952" s="30"/>
      <c r="BS952" s="30"/>
      <c r="BT952" s="30"/>
      <c r="BU952" s="30"/>
      <c r="BV952" s="30"/>
      <c r="BW952" s="30"/>
      <c r="BX952" s="30"/>
      <c r="BY952" s="30"/>
      <c r="BZ952" s="30"/>
      <c r="CA952" s="30"/>
      <c r="CB952" s="30"/>
      <c r="CC952" s="30"/>
      <c r="CD952" s="30"/>
      <c r="CE952" s="30"/>
      <c r="CF952" s="30"/>
      <c r="CG952" s="30"/>
      <c r="CH952" s="30"/>
      <c r="CI952" s="30"/>
      <c r="CJ952" s="30"/>
      <c r="CK952" s="30"/>
      <c r="CL952" s="30"/>
      <c r="CM952" s="30"/>
      <c r="CN952" s="30"/>
      <c r="CO952" s="30"/>
      <c r="CP952" s="30"/>
      <c r="CQ952" s="30"/>
      <c r="CR952" s="30"/>
    </row>
    <row r="953" spans="1:96" x14ac:dyDescent="0.25">
      <c r="A953" s="30" t="s">
        <v>326</v>
      </c>
      <c r="B953" s="30">
        <v>3990</v>
      </c>
      <c r="C953" s="30" t="s">
        <v>2642</v>
      </c>
      <c r="D953" s="30">
        <v>880</v>
      </c>
      <c r="E953" s="30"/>
      <c r="F953" s="30"/>
      <c r="G953" s="30"/>
      <c r="H953" s="30"/>
      <c r="I953" s="30"/>
      <c r="J953" s="30"/>
      <c r="K953" s="30"/>
      <c r="L953" s="30"/>
      <c r="M953" s="30"/>
      <c r="N953" s="30"/>
      <c r="O953" s="30"/>
      <c r="P953" s="30"/>
      <c r="Q953" s="30"/>
      <c r="R953" s="30"/>
      <c r="S953" s="30"/>
      <c r="T953" s="30"/>
      <c r="U953" s="30"/>
      <c r="V953" s="30"/>
      <c r="W953" s="30"/>
      <c r="X953" s="30"/>
      <c r="Y953" s="30"/>
      <c r="Z953" s="30"/>
      <c r="AA953" s="30"/>
      <c r="AB953" s="30"/>
      <c r="AC953" s="30"/>
      <c r="AD953" s="30"/>
      <c r="AE953" s="30"/>
      <c r="AF953" s="30"/>
      <c r="AG953" s="30"/>
      <c r="AH953" s="30"/>
      <c r="AI953" s="30"/>
      <c r="AJ953" s="30"/>
      <c r="AK953" s="30"/>
      <c r="AL953" s="30"/>
      <c r="AM953" s="30"/>
      <c r="AN953" s="30"/>
      <c r="AO953" s="30"/>
      <c r="AP953" s="30"/>
      <c r="AQ953" s="30"/>
      <c r="AR953" s="30"/>
      <c r="AS953" s="30"/>
      <c r="AT953" s="30"/>
      <c r="AU953" s="30"/>
      <c r="AV953" s="30"/>
      <c r="AW953" s="30"/>
      <c r="AX953" s="30"/>
      <c r="AY953" s="30"/>
      <c r="AZ953" s="30"/>
      <c r="BA953" s="30"/>
      <c r="BB953" s="30"/>
      <c r="BC953" s="30"/>
      <c r="BD953" s="30"/>
      <c r="BE953" s="30"/>
      <c r="BF953" s="30"/>
      <c r="BG953" s="30"/>
      <c r="BH953" s="30"/>
      <c r="BI953" s="30"/>
      <c r="BJ953" s="30"/>
      <c r="BK953" s="30"/>
      <c r="BL953" s="30"/>
      <c r="BM953" s="30"/>
      <c r="BN953" s="30"/>
      <c r="BO953" s="30"/>
      <c r="BP953" s="30"/>
      <c r="BQ953" s="30"/>
      <c r="BR953" s="30"/>
      <c r="BS953" s="30"/>
      <c r="BT953" s="30"/>
      <c r="BU953" s="30"/>
      <c r="BV953" s="30"/>
      <c r="BW953" s="30"/>
      <c r="BX953" s="30"/>
      <c r="BY953" s="30"/>
      <c r="BZ953" s="30"/>
      <c r="CA953" s="30"/>
      <c r="CB953" s="30"/>
      <c r="CC953" s="30"/>
      <c r="CD953" s="30"/>
      <c r="CE953" s="30"/>
      <c r="CF953" s="30"/>
      <c r="CG953" s="30"/>
      <c r="CH953" s="30"/>
      <c r="CI953" s="30"/>
      <c r="CJ953" s="30"/>
      <c r="CK953" s="30"/>
      <c r="CL953" s="30"/>
      <c r="CM953" s="30"/>
      <c r="CN953" s="30"/>
      <c r="CO953" s="30"/>
      <c r="CP953" s="30"/>
      <c r="CQ953" s="30"/>
      <c r="CR953" s="30"/>
    </row>
    <row r="954" spans="1:96" x14ac:dyDescent="0.25">
      <c r="A954" s="30" t="s">
        <v>327</v>
      </c>
      <c r="B954" s="30">
        <v>4000</v>
      </c>
      <c r="C954" s="30" t="s">
        <v>2641</v>
      </c>
      <c r="D954" s="30">
        <v>20</v>
      </c>
      <c r="E954" s="30"/>
      <c r="F954" s="30"/>
      <c r="G954" s="30"/>
      <c r="H954" s="30"/>
      <c r="I954" s="30"/>
      <c r="J954" s="30"/>
      <c r="K954" s="30"/>
      <c r="L954" s="30"/>
      <c r="M954" s="30"/>
      <c r="N954" s="30"/>
      <c r="O954" s="30"/>
      <c r="P954" s="30"/>
      <c r="Q954" s="30"/>
      <c r="R954" s="30"/>
      <c r="S954" s="30"/>
      <c r="T954" s="30"/>
      <c r="U954" s="30"/>
      <c r="V954" s="30"/>
      <c r="W954" s="30"/>
      <c r="X954" s="30"/>
      <c r="Y954" s="30"/>
      <c r="Z954" s="30"/>
      <c r="AA954" s="30"/>
      <c r="AB954" s="30"/>
      <c r="AC954" s="30"/>
      <c r="AD954" s="30"/>
      <c r="AE954" s="30"/>
      <c r="AF954" s="30"/>
      <c r="AG954" s="30"/>
      <c r="AH954" s="30"/>
      <c r="AI954" s="30"/>
      <c r="AJ954" s="30"/>
      <c r="AK954" s="30"/>
      <c r="AL954" s="30"/>
      <c r="AM954" s="30"/>
      <c r="AN954" s="30"/>
      <c r="AO954" s="30"/>
      <c r="AP954" s="30"/>
      <c r="AQ954" s="30"/>
      <c r="AR954" s="30"/>
      <c r="AS954" s="30"/>
      <c r="AT954" s="30"/>
      <c r="AU954" s="30"/>
      <c r="AV954" s="30"/>
      <c r="AW954" s="30"/>
      <c r="AX954" s="30"/>
      <c r="AY954" s="30"/>
      <c r="AZ954" s="30"/>
      <c r="BA954" s="30"/>
      <c r="BB954" s="30"/>
      <c r="BC954" s="30"/>
      <c r="BD954" s="30"/>
      <c r="BE954" s="30"/>
      <c r="BF954" s="30"/>
      <c r="BG954" s="30"/>
      <c r="BH954" s="30"/>
      <c r="BI954" s="30"/>
      <c r="BJ954" s="30"/>
      <c r="BK954" s="30"/>
      <c r="BL954" s="30"/>
      <c r="BM954" s="30"/>
      <c r="BN954" s="30"/>
      <c r="BO954" s="30"/>
      <c r="BP954" s="30"/>
      <c r="BQ954" s="30"/>
      <c r="BR954" s="30"/>
      <c r="BS954" s="30"/>
      <c r="BT954" s="30"/>
      <c r="BU954" s="30"/>
      <c r="BV954" s="30"/>
      <c r="BW954" s="30"/>
      <c r="BX954" s="30"/>
      <c r="BY954" s="30"/>
      <c r="BZ954" s="30"/>
      <c r="CA954" s="30"/>
      <c r="CB954" s="30"/>
      <c r="CC954" s="30"/>
      <c r="CD954" s="30"/>
      <c r="CE954" s="30"/>
      <c r="CF954" s="30"/>
      <c r="CG954" s="30"/>
      <c r="CH954" s="30"/>
      <c r="CI954" s="30"/>
      <c r="CJ954" s="30"/>
      <c r="CK954" s="30"/>
      <c r="CL954" s="30"/>
      <c r="CM954" s="30"/>
      <c r="CN954" s="30"/>
      <c r="CO954" s="30"/>
      <c r="CP954" s="30"/>
      <c r="CQ954" s="30"/>
      <c r="CR954" s="30"/>
    </row>
    <row r="955" spans="1:96" x14ac:dyDescent="0.25">
      <c r="A955" s="30" t="s">
        <v>328</v>
      </c>
      <c r="B955" s="30">
        <v>4024</v>
      </c>
      <c r="C955" s="30" t="s">
        <v>2696</v>
      </c>
      <c r="D955" s="30">
        <v>180</v>
      </c>
      <c r="E955" s="30"/>
      <c r="F955" s="30"/>
      <c r="G955" s="30"/>
      <c r="H955" s="30"/>
      <c r="I955" s="30"/>
      <c r="J955" s="30"/>
      <c r="K955" s="30"/>
      <c r="L955" s="30"/>
      <c r="M955" s="30"/>
      <c r="N955" s="30"/>
      <c r="O955" s="30"/>
      <c r="P955" s="30"/>
      <c r="Q955" s="30"/>
      <c r="R955" s="30"/>
      <c r="S955" s="30"/>
      <c r="T955" s="30"/>
      <c r="U955" s="30"/>
      <c r="V955" s="30"/>
      <c r="W955" s="30"/>
      <c r="X955" s="30"/>
      <c r="Y955" s="30"/>
      <c r="Z955" s="30"/>
      <c r="AA955" s="30"/>
      <c r="AB955" s="30"/>
      <c r="AC955" s="30"/>
      <c r="AD955" s="30"/>
      <c r="AE955" s="30"/>
      <c r="AF955" s="30"/>
      <c r="AG955" s="30"/>
      <c r="AH955" s="30"/>
      <c r="AI955" s="30"/>
      <c r="AJ955" s="30"/>
      <c r="AK955" s="30"/>
      <c r="AL955" s="30"/>
      <c r="AM955" s="30"/>
      <c r="AN955" s="30"/>
      <c r="AO955" s="30"/>
      <c r="AP955" s="30"/>
      <c r="AQ955" s="30"/>
      <c r="AR955" s="30"/>
      <c r="AS955" s="30"/>
      <c r="AT955" s="30"/>
      <c r="AU955" s="30"/>
      <c r="AV955" s="30"/>
      <c r="AW955" s="30"/>
      <c r="AX955" s="30"/>
      <c r="AY955" s="30"/>
      <c r="AZ955" s="30"/>
      <c r="BA955" s="30"/>
      <c r="BB955" s="30"/>
      <c r="BC955" s="30"/>
      <c r="BD955" s="30"/>
      <c r="BE955" s="30"/>
      <c r="BF955" s="30"/>
      <c r="BG955" s="30"/>
      <c r="BH955" s="30"/>
      <c r="BI955" s="30"/>
      <c r="BJ955" s="30"/>
      <c r="BK955" s="30"/>
      <c r="BL955" s="30"/>
      <c r="BM955" s="30"/>
      <c r="BN955" s="30"/>
      <c r="BO955" s="30"/>
      <c r="BP955" s="30"/>
      <c r="BQ955" s="30"/>
      <c r="BR955" s="30"/>
      <c r="BS955" s="30"/>
      <c r="BT955" s="30"/>
      <c r="BU955" s="30"/>
      <c r="BV955" s="30"/>
      <c r="BW955" s="30"/>
      <c r="BX955" s="30"/>
      <c r="BY955" s="30"/>
      <c r="BZ955" s="30"/>
      <c r="CA955" s="30"/>
      <c r="CB955" s="30"/>
      <c r="CC955" s="30"/>
      <c r="CD955" s="30"/>
      <c r="CE955" s="30"/>
      <c r="CF955" s="30"/>
      <c r="CG955" s="30"/>
      <c r="CH955" s="30"/>
      <c r="CI955" s="30"/>
      <c r="CJ955" s="30"/>
      <c r="CK955" s="30"/>
      <c r="CL955" s="30"/>
      <c r="CM955" s="30"/>
      <c r="CN955" s="30"/>
      <c r="CO955" s="30"/>
      <c r="CP955" s="30"/>
      <c r="CQ955" s="30"/>
      <c r="CR955" s="30"/>
    </row>
    <row r="956" spans="1:96" x14ac:dyDescent="0.25">
      <c r="A956" s="30" t="s">
        <v>329</v>
      </c>
      <c r="B956" s="30">
        <v>4044</v>
      </c>
      <c r="C956" s="30" t="s">
        <v>2937</v>
      </c>
      <c r="D956" s="30">
        <v>1600</v>
      </c>
      <c r="E956" s="30"/>
      <c r="F956" s="30"/>
      <c r="G956" s="30"/>
      <c r="H956" s="30"/>
      <c r="I956" s="30"/>
      <c r="J956" s="30"/>
      <c r="K956" s="30"/>
      <c r="L956" s="30"/>
      <c r="M956" s="30"/>
      <c r="N956" s="30"/>
      <c r="O956" s="30"/>
      <c r="P956" s="30"/>
      <c r="Q956" s="30"/>
      <c r="R956" s="30"/>
      <c r="S956" s="30"/>
      <c r="T956" s="30"/>
      <c r="U956" s="30"/>
      <c r="V956" s="30"/>
      <c r="W956" s="30"/>
      <c r="X956" s="30"/>
      <c r="Y956" s="30"/>
      <c r="Z956" s="30"/>
      <c r="AA956" s="30"/>
      <c r="AB956" s="30"/>
      <c r="AC956" s="30"/>
      <c r="AD956" s="30"/>
      <c r="AE956" s="30"/>
      <c r="AF956" s="30"/>
      <c r="AG956" s="30"/>
      <c r="AH956" s="30"/>
      <c r="AI956" s="30"/>
      <c r="AJ956" s="30"/>
      <c r="AK956" s="30"/>
      <c r="AL956" s="30"/>
      <c r="AM956" s="30"/>
      <c r="AN956" s="30"/>
      <c r="AO956" s="30"/>
      <c r="AP956" s="30"/>
      <c r="AQ956" s="30"/>
      <c r="AR956" s="30"/>
      <c r="AS956" s="30"/>
      <c r="AT956" s="30"/>
      <c r="AU956" s="30"/>
      <c r="AV956" s="30"/>
      <c r="AW956" s="30"/>
      <c r="AX956" s="30"/>
      <c r="AY956" s="30"/>
      <c r="AZ956" s="30"/>
      <c r="BA956" s="30"/>
      <c r="BB956" s="30"/>
      <c r="BC956" s="30"/>
      <c r="BD956" s="30"/>
      <c r="BE956" s="30"/>
      <c r="BF956" s="30"/>
      <c r="BG956" s="30"/>
      <c r="BH956" s="30"/>
      <c r="BI956" s="30"/>
      <c r="BJ956" s="30"/>
      <c r="BK956" s="30"/>
      <c r="BL956" s="30"/>
      <c r="BM956" s="30"/>
      <c r="BN956" s="30"/>
      <c r="BO956" s="30"/>
      <c r="BP956" s="30"/>
      <c r="BQ956" s="30"/>
      <c r="BR956" s="30"/>
      <c r="BS956" s="30"/>
      <c r="BT956" s="30"/>
      <c r="BU956" s="30"/>
      <c r="BV956" s="30"/>
      <c r="BW956" s="30"/>
      <c r="BX956" s="30"/>
      <c r="BY956" s="30"/>
      <c r="BZ956" s="30"/>
      <c r="CA956" s="30"/>
      <c r="CB956" s="30"/>
      <c r="CC956" s="30"/>
      <c r="CD956" s="30"/>
      <c r="CE956" s="30"/>
      <c r="CF956" s="30"/>
      <c r="CG956" s="30"/>
      <c r="CH956" s="30"/>
      <c r="CI956" s="30"/>
      <c r="CJ956" s="30"/>
      <c r="CK956" s="30"/>
      <c r="CL956" s="30"/>
      <c r="CM956" s="30"/>
      <c r="CN956" s="30"/>
      <c r="CO956" s="30"/>
      <c r="CP956" s="30"/>
      <c r="CQ956" s="30"/>
      <c r="CR956" s="30"/>
    </row>
    <row r="957" spans="1:96" x14ac:dyDescent="0.25">
      <c r="A957" s="30" t="s">
        <v>330</v>
      </c>
      <c r="B957" s="30">
        <v>4048</v>
      </c>
      <c r="C957" s="30" t="s">
        <v>2937</v>
      </c>
      <c r="D957" s="30">
        <v>1600</v>
      </c>
      <c r="E957" s="30"/>
      <c r="F957" s="30"/>
      <c r="G957" s="30"/>
      <c r="H957" s="30"/>
      <c r="I957" s="30"/>
      <c r="J957" s="30"/>
      <c r="K957" s="30"/>
      <c r="L957" s="30"/>
      <c r="M957" s="30"/>
      <c r="N957" s="30"/>
      <c r="O957" s="30"/>
      <c r="P957" s="30"/>
      <c r="Q957" s="30"/>
      <c r="R957" s="30"/>
      <c r="S957" s="30"/>
      <c r="T957" s="30"/>
      <c r="U957" s="30"/>
      <c r="V957" s="30"/>
      <c r="W957" s="30"/>
      <c r="X957" s="30"/>
      <c r="Y957" s="30"/>
      <c r="Z957" s="30"/>
      <c r="AA957" s="30"/>
      <c r="AB957" s="30"/>
      <c r="AC957" s="30"/>
      <c r="AD957" s="30"/>
      <c r="AE957" s="30"/>
      <c r="AF957" s="30"/>
      <c r="AG957" s="30"/>
      <c r="AH957" s="30"/>
      <c r="AI957" s="30"/>
      <c r="AJ957" s="30"/>
      <c r="AK957" s="30"/>
      <c r="AL957" s="30"/>
      <c r="AM957" s="30"/>
      <c r="AN957" s="30"/>
      <c r="AO957" s="30"/>
      <c r="AP957" s="30"/>
      <c r="AQ957" s="30"/>
      <c r="AR957" s="30"/>
      <c r="AS957" s="30"/>
      <c r="AT957" s="30"/>
      <c r="AU957" s="30"/>
      <c r="AV957" s="30"/>
      <c r="AW957" s="30"/>
      <c r="AX957" s="30"/>
      <c r="AY957" s="30"/>
      <c r="AZ957" s="30"/>
      <c r="BA957" s="30"/>
      <c r="BB957" s="30"/>
      <c r="BC957" s="30"/>
      <c r="BD957" s="30"/>
      <c r="BE957" s="30"/>
      <c r="BF957" s="30"/>
      <c r="BG957" s="30"/>
      <c r="BH957" s="30"/>
      <c r="BI957" s="30"/>
      <c r="BJ957" s="30"/>
      <c r="BK957" s="30"/>
      <c r="BL957" s="30"/>
      <c r="BM957" s="30"/>
      <c r="BN957" s="30"/>
      <c r="BO957" s="30"/>
      <c r="BP957" s="30"/>
      <c r="BQ957" s="30"/>
      <c r="BR957" s="30"/>
      <c r="BS957" s="30"/>
      <c r="BT957" s="30"/>
      <c r="BU957" s="30"/>
      <c r="BV957" s="30"/>
      <c r="BW957" s="30"/>
      <c r="BX957" s="30"/>
      <c r="BY957" s="30"/>
      <c r="BZ957" s="30"/>
      <c r="CA957" s="30"/>
      <c r="CB957" s="30"/>
      <c r="CC957" s="30"/>
      <c r="CD957" s="30"/>
      <c r="CE957" s="30"/>
      <c r="CF957" s="30"/>
      <c r="CG957" s="30"/>
      <c r="CH957" s="30"/>
      <c r="CI957" s="30"/>
      <c r="CJ957" s="30"/>
      <c r="CK957" s="30"/>
      <c r="CL957" s="30"/>
      <c r="CM957" s="30"/>
      <c r="CN957" s="30"/>
      <c r="CO957" s="30"/>
      <c r="CP957" s="30"/>
      <c r="CQ957" s="30"/>
      <c r="CR957" s="30"/>
    </row>
    <row r="958" spans="1:96" x14ac:dyDescent="0.25">
      <c r="A958" s="30" t="s">
        <v>331</v>
      </c>
      <c r="B958" s="30">
        <v>4045</v>
      </c>
      <c r="C958" s="30" t="s">
        <v>2937</v>
      </c>
      <c r="D958" s="30">
        <v>1600</v>
      </c>
      <c r="E958" s="30"/>
      <c r="F958" s="30"/>
      <c r="G958" s="30"/>
      <c r="H958" s="30"/>
      <c r="I958" s="30"/>
      <c r="J958" s="30"/>
      <c r="K958" s="30"/>
      <c r="L958" s="30"/>
      <c r="M958" s="30"/>
      <c r="N958" s="30"/>
      <c r="O958" s="30"/>
      <c r="P958" s="30"/>
      <c r="Q958" s="30"/>
      <c r="R958" s="30"/>
      <c r="S958" s="30"/>
      <c r="T958" s="30"/>
      <c r="U958" s="30"/>
      <c r="V958" s="30"/>
      <c r="W958" s="30"/>
      <c r="X958" s="30"/>
      <c r="Y958" s="30"/>
      <c r="Z958" s="30"/>
      <c r="AA958" s="30"/>
      <c r="AB958" s="30"/>
      <c r="AC958" s="30"/>
      <c r="AD958" s="30"/>
      <c r="AE958" s="30"/>
      <c r="AF958" s="30"/>
      <c r="AG958" s="30"/>
      <c r="AH958" s="30"/>
      <c r="AI958" s="30"/>
      <c r="AJ958" s="30"/>
      <c r="AK958" s="30"/>
      <c r="AL958" s="30"/>
      <c r="AM958" s="30"/>
      <c r="AN958" s="30"/>
      <c r="AO958" s="30"/>
      <c r="AP958" s="30"/>
      <c r="AQ958" s="30"/>
      <c r="AR958" s="30"/>
      <c r="AS958" s="30"/>
      <c r="AT958" s="30"/>
      <c r="AU958" s="30"/>
      <c r="AV958" s="30"/>
      <c r="AW958" s="30"/>
      <c r="AX958" s="30"/>
      <c r="AY958" s="30"/>
      <c r="AZ958" s="30"/>
      <c r="BA958" s="30"/>
      <c r="BB958" s="30"/>
      <c r="BC958" s="30"/>
      <c r="BD958" s="30"/>
      <c r="BE958" s="30"/>
      <c r="BF958" s="30"/>
      <c r="BG958" s="30"/>
      <c r="BH958" s="30"/>
      <c r="BI958" s="30"/>
      <c r="BJ958" s="30"/>
      <c r="BK958" s="30"/>
      <c r="BL958" s="30"/>
      <c r="BM958" s="30"/>
      <c r="BN958" s="30"/>
      <c r="BO958" s="30"/>
      <c r="BP958" s="30"/>
      <c r="BQ958" s="30"/>
      <c r="BR958" s="30"/>
      <c r="BS958" s="30"/>
      <c r="BT958" s="30"/>
      <c r="BU958" s="30"/>
      <c r="BV958" s="30"/>
      <c r="BW958" s="30"/>
      <c r="BX958" s="30"/>
      <c r="BY958" s="30"/>
      <c r="BZ958" s="30"/>
      <c r="CA958" s="30"/>
      <c r="CB958" s="30"/>
      <c r="CC958" s="30"/>
      <c r="CD958" s="30"/>
      <c r="CE958" s="30"/>
      <c r="CF958" s="30"/>
      <c r="CG958" s="30"/>
      <c r="CH958" s="30"/>
      <c r="CI958" s="30"/>
      <c r="CJ958" s="30"/>
      <c r="CK958" s="30"/>
      <c r="CL958" s="30"/>
      <c r="CM958" s="30"/>
      <c r="CN958" s="30"/>
      <c r="CO958" s="30"/>
      <c r="CP958" s="30"/>
      <c r="CQ958" s="30"/>
      <c r="CR958" s="30"/>
    </row>
    <row r="959" spans="1:96" x14ac:dyDescent="0.25">
      <c r="A959" s="30" t="s">
        <v>332</v>
      </c>
      <c r="B959" s="30">
        <v>4526</v>
      </c>
      <c r="C959" s="30" t="s">
        <v>2883</v>
      </c>
      <c r="D959" s="30">
        <v>3090</v>
      </c>
      <c r="E959" s="30"/>
      <c r="F959" s="30"/>
      <c r="G959" s="30"/>
      <c r="H959" s="30"/>
      <c r="I959" s="30"/>
      <c r="J959" s="30"/>
      <c r="K959" s="30"/>
      <c r="L959" s="30"/>
      <c r="M959" s="30"/>
      <c r="N959" s="30"/>
      <c r="O959" s="30"/>
      <c r="P959" s="30"/>
      <c r="Q959" s="30"/>
      <c r="R959" s="30"/>
      <c r="S959" s="30"/>
      <c r="T959" s="30"/>
      <c r="U959" s="30"/>
      <c r="V959" s="30"/>
      <c r="W959" s="30"/>
      <c r="X959" s="30"/>
      <c r="Y959" s="30"/>
      <c r="Z959" s="30"/>
      <c r="AA959" s="30"/>
      <c r="AB959" s="30"/>
      <c r="AC959" s="30"/>
      <c r="AD959" s="30"/>
      <c r="AE959" s="30"/>
      <c r="AF959" s="30"/>
      <c r="AG959" s="30"/>
      <c r="AH959" s="30"/>
      <c r="AI959" s="30"/>
      <c r="AJ959" s="30"/>
      <c r="AK959" s="30"/>
      <c r="AL959" s="30"/>
      <c r="AM959" s="30"/>
      <c r="AN959" s="30"/>
      <c r="AO959" s="30"/>
      <c r="AP959" s="30"/>
      <c r="AQ959" s="30"/>
      <c r="AR959" s="30"/>
      <c r="AS959" s="30"/>
      <c r="AT959" s="30"/>
      <c r="AU959" s="30"/>
      <c r="AV959" s="30"/>
      <c r="AW959" s="30"/>
      <c r="AX959" s="30"/>
      <c r="AY959" s="30"/>
      <c r="AZ959" s="30"/>
      <c r="BA959" s="30"/>
      <c r="BB959" s="30"/>
      <c r="BC959" s="30"/>
      <c r="BD959" s="30"/>
      <c r="BE959" s="30"/>
      <c r="BF959" s="30"/>
      <c r="BG959" s="30"/>
      <c r="BH959" s="30"/>
      <c r="BI959" s="30"/>
      <c r="BJ959" s="30"/>
      <c r="BK959" s="30"/>
      <c r="BL959" s="30"/>
      <c r="BM959" s="30"/>
      <c r="BN959" s="30"/>
      <c r="BO959" s="30"/>
      <c r="BP959" s="30"/>
      <c r="BQ959" s="30"/>
      <c r="BR959" s="30"/>
      <c r="BS959" s="30"/>
      <c r="BT959" s="30"/>
      <c r="BU959" s="30"/>
      <c r="BV959" s="30"/>
      <c r="BW959" s="30"/>
      <c r="BX959" s="30"/>
      <c r="BY959" s="30"/>
      <c r="BZ959" s="30"/>
      <c r="CA959" s="30"/>
      <c r="CB959" s="30"/>
      <c r="CC959" s="30"/>
      <c r="CD959" s="30"/>
      <c r="CE959" s="30"/>
      <c r="CF959" s="30"/>
      <c r="CG959" s="30"/>
      <c r="CH959" s="30"/>
      <c r="CI959" s="30"/>
      <c r="CJ959" s="30"/>
      <c r="CK959" s="30"/>
      <c r="CL959" s="30"/>
      <c r="CM959" s="30"/>
      <c r="CN959" s="30"/>
      <c r="CO959" s="30"/>
      <c r="CP959" s="30"/>
      <c r="CQ959" s="30"/>
      <c r="CR959" s="30"/>
    </row>
    <row r="960" spans="1:96" x14ac:dyDescent="0.25">
      <c r="A960" s="30" t="s">
        <v>333</v>
      </c>
      <c r="B960" s="30">
        <v>4058</v>
      </c>
      <c r="C960" s="30" t="s">
        <v>2938</v>
      </c>
      <c r="D960" s="30">
        <v>2670</v>
      </c>
      <c r="E960" s="30"/>
      <c r="F960" s="30"/>
      <c r="G960" s="30"/>
      <c r="H960" s="30"/>
      <c r="I960" s="30"/>
      <c r="J960" s="30"/>
      <c r="K960" s="30"/>
      <c r="L960" s="30"/>
      <c r="M960" s="30"/>
      <c r="N960" s="30"/>
      <c r="O960" s="30"/>
      <c r="P960" s="30"/>
      <c r="Q960" s="30"/>
      <c r="R960" s="30"/>
      <c r="S960" s="30"/>
      <c r="T960" s="30"/>
      <c r="U960" s="30"/>
      <c r="V960" s="30"/>
      <c r="W960" s="30"/>
      <c r="X960" s="30"/>
      <c r="Y960" s="30"/>
      <c r="Z960" s="30"/>
      <c r="AA960" s="30"/>
      <c r="AB960" s="30"/>
      <c r="AC960" s="30"/>
      <c r="AD960" s="30"/>
      <c r="AE960" s="30"/>
      <c r="AF960" s="30"/>
      <c r="AG960" s="30"/>
      <c r="AH960" s="30"/>
      <c r="AI960" s="30"/>
      <c r="AJ960" s="30"/>
      <c r="AK960" s="30"/>
      <c r="AL960" s="30"/>
      <c r="AM960" s="30"/>
      <c r="AN960" s="30"/>
      <c r="AO960" s="30"/>
      <c r="AP960" s="30"/>
      <c r="AQ960" s="30"/>
      <c r="AR960" s="30"/>
      <c r="AS960" s="30"/>
      <c r="AT960" s="30"/>
      <c r="AU960" s="30"/>
      <c r="AV960" s="30"/>
      <c r="AW960" s="30"/>
      <c r="AX960" s="30"/>
      <c r="AY960" s="30"/>
      <c r="AZ960" s="30"/>
      <c r="BA960" s="30"/>
      <c r="BB960" s="30"/>
      <c r="BC960" s="30"/>
      <c r="BD960" s="30"/>
      <c r="BE960" s="30"/>
      <c r="BF960" s="30"/>
      <c r="BG960" s="30"/>
      <c r="BH960" s="30"/>
      <c r="BI960" s="30"/>
      <c r="BJ960" s="30"/>
      <c r="BK960" s="30"/>
      <c r="BL960" s="30"/>
      <c r="BM960" s="30"/>
      <c r="BN960" s="30"/>
      <c r="BO960" s="30"/>
      <c r="BP960" s="30"/>
      <c r="BQ960" s="30"/>
      <c r="BR960" s="30"/>
      <c r="BS960" s="30"/>
      <c r="BT960" s="30"/>
      <c r="BU960" s="30"/>
      <c r="BV960" s="30"/>
      <c r="BW960" s="30"/>
      <c r="BX960" s="30"/>
      <c r="BY960" s="30"/>
      <c r="BZ960" s="30"/>
      <c r="CA960" s="30"/>
      <c r="CB960" s="30"/>
      <c r="CC960" s="30"/>
      <c r="CD960" s="30"/>
      <c r="CE960" s="30"/>
      <c r="CF960" s="30"/>
      <c r="CG960" s="30"/>
      <c r="CH960" s="30"/>
      <c r="CI960" s="30"/>
      <c r="CJ960" s="30"/>
      <c r="CK960" s="30"/>
      <c r="CL960" s="30"/>
      <c r="CM960" s="30"/>
      <c r="CN960" s="30"/>
      <c r="CO960" s="30"/>
      <c r="CP960" s="30"/>
      <c r="CQ960" s="30"/>
      <c r="CR960" s="30"/>
    </row>
    <row r="961" spans="1:96" x14ac:dyDescent="0.25">
      <c r="A961" s="30" t="s">
        <v>334</v>
      </c>
      <c r="B961" s="30">
        <v>4062</v>
      </c>
      <c r="C961" s="30" t="s">
        <v>2706</v>
      </c>
      <c r="D961" s="30">
        <v>130</v>
      </c>
      <c r="E961" s="30"/>
      <c r="F961" s="30"/>
      <c r="G961" s="30"/>
      <c r="H961" s="30"/>
      <c r="I961" s="30"/>
      <c r="J961" s="30"/>
      <c r="K961" s="30"/>
      <c r="L961" s="30"/>
      <c r="M961" s="30"/>
      <c r="N961" s="30"/>
      <c r="O961" s="30"/>
      <c r="P961" s="30"/>
      <c r="Q961" s="30"/>
      <c r="R961" s="30"/>
      <c r="S961" s="30"/>
      <c r="T961" s="30"/>
      <c r="U961" s="30"/>
      <c r="V961" s="30"/>
      <c r="W961" s="30"/>
      <c r="X961" s="30"/>
      <c r="Y961" s="30"/>
      <c r="Z961" s="30"/>
      <c r="AA961" s="30"/>
      <c r="AB961" s="30"/>
      <c r="AC961" s="30"/>
      <c r="AD961" s="30"/>
      <c r="AE961" s="30"/>
      <c r="AF961" s="30"/>
      <c r="AG961" s="30"/>
      <c r="AH961" s="30"/>
      <c r="AI961" s="30"/>
      <c r="AJ961" s="30"/>
      <c r="AK961" s="30"/>
      <c r="AL961" s="30"/>
      <c r="AM961" s="30"/>
      <c r="AN961" s="30"/>
      <c r="AO961" s="30"/>
      <c r="AP961" s="30"/>
      <c r="AQ961" s="30"/>
      <c r="AR961" s="30"/>
      <c r="AS961" s="30"/>
      <c r="AT961" s="30"/>
      <c r="AU961" s="30"/>
      <c r="AV961" s="30"/>
      <c r="AW961" s="30"/>
      <c r="AX961" s="30"/>
      <c r="AY961" s="30"/>
      <c r="AZ961" s="30"/>
      <c r="BA961" s="30"/>
      <c r="BB961" s="30"/>
      <c r="BC961" s="30"/>
      <c r="BD961" s="30"/>
      <c r="BE961" s="30"/>
      <c r="BF961" s="30"/>
      <c r="BG961" s="30"/>
      <c r="BH961" s="30"/>
      <c r="BI961" s="30"/>
      <c r="BJ961" s="30"/>
      <c r="BK961" s="30"/>
      <c r="BL961" s="30"/>
      <c r="BM961" s="30"/>
      <c r="BN961" s="30"/>
      <c r="BO961" s="30"/>
      <c r="BP961" s="30"/>
      <c r="BQ961" s="30"/>
      <c r="BR961" s="30"/>
      <c r="BS961" s="30"/>
      <c r="BT961" s="30"/>
      <c r="BU961" s="30"/>
      <c r="BV961" s="30"/>
      <c r="BW961" s="30"/>
      <c r="BX961" s="30"/>
      <c r="BY961" s="30"/>
      <c r="BZ961" s="30"/>
      <c r="CA961" s="30"/>
      <c r="CB961" s="30"/>
      <c r="CC961" s="30"/>
      <c r="CD961" s="30"/>
      <c r="CE961" s="30"/>
      <c r="CF961" s="30"/>
      <c r="CG961" s="30"/>
      <c r="CH961" s="30"/>
      <c r="CI961" s="30"/>
      <c r="CJ961" s="30"/>
      <c r="CK961" s="30"/>
      <c r="CL961" s="30"/>
      <c r="CM961" s="30"/>
      <c r="CN961" s="30"/>
      <c r="CO961" s="30"/>
      <c r="CP961" s="30"/>
      <c r="CQ961" s="30"/>
      <c r="CR961" s="30"/>
    </row>
    <row r="962" spans="1:96" x14ac:dyDescent="0.25">
      <c r="A962" s="30" t="s">
        <v>335</v>
      </c>
      <c r="B962" s="30">
        <v>4069</v>
      </c>
      <c r="C962" s="30" t="s">
        <v>2938</v>
      </c>
      <c r="D962" s="30">
        <v>2670</v>
      </c>
      <c r="E962" s="30"/>
      <c r="F962" s="30"/>
      <c r="G962" s="30"/>
      <c r="H962" s="30"/>
      <c r="I962" s="30"/>
      <c r="J962" s="30"/>
      <c r="K962" s="30"/>
      <c r="L962" s="30"/>
      <c r="M962" s="30"/>
      <c r="N962" s="30"/>
      <c r="O962" s="30"/>
      <c r="P962" s="30"/>
      <c r="Q962" s="30"/>
      <c r="R962" s="30"/>
      <c r="S962" s="30"/>
      <c r="T962" s="30"/>
      <c r="U962" s="30"/>
      <c r="V962" s="30"/>
      <c r="W962" s="30"/>
      <c r="X962" s="30"/>
      <c r="Y962" s="30"/>
      <c r="Z962" s="30"/>
      <c r="AA962" s="30"/>
      <c r="AB962" s="30"/>
      <c r="AC962" s="30"/>
      <c r="AD962" s="30"/>
      <c r="AE962" s="30"/>
      <c r="AF962" s="30"/>
      <c r="AG962" s="30"/>
      <c r="AH962" s="30"/>
      <c r="AI962" s="30"/>
      <c r="AJ962" s="30"/>
      <c r="AK962" s="30"/>
      <c r="AL962" s="30"/>
      <c r="AM962" s="30"/>
      <c r="AN962" s="30"/>
      <c r="AO962" s="30"/>
      <c r="AP962" s="30"/>
      <c r="AQ962" s="30"/>
      <c r="AR962" s="30"/>
      <c r="AS962" s="30"/>
      <c r="AT962" s="30"/>
      <c r="AU962" s="30"/>
      <c r="AV962" s="30"/>
      <c r="AW962" s="30"/>
      <c r="AX962" s="30"/>
      <c r="AY962" s="30"/>
      <c r="AZ962" s="30"/>
      <c r="BA962" s="30"/>
      <c r="BB962" s="30"/>
      <c r="BC962" s="30"/>
      <c r="BD962" s="30"/>
      <c r="BE962" s="30"/>
      <c r="BF962" s="30"/>
      <c r="BG962" s="30"/>
      <c r="BH962" s="30"/>
      <c r="BI962" s="30"/>
      <c r="BJ962" s="30"/>
      <c r="BK962" s="30"/>
      <c r="BL962" s="30"/>
      <c r="BM962" s="30"/>
      <c r="BN962" s="30"/>
      <c r="BO962" s="30"/>
      <c r="BP962" s="30"/>
      <c r="BQ962" s="30"/>
      <c r="BR962" s="30"/>
      <c r="BS962" s="30"/>
      <c r="BT962" s="30"/>
      <c r="BU962" s="30"/>
      <c r="BV962" s="30"/>
      <c r="BW962" s="30"/>
      <c r="BX962" s="30"/>
      <c r="BY962" s="30"/>
      <c r="BZ962" s="30"/>
      <c r="CA962" s="30"/>
      <c r="CB962" s="30"/>
      <c r="CC962" s="30"/>
      <c r="CD962" s="30"/>
      <c r="CE962" s="30"/>
      <c r="CF962" s="30"/>
      <c r="CG962" s="30"/>
      <c r="CH962" s="30"/>
      <c r="CI962" s="30"/>
      <c r="CJ962" s="30"/>
      <c r="CK962" s="30"/>
      <c r="CL962" s="30"/>
      <c r="CM962" s="30"/>
      <c r="CN962" s="30"/>
      <c r="CO962" s="30"/>
      <c r="CP962" s="30"/>
      <c r="CQ962" s="30"/>
      <c r="CR962" s="30"/>
    </row>
    <row r="963" spans="1:96" x14ac:dyDescent="0.25">
      <c r="A963" s="30" t="s">
        <v>336</v>
      </c>
      <c r="B963" s="30">
        <v>4074</v>
      </c>
      <c r="C963" s="30" t="s">
        <v>2642</v>
      </c>
      <c r="D963" s="30">
        <v>880</v>
      </c>
      <c r="E963" s="30"/>
      <c r="F963" s="30"/>
      <c r="G963" s="30"/>
      <c r="H963" s="30"/>
      <c r="I963" s="30"/>
      <c r="J963" s="30"/>
      <c r="K963" s="30"/>
      <c r="L963" s="30"/>
      <c r="M963" s="30"/>
      <c r="N963" s="30"/>
      <c r="O963" s="30"/>
      <c r="P963" s="30"/>
      <c r="Q963" s="30"/>
      <c r="R963" s="30"/>
      <c r="S963" s="30"/>
      <c r="T963" s="30"/>
      <c r="U963" s="30"/>
      <c r="V963" s="30"/>
      <c r="W963" s="30"/>
      <c r="X963" s="30"/>
      <c r="Y963" s="30"/>
      <c r="Z963" s="30"/>
      <c r="AA963" s="30"/>
      <c r="AB963" s="30"/>
      <c r="AC963" s="30"/>
      <c r="AD963" s="30"/>
      <c r="AE963" s="30"/>
      <c r="AF963" s="30"/>
      <c r="AG963" s="30"/>
      <c r="AH963" s="30"/>
      <c r="AI963" s="30"/>
      <c r="AJ963" s="30"/>
      <c r="AK963" s="30"/>
      <c r="AL963" s="30"/>
      <c r="AM963" s="30"/>
      <c r="AN963" s="30"/>
      <c r="AO963" s="30"/>
      <c r="AP963" s="30"/>
      <c r="AQ963" s="30"/>
      <c r="AR963" s="30"/>
      <c r="AS963" s="30"/>
      <c r="AT963" s="30"/>
      <c r="AU963" s="30"/>
      <c r="AV963" s="30"/>
      <c r="AW963" s="30"/>
      <c r="AX963" s="30"/>
      <c r="AY963" s="30"/>
      <c r="AZ963" s="30"/>
      <c r="BA963" s="30"/>
      <c r="BB963" s="30"/>
      <c r="BC963" s="30"/>
      <c r="BD963" s="30"/>
      <c r="BE963" s="30"/>
      <c r="BF963" s="30"/>
      <c r="BG963" s="30"/>
      <c r="BH963" s="30"/>
      <c r="BI963" s="30"/>
      <c r="BJ963" s="30"/>
      <c r="BK963" s="30"/>
      <c r="BL963" s="30"/>
      <c r="BM963" s="30"/>
      <c r="BN963" s="30"/>
      <c r="BO963" s="30"/>
      <c r="BP963" s="30"/>
      <c r="BQ963" s="30"/>
      <c r="BR963" s="30"/>
      <c r="BS963" s="30"/>
      <c r="BT963" s="30"/>
      <c r="BU963" s="30"/>
      <c r="BV963" s="30"/>
      <c r="BW963" s="30"/>
      <c r="BX963" s="30"/>
      <c r="BY963" s="30"/>
      <c r="BZ963" s="30"/>
      <c r="CA963" s="30"/>
      <c r="CB963" s="30"/>
      <c r="CC963" s="30"/>
      <c r="CD963" s="30"/>
      <c r="CE963" s="30"/>
      <c r="CF963" s="30"/>
      <c r="CG963" s="30"/>
      <c r="CH963" s="30"/>
      <c r="CI963" s="30"/>
      <c r="CJ963" s="30"/>
      <c r="CK963" s="30"/>
      <c r="CL963" s="30"/>
      <c r="CM963" s="30"/>
      <c r="CN963" s="30"/>
      <c r="CO963" s="30"/>
      <c r="CP963" s="30"/>
      <c r="CQ963" s="30"/>
      <c r="CR963" s="30"/>
    </row>
    <row r="964" spans="1:96" x14ac:dyDescent="0.25">
      <c r="A964" s="30" t="s">
        <v>337</v>
      </c>
      <c r="B964" s="30">
        <v>4070</v>
      </c>
      <c r="C964" s="30" t="s">
        <v>2651</v>
      </c>
      <c r="D964" s="30">
        <v>1010</v>
      </c>
      <c r="E964" s="30"/>
      <c r="F964" s="30"/>
      <c r="G964" s="30"/>
      <c r="H964" s="30"/>
      <c r="I964" s="30"/>
      <c r="J964" s="30"/>
      <c r="K964" s="30"/>
      <c r="L964" s="30"/>
      <c r="M964" s="30"/>
      <c r="N964" s="30"/>
      <c r="O964" s="30"/>
      <c r="P964" s="30"/>
      <c r="Q964" s="30"/>
      <c r="R964" s="30"/>
      <c r="S964" s="30"/>
      <c r="T964" s="30"/>
      <c r="U964" s="30"/>
      <c r="V964" s="30"/>
      <c r="W964" s="30"/>
      <c r="X964" s="30"/>
      <c r="Y964" s="30"/>
      <c r="Z964" s="30"/>
      <c r="AA964" s="30"/>
      <c r="AB964" s="30"/>
      <c r="AC964" s="30"/>
      <c r="AD964" s="30"/>
      <c r="AE964" s="30"/>
      <c r="AF964" s="30"/>
      <c r="AG964" s="30"/>
      <c r="AH964" s="30"/>
      <c r="AI964" s="30"/>
      <c r="AJ964" s="30"/>
      <c r="AK964" s="30"/>
      <c r="AL964" s="30"/>
      <c r="AM964" s="30"/>
      <c r="AN964" s="30"/>
      <c r="AO964" s="30"/>
      <c r="AP964" s="30"/>
      <c r="AQ964" s="30"/>
      <c r="AR964" s="30"/>
      <c r="AS964" s="30"/>
      <c r="AT964" s="30"/>
      <c r="AU964" s="30"/>
      <c r="AV964" s="30"/>
      <c r="AW964" s="30"/>
      <c r="AX964" s="30"/>
      <c r="AY964" s="30"/>
      <c r="AZ964" s="30"/>
      <c r="BA964" s="30"/>
      <c r="BB964" s="30"/>
      <c r="BC964" s="30"/>
      <c r="BD964" s="30"/>
      <c r="BE964" s="30"/>
      <c r="BF964" s="30"/>
      <c r="BG964" s="30"/>
      <c r="BH964" s="30"/>
      <c r="BI964" s="30"/>
      <c r="BJ964" s="30"/>
      <c r="BK964" s="30"/>
      <c r="BL964" s="30"/>
      <c r="BM964" s="30"/>
      <c r="BN964" s="30"/>
      <c r="BO964" s="30"/>
      <c r="BP964" s="30"/>
      <c r="BQ964" s="30"/>
      <c r="BR964" s="30"/>
      <c r="BS964" s="30"/>
      <c r="BT964" s="30"/>
      <c r="BU964" s="30"/>
      <c r="BV964" s="30"/>
      <c r="BW964" s="30"/>
      <c r="BX964" s="30"/>
      <c r="BY964" s="30"/>
      <c r="BZ964" s="30"/>
      <c r="CA964" s="30"/>
      <c r="CB964" s="30"/>
      <c r="CC964" s="30"/>
      <c r="CD964" s="30"/>
      <c r="CE964" s="30"/>
      <c r="CF964" s="30"/>
      <c r="CG964" s="30"/>
      <c r="CH964" s="30"/>
      <c r="CI964" s="30"/>
      <c r="CJ964" s="30"/>
      <c r="CK964" s="30"/>
      <c r="CL964" s="30"/>
      <c r="CM964" s="30"/>
      <c r="CN964" s="30"/>
      <c r="CO964" s="30"/>
      <c r="CP964" s="30"/>
      <c r="CQ964" s="30"/>
      <c r="CR964" s="30"/>
    </row>
    <row r="965" spans="1:96" x14ac:dyDescent="0.25">
      <c r="A965" s="30" t="s">
        <v>338</v>
      </c>
      <c r="B965" s="30">
        <v>4076</v>
      </c>
      <c r="C965" s="30" t="s">
        <v>2939</v>
      </c>
      <c r="D965" s="30">
        <v>2620</v>
      </c>
      <c r="E965" s="30"/>
      <c r="F965" s="30"/>
      <c r="G965" s="30"/>
      <c r="H965" s="30"/>
      <c r="I965" s="30"/>
      <c r="J965" s="30"/>
      <c r="K965" s="30"/>
      <c r="L965" s="30"/>
      <c r="M965" s="30"/>
      <c r="N965" s="30"/>
      <c r="O965" s="30"/>
      <c r="P965" s="30"/>
      <c r="Q965" s="30"/>
      <c r="R965" s="30"/>
      <c r="S965" s="30"/>
      <c r="T965" s="30"/>
      <c r="U965" s="30"/>
      <c r="V965" s="30"/>
      <c r="W965" s="30"/>
      <c r="X965" s="30"/>
      <c r="Y965" s="30"/>
      <c r="Z965" s="30"/>
      <c r="AA965" s="30"/>
      <c r="AB965" s="30"/>
      <c r="AC965" s="30"/>
      <c r="AD965" s="30"/>
      <c r="AE965" s="30"/>
      <c r="AF965" s="30"/>
      <c r="AG965" s="30"/>
      <c r="AH965" s="30"/>
      <c r="AI965" s="30"/>
      <c r="AJ965" s="30"/>
      <c r="AK965" s="30"/>
      <c r="AL965" s="30"/>
      <c r="AM965" s="30"/>
      <c r="AN965" s="30"/>
      <c r="AO965" s="30"/>
      <c r="AP965" s="30"/>
      <c r="AQ965" s="30"/>
      <c r="AR965" s="30"/>
      <c r="AS965" s="30"/>
      <c r="AT965" s="30"/>
      <c r="AU965" s="30"/>
      <c r="AV965" s="30"/>
      <c r="AW965" s="30"/>
      <c r="AX965" s="30"/>
      <c r="AY965" s="30"/>
      <c r="AZ965" s="30"/>
      <c r="BA965" s="30"/>
      <c r="BB965" s="30"/>
      <c r="BC965" s="30"/>
      <c r="BD965" s="30"/>
      <c r="BE965" s="30"/>
      <c r="BF965" s="30"/>
      <c r="BG965" s="30"/>
      <c r="BH965" s="30"/>
      <c r="BI965" s="30"/>
      <c r="BJ965" s="30"/>
      <c r="BK965" s="30"/>
      <c r="BL965" s="30"/>
      <c r="BM965" s="30"/>
      <c r="BN965" s="30"/>
      <c r="BO965" s="30"/>
      <c r="BP965" s="30"/>
      <c r="BQ965" s="30"/>
      <c r="BR965" s="30"/>
      <c r="BS965" s="30"/>
      <c r="BT965" s="30"/>
      <c r="BU965" s="30"/>
      <c r="BV965" s="30"/>
      <c r="BW965" s="30"/>
      <c r="BX965" s="30"/>
      <c r="BY965" s="30"/>
      <c r="BZ965" s="30"/>
      <c r="CA965" s="30"/>
      <c r="CB965" s="30"/>
      <c r="CC965" s="30"/>
      <c r="CD965" s="30"/>
      <c r="CE965" s="30"/>
      <c r="CF965" s="30"/>
      <c r="CG965" s="30"/>
      <c r="CH965" s="30"/>
      <c r="CI965" s="30"/>
      <c r="CJ965" s="30"/>
      <c r="CK965" s="30"/>
      <c r="CL965" s="30"/>
      <c r="CM965" s="30"/>
      <c r="CN965" s="30"/>
      <c r="CO965" s="30"/>
      <c r="CP965" s="30"/>
      <c r="CQ965" s="30"/>
      <c r="CR965" s="30"/>
    </row>
    <row r="966" spans="1:96" x14ac:dyDescent="0.25">
      <c r="A966" s="30" t="s">
        <v>339</v>
      </c>
      <c r="B966" s="30">
        <v>4079</v>
      </c>
      <c r="C966" s="30" t="s">
        <v>2939</v>
      </c>
      <c r="D966" s="30">
        <v>2620</v>
      </c>
      <c r="E966" s="30"/>
      <c r="F966" s="30"/>
      <c r="G966" s="30"/>
      <c r="H966" s="30"/>
      <c r="I966" s="30"/>
      <c r="J966" s="30"/>
      <c r="K966" s="30"/>
      <c r="L966" s="30"/>
      <c r="M966" s="30"/>
      <c r="N966" s="30"/>
      <c r="O966" s="30"/>
      <c r="P966" s="30"/>
      <c r="Q966" s="30"/>
      <c r="R966" s="30"/>
      <c r="S966" s="30"/>
      <c r="T966" s="30"/>
      <c r="U966" s="30"/>
      <c r="V966" s="30"/>
      <c r="W966" s="30"/>
      <c r="X966" s="30"/>
      <c r="Y966" s="30"/>
      <c r="Z966" s="30"/>
      <c r="AA966" s="30"/>
      <c r="AB966" s="30"/>
      <c r="AC966" s="30"/>
      <c r="AD966" s="30"/>
      <c r="AE966" s="30"/>
      <c r="AF966" s="30"/>
      <c r="AG966" s="30"/>
      <c r="AH966" s="30"/>
      <c r="AI966" s="30"/>
      <c r="AJ966" s="30"/>
      <c r="AK966" s="30"/>
      <c r="AL966" s="30"/>
      <c r="AM966" s="30"/>
      <c r="AN966" s="30"/>
      <c r="AO966" s="30"/>
      <c r="AP966" s="30"/>
      <c r="AQ966" s="30"/>
      <c r="AR966" s="30"/>
      <c r="AS966" s="30"/>
      <c r="AT966" s="30"/>
      <c r="AU966" s="30"/>
      <c r="AV966" s="30"/>
      <c r="AW966" s="30"/>
      <c r="AX966" s="30"/>
      <c r="AY966" s="30"/>
      <c r="AZ966" s="30"/>
      <c r="BA966" s="30"/>
      <c r="BB966" s="30"/>
      <c r="BC966" s="30"/>
      <c r="BD966" s="30"/>
      <c r="BE966" s="30"/>
      <c r="BF966" s="30"/>
      <c r="BG966" s="30"/>
      <c r="BH966" s="30"/>
      <c r="BI966" s="30"/>
      <c r="BJ966" s="30"/>
      <c r="BK966" s="30"/>
      <c r="BL966" s="30"/>
      <c r="BM966" s="30"/>
      <c r="BN966" s="30"/>
      <c r="BO966" s="30"/>
      <c r="BP966" s="30"/>
      <c r="BQ966" s="30"/>
      <c r="BR966" s="30"/>
      <c r="BS966" s="30"/>
      <c r="BT966" s="30"/>
      <c r="BU966" s="30"/>
      <c r="BV966" s="30"/>
      <c r="BW966" s="30"/>
      <c r="BX966" s="30"/>
      <c r="BY966" s="30"/>
      <c r="BZ966" s="30"/>
      <c r="CA966" s="30"/>
      <c r="CB966" s="30"/>
      <c r="CC966" s="30"/>
      <c r="CD966" s="30"/>
      <c r="CE966" s="30"/>
      <c r="CF966" s="30"/>
      <c r="CG966" s="30"/>
      <c r="CH966" s="30"/>
      <c r="CI966" s="30"/>
      <c r="CJ966" s="30"/>
      <c r="CK966" s="30"/>
      <c r="CL966" s="30"/>
      <c r="CM966" s="30"/>
      <c r="CN966" s="30"/>
      <c r="CO966" s="30"/>
      <c r="CP966" s="30"/>
      <c r="CQ966" s="30"/>
      <c r="CR966" s="30"/>
    </row>
    <row r="967" spans="1:96" x14ac:dyDescent="0.25">
      <c r="A967" s="30" t="s">
        <v>340</v>
      </c>
      <c r="B967" s="30">
        <v>4080</v>
      </c>
      <c r="C967" s="30" t="s">
        <v>2939</v>
      </c>
      <c r="D967" s="30">
        <v>2620</v>
      </c>
      <c r="E967" s="30"/>
      <c r="F967" s="30"/>
      <c r="G967" s="30"/>
      <c r="H967" s="30"/>
      <c r="I967" s="30"/>
      <c r="J967" s="30"/>
      <c r="K967" s="30"/>
      <c r="L967" s="30"/>
      <c r="M967" s="30"/>
      <c r="N967" s="30"/>
      <c r="O967" s="30"/>
      <c r="P967" s="30"/>
      <c r="Q967" s="30"/>
      <c r="R967" s="30"/>
      <c r="S967" s="30"/>
      <c r="T967" s="30"/>
      <c r="U967" s="30"/>
      <c r="V967" s="30"/>
      <c r="W967" s="30"/>
      <c r="X967" s="30"/>
      <c r="Y967" s="30"/>
      <c r="Z967" s="30"/>
      <c r="AA967" s="30"/>
      <c r="AB967" s="30"/>
      <c r="AC967" s="30"/>
      <c r="AD967" s="30"/>
      <c r="AE967" s="30"/>
      <c r="AF967" s="30"/>
      <c r="AG967" s="30"/>
      <c r="AH967" s="30"/>
      <c r="AI967" s="30"/>
      <c r="AJ967" s="30"/>
      <c r="AK967" s="30"/>
      <c r="AL967" s="30"/>
      <c r="AM967" s="30"/>
      <c r="AN967" s="30"/>
      <c r="AO967" s="30"/>
      <c r="AP967" s="30"/>
      <c r="AQ967" s="30"/>
      <c r="AR967" s="30"/>
      <c r="AS967" s="30"/>
      <c r="AT967" s="30"/>
      <c r="AU967" s="30"/>
      <c r="AV967" s="30"/>
      <c r="AW967" s="30"/>
      <c r="AX967" s="30"/>
      <c r="AY967" s="30"/>
      <c r="AZ967" s="30"/>
      <c r="BA967" s="30"/>
      <c r="BB967" s="30"/>
      <c r="BC967" s="30"/>
      <c r="BD967" s="30"/>
      <c r="BE967" s="30"/>
      <c r="BF967" s="30"/>
      <c r="BG967" s="30"/>
      <c r="BH967" s="30"/>
      <c r="BI967" s="30"/>
      <c r="BJ967" s="30"/>
      <c r="BK967" s="30"/>
      <c r="BL967" s="30"/>
      <c r="BM967" s="30"/>
      <c r="BN967" s="30"/>
      <c r="BO967" s="30"/>
      <c r="BP967" s="30"/>
      <c r="BQ967" s="30"/>
      <c r="BR967" s="30"/>
      <c r="BS967" s="30"/>
      <c r="BT967" s="30"/>
      <c r="BU967" s="30"/>
      <c r="BV967" s="30"/>
      <c r="BW967" s="30"/>
      <c r="BX967" s="30"/>
      <c r="BY967" s="30"/>
      <c r="BZ967" s="30"/>
      <c r="CA967" s="30"/>
      <c r="CB967" s="30"/>
      <c r="CC967" s="30"/>
      <c r="CD967" s="30"/>
      <c r="CE967" s="30"/>
      <c r="CF967" s="30"/>
      <c r="CG967" s="30"/>
      <c r="CH967" s="30"/>
      <c r="CI967" s="30"/>
      <c r="CJ967" s="30"/>
      <c r="CK967" s="30"/>
      <c r="CL967" s="30"/>
      <c r="CM967" s="30"/>
      <c r="CN967" s="30"/>
      <c r="CO967" s="30"/>
      <c r="CP967" s="30"/>
      <c r="CQ967" s="30"/>
      <c r="CR967" s="30"/>
    </row>
    <row r="968" spans="1:96" x14ac:dyDescent="0.25">
      <c r="A968" s="30" t="s">
        <v>341</v>
      </c>
      <c r="B968" s="30">
        <v>5742</v>
      </c>
      <c r="C968" s="30" t="s">
        <v>2754</v>
      </c>
      <c r="D968" s="30">
        <v>910</v>
      </c>
      <c r="E968" s="30"/>
      <c r="F968" s="30"/>
      <c r="G968" s="30"/>
      <c r="H968" s="30"/>
      <c r="I968" s="30"/>
      <c r="J968" s="30"/>
      <c r="K968" s="30"/>
      <c r="L968" s="30"/>
      <c r="M968" s="30"/>
      <c r="N968" s="30"/>
      <c r="O968" s="30"/>
      <c r="P968" s="30"/>
      <c r="Q968" s="30"/>
      <c r="R968" s="30"/>
      <c r="S968" s="30"/>
      <c r="T968" s="30"/>
      <c r="U968" s="30"/>
      <c r="V968" s="30"/>
      <c r="W968" s="30"/>
      <c r="X968" s="30"/>
      <c r="Y968" s="30"/>
      <c r="Z968" s="30"/>
      <c r="AA968" s="30"/>
      <c r="AB968" s="30"/>
      <c r="AC968" s="30"/>
      <c r="AD968" s="30"/>
      <c r="AE968" s="30"/>
      <c r="AF968" s="30"/>
      <c r="AG968" s="30"/>
      <c r="AH968" s="30"/>
      <c r="AI968" s="30"/>
      <c r="AJ968" s="30"/>
      <c r="AK968" s="30"/>
      <c r="AL968" s="30"/>
      <c r="AM968" s="30"/>
      <c r="AN968" s="30"/>
      <c r="AO968" s="30"/>
      <c r="AP968" s="30"/>
      <c r="AQ968" s="30"/>
      <c r="AR968" s="30"/>
      <c r="AS968" s="30"/>
      <c r="AT968" s="30"/>
      <c r="AU968" s="30"/>
      <c r="AV968" s="30"/>
      <c r="AW968" s="30"/>
      <c r="AX968" s="30"/>
      <c r="AY968" s="30"/>
      <c r="AZ968" s="30"/>
      <c r="BA968" s="30"/>
      <c r="BB968" s="30"/>
      <c r="BC968" s="30"/>
      <c r="BD968" s="30"/>
      <c r="BE968" s="30"/>
      <c r="BF968" s="30"/>
      <c r="BG968" s="30"/>
      <c r="BH968" s="30"/>
      <c r="BI968" s="30"/>
      <c r="BJ968" s="30"/>
      <c r="BK968" s="30"/>
      <c r="BL968" s="30"/>
      <c r="BM968" s="30"/>
      <c r="BN968" s="30"/>
      <c r="BO968" s="30"/>
      <c r="BP968" s="30"/>
      <c r="BQ968" s="30"/>
      <c r="BR968" s="30"/>
      <c r="BS968" s="30"/>
      <c r="BT968" s="30"/>
      <c r="BU968" s="30"/>
      <c r="BV968" s="30"/>
      <c r="BW968" s="30"/>
      <c r="BX968" s="30"/>
      <c r="BY968" s="30"/>
      <c r="BZ968" s="30"/>
      <c r="CA968" s="30"/>
      <c r="CB968" s="30"/>
      <c r="CC968" s="30"/>
      <c r="CD968" s="30"/>
      <c r="CE968" s="30"/>
      <c r="CF968" s="30"/>
      <c r="CG968" s="30"/>
      <c r="CH968" s="30"/>
      <c r="CI968" s="30"/>
      <c r="CJ968" s="30"/>
      <c r="CK968" s="30"/>
      <c r="CL968" s="30"/>
      <c r="CM968" s="30"/>
      <c r="CN968" s="30"/>
      <c r="CO968" s="30"/>
      <c r="CP968" s="30"/>
      <c r="CQ968" s="30"/>
      <c r="CR968" s="30"/>
    </row>
    <row r="969" spans="1:96" x14ac:dyDescent="0.25">
      <c r="A969" s="30" t="s">
        <v>342</v>
      </c>
      <c r="B969" s="30">
        <v>4078</v>
      </c>
      <c r="C969" s="30" t="s">
        <v>2706</v>
      </c>
      <c r="D969" s="30">
        <v>130</v>
      </c>
      <c r="E969" s="30"/>
      <c r="F969" s="30"/>
      <c r="G969" s="30"/>
      <c r="H969" s="30"/>
      <c r="I969" s="30"/>
      <c r="J969" s="30"/>
      <c r="K969" s="30"/>
      <c r="L969" s="30"/>
      <c r="M969" s="30"/>
      <c r="N969" s="30"/>
      <c r="O969" s="30"/>
      <c r="P969" s="30"/>
      <c r="Q969" s="30"/>
      <c r="R969" s="30"/>
      <c r="S969" s="30"/>
      <c r="T969" s="30"/>
      <c r="U969" s="30"/>
      <c r="V969" s="30"/>
      <c r="W969" s="30"/>
      <c r="X969" s="30"/>
      <c r="Y969" s="30"/>
      <c r="Z969" s="30"/>
      <c r="AA969" s="30"/>
      <c r="AB969" s="30"/>
      <c r="AC969" s="30"/>
      <c r="AD969" s="30"/>
      <c r="AE969" s="30"/>
      <c r="AF969" s="30"/>
      <c r="AG969" s="30"/>
      <c r="AH969" s="30"/>
      <c r="AI969" s="30"/>
      <c r="AJ969" s="30"/>
      <c r="AK969" s="30"/>
      <c r="AL969" s="30"/>
      <c r="AM969" s="30"/>
      <c r="AN969" s="30"/>
      <c r="AO969" s="30"/>
      <c r="AP969" s="30"/>
      <c r="AQ969" s="30"/>
      <c r="AR969" s="30"/>
      <c r="AS969" s="30"/>
      <c r="AT969" s="30"/>
      <c r="AU969" s="30"/>
      <c r="AV969" s="30"/>
      <c r="AW969" s="30"/>
      <c r="AX969" s="30"/>
      <c r="AY969" s="30"/>
      <c r="AZ969" s="30"/>
      <c r="BA969" s="30"/>
      <c r="BB969" s="30"/>
      <c r="BC969" s="30"/>
      <c r="BD969" s="30"/>
      <c r="BE969" s="30"/>
      <c r="BF969" s="30"/>
      <c r="BG969" s="30"/>
      <c r="BH969" s="30"/>
      <c r="BI969" s="30"/>
      <c r="BJ969" s="30"/>
      <c r="BK969" s="30"/>
      <c r="BL969" s="30"/>
      <c r="BM969" s="30"/>
      <c r="BN969" s="30"/>
      <c r="BO969" s="30"/>
      <c r="BP969" s="30"/>
      <c r="BQ969" s="30"/>
      <c r="BR969" s="30"/>
      <c r="BS969" s="30"/>
      <c r="BT969" s="30"/>
      <c r="BU969" s="30"/>
      <c r="BV969" s="30"/>
      <c r="BW969" s="30"/>
      <c r="BX969" s="30"/>
      <c r="BY969" s="30"/>
      <c r="BZ969" s="30"/>
      <c r="CA969" s="30"/>
      <c r="CB969" s="30"/>
      <c r="CC969" s="30"/>
      <c r="CD969" s="30"/>
      <c r="CE969" s="30"/>
      <c r="CF969" s="30"/>
      <c r="CG969" s="30"/>
      <c r="CH969" s="30"/>
      <c r="CI969" s="30"/>
      <c r="CJ969" s="30"/>
      <c r="CK969" s="30"/>
      <c r="CL969" s="30"/>
      <c r="CM969" s="30"/>
      <c r="CN969" s="30"/>
      <c r="CO969" s="30"/>
      <c r="CP969" s="30"/>
      <c r="CQ969" s="30"/>
      <c r="CR969" s="30"/>
    </row>
    <row r="970" spans="1:96" x14ac:dyDescent="0.25">
      <c r="A970" s="30" t="s">
        <v>343</v>
      </c>
      <c r="B970" s="30">
        <v>3995</v>
      </c>
      <c r="C970" s="30" t="s">
        <v>2647</v>
      </c>
      <c r="D970" s="30">
        <v>900</v>
      </c>
      <c r="E970" s="30"/>
      <c r="F970" s="30"/>
      <c r="G970" s="30"/>
      <c r="H970" s="30"/>
      <c r="I970" s="30"/>
      <c r="J970" s="30"/>
      <c r="K970" s="30"/>
      <c r="L970" s="30"/>
      <c r="M970" s="30"/>
      <c r="N970" s="30"/>
      <c r="O970" s="30"/>
      <c r="P970" s="30"/>
      <c r="Q970" s="30"/>
      <c r="R970" s="30"/>
      <c r="S970" s="30"/>
      <c r="T970" s="30"/>
      <c r="U970" s="30"/>
      <c r="V970" s="30"/>
      <c r="W970" s="30"/>
      <c r="X970" s="30"/>
      <c r="Y970" s="30"/>
      <c r="Z970" s="30"/>
      <c r="AA970" s="30"/>
      <c r="AB970" s="30"/>
      <c r="AC970" s="30"/>
      <c r="AD970" s="30"/>
      <c r="AE970" s="30"/>
      <c r="AF970" s="30"/>
      <c r="AG970" s="30"/>
      <c r="AH970" s="30"/>
      <c r="AI970" s="30"/>
      <c r="AJ970" s="30"/>
      <c r="AK970" s="30"/>
      <c r="AL970" s="30"/>
      <c r="AM970" s="30"/>
      <c r="AN970" s="30"/>
      <c r="AO970" s="30"/>
      <c r="AP970" s="30"/>
      <c r="AQ970" s="30"/>
      <c r="AR970" s="30"/>
      <c r="AS970" s="30"/>
      <c r="AT970" s="30"/>
      <c r="AU970" s="30"/>
      <c r="AV970" s="30"/>
      <c r="AW970" s="30"/>
      <c r="AX970" s="30"/>
      <c r="AY970" s="30"/>
      <c r="AZ970" s="30"/>
      <c r="BA970" s="30"/>
      <c r="BB970" s="30"/>
      <c r="BC970" s="30"/>
      <c r="BD970" s="30"/>
      <c r="BE970" s="30"/>
      <c r="BF970" s="30"/>
      <c r="BG970" s="30"/>
      <c r="BH970" s="30"/>
      <c r="BI970" s="30"/>
      <c r="BJ970" s="30"/>
      <c r="BK970" s="30"/>
      <c r="BL970" s="30"/>
      <c r="BM970" s="30"/>
      <c r="BN970" s="30"/>
      <c r="BO970" s="30"/>
      <c r="BP970" s="30"/>
      <c r="BQ970" s="30"/>
      <c r="BR970" s="30"/>
      <c r="BS970" s="30"/>
      <c r="BT970" s="30"/>
      <c r="BU970" s="30"/>
      <c r="BV970" s="30"/>
      <c r="BW970" s="30"/>
      <c r="BX970" s="30"/>
      <c r="BY970" s="30"/>
      <c r="BZ970" s="30"/>
      <c r="CA970" s="30"/>
      <c r="CB970" s="30"/>
      <c r="CC970" s="30"/>
      <c r="CD970" s="30"/>
      <c r="CE970" s="30"/>
      <c r="CF970" s="30"/>
      <c r="CG970" s="30"/>
      <c r="CH970" s="30"/>
      <c r="CI970" s="30"/>
      <c r="CJ970" s="30"/>
      <c r="CK970" s="30"/>
      <c r="CL970" s="30"/>
      <c r="CM970" s="30"/>
      <c r="CN970" s="30"/>
      <c r="CO970" s="30"/>
      <c r="CP970" s="30"/>
      <c r="CQ970" s="30"/>
      <c r="CR970" s="30"/>
    </row>
    <row r="971" spans="1:96" x14ac:dyDescent="0.25">
      <c r="A971" s="30" t="s">
        <v>344</v>
      </c>
      <c r="B971" s="30">
        <v>5572</v>
      </c>
      <c r="C971" s="30" t="s">
        <v>2716</v>
      </c>
      <c r="D971" s="30">
        <v>140</v>
      </c>
      <c r="E971" s="30"/>
      <c r="F971" s="30"/>
      <c r="G971" s="30"/>
      <c r="H971" s="30"/>
      <c r="I971" s="30"/>
      <c r="J971" s="30"/>
      <c r="K971" s="30"/>
      <c r="L971" s="30"/>
      <c r="M971" s="30"/>
      <c r="N971" s="30"/>
      <c r="O971" s="30"/>
      <c r="P971" s="30"/>
      <c r="Q971" s="30"/>
      <c r="R971" s="30"/>
      <c r="S971" s="30"/>
      <c r="T971" s="30"/>
      <c r="U971" s="30"/>
      <c r="V971" s="30"/>
      <c r="W971" s="30"/>
      <c r="X971" s="30"/>
      <c r="Y971" s="30"/>
      <c r="Z971" s="30"/>
      <c r="AA971" s="30"/>
      <c r="AB971" s="30"/>
      <c r="AC971" s="30"/>
      <c r="AD971" s="30"/>
      <c r="AE971" s="30"/>
      <c r="AF971" s="30"/>
      <c r="AG971" s="30"/>
      <c r="AH971" s="30"/>
      <c r="AI971" s="30"/>
      <c r="AJ971" s="30"/>
      <c r="AK971" s="30"/>
      <c r="AL971" s="30"/>
      <c r="AM971" s="30"/>
      <c r="AN971" s="30"/>
      <c r="AO971" s="30"/>
      <c r="AP971" s="30"/>
      <c r="AQ971" s="30"/>
      <c r="AR971" s="30"/>
      <c r="AS971" s="30"/>
      <c r="AT971" s="30"/>
      <c r="AU971" s="30"/>
      <c r="AV971" s="30"/>
      <c r="AW971" s="30"/>
      <c r="AX971" s="30"/>
      <c r="AY971" s="30"/>
      <c r="AZ971" s="30"/>
      <c r="BA971" s="30"/>
      <c r="BB971" s="30"/>
      <c r="BC971" s="30"/>
      <c r="BD971" s="30"/>
      <c r="BE971" s="30"/>
      <c r="BF971" s="30"/>
      <c r="BG971" s="30"/>
      <c r="BH971" s="30"/>
      <c r="BI971" s="30"/>
      <c r="BJ971" s="30"/>
      <c r="BK971" s="30"/>
      <c r="BL971" s="30"/>
      <c r="BM971" s="30"/>
      <c r="BN971" s="30"/>
      <c r="BO971" s="30"/>
      <c r="BP971" s="30"/>
      <c r="BQ971" s="30"/>
      <c r="BR971" s="30"/>
      <c r="BS971" s="30"/>
      <c r="BT971" s="30"/>
      <c r="BU971" s="30"/>
      <c r="BV971" s="30"/>
      <c r="BW971" s="30"/>
      <c r="BX971" s="30"/>
      <c r="BY971" s="30"/>
      <c r="BZ971" s="30"/>
      <c r="CA971" s="30"/>
      <c r="CB971" s="30"/>
      <c r="CC971" s="30"/>
      <c r="CD971" s="30"/>
      <c r="CE971" s="30"/>
      <c r="CF971" s="30"/>
      <c r="CG971" s="30"/>
      <c r="CH971" s="30"/>
      <c r="CI971" s="30"/>
      <c r="CJ971" s="30"/>
      <c r="CK971" s="30"/>
      <c r="CL971" s="30"/>
      <c r="CM971" s="30"/>
      <c r="CN971" s="30"/>
      <c r="CO971" s="30"/>
      <c r="CP971" s="30"/>
      <c r="CQ971" s="30"/>
      <c r="CR971" s="30"/>
    </row>
    <row r="972" spans="1:96" x14ac:dyDescent="0.25">
      <c r="A972" s="30" t="s">
        <v>345</v>
      </c>
      <c r="B972" s="30">
        <v>4108</v>
      </c>
      <c r="C972" s="30" t="s">
        <v>2641</v>
      </c>
      <c r="D972" s="30">
        <v>20</v>
      </c>
      <c r="E972" s="30"/>
      <c r="F972" s="30"/>
      <c r="G972" s="30"/>
      <c r="H972" s="30"/>
      <c r="I972" s="30"/>
      <c r="J972" s="30"/>
      <c r="K972" s="30"/>
      <c r="L972" s="30"/>
      <c r="M972" s="30"/>
      <c r="N972" s="30"/>
      <c r="O972" s="30"/>
      <c r="P972" s="30"/>
      <c r="Q972" s="30"/>
      <c r="R972" s="30"/>
      <c r="S972" s="30"/>
      <c r="T972" s="30"/>
      <c r="U972" s="30"/>
      <c r="V972" s="30"/>
      <c r="W972" s="30"/>
      <c r="X972" s="30"/>
      <c r="Y972" s="30"/>
      <c r="Z972" s="30"/>
      <c r="AA972" s="30"/>
      <c r="AB972" s="30"/>
      <c r="AC972" s="30"/>
      <c r="AD972" s="30"/>
      <c r="AE972" s="30"/>
      <c r="AF972" s="30"/>
      <c r="AG972" s="30"/>
      <c r="AH972" s="30"/>
      <c r="AI972" s="30"/>
      <c r="AJ972" s="30"/>
      <c r="AK972" s="30"/>
      <c r="AL972" s="30"/>
      <c r="AM972" s="30"/>
      <c r="AN972" s="30"/>
      <c r="AO972" s="30"/>
      <c r="AP972" s="30"/>
      <c r="AQ972" s="30"/>
      <c r="AR972" s="30"/>
      <c r="AS972" s="30"/>
      <c r="AT972" s="30"/>
      <c r="AU972" s="30"/>
      <c r="AV972" s="30"/>
      <c r="AW972" s="30"/>
      <c r="AX972" s="30"/>
      <c r="AY972" s="30"/>
      <c r="AZ972" s="30"/>
      <c r="BA972" s="30"/>
      <c r="BB972" s="30"/>
      <c r="BC972" s="30"/>
      <c r="BD972" s="30"/>
      <c r="BE972" s="30"/>
      <c r="BF972" s="30"/>
      <c r="BG972" s="30"/>
      <c r="BH972" s="30"/>
      <c r="BI972" s="30"/>
      <c r="BJ972" s="30"/>
      <c r="BK972" s="30"/>
      <c r="BL972" s="30"/>
      <c r="BM972" s="30"/>
      <c r="BN972" s="30"/>
      <c r="BO972" s="30"/>
      <c r="BP972" s="30"/>
      <c r="BQ972" s="30"/>
      <c r="BR972" s="30"/>
      <c r="BS972" s="30"/>
      <c r="BT972" s="30"/>
      <c r="BU972" s="30"/>
      <c r="BV972" s="30"/>
      <c r="BW972" s="30"/>
      <c r="BX972" s="30"/>
      <c r="BY972" s="30"/>
      <c r="BZ972" s="30"/>
      <c r="CA972" s="30"/>
      <c r="CB972" s="30"/>
      <c r="CC972" s="30"/>
      <c r="CD972" s="30"/>
      <c r="CE972" s="30"/>
      <c r="CF972" s="30"/>
      <c r="CG972" s="30"/>
      <c r="CH972" s="30"/>
      <c r="CI972" s="30"/>
      <c r="CJ972" s="30"/>
      <c r="CK972" s="30"/>
      <c r="CL972" s="30"/>
      <c r="CM972" s="30"/>
      <c r="CN972" s="30"/>
      <c r="CO972" s="30"/>
      <c r="CP972" s="30"/>
      <c r="CQ972" s="30"/>
      <c r="CR972" s="30"/>
    </row>
    <row r="973" spans="1:96" x14ac:dyDescent="0.25">
      <c r="A973" s="30" t="s">
        <v>346</v>
      </c>
      <c r="B973" s="30">
        <v>4100</v>
      </c>
      <c r="C973" s="30" t="s">
        <v>2706</v>
      </c>
      <c r="D973" s="30">
        <v>130</v>
      </c>
      <c r="E973" s="30"/>
      <c r="F973" s="30"/>
      <c r="G973" s="30"/>
      <c r="H973" s="30"/>
      <c r="I973" s="30"/>
      <c r="J973" s="30"/>
      <c r="K973" s="30"/>
      <c r="L973" s="30"/>
      <c r="M973" s="30"/>
      <c r="N973" s="30"/>
      <c r="O973" s="30"/>
      <c r="P973" s="30"/>
      <c r="Q973" s="30"/>
      <c r="R973" s="30"/>
      <c r="S973" s="30"/>
      <c r="T973" s="30"/>
      <c r="U973" s="30"/>
      <c r="V973" s="30"/>
      <c r="W973" s="30"/>
      <c r="X973" s="30"/>
      <c r="Y973" s="30"/>
      <c r="Z973" s="30"/>
      <c r="AA973" s="30"/>
      <c r="AB973" s="30"/>
      <c r="AC973" s="30"/>
      <c r="AD973" s="30"/>
      <c r="AE973" s="30"/>
      <c r="AF973" s="30"/>
      <c r="AG973" s="30"/>
      <c r="AH973" s="30"/>
      <c r="AI973" s="30"/>
      <c r="AJ973" s="30"/>
      <c r="AK973" s="30"/>
      <c r="AL973" s="30"/>
      <c r="AM973" s="30"/>
      <c r="AN973" s="30"/>
      <c r="AO973" s="30"/>
      <c r="AP973" s="30"/>
      <c r="AQ973" s="30"/>
      <c r="AR973" s="30"/>
      <c r="AS973" s="30"/>
      <c r="AT973" s="30"/>
      <c r="AU973" s="30"/>
      <c r="AV973" s="30"/>
      <c r="AW973" s="30"/>
      <c r="AX973" s="30"/>
      <c r="AY973" s="30"/>
      <c r="AZ973" s="30"/>
      <c r="BA973" s="30"/>
      <c r="BB973" s="30"/>
      <c r="BC973" s="30"/>
      <c r="BD973" s="30"/>
      <c r="BE973" s="30"/>
      <c r="BF973" s="30"/>
      <c r="BG973" s="30"/>
      <c r="BH973" s="30"/>
      <c r="BI973" s="30"/>
      <c r="BJ973" s="30"/>
      <c r="BK973" s="30"/>
      <c r="BL973" s="30"/>
      <c r="BM973" s="30"/>
      <c r="BN973" s="30"/>
      <c r="BO973" s="30"/>
      <c r="BP973" s="30"/>
      <c r="BQ973" s="30"/>
      <c r="BR973" s="30"/>
      <c r="BS973" s="30"/>
      <c r="BT973" s="30"/>
      <c r="BU973" s="30"/>
      <c r="BV973" s="30"/>
      <c r="BW973" s="30"/>
      <c r="BX973" s="30"/>
      <c r="BY973" s="30"/>
      <c r="BZ973" s="30"/>
      <c r="CA973" s="30"/>
      <c r="CB973" s="30"/>
      <c r="CC973" s="30"/>
      <c r="CD973" s="30"/>
      <c r="CE973" s="30"/>
      <c r="CF973" s="30"/>
      <c r="CG973" s="30"/>
      <c r="CH973" s="30"/>
      <c r="CI973" s="30"/>
      <c r="CJ973" s="30"/>
      <c r="CK973" s="30"/>
      <c r="CL973" s="30"/>
      <c r="CM973" s="30"/>
      <c r="CN973" s="30"/>
      <c r="CO973" s="30"/>
      <c r="CP973" s="30"/>
      <c r="CQ973" s="30"/>
      <c r="CR973" s="30"/>
    </row>
    <row r="974" spans="1:96" x14ac:dyDescent="0.25">
      <c r="A974" s="30" t="s">
        <v>347</v>
      </c>
      <c r="B974" s="30">
        <v>4102</v>
      </c>
      <c r="C974" s="30" t="s">
        <v>2768</v>
      </c>
      <c r="D974" s="30">
        <v>1110</v>
      </c>
      <c r="E974" s="30"/>
      <c r="F974" s="30"/>
      <c r="G974" s="30"/>
      <c r="H974" s="30"/>
      <c r="I974" s="30"/>
      <c r="J974" s="30"/>
      <c r="K974" s="30"/>
      <c r="L974" s="30"/>
      <c r="M974" s="30"/>
      <c r="N974" s="30"/>
      <c r="O974" s="30"/>
      <c r="P974" s="30"/>
      <c r="Q974" s="30"/>
      <c r="R974" s="30"/>
      <c r="S974" s="30"/>
      <c r="T974" s="30"/>
      <c r="U974" s="30"/>
      <c r="V974" s="30"/>
      <c r="W974" s="30"/>
      <c r="X974" s="30"/>
      <c r="Y974" s="30"/>
      <c r="Z974" s="30"/>
      <c r="AA974" s="30"/>
      <c r="AB974" s="30"/>
      <c r="AC974" s="30"/>
      <c r="AD974" s="30"/>
      <c r="AE974" s="30"/>
      <c r="AF974" s="30"/>
      <c r="AG974" s="30"/>
      <c r="AH974" s="30"/>
      <c r="AI974" s="30"/>
      <c r="AJ974" s="30"/>
      <c r="AK974" s="30"/>
      <c r="AL974" s="30"/>
      <c r="AM974" s="30"/>
      <c r="AN974" s="30"/>
      <c r="AO974" s="30"/>
      <c r="AP974" s="30"/>
      <c r="AQ974" s="30"/>
      <c r="AR974" s="30"/>
      <c r="AS974" s="30"/>
      <c r="AT974" s="30"/>
      <c r="AU974" s="30"/>
      <c r="AV974" s="30"/>
      <c r="AW974" s="30"/>
      <c r="AX974" s="30"/>
      <c r="AY974" s="30"/>
      <c r="AZ974" s="30"/>
      <c r="BA974" s="30"/>
      <c r="BB974" s="30"/>
      <c r="BC974" s="30"/>
      <c r="BD974" s="30"/>
      <c r="BE974" s="30"/>
      <c r="BF974" s="30"/>
      <c r="BG974" s="30"/>
      <c r="BH974" s="30"/>
      <c r="BI974" s="30"/>
      <c r="BJ974" s="30"/>
      <c r="BK974" s="30"/>
      <c r="BL974" s="30"/>
      <c r="BM974" s="30"/>
      <c r="BN974" s="30"/>
      <c r="BO974" s="30"/>
      <c r="BP974" s="30"/>
      <c r="BQ974" s="30"/>
      <c r="BR974" s="30"/>
      <c r="BS974" s="30"/>
      <c r="BT974" s="30"/>
      <c r="BU974" s="30"/>
      <c r="BV974" s="30"/>
      <c r="BW974" s="30"/>
      <c r="BX974" s="30"/>
      <c r="BY974" s="30"/>
      <c r="BZ974" s="30"/>
      <c r="CA974" s="30"/>
      <c r="CB974" s="30"/>
      <c r="CC974" s="30"/>
      <c r="CD974" s="30"/>
      <c r="CE974" s="30"/>
      <c r="CF974" s="30"/>
      <c r="CG974" s="30"/>
      <c r="CH974" s="30"/>
      <c r="CI974" s="30"/>
      <c r="CJ974" s="30"/>
      <c r="CK974" s="30"/>
      <c r="CL974" s="30"/>
      <c r="CM974" s="30"/>
      <c r="CN974" s="30"/>
      <c r="CO974" s="30"/>
      <c r="CP974" s="30"/>
      <c r="CQ974" s="30"/>
      <c r="CR974" s="30"/>
    </row>
    <row r="975" spans="1:96" x14ac:dyDescent="0.25">
      <c r="A975" s="30" t="s">
        <v>348</v>
      </c>
      <c r="B975" s="30">
        <v>4085</v>
      </c>
      <c r="C975" s="30" t="s">
        <v>2940</v>
      </c>
      <c r="D975" s="30">
        <v>500</v>
      </c>
      <c r="E975" s="30"/>
      <c r="F975" s="30"/>
      <c r="G975" s="30"/>
      <c r="H975" s="30"/>
      <c r="I975" s="30"/>
      <c r="J975" s="30"/>
      <c r="K975" s="30"/>
      <c r="L975" s="30"/>
      <c r="M975" s="30"/>
      <c r="N975" s="30"/>
      <c r="O975" s="30"/>
      <c r="P975" s="30"/>
      <c r="Q975" s="30"/>
      <c r="R975" s="30"/>
      <c r="S975" s="30"/>
      <c r="T975" s="30"/>
      <c r="U975" s="30"/>
      <c r="V975" s="30"/>
      <c r="W975" s="30"/>
      <c r="X975" s="30"/>
      <c r="Y975" s="30"/>
      <c r="Z975" s="30"/>
      <c r="AA975" s="30"/>
      <c r="AB975" s="30"/>
      <c r="AC975" s="30"/>
      <c r="AD975" s="30"/>
      <c r="AE975" s="30"/>
      <c r="AF975" s="30"/>
      <c r="AG975" s="30"/>
      <c r="AH975" s="30"/>
      <c r="AI975" s="30"/>
      <c r="AJ975" s="30"/>
      <c r="AK975" s="30"/>
      <c r="AL975" s="30"/>
      <c r="AM975" s="30"/>
      <c r="AN975" s="30"/>
      <c r="AO975" s="30"/>
      <c r="AP975" s="30"/>
      <c r="AQ975" s="30"/>
      <c r="AR975" s="30"/>
      <c r="AS975" s="30"/>
      <c r="AT975" s="30"/>
      <c r="AU975" s="30"/>
      <c r="AV975" s="30"/>
      <c r="AW975" s="30"/>
      <c r="AX975" s="30"/>
      <c r="AY975" s="30"/>
      <c r="AZ975" s="30"/>
      <c r="BA975" s="30"/>
      <c r="BB975" s="30"/>
      <c r="BC975" s="30"/>
      <c r="BD975" s="30"/>
      <c r="BE975" s="30"/>
      <c r="BF975" s="30"/>
      <c r="BG975" s="30"/>
      <c r="BH975" s="30"/>
      <c r="BI975" s="30"/>
      <c r="BJ975" s="30"/>
      <c r="BK975" s="30"/>
      <c r="BL975" s="30"/>
      <c r="BM975" s="30"/>
      <c r="BN975" s="30"/>
      <c r="BO975" s="30"/>
      <c r="BP975" s="30"/>
      <c r="BQ975" s="30"/>
      <c r="BR975" s="30"/>
      <c r="BS975" s="30"/>
      <c r="BT975" s="30"/>
      <c r="BU975" s="30"/>
      <c r="BV975" s="30"/>
      <c r="BW975" s="30"/>
      <c r="BX975" s="30"/>
      <c r="BY975" s="30"/>
      <c r="BZ975" s="30"/>
      <c r="CA975" s="30"/>
      <c r="CB975" s="30"/>
      <c r="CC975" s="30"/>
      <c r="CD975" s="30"/>
      <c r="CE975" s="30"/>
      <c r="CF975" s="30"/>
      <c r="CG975" s="30"/>
      <c r="CH975" s="30"/>
      <c r="CI975" s="30"/>
      <c r="CJ975" s="30"/>
      <c r="CK975" s="30"/>
      <c r="CL975" s="30"/>
      <c r="CM975" s="30"/>
      <c r="CN975" s="30"/>
      <c r="CO975" s="30"/>
      <c r="CP975" s="30"/>
      <c r="CQ975" s="30"/>
      <c r="CR975" s="30"/>
    </row>
    <row r="976" spans="1:96" x14ac:dyDescent="0.25">
      <c r="A976" s="30" t="s">
        <v>349</v>
      </c>
      <c r="B976" s="30">
        <v>6642</v>
      </c>
      <c r="C976" s="30" t="s">
        <v>2700</v>
      </c>
      <c r="D976" s="30">
        <v>480</v>
      </c>
      <c r="E976" s="30"/>
      <c r="F976" s="30"/>
      <c r="G976" s="30"/>
      <c r="H976" s="30"/>
      <c r="I976" s="30"/>
      <c r="J976" s="30"/>
      <c r="K976" s="30"/>
      <c r="L976" s="30"/>
      <c r="M976" s="30"/>
      <c r="N976" s="30"/>
      <c r="O976" s="30"/>
      <c r="P976" s="30"/>
      <c r="Q976" s="30"/>
      <c r="R976" s="30"/>
      <c r="S976" s="30"/>
      <c r="T976" s="30"/>
      <c r="U976" s="30"/>
      <c r="V976" s="30"/>
      <c r="W976" s="30"/>
      <c r="X976" s="30"/>
      <c r="Y976" s="30"/>
      <c r="Z976" s="30"/>
      <c r="AA976" s="30"/>
      <c r="AB976" s="30"/>
      <c r="AC976" s="30"/>
      <c r="AD976" s="30"/>
      <c r="AE976" s="30"/>
      <c r="AF976" s="30"/>
      <c r="AG976" s="30"/>
      <c r="AH976" s="30"/>
      <c r="AI976" s="30"/>
      <c r="AJ976" s="30"/>
      <c r="AK976" s="30"/>
      <c r="AL976" s="30"/>
      <c r="AM976" s="30"/>
      <c r="AN976" s="30"/>
      <c r="AO976" s="30"/>
      <c r="AP976" s="30"/>
      <c r="AQ976" s="30"/>
      <c r="AR976" s="30"/>
      <c r="AS976" s="30"/>
      <c r="AT976" s="30"/>
      <c r="AU976" s="30"/>
      <c r="AV976" s="30"/>
      <c r="AW976" s="30"/>
      <c r="AX976" s="30"/>
      <c r="AY976" s="30"/>
      <c r="AZ976" s="30"/>
      <c r="BA976" s="30"/>
      <c r="BB976" s="30"/>
      <c r="BC976" s="30"/>
      <c r="BD976" s="30"/>
      <c r="BE976" s="30"/>
      <c r="BF976" s="30"/>
      <c r="BG976" s="30"/>
      <c r="BH976" s="30"/>
      <c r="BI976" s="30"/>
      <c r="BJ976" s="30"/>
      <c r="BK976" s="30"/>
      <c r="BL976" s="30"/>
      <c r="BM976" s="30"/>
      <c r="BN976" s="30"/>
      <c r="BO976" s="30"/>
      <c r="BP976" s="30"/>
      <c r="BQ976" s="30"/>
      <c r="BR976" s="30"/>
      <c r="BS976" s="30"/>
      <c r="BT976" s="30"/>
      <c r="BU976" s="30"/>
      <c r="BV976" s="30"/>
      <c r="BW976" s="30"/>
      <c r="BX976" s="30"/>
      <c r="BY976" s="30"/>
      <c r="BZ976" s="30"/>
      <c r="CA976" s="30"/>
      <c r="CB976" s="30"/>
      <c r="CC976" s="30"/>
      <c r="CD976" s="30"/>
      <c r="CE976" s="30"/>
      <c r="CF976" s="30"/>
      <c r="CG976" s="30"/>
      <c r="CH976" s="30"/>
      <c r="CI976" s="30"/>
      <c r="CJ976" s="30"/>
      <c r="CK976" s="30"/>
      <c r="CL976" s="30"/>
      <c r="CM976" s="30"/>
      <c r="CN976" s="30"/>
      <c r="CO976" s="30"/>
      <c r="CP976" s="30"/>
      <c r="CQ976" s="30"/>
      <c r="CR976" s="30"/>
    </row>
    <row r="977" spans="1:96" x14ac:dyDescent="0.25">
      <c r="A977" s="30" t="s">
        <v>350</v>
      </c>
      <c r="B977" s="30">
        <v>4124</v>
      </c>
      <c r="C977" s="30" t="s">
        <v>2762</v>
      </c>
      <c r="D977" s="30">
        <v>870</v>
      </c>
      <c r="E977" s="30"/>
      <c r="F977" s="30"/>
      <c r="G977" s="30"/>
      <c r="H977" s="30"/>
      <c r="I977" s="30"/>
      <c r="J977" s="30"/>
      <c r="K977" s="30"/>
      <c r="L977" s="30"/>
      <c r="M977" s="30"/>
      <c r="N977" s="30"/>
      <c r="O977" s="30"/>
      <c r="P977" s="30"/>
      <c r="Q977" s="30"/>
      <c r="R977" s="30"/>
      <c r="S977" s="30"/>
      <c r="T977" s="30"/>
      <c r="U977" s="30"/>
      <c r="V977" s="30"/>
      <c r="W977" s="30"/>
      <c r="X977" s="30"/>
      <c r="Y977" s="30"/>
      <c r="Z977" s="30"/>
      <c r="AA977" s="30"/>
      <c r="AB977" s="30"/>
      <c r="AC977" s="30"/>
      <c r="AD977" s="30"/>
      <c r="AE977" s="30"/>
      <c r="AF977" s="30"/>
      <c r="AG977" s="30"/>
      <c r="AH977" s="30"/>
      <c r="AI977" s="30"/>
      <c r="AJ977" s="30"/>
      <c r="AK977" s="30"/>
      <c r="AL977" s="30"/>
      <c r="AM977" s="30"/>
      <c r="AN977" s="30"/>
      <c r="AO977" s="30"/>
      <c r="AP977" s="30"/>
      <c r="AQ977" s="30"/>
      <c r="AR977" s="30"/>
      <c r="AS977" s="30"/>
      <c r="AT977" s="30"/>
      <c r="AU977" s="30"/>
      <c r="AV977" s="30"/>
      <c r="AW977" s="30"/>
      <c r="AX977" s="30"/>
      <c r="AY977" s="30"/>
      <c r="AZ977" s="30"/>
      <c r="BA977" s="30"/>
      <c r="BB977" s="30"/>
      <c r="BC977" s="30"/>
      <c r="BD977" s="30"/>
      <c r="BE977" s="30"/>
      <c r="BF977" s="30"/>
      <c r="BG977" s="30"/>
      <c r="BH977" s="30"/>
      <c r="BI977" s="30"/>
      <c r="BJ977" s="30"/>
      <c r="BK977" s="30"/>
      <c r="BL977" s="30"/>
      <c r="BM977" s="30"/>
      <c r="BN977" s="30"/>
      <c r="BO977" s="30"/>
      <c r="BP977" s="30"/>
      <c r="BQ977" s="30"/>
      <c r="BR977" s="30"/>
      <c r="BS977" s="30"/>
      <c r="BT977" s="30"/>
      <c r="BU977" s="30"/>
      <c r="BV977" s="30"/>
      <c r="BW977" s="30"/>
      <c r="BX977" s="30"/>
      <c r="BY977" s="30"/>
      <c r="BZ977" s="30"/>
      <c r="CA977" s="30"/>
      <c r="CB977" s="30"/>
      <c r="CC977" s="30"/>
      <c r="CD977" s="30"/>
      <c r="CE977" s="30"/>
      <c r="CF977" s="30"/>
      <c r="CG977" s="30"/>
      <c r="CH977" s="30"/>
      <c r="CI977" s="30"/>
      <c r="CJ977" s="30"/>
      <c r="CK977" s="30"/>
      <c r="CL977" s="30"/>
      <c r="CM977" s="30"/>
      <c r="CN977" s="30"/>
      <c r="CO977" s="30"/>
      <c r="CP977" s="30"/>
      <c r="CQ977" s="30"/>
      <c r="CR977" s="30"/>
    </row>
    <row r="978" spans="1:96" x14ac:dyDescent="0.25">
      <c r="A978" s="30" t="s">
        <v>351</v>
      </c>
      <c r="B978" s="30">
        <v>4128</v>
      </c>
      <c r="C978" s="30" t="s">
        <v>2762</v>
      </c>
      <c r="D978" s="30">
        <v>870</v>
      </c>
      <c r="E978" s="30"/>
      <c r="F978" s="30"/>
      <c r="G978" s="30"/>
      <c r="H978" s="30"/>
      <c r="I978" s="30"/>
      <c r="J978" s="30"/>
      <c r="K978" s="30"/>
      <c r="L978" s="30"/>
      <c r="M978" s="30"/>
      <c r="N978" s="30"/>
      <c r="O978" s="30"/>
      <c r="P978" s="30"/>
      <c r="Q978" s="30"/>
      <c r="R978" s="30"/>
      <c r="S978" s="30"/>
      <c r="T978" s="30"/>
      <c r="U978" s="30"/>
      <c r="V978" s="30"/>
      <c r="W978" s="30"/>
      <c r="X978" s="30"/>
      <c r="Y978" s="30"/>
      <c r="Z978" s="30"/>
      <c r="AA978" s="30"/>
      <c r="AB978" s="30"/>
      <c r="AC978" s="30"/>
      <c r="AD978" s="30"/>
      <c r="AE978" s="30"/>
      <c r="AF978" s="30"/>
      <c r="AG978" s="30"/>
      <c r="AH978" s="30"/>
      <c r="AI978" s="30"/>
      <c r="AJ978" s="30"/>
      <c r="AK978" s="30"/>
      <c r="AL978" s="30"/>
      <c r="AM978" s="30"/>
      <c r="AN978" s="30"/>
      <c r="AO978" s="30"/>
      <c r="AP978" s="30"/>
      <c r="AQ978" s="30"/>
      <c r="AR978" s="30"/>
      <c r="AS978" s="30"/>
      <c r="AT978" s="30"/>
      <c r="AU978" s="30"/>
      <c r="AV978" s="30"/>
      <c r="AW978" s="30"/>
      <c r="AX978" s="30"/>
      <c r="AY978" s="30"/>
      <c r="AZ978" s="30"/>
      <c r="BA978" s="30"/>
      <c r="BB978" s="30"/>
      <c r="BC978" s="30"/>
      <c r="BD978" s="30"/>
      <c r="BE978" s="30"/>
      <c r="BF978" s="30"/>
      <c r="BG978" s="30"/>
      <c r="BH978" s="30"/>
      <c r="BI978" s="30"/>
      <c r="BJ978" s="30"/>
      <c r="BK978" s="30"/>
      <c r="BL978" s="30"/>
      <c r="BM978" s="30"/>
      <c r="BN978" s="30"/>
      <c r="BO978" s="30"/>
      <c r="BP978" s="30"/>
      <c r="BQ978" s="30"/>
      <c r="BR978" s="30"/>
      <c r="BS978" s="30"/>
      <c r="BT978" s="30"/>
      <c r="BU978" s="30"/>
      <c r="BV978" s="30"/>
      <c r="BW978" s="30"/>
      <c r="BX978" s="30"/>
      <c r="BY978" s="30"/>
      <c r="BZ978" s="30"/>
      <c r="CA978" s="30"/>
      <c r="CB978" s="30"/>
      <c r="CC978" s="30"/>
      <c r="CD978" s="30"/>
      <c r="CE978" s="30"/>
      <c r="CF978" s="30"/>
      <c r="CG978" s="30"/>
      <c r="CH978" s="30"/>
      <c r="CI978" s="30"/>
      <c r="CJ978" s="30"/>
      <c r="CK978" s="30"/>
      <c r="CL978" s="30"/>
      <c r="CM978" s="30"/>
      <c r="CN978" s="30"/>
      <c r="CO978" s="30"/>
      <c r="CP978" s="30"/>
      <c r="CQ978" s="30"/>
      <c r="CR978" s="30"/>
    </row>
    <row r="979" spans="1:96" x14ac:dyDescent="0.25">
      <c r="A979" s="30" t="s">
        <v>352</v>
      </c>
      <c r="B979" s="30">
        <v>4138</v>
      </c>
      <c r="C979" s="30" t="s">
        <v>2651</v>
      </c>
      <c r="D979" s="30">
        <v>1010</v>
      </c>
      <c r="E979" s="30"/>
      <c r="F979" s="30"/>
      <c r="G979" s="30"/>
      <c r="H979" s="30"/>
      <c r="I979" s="30"/>
      <c r="J979" s="30"/>
      <c r="K979" s="30"/>
      <c r="L979" s="30"/>
      <c r="M979" s="30"/>
      <c r="N979" s="30"/>
      <c r="O979" s="30"/>
      <c r="P979" s="30"/>
      <c r="Q979" s="30"/>
      <c r="R979" s="30"/>
      <c r="S979" s="30"/>
      <c r="T979" s="30"/>
      <c r="U979" s="30"/>
      <c r="V979" s="30"/>
      <c r="W979" s="30"/>
      <c r="X979" s="30"/>
      <c r="Y979" s="30"/>
      <c r="Z979" s="30"/>
      <c r="AA979" s="30"/>
      <c r="AB979" s="30"/>
      <c r="AC979" s="30"/>
      <c r="AD979" s="30"/>
      <c r="AE979" s="30"/>
      <c r="AF979" s="30"/>
      <c r="AG979" s="30"/>
      <c r="AH979" s="30"/>
      <c r="AI979" s="30"/>
      <c r="AJ979" s="30"/>
      <c r="AK979" s="30"/>
      <c r="AL979" s="30"/>
      <c r="AM979" s="30"/>
      <c r="AN979" s="30"/>
      <c r="AO979" s="30"/>
      <c r="AP979" s="30"/>
      <c r="AQ979" s="30"/>
      <c r="AR979" s="30"/>
      <c r="AS979" s="30"/>
      <c r="AT979" s="30"/>
      <c r="AU979" s="30"/>
      <c r="AV979" s="30"/>
      <c r="AW979" s="30"/>
      <c r="AX979" s="30"/>
      <c r="AY979" s="30"/>
      <c r="AZ979" s="30"/>
      <c r="BA979" s="30"/>
      <c r="BB979" s="30"/>
      <c r="BC979" s="30"/>
      <c r="BD979" s="30"/>
      <c r="BE979" s="30"/>
      <c r="BF979" s="30"/>
      <c r="BG979" s="30"/>
      <c r="BH979" s="30"/>
      <c r="BI979" s="30"/>
      <c r="BJ979" s="30"/>
      <c r="BK979" s="30"/>
      <c r="BL979" s="30"/>
      <c r="BM979" s="30"/>
      <c r="BN979" s="30"/>
      <c r="BO979" s="30"/>
      <c r="BP979" s="30"/>
      <c r="BQ979" s="30"/>
      <c r="BR979" s="30"/>
      <c r="BS979" s="30"/>
      <c r="BT979" s="30"/>
      <c r="BU979" s="30"/>
      <c r="BV979" s="30"/>
      <c r="BW979" s="30"/>
      <c r="BX979" s="30"/>
      <c r="BY979" s="30"/>
      <c r="BZ979" s="30"/>
      <c r="CA979" s="30"/>
      <c r="CB979" s="30"/>
      <c r="CC979" s="30"/>
      <c r="CD979" s="30"/>
      <c r="CE979" s="30"/>
      <c r="CF979" s="30"/>
      <c r="CG979" s="30"/>
      <c r="CH979" s="30"/>
      <c r="CI979" s="30"/>
      <c r="CJ979" s="30"/>
      <c r="CK979" s="30"/>
      <c r="CL979" s="30"/>
      <c r="CM979" s="30"/>
      <c r="CN979" s="30"/>
      <c r="CO979" s="30"/>
      <c r="CP979" s="30"/>
      <c r="CQ979" s="30"/>
      <c r="CR979" s="30"/>
    </row>
    <row r="980" spans="1:96" x14ac:dyDescent="0.25">
      <c r="A980" s="30" t="s">
        <v>353</v>
      </c>
      <c r="B980" s="30">
        <v>4140</v>
      </c>
      <c r="C980" s="30" t="s">
        <v>2642</v>
      </c>
      <c r="D980" s="30">
        <v>880</v>
      </c>
      <c r="E980" s="30"/>
      <c r="F980" s="30"/>
      <c r="G980" s="30"/>
      <c r="H980" s="30"/>
      <c r="I980" s="30"/>
      <c r="J980" s="30"/>
      <c r="K980" s="30"/>
      <c r="L980" s="30"/>
      <c r="M980" s="30"/>
      <c r="N980" s="30"/>
      <c r="O980" s="30"/>
      <c r="P980" s="30"/>
      <c r="Q980" s="30"/>
      <c r="R980" s="30"/>
      <c r="S980" s="30"/>
      <c r="T980" s="30"/>
      <c r="U980" s="30"/>
      <c r="V980" s="30"/>
      <c r="W980" s="30"/>
      <c r="X980" s="30"/>
      <c r="Y980" s="30"/>
      <c r="Z980" s="30"/>
      <c r="AA980" s="30"/>
      <c r="AB980" s="30"/>
      <c r="AC980" s="30"/>
      <c r="AD980" s="30"/>
      <c r="AE980" s="30"/>
      <c r="AF980" s="30"/>
      <c r="AG980" s="30"/>
      <c r="AH980" s="30"/>
      <c r="AI980" s="30"/>
      <c r="AJ980" s="30"/>
      <c r="AK980" s="30"/>
      <c r="AL980" s="30"/>
      <c r="AM980" s="30"/>
      <c r="AN980" s="30"/>
      <c r="AO980" s="30"/>
      <c r="AP980" s="30"/>
      <c r="AQ980" s="30"/>
      <c r="AR980" s="30"/>
      <c r="AS980" s="30"/>
      <c r="AT980" s="30"/>
      <c r="AU980" s="30"/>
      <c r="AV980" s="30"/>
      <c r="AW980" s="30"/>
      <c r="AX980" s="30"/>
      <c r="AY980" s="30"/>
      <c r="AZ980" s="30"/>
      <c r="BA980" s="30"/>
      <c r="BB980" s="30"/>
      <c r="BC980" s="30"/>
      <c r="BD980" s="30"/>
      <c r="BE980" s="30"/>
      <c r="BF980" s="30"/>
      <c r="BG980" s="30"/>
      <c r="BH980" s="30"/>
      <c r="BI980" s="30"/>
      <c r="BJ980" s="30"/>
      <c r="BK980" s="30"/>
      <c r="BL980" s="30"/>
      <c r="BM980" s="30"/>
      <c r="BN980" s="30"/>
      <c r="BO980" s="30"/>
      <c r="BP980" s="30"/>
      <c r="BQ980" s="30"/>
      <c r="BR980" s="30"/>
      <c r="BS980" s="30"/>
      <c r="BT980" s="30"/>
      <c r="BU980" s="30"/>
      <c r="BV980" s="30"/>
      <c r="BW980" s="30"/>
      <c r="BX980" s="30"/>
      <c r="BY980" s="30"/>
      <c r="BZ980" s="30"/>
      <c r="CA980" s="30"/>
      <c r="CB980" s="30"/>
      <c r="CC980" s="30"/>
      <c r="CD980" s="30"/>
      <c r="CE980" s="30"/>
      <c r="CF980" s="30"/>
      <c r="CG980" s="30"/>
      <c r="CH980" s="30"/>
      <c r="CI980" s="30"/>
      <c r="CJ980" s="30"/>
      <c r="CK980" s="30"/>
      <c r="CL980" s="30"/>
      <c r="CM980" s="30"/>
      <c r="CN980" s="30"/>
      <c r="CO980" s="30"/>
      <c r="CP980" s="30"/>
      <c r="CQ980" s="30"/>
      <c r="CR980" s="30"/>
    </row>
    <row r="981" spans="1:96" x14ac:dyDescent="0.25">
      <c r="A981" s="30" t="s">
        <v>354</v>
      </c>
      <c r="B981" s="30">
        <v>4148</v>
      </c>
      <c r="C981" s="30" t="s">
        <v>2883</v>
      </c>
      <c r="D981" s="30">
        <v>3090</v>
      </c>
      <c r="E981" s="30"/>
      <c r="F981" s="30"/>
      <c r="G981" s="30"/>
      <c r="H981" s="30"/>
      <c r="I981" s="30"/>
      <c r="J981" s="30"/>
      <c r="K981" s="30"/>
      <c r="L981" s="30"/>
      <c r="M981" s="30"/>
      <c r="N981" s="30"/>
      <c r="O981" s="30"/>
      <c r="P981" s="30"/>
      <c r="Q981" s="30"/>
      <c r="R981" s="30"/>
      <c r="S981" s="30"/>
      <c r="T981" s="30"/>
      <c r="U981" s="30"/>
      <c r="V981" s="30"/>
      <c r="W981" s="30"/>
      <c r="X981" s="30"/>
      <c r="Y981" s="30"/>
      <c r="Z981" s="30"/>
      <c r="AA981" s="30"/>
      <c r="AB981" s="30"/>
      <c r="AC981" s="30"/>
      <c r="AD981" s="30"/>
      <c r="AE981" s="30"/>
      <c r="AF981" s="30"/>
      <c r="AG981" s="30"/>
      <c r="AH981" s="30"/>
      <c r="AI981" s="30"/>
      <c r="AJ981" s="30"/>
      <c r="AK981" s="30"/>
      <c r="AL981" s="30"/>
      <c r="AM981" s="30"/>
      <c r="AN981" s="30"/>
      <c r="AO981" s="30"/>
      <c r="AP981" s="30"/>
      <c r="AQ981" s="30"/>
      <c r="AR981" s="30"/>
      <c r="AS981" s="30"/>
      <c r="AT981" s="30"/>
      <c r="AU981" s="30"/>
      <c r="AV981" s="30"/>
      <c r="AW981" s="30"/>
      <c r="AX981" s="30"/>
      <c r="AY981" s="30"/>
      <c r="AZ981" s="30"/>
      <c r="BA981" s="30"/>
      <c r="BB981" s="30"/>
      <c r="BC981" s="30"/>
      <c r="BD981" s="30"/>
      <c r="BE981" s="30"/>
      <c r="BF981" s="30"/>
      <c r="BG981" s="30"/>
      <c r="BH981" s="30"/>
      <c r="BI981" s="30"/>
      <c r="BJ981" s="30"/>
      <c r="BK981" s="30"/>
      <c r="BL981" s="30"/>
      <c r="BM981" s="30"/>
      <c r="BN981" s="30"/>
      <c r="BO981" s="30"/>
      <c r="BP981" s="30"/>
      <c r="BQ981" s="30"/>
      <c r="BR981" s="30"/>
      <c r="BS981" s="30"/>
      <c r="BT981" s="30"/>
      <c r="BU981" s="30"/>
      <c r="BV981" s="30"/>
      <c r="BW981" s="30"/>
      <c r="BX981" s="30"/>
      <c r="BY981" s="30"/>
      <c r="BZ981" s="30"/>
      <c r="CA981" s="30"/>
      <c r="CB981" s="30"/>
      <c r="CC981" s="30"/>
      <c r="CD981" s="30"/>
      <c r="CE981" s="30"/>
      <c r="CF981" s="30"/>
      <c r="CG981" s="30"/>
      <c r="CH981" s="30"/>
      <c r="CI981" s="30"/>
      <c r="CJ981" s="30"/>
      <c r="CK981" s="30"/>
      <c r="CL981" s="30"/>
      <c r="CM981" s="30"/>
      <c r="CN981" s="30"/>
      <c r="CO981" s="30"/>
      <c r="CP981" s="30"/>
      <c r="CQ981" s="30"/>
      <c r="CR981" s="30"/>
    </row>
    <row r="982" spans="1:96" x14ac:dyDescent="0.25">
      <c r="A982" s="30" t="s">
        <v>355</v>
      </c>
      <c r="B982" s="30">
        <v>4161</v>
      </c>
      <c r="C982" s="30" t="s">
        <v>2924</v>
      </c>
      <c r="D982" s="30">
        <v>1390</v>
      </c>
      <c r="E982" s="30"/>
      <c r="F982" s="30"/>
      <c r="G982" s="30"/>
      <c r="H982" s="30"/>
      <c r="I982" s="30"/>
      <c r="J982" s="30"/>
      <c r="K982" s="30"/>
      <c r="L982" s="30"/>
      <c r="M982" s="30"/>
      <c r="N982" s="30"/>
      <c r="O982" s="30"/>
      <c r="P982" s="30"/>
      <c r="Q982" s="30"/>
      <c r="R982" s="30"/>
      <c r="S982" s="30"/>
      <c r="T982" s="30"/>
      <c r="U982" s="30"/>
      <c r="V982" s="30"/>
      <c r="W982" s="30"/>
      <c r="X982" s="30"/>
      <c r="Y982" s="30"/>
      <c r="Z982" s="30"/>
      <c r="AA982" s="30"/>
      <c r="AB982" s="30"/>
      <c r="AC982" s="30"/>
      <c r="AD982" s="30"/>
      <c r="AE982" s="30"/>
      <c r="AF982" s="30"/>
      <c r="AG982" s="30"/>
      <c r="AH982" s="30"/>
      <c r="AI982" s="30"/>
      <c r="AJ982" s="30"/>
      <c r="AK982" s="30"/>
      <c r="AL982" s="30"/>
      <c r="AM982" s="30"/>
      <c r="AN982" s="30"/>
      <c r="AO982" s="30"/>
      <c r="AP982" s="30"/>
      <c r="AQ982" s="30"/>
      <c r="AR982" s="30"/>
      <c r="AS982" s="30"/>
      <c r="AT982" s="30"/>
      <c r="AU982" s="30"/>
      <c r="AV982" s="30"/>
      <c r="AW982" s="30"/>
      <c r="AX982" s="30"/>
      <c r="AY982" s="30"/>
      <c r="AZ982" s="30"/>
      <c r="BA982" s="30"/>
      <c r="BB982" s="30"/>
      <c r="BC982" s="30"/>
      <c r="BD982" s="30"/>
      <c r="BE982" s="30"/>
      <c r="BF982" s="30"/>
      <c r="BG982" s="30"/>
      <c r="BH982" s="30"/>
      <c r="BI982" s="30"/>
      <c r="BJ982" s="30"/>
      <c r="BK982" s="30"/>
      <c r="BL982" s="30"/>
      <c r="BM982" s="30"/>
      <c r="BN982" s="30"/>
      <c r="BO982" s="30"/>
      <c r="BP982" s="30"/>
      <c r="BQ982" s="30"/>
      <c r="BR982" s="30"/>
      <c r="BS982" s="30"/>
      <c r="BT982" s="30"/>
      <c r="BU982" s="30"/>
      <c r="BV982" s="30"/>
      <c r="BW982" s="30"/>
      <c r="BX982" s="30"/>
      <c r="BY982" s="30"/>
      <c r="BZ982" s="30"/>
      <c r="CA982" s="30"/>
      <c r="CB982" s="30"/>
      <c r="CC982" s="30"/>
      <c r="CD982" s="30"/>
      <c r="CE982" s="30"/>
      <c r="CF982" s="30"/>
      <c r="CG982" s="30"/>
      <c r="CH982" s="30"/>
      <c r="CI982" s="30"/>
      <c r="CJ982" s="30"/>
      <c r="CK982" s="30"/>
      <c r="CL982" s="30"/>
      <c r="CM982" s="30"/>
      <c r="CN982" s="30"/>
      <c r="CO982" s="30"/>
      <c r="CP982" s="30"/>
      <c r="CQ982" s="30"/>
      <c r="CR982" s="30"/>
    </row>
    <row r="983" spans="1:96" x14ac:dyDescent="0.25">
      <c r="A983" s="30" t="s">
        <v>356</v>
      </c>
      <c r="B983" s="30">
        <v>4172</v>
      </c>
      <c r="C983" s="30" t="s">
        <v>2641</v>
      </c>
      <c r="D983" s="30">
        <v>20</v>
      </c>
      <c r="E983" s="30"/>
      <c r="F983" s="30"/>
      <c r="G983" s="30"/>
      <c r="H983" s="30"/>
      <c r="I983" s="30"/>
      <c r="J983" s="30"/>
      <c r="K983" s="30"/>
      <c r="L983" s="30"/>
      <c r="M983" s="30"/>
      <c r="N983" s="30"/>
      <c r="O983" s="30"/>
      <c r="P983" s="30"/>
      <c r="Q983" s="30"/>
      <c r="R983" s="30"/>
      <c r="S983" s="30"/>
      <c r="T983" s="30"/>
      <c r="U983" s="30"/>
      <c r="V983" s="30"/>
      <c r="W983" s="30"/>
      <c r="X983" s="30"/>
      <c r="Y983" s="30"/>
      <c r="Z983" s="30"/>
      <c r="AA983" s="30"/>
      <c r="AB983" s="30"/>
      <c r="AC983" s="30"/>
      <c r="AD983" s="30"/>
      <c r="AE983" s="30"/>
      <c r="AF983" s="30"/>
      <c r="AG983" s="30"/>
      <c r="AH983" s="30"/>
      <c r="AI983" s="30"/>
      <c r="AJ983" s="30"/>
      <c r="AK983" s="30"/>
      <c r="AL983" s="30"/>
      <c r="AM983" s="30"/>
      <c r="AN983" s="30"/>
      <c r="AO983" s="30"/>
      <c r="AP983" s="30"/>
      <c r="AQ983" s="30"/>
      <c r="AR983" s="30"/>
      <c r="AS983" s="30"/>
      <c r="AT983" s="30"/>
      <c r="AU983" s="30"/>
      <c r="AV983" s="30"/>
      <c r="AW983" s="30"/>
      <c r="AX983" s="30"/>
      <c r="AY983" s="30"/>
      <c r="AZ983" s="30"/>
      <c r="BA983" s="30"/>
      <c r="BB983" s="30"/>
      <c r="BC983" s="30"/>
      <c r="BD983" s="30"/>
      <c r="BE983" s="30"/>
      <c r="BF983" s="30"/>
      <c r="BG983" s="30"/>
      <c r="BH983" s="30"/>
      <c r="BI983" s="30"/>
      <c r="BJ983" s="30"/>
      <c r="BK983" s="30"/>
      <c r="BL983" s="30"/>
      <c r="BM983" s="30"/>
      <c r="BN983" s="30"/>
      <c r="BO983" s="30"/>
      <c r="BP983" s="30"/>
      <c r="BQ983" s="30"/>
      <c r="BR983" s="30"/>
      <c r="BS983" s="30"/>
      <c r="BT983" s="30"/>
      <c r="BU983" s="30"/>
      <c r="BV983" s="30"/>
      <c r="BW983" s="30"/>
      <c r="BX983" s="30"/>
      <c r="BY983" s="30"/>
      <c r="BZ983" s="30"/>
      <c r="CA983" s="30"/>
      <c r="CB983" s="30"/>
      <c r="CC983" s="30"/>
      <c r="CD983" s="30"/>
      <c r="CE983" s="30"/>
      <c r="CF983" s="30"/>
      <c r="CG983" s="30"/>
      <c r="CH983" s="30"/>
      <c r="CI983" s="30"/>
      <c r="CJ983" s="30"/>
      <c r="CK983" s="30"/>
      <c r="CL983" s="30"/>
      <c r="CM983" s="30"/>
      <c r="CN983" s="30"/>
      <c r="CO983" s="30"/>
      <c r="CP983" s="30"/>
      <c r="CQ983" s="30"/>
      <c r="CR983" s="30"/>
    </row>
    <row r="984" spans="1:96" x14ac:dyDescent="0.25">
      <c r="A984" s="30" t="s">
        <v>357</v>
      </c>
      <c r="B984" s="30">
        <v>3890</v>
      </c>
      <c r="C984" s="30" t="s">
        <v>2651</v>
      </c>
      <c r="D984" s="30">
        <v>1010</v>
      </c>
      <c r="E984" s="30"/>
      <c r="F984" s="30"/>
      <c r="G984" s="30"/>
      <c r="H984" s="30"/>
      <c r="I984" s="30"/>
      <c r="J984" s="30"/>
      <c r="K984" s="30"/>
      <c r="L984" s="30"/>
      <c r="M984" s="30"/>
      <c r="N984" s="30"/>
      <c r="O984" s="30"/>
      <c r="P984" s="30"/>
      <c r="Q984" s="30"/>
      <c r="R984" s="30"/>
      <c r="S984" s="30"/>
      <c r="T984" s="30"/>
      <c r="U984" s="30"/>
      <c r="V984" s="30"/>
      <c r="W984" s="30"/>
      <c r="X984" s="30"/>
      <c r="Y984" s="30"/>
      <c r="Z984" s="30"/>
      <c r="AA984" s="30"/>
      <c r="AB984" s="30"/>
      <c r="AC984" s="30"/>
      <c r="AD984" s="30"/>
      <c r="AE984" s="30"/>
      <c r="AF984" s="30"/>
      <c r="AG984" s="30"/>
      <c r="AH984" s="30"/>
      <c r="AI984" s="30"/>
      <c r="AJ984" s="30"/>
      <c r="AK984" s="30"/>
      <c r="AL984" s="30"/>
      <c r="AM984" s="30"/>
      <c r="AN984" s="30"/>
      <c r="AO984" s="30"/>
      <c r="AP984" s="30"/>
      <c r="AQ984" s="30"/>
      <c r="AR984" s="30"/>
      <c r="AS984" s="30"/>
      <c r="AT984" s="30"/>
      <c r="AU984" s="30"/>
      <c r="AV984" s="30"/>
      <c r="AW984" s="30"/>
      <c r="AX984" s="30"/>
      <c r="AY984" s="30"/>
      <c r="AZ984" s="30"/>
      <c r="BA984" s="30"/>
      <c r="BB984" s="30"/>
      <c r="BC984" s="30"/>
      <c r="BD984" s="30"/>
      <c r="BE984" s="30"/>
      <c r="BF984" s="30"/>
      <c r="BG984" s="30"/>
      <c r="BH984" s="30"/>
      <c r="BI984" s="30"/>
      <c r="BJ984" s="30"/>
      <c r="BK984" s="30"/>
      <c r="BL984" s="30"/>
      <c r="BM984" s="30"/>
      <c r="BN984" s="30"/>
      <c r="BO984" s="30"/>
      <c r="BP984" s="30"/>
      <c r="BQ984" s="30"/>
      <c r="BR984" s="30"/>
      <c r="BS984" s="30"/>
      <c r="BT984" s="30"/>
      <c r="BU984" s="30"/>
      <c r="BV984" s="30"/>
      <c r="BW984" s="30"/>
      <c r="BX984" s="30"/>
      <c r="BY984" s="30"/>
      <c r="BZ984" s="30"/>
      <c r="CA984" s="30"/>
      <c r="CB984" s="30"/>
      <c r="CC984" s="30"/>
      <c r="CD984" s="30"/>
      <c r="CE984" s="30"/>
      <c r="CF984" s="30"/>
      <c r="CG984" s="30"/>
      <c r="CH984" s="30"/>
      <c r="CI984" s="30"/>
      <c r="CJ984" s="30"/>
      <c r="CK984" s="30"/>
      <c r="CL984" s="30"/>
      <c r="CM984" s="30"/>
      <c r="CN984" s="30"/>
      <c r="CO984" s="30"/>
      <c r="CP984" s="30"/>
      <c r="CQ984" s="30"/>
      <c r="CR984" s="30"/>
    </row>
    <row r="985" spans="1:96" x14ac:dyDescent="0.25">
      <c r="A985" s="30" t="s">
        <v>358</v>
      </c>
      <c r="B985" s="30">
        <v>2580</v>
      </c>
      <c r="C985" s="30" t="s">
        <v>2641</v>
      </c>
      <c r="D985" s="30">
        <v>20</v>
      </c>
      <c r="E985" s="30"/>
      <c r="F985" s="30"/>
      <c r="G985" s="30"/>
      <c r="H985" s="30"/>
      <c r="I985" s="30"/>
      <c r="J985" s="30"/>
      <c r="K985" s="30"/>
      <c r="L985" s="30"/>
      <c r="M985" s="30"/>
      <c r="N985" s="30"/>
      <c r="O985" s="30"/>
      <c r="P985" s="30"/>
      <c r="Q985" s="30"/>
      <c r="R985" s="30"/>
      <c r="S985" s="30"/>
      <c r="T985" s="30"/>
      <c r="U985" s="30"/>
      <c r="V985" s="30"/>
      <c r="W985" s="30"/>
      <c r="X985" s="30"/>
      <c r="Y985" s="30"/>
      <c r="Z985" s="30"/>
      <c r="AA985" s="30"/>
      <c r="AB985" s="30"/>
      <c r="AC985" s="30"/>
      <c r="AD985" s="30"/>
      <c r="AE985" s="30"/>
      <c r="AF985" s="30"/>
      <c r="AG985" s="30"/>
      <c r="AH985" s="30"/>
      <c r="AI985" s="30"/>
      <c r="AJ985" s="30"/>
      <c r="AK985" s="30"/>
      <c r="AL985" s="30"/>
      <c r="AM985" s="30"/>
      <c r="AN985" s="30"/>
      <c r="AO985" s="30"/>
      <c r="AP985" s="30"/>
      <c r="AQ985" s="30"/>
      <c r="AR985" s="30"/>
      <c r="AS985" s="30"/>
      <c r="AT985" s="30"/>
      <c r="AU985" s="30"/>
      <c r="AV985" s="30"/>
      <c r="AW985" s="30"/>
      <c r="AX985" s="30"/>
      <c r="AY985" s="30"/>
      <c r="AZ985" s="30"/>
      <c r="BA985" s="30"/>
      <c r="BB985" s="30"/>
      <c r="BC985" s="30"/>
      <c r="BD985" s="30"/>
      <c r="BE985" s="30"/>
      <c r="BF985" s="30"/>
      <c r="BG985" s="30"/>
      <c r="BH985" s="30"/>
      <c r="BI985" s="30"/>
      <c r="BJ985" s="30"/>
      <c r="BK985" s="30"/>
      <c r="BL985" s="30"/>
      <c r="BM985" s="30"/>
      <c r="BN985" s="30"/>
      <c r="BO985" s="30"/>
      <c r="BP985" s="30"/>
      <c r="BQ985" s="30"/>
      <c r="BR985" s="30"/>
      <c r="BS985" s="30"/>
      <c r="BT985" s="30"/>
      <c r="BU985" s="30"/>
      <c r="BV985" s="30"/>
      <c r="BW985" s="30"/>
      <c r="BX985" s="30"/>
      <c r="BY985" s="30"/>
      <c r="BZ985" s="30"/>
      <c r="CA985" s="30"/>
      <c r="CB985" s="30"/>
      <c r="CC985" s="30"/>
      <c r="CD985" s="30"/>
      <c r="CE985" s="30"/>
      <c r="CF985" s="30"/>
      <c r="CG985" s="30"/>
      <c r="CH985" s="30"/>
      <c r="CI985" s="30"/>
      <c r="CJ985" s="30"/>
      <c r="CK985" s="30"/>
      <c r="CL985" s="30"/>
      <c r="CM985" s="30"/>
      <c r="CN985" s="30"/>
      <c r="CO985" s="30"/>
      <c r="CP985" s="30"/>
      <c r="CQ985" s="30"/>
      <c r="CR985" s="30"/>
    </row>
    <row r="986" spans="1:96" x14ac:dyDescent="0.25">
      <c r="A986" s="30" t="s">
        <v>359</v>
      </c>
      <c r="B986" s="30">
        <v>4190</v>
      </c>
      <c r="C986" s="30" t="s">
        <v>2666</v>
      </c>
      <c r="D986" s="30">
        <v>1420</v>
      </c>
      <c r="E986" s="30"/>
      <c r="F986" s="30"/>
      <c r="G986" s="30"/>
      <c r="H986" s="30"/>
      <c r="I986" s="30"/>
      <c r="J986" s="30"/>
      <c r="K986" s="30"/>
      <c r="L986" s="30"/>
      <c r="M986" s="30"/>
      <c r="N986" s="30"/>
      <c r="O986" s="30"/>
      <c r="P986" s="30"/>
      <c r="Q986" s="30"/>
      <c r="R986" s="30"/>
      <c r="S986" s="30"/>
      <c r="T986" s="30"/>
      <c r="U986" s="30"/>
      <c r="V986" s="30"/>
      <c r="W986" s="30"/>
      <c r="X986" s="30"/>
      <c r="Y986" s="30"/>
      <c r="Z986" s="30"/>
      <c r="AA986" s="30"/>
      <c r="AB986" s="30"/>
      <c r="AC986" s="30"/>
      <c r="AD986" s="30"/>
      <c r="AE986" s="30"/>
      <c r="AF986" s="30"/>
      <c r="AG986" s="30"/>
      <c r="AH986" s="30"/>
      <c r="AI986" s="30"/>
      <c r="AJ986" s="30"/>
      <c r="AK986" s="30"/>
      <c r="AL986" s="30"/>
      <c r="AM986" s="30"/>
      <c r="AN986" s="30"/>
      <c r="AO986" s="30"/>
      <c r="AP986" s="30"/>
      <c r="AQ986" s="30"/>
      <c r="AR986" s="30"/>
      <c r="AS986" s="30"/>
      <c r="AT986" s="30"/>
      <c r="AU986" s="30"/>
      <c r="AV986" s="30"/>
      <c r="AW986" s="30"/>
      <c r="AX986" s="30"/>
      <c r="AY986" s="30"/>
      <c r="AZ986" s="30"/>
      <c r="BA986" s="30"/>
      <c r="BB986" s="30"/>
      <c r="BC986" s="30"/>
      <c r="BD986" s="30"/>
      <c r="BE986" s="30"/>
      <c r="BF986" s="30"/>
      <c r="BG986" s="30"/>
      <c r="BH986" s="30"/>
      <c r="BI986" s="30"/>
      <c r="BJ986" s="30"/>
      <c r="BK986" s="30"/>
      <c r="BL986" s="30"/>
      <c r="BM986" s="30"/>
      <c r="BN986" s="30"/>
      <c r="BO986" s="30"/>
      <c r="BP986" s="30"/>
      <c r="BQ986" s="30"/>
      <c r="BR986" s="30"/>
      <c r="BS986" s="30"/>
      <c r="BT986" s="30"/>
      <c r="BU986" s="30"/>
      <c r="BV986" s="30"/>
      <c r="BW986" s="30"/>
      <c r="BX986" s="30"/>
      <c r="BY986" s="30"/>
      <c r="BZ986" s="30"/>
      <c r="CA986" s="30"/>
      <c r="CB986" s="30"/>
      <c r="CC986" s="30"/>
      <c r="CD986" s="30"/>
      <c r="CE986" s="30"/>
      <c r="CF986" s="30"/>
      <c r="CG986" s="30"/>
      <c r="CH986" s="30"/>
      <c r="CI986" s="30"/>
      <c r="CJ986" s="30"/>
      <c r="CK986" s="30"/>
      <c r="CL986" s="30"/>
      <c r="CM986" s="30"/>
      <c r="CN986" s="30"/>
      <c r="CO986" s="30"/>
      <c r="CP986" s="30"/>
      <c r="CQ986" s="30"/>
      <c r="CR986" s="30"/>
    </row>
    <row r="987" spans="1:96" x14ac:dyDescent="0.25">
      <c r="A987" s="30" t="s">
        <v>360</v>
      </c>
      <c r="B987" s="30">
        <v>4202</v>
      </c>
      <c r="C987" s="30" t="s">
        <v>2671</v>
      </c>
      <c r="D987" s="30">
        <v>470</v>
      </c>
      <c r="E987" s="30"/>
      <c r="F987" s="30"/>
      <c r="G987" s="30"/>
      <c r="H987" s="30"/>
      <c r="I987" s="30"/>
      <c r="J987" s="30"/>
      <c r="K987" s="30"/>
      <c r="L987" s="30"/>
      <c r="M987" s="30"/>
      <c r="N987" s="30"/>
      <c r="O987" s="30"/>
      <c r="P987" s="30"/>
      <c r="Q987" s="30"/>
      <c r="R987" s="30"/>
      <c r="S987" s="30"/>
      <c r="T987" s="30"/>
      <c r="U987" s="30"/>
      <c r="V987" s="30"/>
      <c r="W987" s="30"/>
      <c r="X987" s="30"/>
      <c r="Y987" s="30"/>
      <c r="Z987" s="30"/>
      <c r="AA987" s="30"/>
      <c r="AB987" s="30"/>
      <c r="AC987" s="30"/>
      <c r="AD987" s="30"/>
      <c r="AE987" s="30"/>
      <c r="AF987" s="30"/>
      <c r="AG987" s="30"/>
      <c r="AH987" s="30"/>
      <c r="AI987" s="30"/>
      <c r="AJ987" s="30"/>
      <c r="AK987" s="30"/>
      <c r="AL987" s="30"/>
      <c r="AM987" s="30"/>
      <c r="AN987" s="30"/>
      <c r="AO987" s="30"/>
      <c r="AP987" s="30"/>
      <c r="AQ987" s="30"/>
      <c r="AR987" s="30"/>
      <c r="AS987" s="30"/>
      <c r="AT987" s="30"/>
      <c r="AU987" s="30"/>
      <c r="AV987" s="30"/>
      <c r="AW987" s="30"/>
      <c r="AX987" s="30"/>
      <c r="AY987" s="30"/>
      <c r="AZ987" s="30"/>
      <c r="BA987" s="30"/>
      <c r="BB987" s="30"/>
      <c r="BC987" s="30"/>
      <c r="BD987" s="30"/>
      <c r="BE987" s="30"/>
      <c r="BF987" s="30"/>
      <c r="BG987" s="30"/>
      <c r="BH987" s="30"/>
      <c r="BI987" s="30"/>
      <c r="BJ987" s="30"/>
      <c r="BK987" s="30"/>
      <c r="BL987" s="30"/>
      <c r="BM987" s="30"/>
      <c r="BN987" s="30"/>
      <c r="BO987" s="30"/>
      <c r="BP987" s="30"/>
      <c r="BQ987" s="30"/>
      <c r="BR987" s="30"/>
      <c r="BS987" s="30"/>
      <c r="BT987" s="30"/>
      <c r="BU987" s="30"/>
      <c r="BV987" s="30"/>
      <c r="BW987" s="30"/>
      <c r="BX987" s="30"/>
      <c r="BY987" s="30"/>
      <c r="BZ987" s="30"/>
      <c r="CA987" s="30"/>
      <c r="CB987" s="30"/>
      <c r="CC987" s="30"/>
      <c r="CD987" s="30"/>
      <c r="CE987" s="30"/>
      <c r="CF987" s="30"/>
      <c r="CG987" s="30"/>
      <c r="CH987" s="30"/>
      <c r="CI987" s="30"/>
      <c r="CJ987" s="30"/>
      <c r="CK987" s="30"/>
      <c r="CL987" s="30"/>
      <c r="CM987" s="30"/>
      <c r="CN987" s="30"/>
      <c r="CO987" s="30"/>
      <c r="CP987" s="30"/>
      <c r="CQ987" s="30"/>
      <c r="CR987" s="30"/>
    </row>
    <row r="988" spans="1:96" x14ac:dyDescent="0.25">
      <c r="A988" s="30" t="s">
        <v>361</v>
      </c>
      <c r="B988" s="30">
        <v>4227</v>
      </c>
      <c r="C988" s="30" t="s">
        <v>2941</v>
      </c>
      <c r="D988" s="30">
        <v>3220</v>
      </c>
      <c r="E988" s="30"/>
      <c r="F988" s="30"/>
      <c r="G988" s="30"/>
      <c r="H988" s="30"/>
      <c r="I988" s="30"/>
      <c r="J988" s="30"/>
      <c r="K988" s="30"/>
      <c r="L988" s="30"/>
      <c r="M988" s="30"/>
      <c r="N988" s="30"/>
      <c r="O988" s="30"/>
      <c r="P988" s="30"/>
      <c r="Q988" s="30"/>
      <c r="R988" s="30"/>
      <c r="S988" s="30"/>
      <c r="T988" s="30"/>
      <c r="U988" s="30"/>
      <c r="V988" s="30"/>
      <c r="W988" s="30"/>
      <c r="X988" s="30"/>
      <c r="Y988" s="30"/>
      <c r="Z988" s="30"/>
      <c r="AA988" s="30"/>
      <c r="AB988" s="30"/>
      <c r="AC988" s="30"/>
      <c r="AD988" s="30"/>
      <c r="AE988" s="30"/>
      <c r="AF988" s="30"/>
      <c r="AG988" s="30"/>
      <c r="AH988" s="30"/>
      <c r="AI988" s="30"/>
      <c r="AJ988" s="30"/>
      <c r="AK988" s="30"/>
      <c r="AL988" s="30"/>
      <c r="AM988" s="30"/>
      <c r="AN988" s="30"/>
      <c r="AO988" s="30"/>
      <c r="AP988" s="30"/>
      <c r="AQ988" s="30"/>
      <c r="AR988" s="30"/>
      <c r="AS988" s="30"/>
      <c r="AT988" s="30"/>
      <c r="AU988" s="30"/>
      <c r="AV988" s="30"/>
      <c r="AW988" s="30"/>
      <c r="AX988" s="30"/>
      <c r="AY988" s="30"/>
      <c r="AZ988" s="30"/>
      <c r="BA988" s="30"/>
      <c r="BB988" s="30"/>
      <c r="BC988" s="30"/>
      <c r="BD988" s="30"/>
      <c r="BE988" s="30"/>
      <c r="BF988" s="30"/>
      <c r="BG988" s="30"/>
      <c r="BH988" s="30"/>
      <c r="BI988" s="30"/>
      <c r="BJ988" s="30"/>
      <c r="BK988" s="30"/>
      <c r="BL988" s="30"/>
      <c r="BM988" s="30"/>
      <c r="BN988" s="30"/>
      <c r="BO988" s="30"/>
      <c r="BP988" s="30"/>
      <c r="BQ988" s="30"/>
      <c r="BR988" s="30"/>
      <c r="BS988" s="30"/>
      <c r="BT988" s="30"/>
      <c r="BU988" s="30"/>
      <c r="BV988" s="30"/>
      <c r="BW988" s="30"/>
      <c r="BX988" s="30"/>
      <c r="BY988" s="30"/>
      <c r="BZ988" s="30"/>
      <c r="CA988" s="30"/>
      <c r="CB988" s="30"/>
      <c r="CC988" s="30"/>
      <c r="CD988" s="30"/>
      <c r="CE988" s="30"/>
      <c r="CF988" s="30"/>
      <c r="CG988" s="30"/>
      <c r="CH988" s="30"/>
      <c r="CI988" s="30"/>
      <c r="CJ988" s="30"/>
      <c r="CK988" s="30"/>
      <c r="CL988" s="30"/>
      <c r="CM988" s="30"/>
      <c r="CN988" s="30"/>
      <c r="CO988" s="30"/>
      <c r="CP988" s="30"/>
      <c r="CQ988" s="30"/>
      <c r="CR988" s="30"/>
    </row>
    <row r="989" spans="1:96" x14ac:dyDescent="0.25">
      <c r="A989" s="30" t="s">
        <v>362</v>
      </c>
      <c r="B989" s="30">
        <v>4231</v>
      </c>
      <c r="C989" s="30" t="s">
        <v>2941</v>
      </c>
      <c r="D989" s="30">
        <v>3220</v>
      </c>
      <c r="E989" s="30"/>
      <c r="F989" s="30"/>
      <c r="G989" s="30"/>
      <c r="H989" s="30"/>
      <c r="I989" s="30"/>
      <c r="J989" s="30"/>
      <c r="K989" s="30"/>
      <c r="L989" s="30"/>
      <c r="M989" s="30"/>
      <c r="N989" s="30"/>
      <c r="O989" s="30"/>
      <c r="P989" s="30"/>
      <c r="Q989" s="30"/>
      <c r="R989" s="30"/>
      <c r="S989" s="30"/>
      <c r="T989" s="30"/>
      <c r="U989" s="30"/>
      <c r="V989" s="30"/>
      <c r="W989" s="30"/>
      <c r="X989" s="30"/>
      <c r="Y989" s="30"/>
      <c r="Z989" s="30"/>
      <c r="AA989" s="30"/>
      <c r="AB989" s="30"/>
      <c r="AC989" s="30"/>
      <c r="AD989" s="30"/>
      <c r="AE989" s="30"/>
      <c r="AF989" s="30"/>
      <c r="AG989" s="30"/>
      <c r="AH989" s="30"/>
      <c r="AI989" s="30"/>
      <c r="AJ989" s="30"/>
      <c r="AK989" s="30"/>
      <c r="AL989" s="30"/>
      <c r="AM989" s="30"/>
      <c r="AN989" s="30"/>
      <c r="AO989" s="30"/>
      <c r="AP989" s="30"/>
      <c r="AQ989" s="30"/>
      <c r="AR989" s="30"/>
      <c r="AS989" s="30"/>
      <c r="AT989" s="30"/>
      <c r="AU989" s="30"/>
      <c r="AV989" s="30"/>
      <c r="AW989" s="30"/>
      <c r="AX989" s="30"/>
      <c r="AY989" s="30"/>
      <c r="AZ989" s="30"/>
      <c r="BA989" s="30"/>
      <c r="BB989" s="30"/>
      <c r="BC989" s="30"/>
      <c r="BD989" s="30"/>
      <c r="BE989" s="30"/>
      <c r="BF989" s="30"/>
      <c r="BG989" s="30"/>
      <c r="BH989" s="30"/>
      <c r="BI989" s="30"/>
      <c r="BJ989" s="30"/>
      <c r="BK989" s="30"/>
      <c r="BL989" s="30"/>
      <c r="BM989" s="30"/>
      <c r="BN989" s="30"/>
      <c r="BO989" s="30"/>
      <c r="BP989" s="30"/>
      <c r="BQ989" s="30"/>
      <c r="BR989" s="30"/>
      <c r="BS989" s="30"/>
      <c r="BT989" s="30"/>
      <c r="BU989" s="30"/>
      <c r="BV989" s="30"/>
      <c r="BW989" s="30"/>
      <c r="BX989" s="30"/>
      <c r="BY989" s="30"/>
      <c r="BZ989" s="30"/>
      <c r="CA989" s="30"/>
      <c r="CB989" s="30"/>
      <c r="CC989" s="30"/>
      <c r="CD989" s="30"/>
      <c r="CE989" s="30"/>
      <c r="CF989" s="30"/>
      <c r="CG989" s="30"/>
      <c r="CH989" s="30"/>
      <c r="CI989" s="30"/>
      <c r="CJ989" s="30"/>
      <c r="CK989" s="30"/>
      <c r="CL989" s="30"/>
      <c r="CM989" s="30"/>
      <c r="CN989" s="30"/>
      <c r="CO989" s="30"/>
      <c r="CP989" s="30"/>
      <c r="CQ989" s="30"/>
      <c r="CR989" s="30"/>
    </row>
    <row r="990" spans="1:96" x14ac:dyDescent="0.25">
      <c r="A990" s="30" t="s">
        <v>363</v>
      </c>
      <c r="B990" s="30">
        <v>4179</v>
      </c>
      <c r="C990" s="30" t="s">
        <v>2942</v>
      </c>
      <c r="D990" s="30">
        <v>1540</v>
      </c>
      <c r="E990" s="30"/>
      <c r="F990" s="30"/>
      <c r="G990" s="30"/>
      <c r="H990" s="30"/>
      <c r="I990" s="30"/>
      <c r="J990" s="30"/>
      <c r="K990" s="30"/>
      <c r="L990" s="30"/>
      <c r="M990" s="30"/>
      <c r="N990" s="30"/>
      <c r="O990" s="30"/>
      <c r="P990" s="30"/>
      <c r="Q990" s="30"/>
      <c r="R990" s="30"/>
      <c r="S990" s="30"/>
      <c r="T990" s="30"/>
      <c r="U990" s="30"/>
      <c r="V990" s="30"/>
      <c r="W990" s="30"/>
      <c r="X990" s="30"/>
      <c r="Y990" s="30"/>
      <c r="Z990" s="30"/>
      <c r="AA990" s="30"/>
      <c r="AB990" s="30"/>
      <c r="AC990" s="30"/>
      <c r="AD990" s="30"/>
      <c r="AE990" s="30"/>
      <c r="AF990" s="30"/>
      <c r="AG990" s="30"/>
      <c r="AH990" s="30"/>
      <c r="AI990" s="30"/>
      <c r="AJ990" s="30"/>
      <c r="AK990" s="30"/>
      <c r="AL990" s="30"/>
      <c r="AM990" s="30"/>
      <c r="AN990" s="30"/>
      <c r="AO990" s="30"/>
      <c r="AP990" s="30"/>
      <c r="AQ990" s="30"/>
      <c r="AR990" s="30"/>
      <c r="AS990" s="30"/>
      <c r="AT990" s="30"/>
      <c r="AU990" s="30"/>
      <c r="AV990" s="30"/>
      <c r="AW990" s="30"/>
      <c r="AX990" s="30"/>
      <c r="AY990" s="30"/>
      <c r="AZ990" s="30"/>
      <c r="BA990" s="30"/>
      <c r="BB990" s="30"/>
      <c r="BC990" s="30"/>
      <c r="BD990" s="30"/>
      <c r="BE990" s="30"/>
      <c r="BF990" s="30"/>
      <c r="BG990" s="30"/>
      <c r="BH990" s="30"/>
      <c r="BI990" s="30"/>
      <c r="BJ990" s="30"/>
      <c r="BK990" s="30"/>
      <c r="BL990" s="30"/>
      <c r="BM990" s="30"/>
      <c r="BN990" s="30"/>
      <c r="BO990" s="30"/>
      <c r="BP990" s="30"/>
      <c r="BQ990" s="30"/>
      <c r="BR990" s="30"/>
      <c r="BS990" s="30"/>
      <c r="BT990" s="30"/>
      <c r="BU990" s="30"/>
      <c r="BV990" s="30"/>
      <c r="BW990" s="30"/>
      <c r="BX990" s="30"/>
      <c r="BY990" s="30"/>
      <c r="BZ990" s="30"/>
      <c r="CA990" s="30"/>
      <c r="CB990" s="30"/>
      <c r="CC990" s="30"/>
      <c r="CD990" s="30"/>
      <c r="CE990" s="30"/>
      <c r="CF990" s="30"/>
      <c r="CG990" s="30"/>
      <c r="CH990" s="30"/>
      <c r="CI990" s="30"/>
      <c r="CJ990" s="30"/>
      <c r="CK990" s="30"/>
      <c r="CL990" s="30"/>
      <c r="CM990" s="30"/>
      <c r="CN990" s="30"/>
      <c r="CO990" s="30"/>
      <c r="CP990" s="30"/>
      <c r="CQ990" s="30"/>
      <c r="CR990" s="30"/>
    </row>
    <row r="991" spans="1:96" x14ac:dyDescent="0.25">
      <c r="A991" s="30" t="s">
        <v>364</v>
      </c>
      <c r="B991" s="30">
        <v>4250</v>
      </c>
      <c r="C991" s="30" t="s">
        <v>2942</v>
      </c>
      <c r="D991" s="30">
        <v>1540</v>
      </c>
      <c r="E991" s="30"/>
      <c r="F991" s="30"/>
      <c r="G991" s="30"/>
      <c r="H991" s="30"/>
      <c r="I991" s="30"/>
      <c r="J991" s="30"/>
      <c r="K991" s="30"/>
      <c r="L991" s="30"/>
      <c r="M991" s="30"/>
      <c r="N991" s="30"/>
      <c r="O991" s="30"/>
      <c r="P991" s="30"/>
      <c r="Q991" s="30"/>
      <c r="R991" s="30"/>
      <c r="S991" s="30"/>
      <c r="T991" s="30"/>
      <c r="U991" s="30"/>
      <c r="V991" s="30"/>
      <c r="W991" s="30"/>
      <c r="X991" s="30"/>
      <c r="Y991" s="30"/>
      <c r="Z991" s="30"/>
      <c r="AA991" s="30"/>
      <c r="AB991" s="30"/>
      <c r="AC991" s="30"/>
      <c r="AD991" s="30"/>
      <c r="AE991" s="30"/>
      <c r="AF991" s="30"/>
      <c r="AG991" s="30"/>
      <c r="AH991" s="30"/>
      <c r="AI991" s="30"/>
      <c r="AJ991" s="30"/>
      <c r="AK991" s="30"/>
      <c r="AL991" s="30"/>
      <c r="AM991" s="30"/>
      <c r="AN991" s="30"/>
      <c r="AO991" s="30"/>
      <c r="AP991" s="30"/>
      <c r="AQ991" s="30"/>
      <c r="AR991" s="30"/>
      <c r="AS991" s="30"/>
      <c r="AT991" s="30"/>
      <c r="AU991" s="30"/>
      <c r="AV991" s="30"/>
      <c r="AW991" s="30"/>
      <c r="AX991" s="30"/>
      <c r="AY991" s="30"/>
      <c r="AZ991" s="30"/>
      <c r="BA991" s="30"/>
      <c r="BB991" s="30"/>
      <c r="BC991" s="30"/>
      <c r="BD991" s="30"/>
      <c r="BE991" s="30"/>
      <c r="BF991" s="30"/>
      <c r="BG991" s="30"/>
      <c r="BH991" s="30"/>
      <c r="BI991" s="30"/>
      <c r="BJ991" s="30"/>
      <c r="BK991" s="30"/>
      <c r="BL991" s="30"/>
      <c r="BM991" s="30"/>
      <c r="BN991" s="30"/>
      <c r="BO991" s="30"/>
      <c r="BP991" s="30"/>
      <c r="BQ991" s="30"/>
      <c r="BR991" s="30"/>
      <c r="BS991" s="30"/>
      <c r="BT991" s="30"/>
      <c r="BU991" s="30"/>
      <c r="BV991" s="30"/>
      <c r="BW991" s="30"/>
      <c r="BX991" s="30"/>
      <c r="BY991" s="30"/>
      <c r="BZ991" s="30"/>
      <c r="CA991" s="30"/>
      <c r="CB991" s="30"/>
      <c r="CC991" s="30"/>
      <c r="CD991" s="30"/>
      <c r="CE991" s="30"/>
      <c r="CF991" s="30"/>
      <c r="CG991" s="30"/>
      <c r="CH991" s="30"/>
      <c r="CI991" s="30"/>
      <c r="CJ991" s="30"/>
      <c r="CK991" s="30"/>
      <c r="CL991" s="30"/>
      <c r="CM991" s="30"/>
      <c r="CN991" s="30"/>
      <c r="CO991" s="30"/>
      <c r="CP991" s="30"/>
      <c r="CQ991" s="30"/>
      <c r="CR991" s="30"/>
    </row>
    <row r="992" spans="1:96" x14ac:dyDescent="0.25">
      <c r="A992" s="30" t="s">
        <v>365</v>
      </c>
      <c r="B992" s="30">
        <v>4258</v>
      </c>
      <c r="C992" s="30" t="s">
        <v>2942</v>
      </c>
      <c r="D992" s="30">
        <v>1540</v>
      </c>
      <c r="E992" s="30"/>
      <c r="F992" s="30"/>
      <c r="G992" s="30"/>
      <c r="H992" s="30"/>
      <c r="I992" s="30"/>
      <c r="J992" s="30"/>
      <c r="K992" s="30"/>
      <c r="L992" s="30"/>
      <c r="M992" s="30"/>
      <c r="N992" s="30"/>
      <c r="O992" s="30"/>
      <c r="P992" s="30"/>
      <c r="Q992" s="30"/>
      <c r="R992" s="30"/>
      <c r="S992" s="30"/>
      <c r="T992" s="30"/>
      <c r="U992" s="30"/>
      <c r="V992" s="30"/>
      <c r="W992" s="30"/>
      <c r="X992" s="30"/>
      <c r="Y992" s="30"/>
      <c r="Z992" s="30"/>
      <c r="AA992" s="30"/>
      <c r="AB992" s="30"/>
      <c r="AC992" s="30"/>
      <c r="AD992" s="30"/>
      <c r="AE992" s="30"/>
      <c r="AF992" s="30"/>
      <c r="AG992" s="30"/>
      <c r="AH992" s="30"/>
      <c r="AI992" s="30"/>
      <c r="AJ992" s="30"/>
      <c r="AK992" s="30"/>
      <c r="AL992" s="30"/>
      <c r="AM992" s="30"/>
      <c r="AN992" s="30"/>
      <c r="AO992" s="30"/>
      <c r="AP992" s="30"/>
      <c r="AQ992" s="30"/>
      <c r="AR992" s="30"/>
      <c r="AS992" s="30"/>
      <c r="AT992" s="30"/>
      <c r="AU992" s="30"/>
      <c r="AV992" s="30"/>
      <c r="AW992" s="30"/>
      <c r="AX992" s="30"/>
      <c r="AY992" s="30"/>
      <c r="AZ992" s="30"/>
      <c r="BA992" s="30"/>
      <c r="BB992" s="30"/>
      <c r="BC992" s="30"/>
      <c r="BD992" s="30"/>
      <c r="BE992" s="30"/>
      <c r="BF992" s="30"/>
      <c r="BG992" s="30"/>
      <c r="BH992" s="30"/>
      <c r="BI992" s="30"/>
      <c r="BJ992" s="30"/>
      <c r="BK992" s="30"/>
      <c r="BL992" s="30"/>
      <c r="BM992" s="30"/>
      <c r="BN992" s="30"/>
      <c r="BO992" s="30"/>
      <c r="BP992" s="30"/>
      <c r="BQ992" s="30"/>
      <c r="BR992" s="30"/>
      <c r="BS992" s="30"/>
      <c r="BT992" s="30"/>
      <c r="BU992" s="30"/>
      <c r="BV992" s="30"/>
      <c r="BW992" s="30"/>
      <c r="BX992" s="30"/>
      <c r="BY992" s="30"/>
      <c r="BZ992" s="30"/>
      <c r="CA992" s="30"/>
      <c r="CB992" s="30"/>
      <c r="CC992" s="30"/>
      <c r="CD992" s="30"/>
      <c r="CE992" s="30"/>
      <c r="CF992" s="30"/>
      <c r="CG992" s="30"/>
      <c r="CH992" s="30"/>
      <c r="CI992" s="30"/>
      <c r="CJ992" s="30"/>
      <c r="CK992" s="30"/>
      <c r="CL992" s="30"/>
      <c r="CM992" s="30"/>
      <c r="CN992" s="30"/>
      <c r="CO992" s="30"/>
      <c r="CP992" s="30"/>
      <c r="CQ992" s="30"/>
      <c r="CR992" s="30"/>
    </row>
    <row r="993" spans="1:96" x14ac:dyDescent="0.25">
      <c r="A993" s="30" t="s">
        <v>366</v>
      </c>
      <c r="B993" s="30">
        <v>4252</v>
      </c>
      <c r="C993" s="30" t="s">
        <v>2942</v>
      </c>
      <c r="D993" s="30">
        <v>1540</v>
      </c>
      <c r="E993" s="30"/>
      <c r="F993" s="30"/>
      <c r="G993" s="30"/>
      <c r="H993" s="30"/>
      <c r="I993" s="30"/>
      <c r="J993" s="30"/>
      <c r="K993" s="30"/>
      <c r="L993" s="30"/>
      <c r="M993" s="30"/>
      <c r="N993" s="30"/>
      <c r="O993" s="30"/>
      <c r="P993" s="30"/>
      <c r="Q993" s="30"/>
      <c r="R993" s="30"/>
      <c r="S993" s="30"/>
      <c r="T993" s="30"/>
      <c r="U993" s="30"/>
      <c r="V993" s="30"/>
      <c r="W993" s="30"/>
      <c r="X993" s="30"/>
      <c r="Y993" s="30"/>
      <c r="Z993" s="30"/>
      <c r="AA993" s="30"/>
      <c r="AB993" s="30"/>
      <c r="AC993" s="30"/>
      <c r="AD993" s="30"/>
      <c r="AE993" s="30"/>
      <c r="AF993" s="30"/>
      <c r="AG993" s="30"/>
      <c r="AH993" s="30"/>
      <c r="AI993" s="30"/>
      <c r="AJ993" s="30"/>
      <c r="AK993" s="30"/>
      <c r="AL993" s="30"/>
      <c r="AM993" s="30"/>
      <c r="AN993" s="30"/>
      <c r="AO993" s="30"/>
      <c r="AP993" s="30"/>
      <c r="AQ993" s="30"/>
      <c r="AR993" s="30"/>
      <c r="AS993" s="30"/>
      <c r="AT993" s="30"/>
      <c r="AU993" s="30"/>
      <c r="AV993" s="30"/>
      <c r="AW993" s="30"/>
      <c r="AX993" s="30"/>
      <c r="AY993" s="30"/>
      <c r="AZ993" s="30"/>
      <c r="BA993" s="30"/>
      <c r="BB993" s="30"/>
      <c r="BC993" s="30"/>
      <c r="BD993" s="30"/>
      <c r="BE993" s="30"/>
      <c r="BF993" s="30"/>
      <c r="BG993" s="30"/>
      <c r="BH993" s="30"/>
      <c r="BI993" s="30"/>
      <c r="BJ993" s="30"/>
      <c r="BK993" s="30"/>
      <c r="BL993" s="30"/>
      <c r="BM993" s="30"/>
      <c r="BN993" s="30"/>
      <c r="BO993" s="30"/>
      <c r="BP993" s="30"/>
      <c r="BQ993" s="30"/>
      <c r="BR993" s="30"/>
      <c r="BS993" s="30"/>
      <c r="BT993" s="30"/>
      <c r="BU993" s="30"/>
      <c r="BV993" s="30"/>
      <c r="BW993" s="30"/>
      <c r="BX993" s="30"/>
      <c r="BY993" s="30"/>
      <c r="BZ993" s="30"/>
      <c r="CA993" s="30"/>
      <c r="CB993" s="30"/>
      <c r="CC993" s="30"/>
      <c r="CD993" s="30"/>
      <c r="CE993" s="30"/>
      <c r="CF993" s="30"/>
      <c r="CG993" s="30"/>
      <c r="CH993" s="30"/>
      <c r="CI993" s="30"/>
      <c r="CJ993" s="30"/>
      <c r="CK993" s="30"/>
      <c r="CL993" s="30"/>
      <c r="CM993" s="30"/>
      <c r="CN993" s="30"/>
      <c r="CO993" s="30"/>
      <c r="CP993" s="30"/>
      <c r="CQ993" s="30"/>
      <c r="CR993" s="30"/>
    </row>
    <row r="994" spans="1:96" x14ac:dyDescent="0.25">
      <c r="A994" s="30" t="s">
        <v>367</v>
      </c>
      <c r="B994" s="30">
        <v>4254</v>
      </c>
      <c r="C994" s="30" t="s">
        <v>2942</v>
      </c>
      <c r="D994" s="30">
        <v>1540</v>
      </c>
      <c r="E994" s="30"/>
      <c r="F994" s="30"/>
      <c r="G994" s="30"/>
      <c r="H994" s="30"/>
      <c r="I994" s="30"/>
      <c r="J994" s="30"/>
      <c r="K994" s="30"/>
      <c r="L994" s="30"/>
      <c r="M994" s="30"/>
      <c r="N994" s="30"/>
      <c r="O994" s="30"/>
      <c r="P994" s="30"/>
      <c r="Q994" s="30"/>
      <c r="R994" s="30"/>
      <c r="S994" s="30"/>
      <c r="T994" s="30"/>
      <c r="U994" s="30"/>
      <c r="V994" s="30"/>
      <c r="W994" s="30"/>
      <c r="X994" s="30"/>
      <c r="Y994" s="30"/>
      <c r="Z994" s="30"/>
      <c r="AA994" s="30"/>
      <c r="AB994" s="30"/>
      <c r="AC994" s="30"/>
      <c r="AD994" s="30"/>
      <c r="AE994" s="30"/>
      <c r="AF994" s="30"/>
      <c r="AG994" s="30"/>
      <c r="AH994" s="30"/>
      <c r="AI994" s="30"/>
      <c r="AJ994" s="30"/>
      <c r="AK994" s="30"/>
      <c r="AL994" s="30"/>
      <c r="AM994" s="30"/>
      <c r="AN994" s="30"/>
      <c r="AO994" s="30"/>
      <c r="AP994" s="30"/>
      <c r="AQ994" s="30"/>
      <c r="AR994" s="30"/>
      <c r="AS994" s="30"/>
      <c r="AT994" s="30"/>
      <c r="AU994" s="30"/>
      <c r="AV994" s="30"/>
      <c r="AW994" s="30"/>
      <c r="AX994" s="30"/>
      <c r="AY994" s="30"/>
      <c r="AZ994" s="30"/>
      <c r="BA994" s="30"/>
      <c r="BB994" s="30"/>
      <c r="BC994" s="30"/>
      <c r="BD994" s="30"/>
      <c r="BE994" s="30"/>
      <c r="BF994" s="30"/>
      <c r="BG994" s="30"/>
      <c r="BH994" s="30"/>
      <c r="BI994" s="30"/>
      <c r="BJ994" s="30"/>
      <c r="BK994" s="30"/>
      <c r="BL994" s="30"/>
      <c r="BM994" s="30"/>
      <c r="BN994" s="30"/>
      <c r="BO994" s="30"/>
      <c r="BP994" s="30"/>
      <c r="BQ994" s="30"/>
      <c r="BR994" s="30"/>
      <c r="BS994" s="30"/>
      <c r="BT994" s="30"/>
      <c r="BU994" s="30"/>
      <c r="BV994" s="30"/>
      <c r="BW994" s="30"/>
      <c r="BX994" s="30"/>
      <c r="BY994" s="30"/>
      <c r="BZ994" s="30"/>
      <c r="CA994" s="30"/>
      <c r="CB994" s="30"/>
      <c r="CC994" s="30"/>
      <c r="CD994" s="30"/>
      <c r="CE994" s="30"/>
      <c r="CF994" s="30"/>
      <c r="CG994" s="30"/>
      <c r="CH994" s="30"/>
      <c r="CI994" s="30"/>
      <c r="CJ994" s="30"/>
      <c r="CK994" s="30"/>
      <c r="CL994" s="30"/>
      <c r="CM994" s="30"/>
      <c r="CN994" s="30"/>
      <c r="CO994" s="30"/>
      <c r="CP994" s="30"/>
      <c r="CQ994" s="30"/>
      <c r="CR994" s="30"/>
    </row>
    <row r="995" spans="1:96" x14ac:dyDescent="0.25">
      <c r="A995" s="30" t="s">
        <v>368</v>
      </c>
      <c r="B995" s="30">
        <v>4333</v>
      </c>
      <c r="C995" s="30" t="s">
        <v>2671</v>
      </c>
      <c r="D995" s="30">
        <v>470</v>
      </c>
      <c r="E995" s="30"/>
      <c r="F995" s="30"/>
      <c r="G995" s="30"/>
      <c r="H995" s="30"/>
      <c r="I995" s="30"/>
      <c r="J995" s="30"/>
      <c r="K995" s="30"/>
      <c r="L995" s="30"/>
      <c r="M995" s="30"/>
      <c r="N995" s="30"/>
      <c r="O995" s="30"/>
      <c r="P995" s="30"/>
      <c r="Q995" s="30"/>
      <c r="R995" s="30"/>
      <c r="S995" s="30"/>
      <c r="T995" s="30"/>
      <c r="U995" s="30"/>
      <c r="V995" s="30"/>
      <c r="W995" s="30"/>
      <c r="X995" s="30"/>
      <c r="Y995" s="30"/>
      <c r="Z995" s="30"/>
      <c r="AA995" s="30"/>
      <c r="AB995" s="30"/>
      <c r="AC995" s="30"/>
      <c r="AD995" s="30"/>
      <c r="AE995" s="30"/>
      <c r="AF995" s="30"/>
      <c r="AG995" s="30"/>
      <c r="AH995" s="30"/>
      <c r="AI995" s="30"/>
      <c r="AJ995" s="30"/>
      <c r="AK995" s="30"/>
      <c r="AL995" s="30"/>
      <c r="AM995" s="30"/>
      <c r="AN995" s="30"/>
      <c r="AO995" s="30"/>
      <c r="AP995" s="30"/>
      <c r="AQ995" s="30"/>
      <c r="AR995" s="30"/>
      <c r="AS995" s="30"/>
      <c r="AT995" s="30"/>
      <c r="AU995" s="30"/>
      <c r="AV995" s="30"/>
      <c r="AW995" s="30"/>
      <c r="AX995" s="30"/>
      <c r="AY995" s="30"/>
      <c r="AZ995" s="30"/>
      <c r="BA995" s="30"/>
      <c r="BB995" s="30"/>
      <c r="BC995" s="30"/>
      <c r="BD995" s="30"/>
      <c r="BE995" s="30"/>
      <c r="BF995" s="30"/>
      <c r="BG995" s="30"/>
      <c r="BH995" s="30"/>
      <c r="BI995" s="30"/>
      <c r="BJ995" s="30"/>
      <c r="BK995" s="30"/>
      <c r="BL995" s="30"/>
      <c r="BM995" s="30"/>
      <c r="BN995" s="30"/>
      <c r="BO995" s="30"/>
      <c r="BP995" s="30"/>
      <c r="BQ995" s="30"/>
      <c r="BR995" s="30"/>
      <c r="BS995" s="30"/>
      <c r="BT995" s="30"/>
      <c r="BU995" s="30"/>
      <c r="BV995" s="30"/>
      <c r="BW995" s="30"/>
      <c r="BX995" s="30"/>
      <c r="BY995" s="30"/>
      <c r="BZ995" s="30"/>
      <c r="CA995" s="30"/>
      <c r="CB995" s="30"/>
      <c r="CC995" s="30"/>
      <c r="CD995" s="30"/>
      <c r="CE995" s="30"/>
      <c r="CF995" s="30"/>
      <c r="CG995" s="30"/>
      <c r="CH995" s="30"/>
      <c r="CI995" s="30"/>
      <c r="CJ995" s="30"/>
      <c r="CK995" s="30"/>
      <c r="CL995" s="30"/>
      <c r="CM995" s="30"/>
      <c r="CN995" s="30"/>
      <c r="CO995" s="30"/>
      <c r="CP995" s="30"/>
      <c r="CQ995" s="30"/>
      <c r="CR995" s="30"/>
    </row>
    <row r="996" spans="1:96" x14ac:dyDescent="0.25">
      <c r="A996" s="30" t="s">
        <v>369</v>
      </c>
      <c r="B996" s="30">
        <v>2128</v>
      </c>
      <c r="C996" s="30" t="s">
        <v>2712</v>
      </c>
      <c r="D996" s="30">
        <v>2000</v>
      </c>
      <c r="E996" s="30"/>
      <c r="F996" s="30"/>
      <c r="G996" s="30"/>
      <c r="H996" s="30"/>
      <c r="I996" s="30"/>
      <c r="J996" s="30"/>
      <c r="K996" s="30"/>
      <c r="L996" s="30"/>
      <c r="M996" s="30"/>
      <c r="N996" s="30"/>
      <c r="O996" s="30"/>
      <c r="P996" s="30"/>
      <c r="Q996" s="30"/>
      <c r="R996" s="30"/>
      <c r="S996" s="30"/>
      <c r="T996" s="30"/>
      <c r="U996" s="30"/>
      <c r="V996" s="30"/>
      <c r="W996" s="30"/>
      <c r="X996" s="30"/>
      <c r="Y996" s="30"/>
      <c r="Z996" s="30"/>
      <c r="AA996" s="30"/>
      <c r="AB996" s="30"/>
      <c r="AC996" s="30"/>
      <c r="AD996" s="30"/>
      <c r="AE996" s="30"/>
      <c r="AF996" s="30"/>
      <c r="AG996" s="30"/>
      <c r="AH996" s="30"/>
      <c r="AI996" s="30"/>
      <c r="AJ996" s="30"/>
      <c r="AK996" s="30"/>
      <c r="AL996" s="30"/>
      <c r="AM996" s="30"/>
      <c r="AN996" s="30"/>
      <c r="AO996" s="30"/>
      <c r="AP996" s="30"/>
      <c r="AQ996" s="30"/>
      <c r="AR996" s="30"/>
      <c r="AS996" s="30"/>
      <c r="AT996" s="30"/>
      <c r="AU996" s="30"/>
      <c r="AV996" s="30"/>
      <c r="AW996" s="30"/>
      <c r="AX996" s="30"/>
      <c r="AY996" s="30"/>
      <c r="AZ996" s="30"/>
      <c r="BA996" s="30"/>
      <c r="BB996" s="30"/>
      <c r="BC996" s="30"/>
      <c r="BD996" s="30"/>
      <c r="BE996" s="30"/>
      <c r="BF996" s="30"/>
      <c r="BG996" s="30"/>
      <c r="BH996" s="30"/>
      <c r="BI996" s="30"/>
      <c r="BJ996" s="30"/>
      <c r="BK996" s="30"/>
      <c r="BL996" s="30"/>
      <c r="BM996" s="30"/>
      <c r="BN996" s="30"/>
      <c r="BO996" s="30"/>
      <c r="BP996" s="30"/>
      <c r="BQ996" s="30"/>
      <c r="BR996" s="30"/>
      <c r="BS996" s="30"/>
      <c r="BT996" s="30"/>
      <c r="BU996" s="30"/>
      <c r="BV996" s="30"/>
      <c r="BW996" s="30"/>
      <c r="BX996" s="30"/>
      <c r="BY996" s="30"/>
      <c r="BZ996" s="30"/>
      <c r="CA996" s="30"/>
      <c r="CB996" s="30"/>
      <c r="CC996" s="30"/>
      <c r="CD996" s="30"/>
      <c r="CE996" s="30"/>
      <c r="CF996" s="30"/>
      <c r="CG996" s="30"/>
      <c r="CH996" s="30"/>
      <c r="CI996" s="30"/>
      <c r="CJ996" s="30"/>
      <c r="CK996" s="30"/>
      <c r="CL996" s="30"/>
      <c r="CM996" s="30"/>
      <c r="CN996" s="30"/>
      <c r="CO996" s="30"/>
      <c r="CP996" s="30"/>
      <c r="CQ996" s="30"/>
      <c r="CR996" s="30"/>
    </row>
    <row r="997" spans="1:96" x14ac:dyDescent="0.25">
      <c r="A997" s="30" t="s">
        <v>370</v>
      </c>
      <c r="B997" s="30">
        <v>4276</v>
      </c>
      <c r="C997" s="30" t="s">
        <v>2706</v>
      </c>
      <c r="D997" s="30">
        <v>130</v>
      </c>
      <c r="E997" s="30"/>
      <c r="F997" s="30"/>
      <c r="G997" s="30"/>
      <c r="H997" s="30"/>
      <c r="I997" s="30"/>
      <c r="J997" s="30"/>
      <c r="K997" s="30"/>
      <c r="L997" s="30"/>
      <c r="M997" s="30"/>
      <c r="N997" s="30"/>
      <c r="O997" s="30"/>
      <c r="P997" s="30"/>
      <c r="Q997" s="30"/>
      <c r="R997" s="30"/>
      <c r="S997" s="30"/>
      <c r="T997" s="30"/>
      <c r="U997" s="30"/>
      <c r="V997" s="30"/>
      <c r="W997" s="30"/>
      <c r="X997" s="30"/>
      <c r="Y997" s="30"/>
      <c r="Z997" s="30"/>
      <c r="AA997" s="30"/>
      <c r="AB997" s="30"/>
      <c r="AC997" s="30"/>
      <c r="AD997" s="30"/>
      <c r="AE997" s="30"/>
      <c r="AF997" s="30"/>
      <c r="AG997" s="30"/>
      <c r="AH997" s="30"/>
      <c r="AI997" s="30"/>
      <c r="AJ997" s="30"/>
      <c r="AK997" s="30"/>
      <c r="AL997" s="30"/>
      <c r="AM997" s="30"/>
      <c r="AN997" s="30"/>
      <c r="AO997" s="30"/>
      <c r="AP997" s="30"/>
      <c r="AQ997" s="30"/>
      <c r="AR997" s="30"/>
      <c r="AS997" s="30"/>
      <c r="AT997" s="30"/>
      <c r="AU997" s="30"/>
      <c r="AV997" s="30"/>
      <c r="AW997" s="30"/>
      <c r="AX997" s="30"/>
      <c r="AY997" s="30"/>
      <c r="AZ997" s="30"/>
      <c r="BA997" s="30"/>
      <c r="BB997" s="30"/>
      <c r="BC997" s="30"/>
      <c r="BD997" s="30"/>
      <c r="BE997" s="30"/>
      <c r="BF997" s="30"/>
      <c r="BG997" s="30"/>
      <c r="BH997" s="30"/>
      <c r="BI997" s="30"/>
      <c r="BJ997" s="30"/>
      <c r="BK997" s="30"/>
      <c r="BL997" s="30"/>
      <c r="BM997" s="30"/>
      <c r="BN997" s="30"/>
      <c r="BO997" s="30"/>
      <c r="BP997" s="30"/>
      <c r="BQ997" s="30"/>
      <c r="BR997" s="30"/>
      <c r="BS997" s="30"/>
      <c r="BT997" s="30"/>
      <c r="BU997" s="30"/>
      <c r="BV997" s="30"/>
      <c r="BW997" s="30"/>
      <c r="BX997" s="30"/>
      <c r="BY997" s="30"/>
      <c r="BZ997" s="30"/>
      <c r="CA997" s="30"/>
      <c r="CB997" s="30"/>
      <c r="CC997" s="30"/>
      <c r="CD997" s="30"/>
      <c r="CE997" s="30"/>
      <c r="CF997" s="30"/>
      <c r="CG997" s="30"/>
      <c r="CH997" s="30"/>
      <c r="CI997" s="30"/>
      <c r="CJ997" s="30"/>
      <c r="CK997" s="30"/>
      <c r="CL997" s="30"/>
      <c r="CM997" s="30"/>
      <c r="CN997" s="30"/>
      <c r="CO997" s="30"/>
      <c r="CP997" s="30"/>
      <c r="CQ997" s="30"/>
      <c r="CR997" s="30"/>
    </row>
    <row r="998" spans="1:96" x14ac:dyDescent="0.25">
      <c r="A998" s="30" t="s">
        <v>371</v>
      </c>
      <c r="B998" s="30">
        <v>4277</v>
      </c>
      <c r="C998" s="30" t="s">
        <v>2910</v>
      </c>
      <c r="D998" s="30">
        <v>1350</v>
      </c>
      <c r="E998" s="30"/>
      <c r="F998" s="30"/>
      <c r="G998" s="30"/>
      <c r="H998" s="30"/>
      <c r="I998" s="30"/>
      <c r="J998" s="30"/>
      <c r="K998" s="30"/>
      <c r="L998" s="30"/>
      <c r="M998" s="30"/>
      <c r="N998" s="30"/>
      <c r="O998" s="30"/>
      <c r="P998" s="30"/>
      <c r="Q998" s="30"/>
      <c r="R998" s="30"/>
      <c r="S998" s="30"/>
      <c r="T998" s="30"/>
      <c r="U998" s="30"/>
      <c r="V998" s="30"/>
      <c r="W998" s="30"/>
      <c r="X998" s="30"/>
      <c r="Y998" s="30"/>
      <c r="Z998" s="30"/>
      <c r="AA998" s="30"/>
      <c r="AB998" s="30"/>
      <c r="AC998" s="30"/>
      <c r="AD998" s="30"/>
      <c r="AE998" s="30"/>
      <c r="AF998" s="30"/>
      <c r="AG998" s="30"/>
      <c r="AH998" s="30"/>
      <c r="AI998" s="30"/>
      <c r="AJ998" s="30"/>
      <c r="AK998" s="30"/>
      <c r="AL998" s="30"/>
      <c r="AM998" s="30"/>
      <c r="AN998" s="30"/>
      <c r="AO998" s="30"/>
      <c r="AP998" s="30"/>
      <c r="AQ998" s="30"/>
      <c r="AR998" s="30"/>
      <c r="AS998" s="30"/>
      <c r="AT998" s="30"/>
      <c r="AU998" s="30"/>
      <c r="AV998" s="30"/>
      <c r="AW998" s="30"/>
      <c r="AX998" s="30"/>
      <c r="AY998" s="30"/>
      <c r="AZ998" s="30"/>
      <c r="BA998" s="30"/>
      <c r="BB998" s="30"/>
      <c r="BC998" s="30"/>
      <c r="BD998" s="30"/>
      <c r="BE998" s="30"/>
      <c r="BF998" s="30"/>
      <c r="BG998" s="30"/>
      <c r="BH998" s="30"/>
      <c r="BI998" s="30"/>
      <c r="BJ998" s="30"/>
      <c r="BK998" s="30"/>
      <c r="BL998" s="30"/>
      <c r="BM998" s="30"/>
      <c r="BN998" s="30"/>
      <c r="BO998" s="30"/>
      <c r="BP998" s="30"/>
      <c r="BQ998" s="30"/>
      <c r="BR998" s="30"/>
      <c r="BS998" s="30"/>
      <c r="BT998" s="30"/>
      <c r="BU998" s="30"/>
      <c r="BV998" s="30"/>
      <c r="BW998" s="30"/>
      <c r="BX998" s="30"/>
      <c r="BY998" s="30"/>
      <c r="BZ998" s="30"/>
      <c r="CA998" s="30"/>
      <c r="CB998" s="30"/>
      <c r="CC998" s="30"/>
      <c r="CD998" s="30"/>
      <c r="CE998" s="30"/>
      <c r="CF998" s="30"/>
      <c r="CG998" s="30"/>
      <c r="CH998" s="30"/>
      <c r="CI998" s="30"/>
      <c r="CJ998" s="30"/>
      <c r="CK998" s="30"/>
      <c r="CL998" s="30"/>
      <c r="CM998" s="30"/>
      <c r="CN998" s="30"/>
      <c r="CO998" s="30"/>
      <c r="CP998" s="30"/>
      <c r="CQ998" s="30"/>
      <c r="CR998" s="30"/>
    </row>
    <row r="999" spans="1:96" x14ac:dyDescent="0.25">
      <c r="A999" s="30" t="s">
        <v>372</v>
      </c>
      <c r="B999" s="30">
        <v>4278</v>
      </c>
      <c r="C999" s="30" t="s">
        <v>2671</v>
      </c>
      <c r="D999" s="30">
        <v>470</v>
      </c>
      <c r="E999" s="30"/>
      <c r="F999" s="30"/>
      <c r="G999" s="30"/>
      <c r="H999" s="30"/>
      <c r="I999" s="30"/>
      <c r="J999" s="30"/>
      <c r="K999" s="30"/>
      <c r="L999" s="30"/>
      <c r="M999" s="30"/>
      <c r="N999" s="30"/>
      <c r="O999" s="30"/>
      <c r="P999" s="30"/>
      <c r="Q999" s="30"/>
      <c r="R999" s="30"/>
      <c r="S999" s="30"/>
      <c r="T999" s="30"/>
      <c r="U999" s="30"/>
      <c r="V999" s="30"/>
      <c r="W999" s="30"/>
      <c r="X999" s="30"/>
      <c r="Y999" s="30"/>
      <c r="Z999" s="30"/>
      <c r="AA999" s="30"/>
      <c r="AB999" s="30"/>
      <c r="AC999" s="30"/>
      <c r="AD999" s="30"/>
      <c r="AE999" s="30"/>
      <c r="AF999" s="30"/>
      <c r="AG999" s="30"/>
      <c r="AH999" s="30"/>
      <c r="AI999" s="30"/>
      <c r="AJ999" s="30"/>
      <c r="AK999" s="30"/>
      <c r="AL999" s="30"/>
      <c r="AM999" s="30"/>
      <c r="AN999" s="30"/>
      <c r="AO999" s="30"/>
      <c r="AP999" s="30"/>
      <c r="AQ999" s="30"/>
      <c r="AR999" s="30"/>
      <c r="AS999" s="30"/>
      <c r="AT999" s="30"/>
      <c r="AU999" s="30"/>
      <c r="AV999" s="30"/>
      <c r="AW999" s="30"/>
      <c r="AX999" s="30"/>
      <c r="AY999" s="30"/>
      <c r="AZ999" s="30"/>
      <c r="BA999" s="30"/>
      <c r="BB999" s="30"/>
      <c r="BC999" s="30"/>
      <c r="BD999" s="30"/>
      <c r="BE999" s="30"/>
      <c r="BF999" s="30"/>
      <c r="BG999" s="30"/>
      <c r="BH999" s="30"/>
      <c r="BI999" s="30"/>
      <c r="BJ999" s="30"/>
      <c r="BK999" s="30"/>
      <c r="BL999" s="30"/>
      <c r="BM999" s="30"/>
      <c r="BN999" s="30"/>
      <c r="BO999" s="30"/>
      <c r="BP999" s="30"/>
      <c r="BQ999" s="30"/>
      <c r="BR999" s="30"/>
      <c r="BS999" s="30"/>
      <c r="BT999" s="30"/>
      <c r="BU999" s="30"/>
      <c r="BV999" s="30"/>
      <c r="BW999" s="30"/>
      <c r="BX999" s="30"/>
      <c r="BY999" s="30"/>
      <c r="BZ999" s="30"/>
      <c r="CA999" s="30"/>
      <c r="CB999" s="30"/>
      <c r="CC999" s="30"/>
      <c r="CD999" s="30"/>
      <c r="CE999" s="30"/>
      <c r="CF999" s="30"/>
      <c r="CG999" s="30"/>
      <c r="CH999" s="30"/>
      <c r="CI999" s="30"/>
      <c r="CJ999" s="30"/>
      <c r="CK999" s="30"/>
      <c r="CL999" s="30"/>
      <c r="CM999" s="30"/>
      <c r="CN999" s="30"/>
      <c r="CO999" s="30"/>
      <c r="CP999" s="30"/>
      <c r="CQ999" s="30"/>
      <c r="CR999" s="30"/>
    </row>
    <row r="1000" spans="1:96" x14ac:dyDescent="0.25">
      <c r="A1000" s="30" t="s">
        <v>373</v>
      </c>
      <c r="B1000" s="30">
        <v>4280</v>
      </c>
      <c r="C1000" s="30" t="s">
        <v>2706</v>
      </c>
      <c r="D1000" s="30">
        <v>130</v>
      </c>
      <c r="E1000" s="30"/>
      <c r="F1000" s="30"/>
      <c r="G1000" s="30"/>
      <c r="H1000" s="30"/>
      <c r="I1000" s="30"/>
      <c r="J1000" s="30"/>
      <c r="K1000" s="30"/>
      <c r="L1000" s="30"/>
      <c r="M1000" s="30"/>
      <c r="N1000" s="30"/>
      <c r="O1000" s="30"/>
      <c r="P1000" s="30"/>
      <c r="Q1000" s="30"/>
      <c r="R1000" s="30"/>
      <c r="S1000" s="30"/>
      <c r="T1000" s="30"/>
      <c r="U1000" s="30"/>
      <c r="V1000" s="30"/>
      <c r="W1000" s="30"/>
      <c r="X1000" s="30"/>
      <c r="Y1000" s="30"/>
      <c r="Z1000" s="30"/>
      <c r="AA1000" s="30"/>
      <c r="AB1000" s="30"/>
      <c r="AC1000" s="30"/>
      <c r="AD1000" s="30"/>
      <c r="AE1000" s="30"/>
      <c r="AF1000" s="30"/>
      <c r="AG1000" s="30"/>
      <c r="AH1000" s="30"/>
      <c r="AI1000" s="30"/>
      <c r="AJ1000" s="30"/>
      <c r="AK1000" s="30"/>
      <c r="AL1000" s="30"/>
      <c r="AM1000" s="30"/>
      <c r="AN1000" s="30"/>
      <c r="AO1000" s="30"/>
      <c r="AP1000" s="30"/>
      <c r="AQ1000" s="30"/>
      <c r="AR1000" s="30"/>
      <c r="AS1000" s="30"/>
      <c r="AT1000" s="30"/>
      <c r="AU1000" s="30"/>
      <c r="AV1000" s="30"/>
      <c r="AW1000" s="30"/>
      <c r="AX1000" s="30"/>
      <c r="AY1000" s="30"/>
      <c r="AZ1000" s="30"/>
      <c r="BA1000" s="30"/>
      <c r="BB1000" s="30"/>
      <c r="BC1000" s="30"/>
      <c r="BD1000" s="30"/>
      <c r="BE1000" s="30"/>
      <c r="BF1000" s="30"/>
      <c r="BG1000" s="30"/>
      <c r="BH1000" s="30"/>
      <c r="BI1000" s="30"/>
      <c r="BJ1000" s="30"/>
      <c r="BK1000" s="30"/>
      <c r="BL1000" s="30"/>
      <c r="BM1000" s="30"/>
      <c r="BN1000" s="30"/>
      <c r="BO1000" s="30"/>
      <c r="BP1000" s="30"/>
      <c r="BQ1000" s="30"/>
      <c r="BR1000" s="30"/>
      <c r="BS1000" s="30"/>
      <c r="BT1000" s="30"/>
      <c r="BU1000" s="30"/>
      <c r="BV1000" s="30"/>
      <c r="BW1000" s="30"/>
      <c r="BX1000" s="30"/>
      <c r="BY1000" s="30"/>
      <c r="BZ1000" s="30"/>
      <c r="CA1000" s="30"/>
      <c r="CB1000" s="30"/>
      <c r="CC1000" s="30"/>
      <c r="CD1000" s="30"/>
      <c r="CE1000" s="30"/>
      <c r="CF1000" s="30"/>
      <c r="CG1000" s="30"/>
      <c r="CH1000" s="30"/>
      <c r="CI1000" s="30"/>
      <c r="CJ1000" s="30"/>
      <c r="CK1000" s="30"/>
      <c r="CL1000" s="30"/>
      <c r="CM1000" s="30"/>
      <c r="CN1000" s="30"/>
      <c r="CO1000" s="30"/>
      <c r="CP1000" s="30"/>
      <c r="CQ1000" s="30"/>
      <c r="CR1000" s="30"/>
    </row>
    <row r="1001" spans="1:96" x14ac:dyDescent="0.25">
      <c r="A1001" s="30" t="s">
        <v>374</v>
      </c>
      <c r="B1001" s="30">
        <v>4369</v>
      </c>
      <c r="C1001" s="30" t="s">
        <v>2943</v>
      </c>
      <c r="D1001" s="30">
        <v>2862</v>
      </c>
      <c r="E1001" s="30"/>
      <c r="F1001" s="30"/>
      <c r="G1001" s="30"/>
      <c r="H1001" s="30"/>
      <c r="I1001" s="30"/>
      <c r="J1001" s="30"/>
      <c r="K1001" s="30"/>
      <c r="L1001" s="30"/>
      <c r="M1001" s="30"/>
      <c r="N1001" s="30"/>
      <c r="O1001" s="30"/>
      <c r="P1001" s="30"/>
      <c r="Q1001" s="30"/>
      <c r="R1001" s="30"/>
      <c r="S1001" s="30"/>
      <c r="T1001" s="30"/>
      <c r="U1001" s="30"/>
      <c r="V1001" s="30"/>
      <c r="W1001" s="30"/>
      <c r="X1001" s="30"/>
      <c r="Y1001" s="30"/>
      <c r="Z1001" s="30"/>
      <c r="AA1001" s="30"/>
      <c r="AB1001" s="30"/>
      <c r="AC1001" s="30"/>
      <c r="AD1001" s="30"/>
      <c r="AE1001" s="30"/>
      <c r="AF1001" s="30"/>
      <c r="AG1001" s="30"/>
      <c r="AH1001" s="30"/>
      <c r="AI1001" s="30"/>
      <c r="AJ1001" s="30"/>
      <c r="AK1001" s="30"/>
      <c r="AL1001" s="30"/>
      <c r="AM1001" s="30"/>
      <c r="AN1001" s="30"/>
      <c r="AO1001" s="30"/>
      <c r="AP1001" s="30"/>
      <c r="AQ1001" s="30"/>
      <c r="AR1001" s="30"/>
      <c r="AS1001" s="30"/>
      <c r="AT1001" s="30"/>
      <c r="AU1001" s="30"/>
      <c r="AV1001" s="30"/>
      <c r="AW1001" s="30"/>
      <c r="AX1001" s="30"/>
      <c r="AY1001" s="30"/>
      <c r="AZ1001" s="30"/>
      <c r="BA1001" s="30"/>
      <c r="BB1001" s="30"/>
      <c r="BC1001" s="30"/>
      <c r="BD1001" s="30"/>
      <c r="BE1001" s="30"/>
      <c r="BF1001" s="30"/>
      <c r="BG1001" s="30"/>
      <c r="BH1001" s="30"/>
      <c r="BI1001" s="30"/>
      <c r="BJ1001" s="30"/>
      <c r="BK1001" s="30"/>
      <c r="BL1001" s="30"/>
      <c r="BM1001" s="30"/>
      <c r="BN1001" s="30"/>
      <c r="BO1001" s="30"/>
      <c r="BP1001" s="30"/>
      <c r="BQ1001" s="30"/>
      <c r="BR1001" s="30"/>
      <c r="BS1001" s="30"/>
      <c r="BT1001" s="30"/>
      <c r="BU1001" s="30"/>
      <c r="BV1001" s="30"/>
      <c r="BW1001" s="30"/>
      <c r="BX1001" s="30"/>
      <c r="BY1001" s="30"/>
      <c r="BZ1001" s="30"/>
      <c r="CA1001" s="30"/>
      <c r="CB1001" s="30"/>
      <c r="CC1001" s="30"/>
      <c r="CD1001" s="30"/>
      <c r="CE1001" s="30"/>
      <c r="CF1001" s="30"/>
      <c r="CG1001" s="30"/>
      <c r="CH1001" s="30"/>
      <c r="CI1001" s="30"/>
      <c r="CJ1001" s="30"/>
      <c r="CK1001" s="30"/>
      <c r="CL1001" s="30"/>
      <c r="CM1001" s="30"/>
      <c r="CN1001" s="30"/>
      <c r="CO1001" s="30"/>
      <c r="CP1001" s="30"/>
      <c r="CQ1001" s="30"/>
      <c r="CR1001" s="30"/>
    </row>
    <row r="1002" spans="1:96" x14ac:dyDescent="0.25">
      <c r="A1002" s="30" t="s">
        <v>375</v>
      </c>
      <c r="B1002" s="30">
        <v>4270</v>
      </c>
      <c r="C1002" s="30" t="s">
        <v>2696</v>
      </c>
      <c r="D1002" s="30">
        <v>180</v>
      </c>
      <c r="E1002" s="30"/>
      <c r="F1002" s="30"/>
      <c r="G1002" s="30"/>
      <c r="H1002" s="30"/>
      <c r="I1002" s="30"/>
      <c r="J1002" s="30"/>
      <c r="K1002" s="30"/>
      <c r="L1002" s="30"/>
      <c r="M1002" s="30"/>
      <c r="N1002" s="30"/>
      <c r="O1002" s="30"/>
      <c r="P1002" s="30"/>
      <c r="Q1002" s="30"/>
      <c r="R1002" s="30"/>
      <c r="S1002" s="30"/>
      <c r="T1002" s="30"/>
      <c r="U1002" s="30"/>
      <c r="V1002" s="30"/>
      <c r="W1002" s="30"/>
      <c r="X1002" s="30"/>
      <c r="Y1002" s="30"/>
      <c r="Z1002" s="30"/>
      <c r="AA1002" s="30"/>
      <c r="AB1002" s="30"/>
      <c r="AC1002" s="30"/>
      <c r="AD1002" s="30"/>
      <c r="AE1002" s="30"/>
      <c r="AF1002" s="30"/>
      <c r="AG1002" s="30"/>
      <c r="AH1002" s="30"/>
      <c r="AI1002" s="30"/>
      <c r="AJ1002" s="30"/>
      <c r="AK1002" s="30"/>
      <c r="AL1002" s="30"/>
      <c r="AM1002" s="30"/>
      <c r="AN1002" s="30"/>
      <c r="AO1002" s="30"/>
      <c r="AP1002" s="30"/>
      <c r="AQ1002" s="30"/>
      <c r="AR1002" s="30"/>
      <c r="AS1002" s="30"/>
      <c r="AT1002" s="30"/>
      <c r="AU1002" s="30"/>
      <c r="AV1002" s="30"/>
      <c r="AW1002" s="30"/>
      <c r="AX1002" s="30"/>
      <c r="AY1002" s="30"/>
      <c r="AZ1002" s="30"/>
      <c r="BA1002" s="30"/>
      <c r="BB1002" s="30"/>
      <c r="BC1002" s="30"/>
      <c r="BD1002" s="30"/>
      <c r="BE1002" s="30"/>
      <c r="BF1002" s="30"/>
      <c r="BG1002" s="30"/>
      <c r="BH1002" s="30"/>
      <c r="BI1002" s="30"/>
      <c r="BJ1002" s="30"/>
      <c r="BK1002" s="30"/>
      <c r="BL1002" s="30"/>
      <c r="BM1002" s="30"/>
      <c r="BN1002" s="30"/>
      <c r="BO1002" s="30"/>
      <c r="BP1002" s="30"/>
      <c r="BQ1002" s="30"/>
      <c r="BR1002" s="30"/>
      <c r="BS1002" s="30"/>
      <c r="BT1002" s="30"/>
      <c r="BU1002" s="30"/>
      <c r="BV1002" s="30"/>
      <c r="BW1002" s="30"/>
      <c r="BX1002" s="30"/>
      <c r="BY1002" s="30"/>
      <c r="BZ1002" s="30"/>
      <c r="CA1002" s="30"/>
      <c r="CB1002" s="30"/>
      <c r="CC1002" s="30"/>
      <c r="CD1002" s="30"/>
      <c r="CE1002" s="30"/>
      <c r="CF1002" s="30"/>
      <c r="CG1002" s="30"/>
      <c r="CH1002" s="30"/>
      <c r="CI1002" s="30"/>
      <c r="CJ1002" s="30"/>
      <c r="CK1002" s="30"/>
      <c r="CL1002" s="30"/>
      <c r="CM1002" s="30"/>
      <c r="CN1002" s="30"/>
      <c r="CO1002" s="30"/>
      <c r="CP1002" s="30"/>
      <c r="CQ1002" s="30"/>
      <c r="CR1002" s="30"/>
    </row>
    <row r="1003" spans="1:96" x14ac:dyDescent="0.25">
      <c r="A1003" s="30" t="s">
        <v>376</v>
      </c>
      <c r="B1003" s="30">
        <v>4282</v>
      </c>
      <c r="C1003" s="30" t="s">
        <v>2764</v>
      </c>
      <c r="D1003" s="30">
        <v>1550</v>
      </c>
      <c r="E1003" s="30"/>
      <c r="F1003" s="30"/>
      <c r="G1003" s="30"/>
      <c r="H1003" s="30"/>
      <c r="I1003" s="30"/>
      <c r="J1003" s="30"/>
      <c r="K1003" s="30"/>
      <c r="L1003" s="30"/>
      <c r="M1003" s="30"/>
      <c r="N1003" s="30"/>
      <c r="O1003" s="30"/>
      <c r="P1003" s="30"/>
      <c r="Q1003" s="30"/>
      <c r="R1003" s="30"/>
      <c r="S1003" s="30"/>
      <c r="T1003" s="30"/>
      <c r="U1003" s="30"/>
      <c r="V1003" s="30"/>
      <c r="W1003" s="30"/>
      <c r="X1003" s="30"/>
      <c r="Y1003" s="30"/>
      <c r="Z1003" s="30"/>
      <c r="AA1003" s="30"/>
      <c r="AB1003" s="30"/>
      <c r="AC1003" s="30"/>
      <c r="AD1003" s="30"/>
      <c r="AE1003" s="30"/>
      <c r="AF1003" s="30"/>
      <c r="AG1003" s="30"/>
      <c r="AH1003" s="30"/>
      <c r="AI1003" s="30"/>
      <c r="AJ1003" s="30"/>
      <c r="AK1003" s="30"/>
      <c r="AL1003" s="30"/>
      <c r="AM1003" s="30"/>
      <c r="AN1003" s="30"/>
      <c r="AO1003" s="30"/>
      <c r="AP1003" s="30"/>
      <c r="AQ1003" s="30"/>
      <c r="AR1003" s="30"/>
      <c r="AS1003" s="30"/>
      <c r="AT1003" s="30"/>
      <c r="AU1003" s="30"/>
      <c r="AV1003" s="30"/>
      <c r="AW1003" s="30"/>
      <c r="AX1003" s="30"/>
      <c r="AY1003" s="30"/>
      <c r="AZ1003" s="30"/>
      <c r="BA1003" s="30"/>
      <c r="BB1003" s="30"/>
      <c r="BC1003" s="30"/>
      <c r="BD1003" s="30"/>
      <c r="BE1003" s="30"/>
      <c r="BF1003" s="30"/>
      <c r="BG1003" s="30"/>
      <c r="BH1003" s="30"/>
      <c r="BI1003" s="30"/>
      <c r="BJ1003" s="30"/>
      <c r="BK1003" s="30"/>
      <c r="BL1003" s="30"/>
      <c r="BM1003" s="30"/>
      <c r="BN1003" s="30"/>
      <c r="BO1003" s="30"/>
      <c r="BP1003" s="30"/>
      <c r="BQ1003" s="30"/>
      <c r="BR1003" s="30"/>
      <c r="BS1003" s="30"/>
      <c r="BT1003" s="30"/>
      <c r="BU1003" s="30"/>
      <c r="BV1003" s="30"/>
      <c r="BW1003" s="30"/>
      <c r="BX1003" s="30"/>
      <c r="BY1003" s="30"/>
      <c r="BZ1003" s="30"/>
      <c r="CA1003" s="30"/>
      <c r="CB1003" s="30"/>
      <c r="CC1003" s="30"/>
      <c r="CD1003" s="30"/>
      <c r="CE1003" s="30"/>
      <c r="CF1003" s="30"/>
      <c r="CG1003" s="30"/>
      <c r="CH1003" s="30"/>
      <c r="CI1003" s="30"/>
      <c r="CJ1003" s="30"/>
      <c r="CK1003" s="30"/>
      <c r="CL1003" s="30"/>
      <c r="CM1003" s="30"/>
      <c r="CN1003" s="30"/>
      <c r="CO1003" s="30"/>
      <c r="CP1003" s="30"/>
      <c r="CQ1003" s="30"/>
      <c r="CR1003" s="30"/>
    </row>
    <row r="1004" spans="1:96" x14ac:dyDescent="0.25">
      <c r="A1004" s="30" t="s">
        <v>377</v>
      </c>
      <c r="B1004" s="30">
        <v>4292</v>
      </c>
      <c r="C1004" s="30" t="s">
        <v>2647</v>
      </c>
      <c r="D1004" s="30">
        <v>900</v>
      </c>
      <c r="E1004" s="30"/>
      <c r="F1004" s="30"/>
      <c r="G1004" s="30"/>
      <c r="H1004" s="30"/>
      <c r="I1004" s="30"/>
      <c r="J1004" s="30"/>
      <c r="K1004" s="30"/>
      <c r="L1004" s="30"/>
      <c r="M1004" s="30"/>
      <c r="N1004" s="30"/>
      <c r="O1004" s="30"/>
      <c r="P1004" s="30"/>
      <c r="Q1004" s="30"/>
      <c r="R1004" s="30"/>
      <c r="S1004" s="30"/>
      <c r="T1004" s="30"/>
      <c r="U1004" s="30"/>
      <c r="V1004" s="30"/>
      <c r="W1004" s="30"/>
      <c r="X1004" s="30"/>
      <c r="Y1004" s="30"/>
      <c r="Z1004" s="30"/>
      <c r="AA1004" s="30"/>
      <c r="AB1004" s="30"/>
      <c r="AC1004" s="30"/>
      <c r="AD1004" s="30"/>
      <c r="AE1004" s="30"/>
      <c r="AF1004" s="30"/>
      <c r="AG1004" s="30"/>
      <c r="AH1004" s="30"/>
      <c r="AI1004" s="30"/>
      <c r="AJ1004" s="30"/>
      <c r="AK1004" s="30"/>
      <c r="AL1004" s="30"/>
      <c r="AM1004" s="30"/>
      <c r="AN1004" s="30"/>
      <c r="AO1004" s="30"/>
      <c r="AP1004" s="30"/>
      <c r="AQ1004" s="30"/>
      <c r="AR1004" s="30"/>
      <c r="AS1004" s="30"/>
      <c r="AT1004" s="30"/>
      <c r="AU1004" s="30"/>
      <c r="AV1004" s="30"/>
      <c r="AW1004" s="30"/>
      <c r="AX1004" s="30"/>
      <c r="AY1004" s="30"/>
      <c r="AZ1004" s="30"/>
      <c r="BA1004" s="30"/>
      <c r="BB1004" s="30"/>
      <c r="BC1004" s="30"/>
      <c r="BD1004" s="30"/>
      <c r="BE1004" s="30"/>
      <c r="BF1004" s="30"/>
      <c r="BG1004" s="30"/>
      <c r="BH1004" s="30"/>
      <c r="BI1004" s="30"/>
      <c r="BJ1004" s="30"/>
      <c r="BK1004" s="30"/>
      <c r="BL1004" s="30"/>
      <c r="BM1004" s="30"/>
      <c r="BN1004" s="30"/>
      <c r="BO1004" s="30"/>
      <c r="BP1004" s="30"/>
      <c r="BQ1004" s="30"/>
      <c r="BR1004" s="30"/>
      <c r="BS1004" s="30"/>
      <c r="BT1004" s="30"/>
      <c r="BU1004" s="30"/>
      <c r="BV1004" s="30"/>
      <c r="BW1004" s="30"/>
      <c r="BX1004" s="30"/>
      <c r="BY1004" s="30"/>
      <c r="BZ1004" s="30"/>
      <c r="CA1004" s="30"/>
      <c r="CB1004" s="30"/>
      <c r="CC1004" s="30"/>
      <c r="CD1004" s="30"/>
      <c r="CE1004" s="30"/>
      <c r="CF1004" s="30"/>
      <c r="CG1004" s="30"/>
      <c r="CH1004" s="30"/>
      <c r="CI1004" s="30"/>
      <c r="CJ1004" s="30"/>
      <c r="CK1004" s="30"/>
      <c r="CL1004" s="30"/>
      <c r="CM1004" s="30"/>
      <c r="CN1004" s="30"/>
      <c r="CO1004" s="30"/>
      <c r="CP1004" s="30"/>
      <c r="CQ1004" s="30"/>
      <c r="CR1004" s="30"/>
    </row>
    <row r="1005" spans="1:96" x14ac:dyDescent="0.25">
      <c r="A1005" s="30" t="s">
        <v>378</v>
      </c>
      <c r="B1005" s="30">
        <v>4302</v>
      </c>
      <c r="C1005" s="30" t="s">
        <v>2804</v>
      </c>
      <c r="D1005" s="30">
        <v>2690</v>
      </c>
      <c r="E1005" s="30"/>
      <c r="F1005" s="30"/>
      <c r="G1005" s="30"/>
      <c r="H1005" s="30"/>
      <c r="I1005" s="30"/>
      <c r="J1005" s="30"/>
      <c r="K1005" s="30"/>
      <c r="L1005" s="30"/>
      <c r="M1005" s="30"/>
      <c r="N1005" s="30"/>
      <c r="O1005" s="30"/>
      <c r="P1005" s="30"/>
      <c r="Q1005" s="30"/>
      <c r="R1005" s="30"/>
      <c r="S1005" s="30"/>
      <c r="T1005" s="30"/>
      <c r="U1005" s="30"/>
      <c r="V1005" s="30"/>
      <c r="W1005" s="30"/>
      <c r="X1005" s="30"/>
      <c r="Y1005" s="30"/>
      <c r="Z1005" s="30"/>
      <c r="AA1005" s="30"/>
      <c r="AB1005" s="30"/>
      <c r="AC1005" s="30"/>
      <c r="AD1005" s="30"/>
      <c r="AE1005" s="30"/>
      <c r="AF1005" s="30"/>
      <c r="AG1005" s="30"/>
      <c r="AH1005" s="30"/>
      <c r="AI1005" s="30"/>
      <c r="AJ1005" s="30"/>
      <c r="AK1005" s="30"/>
      <c r="AL1005" s="30"/>
      <c r="AM1005" s="30"/>
      <c r="AN1005" s="30"/>
      <c r="AO1005" s="30"/>
      <c r="AP1005" s="30"/>
      <c r="AQ1005" s="30"/>
      <c r="AR1005" s="30"/>
      <c r="AS1005" s="30"/>
      <c r="AT1005" s="30"/>
      <c r="AU1005" s="30"/>
      <c r="AV1005" s="30"/>
      <c r="AW1005" s="30"/>
      <c r="AX1005" s="30"/>
      <c r="AY1005" s="30"/>
      <c r="AZ1005" s="30"/>
      <c r="BA1005" s="30"/>
      <c r="BB1005" s="30"/>
      <c r="BC1005" s="30"/>
      <c r="BD1005" s="30"/>
      <c r="BE1005" s="30"/>
      <c r="BF1005" s="30"/>
      <c r="BG1005" s="30"/>
      <c r="BH1005" s="30"/>
      <c r="BI1005" s="30"/>
      <c r="BJ1005" s="30"/>
      <c r="BK1005" s="30"/>
      <c r="BL1005" s="30"/>
      <c r="BM1005" s="30"/>
      <c r="BN1005" s="30"/>
      <c r="BO1005" s="30"/>
      <c r="BP1005" s="30"/>
      <c r="BQ1005" s="30"/>
      <c r="BR1005" s="30"/>
      <c r="BS1005" s="30"/>
      <c r="BT1005" s="30"/>
      <c r="BU1005" s="30"/>
      <c r="BV1005" s="30"/>
      <c r="BW1005" s="30"/>
      <c r="BX1005" s="30"/>
      <c r="BY1005" s="30"/>
      <c r="BZ1005" s="30"/>
      <c r="CA1005" s="30"/>
      <c r="CB1005" s="30"/>
      <c r="CC1005" s="30"/>
      <c r="CD1005" s="30"/>
      <c r="CE1005" s="30"/>
      <c r="CF1005" s="30"/>
      <c r="CG1005" s="30"/>
      <c r="CH1005" s="30"/>
      <c r="CI1005" s="30"/>
      <c r="CJ1005" s="30"/>
      <c r="CK1005" s="30"/>
      <c r="CL1005" s="30"/>
      <c r="CM1005" s="30"/>
      <c r="CN1005" s="30"/>
      <c r="CO1005" s="30"/>
      <c r="CP1005" s="30"/>
      <c r="CQ1005" s="30"/>
      <c r="CR1005" s="30"/>
    </row>
    <row r="1006" spans="1:96" x14ac:dyDescent="0.25">
      <c r="A1006" s="30" t="s">
        <v>379</v>
      </c>
      <c r="B1006" s="30">
        <v>7305</v>
      </c>
      <c r="C1006" s="30" t="s">
        <v>2893</v>
      </c>
      <c r="D1006" s="30">
        <v>70</v>
      </c>
      <c r="E1006" s="30"/>
      <c r="F1006" s="30"/>
      <c r="G1006" s="30"/>
      <c r="H1006" s="30"/>
      <c r="I1006" s="30"/>
      <c r="J1006" s="30"/>
      <c r="K1006" s="30"/>
      <c r="L1006" s="30"/>
      <c r="M1006" s="30"/>
      <c r="N1006" s="30"/>
      <c r="O1006" s="30"/>
      <c r="P1006" s="30"/>
      <c r="Q1006" s="30"/>
      <c r="R1006" s="30"/>
      <c r="S1006" s="30"/>
      <c r="T1006" s="30"/>
      <c r="U1006" s="30"/>
      <c r="V1006" s="30"/>
      <c r="W1006" s="30"/>
      <c r="X1006" s="30"/>
      <c r="Y1006" s="30"/>
      <c r="Z1006" s="30"/>
      <c r="AA1006" s="30"/>
      <c r="AB1006" s="30"/>
      <c r="AC1006" s="30"/>
      <c r="AD1006" s="30"/>
      <c r="AE1006" s="30"/>
      <c r="AF1006" s="30"/>
      <c r="AG1006" s="30"/>
      <c r="AH1006" s="30"/>
      <c r="AI1006" s="30"/>
      <c r="AJ1006" s="30"/>
      <c r="AK1006" s="30"/>
      <c r="AL1006" s="30"/>
      <c r="AM1006" s="30"/>
      <c r="AN1006" s="30"/>
      <c r="AO1006" s="30"/>
      <c r="AP1006" s="30"/>
      <c r="AQ1006" s="30"/>
      <c r="AR1006" s="30"/>
      <c r="AS1006" s="30"/>
      <c r="AT1006" s="30"/>
      <c r="AU1006" s="30"/>
      <c r="AV1006" s="30"/>
      <c r="AW1006" s="30"/>
      <c r="AX1006" s="30"/>
      <c r="AY1006" s="30"/>
      <c r="AZ1006" s="30"/>
      <c r="BA1006" s="30"/>
      <c r="BB1006" s="30"/>
      <c r="BC1006" s="30"/>
      <c r="BD1006" s="30"/>
      <c r="BE1006" s="30"/>
      <c r="BF1006" s="30"/>
      <c r="BG1006" s="30"/>
      <c r="BH1006" s="30"/>
      <c r="BI1006" s="30"/>
      <c r="BJ1006" s="30"/>
      <c r="BK1006" s="30"/>
      <c r="BL1006" s="30"/>
      <c r="BM1006" s="30"/>
      <c r="BN1006" s="30"/>
      <c r="BO1006" s="30"/>
      <c r="BP1006" s="30"/>
      <c r="BQ1006" s="30"/>
      <c r="BR1006" s="30"/>
      <c r="BS1006" s="30"/>
      <c r="BT1006" s="30"/>
      <c r="BU1006" s="30"/>
      <c r="BV1006" s="30"/>
      <c r="BW1006" s="30"/>
      <c r="BX1006" s="30"/>
      <c r="BY1006" s="30"/>
      <c r="BZ1006" s="30"/>
      <c r="CA1006" s="30"/>
      <c r="CB1006" s="30"/>
      <c r="CC1006" s="30"/>
      <c r="CD1006" s="30"/>
      <c r="CE1006" s="30"/>
      <c r="CF1006" s="30"/>
      <c r="CG1006" s="30"/>
      <c r="CH1006" s="30"/>
      <c r="CI1006" s="30"/>
      <c r="CJ1006" s="30"/>
      <c r="CK1006" s="30"/>
      <c r="CL1006" s="30"/>
      <c r="CM1006" s="30"/>
      <c r="CN1006" s="30"/>
      <c r="CO1006" s="30"/>
      <c r="CP1006" s="30"/>
      <c r="CQ1006" s="30"/>
      <c r="CR1006" s="30"/>
    </row>
    <row r="1007" spans="1:96" x14ac:dyDescent="0.25">
      <c r="A1007" s="30" t="s">
        <v>380</v>
      </c>
      <c r="B1007" s="30">
        <v>4332</v>
      </c>
      <c r="C1007" s="30" t="s">
        <v>2760</v>
      </c>
      <c r="D1007" s="30">
        <v>1560</v>
      </c>
      <c r="E1007" s="30"/>
      <c r="F1007" s="30"/>
      <c r="G1007" s="30"/>
      <c r="H1007" s="30"/>
      <c r="I1007" s="30"/>
      <c r="J1007" s="30"/>
      <c r="K1007" s="30"/>
      <c r="L1007" s="30"/>
      <c r="M1007" s="30"/>
      <c r="N1007" s="30"/>
      <c r="O1007" s="30"/>
      <c r="P1007" s="30"/>
      <c r="Q1007" s="30"/>
      <c r="R1007" s="30"/>
      <c r="S1007" s="30"/>
      <c r="T1007" s="30"/>
      <c r="U1007" s="30"/>
      <c r="V1007" s="30"/>
      <c r="W1007" s="30"/>
      <c r="X1007" s="30"/>
      <c r="Y1007" s="30"/>
      <c r="Z1007" s="30"/>
      <c r="AA1007" s="30"/>
      <c r="AB1007" s="30"/>
      <c r="AC1007" s="30"/>
      <c r="AD1007" s="30"/>
      <c r="AE1007" s="30"/>
      <c r="AF1007" s="30"/>
      <c r="AG1007" s="30"/>
      <c r="AH1007" s="30"/>
      <c r="AI1007" s="30"/>
      <c r="AJ1007" s="30"/>
      <c r="AK1007" s="30"/>
      <c r="AL1007" s="30"/>
      <c r="AM1007" s="30"/>
      <c r="AN1007" s="30"/>
      <c r="AO1007" s="30"/>
      <c r="AP1007" s="30"/>
      <c r="AQ1007" s="30"/>
      <c r="AR1007" s="30"/>
      <c r="AS1007" s="30"/>
      <c r="AT1007" s="30"/>
      <c r="AU1007" s="30"/>
      <c r="AV1007" s="30"/>
      <c r="AW1007" s="30"/>
      <c r="AX1007" s="30"/>
      <c r="AY1007" s="30"/>
      <c r="AZ1007" s="30"/>
      <c r="BA1007" s="30"/>
      <c r="BB1007" s="30"/>
      <c r="BC1007" s="30"/>
      <c r="BD1007" s="30"/>
      <c r="BE1007" s="30"/>
      <c r="BF1007" s="30"/>
      <c r="BG1007" s="30"/>
      <c r="BH1007" s="30"/>
      <c r="BI1007" s="30"/>
      <c r="BJ1007" s="30"/>
      <c r="BK1007" s="30"/>
      <c r="BL1007" s="30"/>
      <c r="BM1007" s="30"/>
      <c r="BN1007" s="30"/>
      <c r="BO1007" s="30"/>
      <c r="BP1007" s="30"/>
      <c r="BQ1007" s="30"/>
      <c r="BR1007" s="30"/>
      <c r="BS1007" s="30"/>
      <c r="BT1007" s="30"/>
      <c r="BU1007" s="30"/>
      <c r="BV1007" s="30"/>
      <c r="BW1007" s="30"/>
      <c r="BX1007" s="30"/>
      <c r="BY1007" s="30"/>
      <c r="BZ1007" s="30"/>
      <c r="CA1007" s="30"/>
      <c r="CB1007" s="30"/>
      <c r="CC1007" s="30"/>
      <c r="CD1007" s="30"/>
      <c r="CE1007" s="30"/>
      <c r="CF1007" s="30"/>
      <c r="CG1007" s="30"/>
      <c r="CH1007" s="30"/>
      <c r="CI1007" s="30"/>
      <c r="CJ1007" s="30"/>
      <c r="CK1007" s="30"/>
      <c r="CL1007" s="30"/>
      <c r="CM1007" s="30"/>
      <c r="CN1007" s="30"/>
      <c r="CO1007" s="30"/>
      <c r="CP1007" s="30"/>
      <c r="CQ1007" s="30"/>
      <c r="CR1007" s="30"/>
    </row>
    <row r="1008" spans="1:96" x14ac:dyDescent="0.25">
      <c r="A1008" s="30" t="s">
        <v>381</v>
      </c>
      <c r="B1008" s="30">
        <v>8457</v>
      </c>
      <c r="C1008" s="30" t="s">
        <v>2651</v>
      </c>
      <c r="D1008" s="30">
        <v>1010</v>
      </c>
      <c r="E1008" s="30"/>
      <c r="F1008" s="30"/>
      <c r="G1008" s="30"/>
      <c r="H1008" s="30"/>
      <c r="I1008" s="30"/>
      <c r="J1008" s="30"/>
      <c r="K1008" s="30"/>
      <c r="L1008" s="30"/>
      <c r="M1008" s="30"/>
      <c r="N1008" s="30"/>
      <c r="O1008" s="30"/>
      <c r="P1008" s="30"/>
      <c r="Q1008" s="30"/>
      <c r="R1008" s="30"/>
      <c r="S1008" s="30"/>
      <c r="T1008" s="30"/>
      <c r="U1008" s="30"/>
      <c r="V1008" s="30"/>
      <c r="W1008" s="30"/>
      <c r="X1008" s="30"/>
      <c r="Y1008" s="30"/>
      <c r="Z1008" s="30"/>
      <c r="AA1008" s="30"/>
      <c r="AB1008" s="30"/>
      <c r="AC1008" s="30"/>
      <c r="AD1008" s="30"/>
      <c r="AE1008" s="30"/>
      <c r="AF1008" s="30"/>
      <c r="AG1008" s="30"/>
      <c r="AH1008" s="30"/>
      <c r="AI1008" s="30"/>
      <c r="AJ1008" s="30"/>
      <c r="AK1008" s="30"/>
      <c r="AL1008" s="30"/>
      <c r="AM1008" s="30"/>
      <c r="AN1008" s="30"/>
      <c r="AO1008" s="30"/>
      <c r="AP1008" s="30"/>
      <c r="AQ1008" s="30"/>
      <c r="AR1008" s="30"/>
      <c r="AS1008" s="30"/>
      <c r="AT1008" s="30"/>
      <c r="AU1008" s="30"/>
      <c r="AV1008" s="30"/>
      <c r="AW1008" s="30"/>
      <c r="AX1008" s="30"/>
      <c r="AY1008" s="30"/>
      <c r="AZ1008" s="30"/>
      <c r="BA1008" s="30"/>
      <c r="BB1008" s="30"/>
      <c r="BC1008" s="30"/>
      <c r="BD1008" s="30"/>
      <c r="BE1008" s="30"/>
      <c r="BF1008" s="30"/>
      <c r="BG1008" s="30"/>
      <c r="BH1008" s="30"/>
      <c r="BI1008" s="30"/>
      <c r="BJ1008" s="30"/>
      <c r="BK1008" s="30"/>
      <c r="BL1008" s="30"/>
      <c r="BM1008" s="30"/>
      <c r="BN1008" s="30"/>
      <c r="BO1008" s="30"/>
      <c r="BP1008" s="30"/>
      <c r="BQ1008" s="30"/>
      <c r="BR1008" s="30"/>
      <c r="BS1008" s="30"/>
      <c r="BT1008" s="30"/>
      <c r="BU1008" s="30"/>
      <c r="BV1008" s="30"/>
      <c r="BW1008" s="30"/>
      <c r="BX1008" s="30"/>
      <c r="BY1008" s="30"/>
      <c r="BZ1008" s="30"/>
      <c r="CA1008" s="30"/>
      <c r="CB1008" s="30"/>
      <c r="CC1008" s="30"/>
      <c r="CD1008" s="30"/>
      <c r="CE1008" s="30"/>
      <c r="CF1008" s="30"/>
      <c r="CG1008" s="30"/>
      <c r="CH1008" s="30"/>
      <c r="CI1008" s="30"/>
      <c r="CJ1008" s="30"/>
      <c r="CK1008" s="30"/>
      <c r="CL1008" s="30"/>
      <c r="CM1008" s="30"/>
      <c r="CN1008" s="30"/>
      <c r="CO1008" s="30"/>
      <c r="CP1008" s="30"/>
      <c r="CQ1008" s="30"/>
      <c r="CR1008" s="30"/>
    </row>
    <row r="1009" spans="1:96" x14ac:dyDescent="0.25">
      <c r="A1009" s="30" t="s">
        <v>382</v>
      </c>
      <c r="B1009" s="30">
        <v>4358</v>
      </c>
      <c r="C1009" s="30" t="s">
        <v>2651</v>
      </c>
      <c r="D1009" s="30">
        <v>1010</v>
      </c>
      <c r="E1009" s="30"/>
      <c r="F1009" s="30"/>
      <c r="G1009" s="30"/>
      <c r="H1009" s="30"/>
      <c r="I1009" s="30"/>
      <c r="J1009" s="30"/>
      <c r="K1009" s="30"/>
      <c r="L1009" s="30"/>
      <c r="M1009" s="30"/>
      <c r="N1009" s="30"/>
      <c r="O1009" s="30"/>
      <c r="P1009" s="30"/>
      <c r="Q1009" s="30"/>
      <c r="R1009" s="30"/>
      <c r="S1009" s="30"/>
      <c r="T1009" s="30"/>
      <c r="U1009" s="30"/>
      <c r="V1009" s="30"/>
      <c r="W1009" s="30"/>
      <c r="X1009" s="30"/>
      <c r="Y1009" s="30"/>
      <c r="Z1009" s="30"/>
      <c r="AA1009" s="30"/>
      <c r="AB1009" s="30"/>
      <c r="AC1009" s="30"/>
      <c r="AD1009" s="30"/>
      <c r="AE1009" s="30"/>
      <c r="AF1009" s="30"/>
      <c r="AG1009" s="30"/>
      <c r="AH1009" s="30"/>
      <c r="AI1009" s="30"/>
      <c r="AJ1009" s="30"/>
      <c r="AK1009" s="30"/>
      <c r="AL1009" s="30"/>
      <c r="AM1009" s="30"/>
      <c r="AN1009" s="30"/>
      <c r="AO1009" s="30"/>
      <c r="AP1009" s="30"/>
      <c r="AQ1009" s="30"/>
      <c r="AR1009" s="30"/>
      <c r="AS1009" s="30"/>
      <c r="AT1009" s="30"/>
      <c r="AU1009" s="30"/>
      <c r="AV1009" s="30"/>
      <c r="AW1009" s="30"/>
      <c r="AX1009" s="30"/>
      <c r="AY1009" s="30"/>
      <c r="AZ1009" s="30"/>
      <c r="BA1009" s="30"/>
      <c r="BB1009" s="30"/>
      <c r="BC1009" s="30"/>
      <c r="BD1009" s="30"/>
      <c r="BE1009" s="30"/>
      <c r="BF1009" s="30"/>
      <c r="BG1009" s="30"/>
      <c r="BH1009" s="30"/>
      <c r="BI1009" s="30"/>
      <c r="BJ1009" s="30"/>
      <c r="BK1009" s="30"/>
      <c r="BL1009" s="30"/>
      <c r="BM1009" s="30"/>
      <c r="BN1009" s="30"/>
      <c r="BO1009" s="30"/>
      <c r="BP1009" s="30"/>
      <c r="BQ1009" s="30"/>
      <c r="BR1009" s="30"/>
      <c r="BS1009" s="30"/>
      <c r="BT1009" s="30"/>
      <c r="BU1009" s="30"/>
      <c r="BV1009" s="30"/>
      <c r="BW1009" s="30"/>
      <c r="BX1009" s="30"/>
      <c r="BY1009" s="30"/>
      <c r="BZ1009" s="30"/>
      <c r="CA1009" s="30"/>
      <c r="CB1009" s="30"/>
      <c r="CC1009" s="30"/>
      <c r="CD1009" s="30"/>
      <c r="CE1009" s="30"/>
      <c r="CF1009" s="30"/>
      <c r="CG1009" s="30"/>
      <c r="CH1009" s="30"/>
      <c r="CI1009" s="30"/>
      <c r="CJ1009" s="30"/>
      <c r="CK1009" s="30"/>
      <c r="CL1009" s="30"/>
      <c r="CM1009" s="30"/>
      <c r="CN1009" s="30"/>
      <c r="CO1009" s="30"/>
      <c r="CP1009" s="30"/>
      <c r="CQ1009" s="30"/>
      <c r="CR1009" s="30"/>
    </row>
    <row r="1010" spans="1:96" x14ac:dyDescent="0.25">
      <c r="A1010" s="30" t="s">
        <v>383</v>
      </c>
      <c r="B1010" s="30">
        <v>4356</v>
      </c>
      <c r="C1010" s="30" t="s">
        <v>2857</v>
      </c>
      <c r="D1010" s="30">
        <v>3120</v>
      </c>
      <c r="E1010" s="30"/>
      <c r="F1010" s="30"/>
      <c r="G1010" s="30"/>
      <c r="H1010" s="30"/>
      <c r="I1010" s="30"/>
      <c r="J1010" s="30"/>
      <c r="K1010" s="30"/>
      <c r="L1010" s="30"/>
      <c r="M1010" s="30"/>
      <c r="N1010" s="30"/>
      <c r="O1010" s="30"/>
      <c r="P1010" s="30"/>
      <c r="Q1010" s="30"/>
      <c r="R1010" s="30"/>
      <c r="S1010" s="30"/>
      <c r="T1010" s="30"/>
      <c r="U1010" s="30"/>
      <c r="V1010" s="30"/>
      <c r="W1010" s="30"/>
      <c r="X1010" s="30"/>
      <c r="Y1010" s="30"/>
      <c r="Z1010" s="30"/>
      <c r="AA1010" s="30"/>
      <c r="AB1010" s="30"/>
      <c r="AC1010" s="30"/>
      <c r="AD1010" s="30"/>
      <c r="AE1010" s="30"/>
      <c r="AF1010" s="30"/>
      <c r="AG1010" s="30"/>
      <c r="AH1010" s="30"/>
      <c r="AI1010" s="30"/>
      <c r="AJ1010" s="30"/>
      <c r="AK1010" s="30"/>
      <c r="AL1010" s="30"/>
      <c r="AM1010" s="30"/>
      <c r="AN1010" s="30"/>
      <c r="AO1010" s="30"/>
      <c r="AP1010" s="30"/>
      <c r="AQ1010" s="30"/>
      <c r="AR1010" s="30"/>
      <c r="AS1010" s="30"/>
      <c r="AT1010" s="30"/>
      <c r="AU1010" s="30"/>
      <c r="AV1010" s="30"/>
      <c r="AW1010" s="30"/>
      <c r="AX1010" s="30"/>
      <c r="AY1010" s="30"/>
      <c r="AZ1010" s="30"/>
      <c r="BA1010" s="30"/>
      <c r="BB1010" s="30"/>
      <c r="BC1010" s="30"/>
      <c r="BD1010" s="30"/>
      <c r="BE1010" s="30"/>
      <c r="BF1010" s="30"/>
      <c r="BG1010" s="30"/>
      <c r="BH1010" s="30"/>
      <c r="BI1010" s="30"/>
      <c r="BJ1010" s="30"/>
      <c r="BK1010" s="30"/>
      <c r="BL1010" s="30"/>
      <c r="BM1010" s="30"/>
      <c r="BN1010" s="30"/>
      <c r="BO1010" s="30"/>
      <c r="BP1010" s="30"/>
      <c r="BQ1010" s="30"/>
      <c r="BR1010" s="30"/>
      <c r="BS1010" s="30"/>
      <c r="BT1010" s="30"/>
      <c r="BU1010" s="30"/>
      <c r="BV1010" s="30"/>
      <c r="BW1010" s="30"/>
      <c r="BX1010" s="30"/>
      <c r="BY1010" s="30"/>
      <c r="BZ1010" s="30"/>
      <c r="CA1010" s="30"/>
      <c r="CB1010" s="30"/>
      <c r="CC1010" s="30"/>
      <c r="CD1010" s="30"/>
      <c r="CE1010" s="30"/>
      <c r="CF1010" s="30"/>
      <c r="CG1010" s="30"/>
      <c r="CH1010" s="30"/>
      <c r="CI1010" s="30"/>
      <c r="CJ1010" s="30"/>
      <c r="CK1010" s="30"/>
      <c r="CL1010" s="30"/>
      <c r="CM1010" s="30"/>
      <c r="CN1010" s="30"/>
      <c r="CO1010" s="30"/>
      <c r="CP1010" s="30"/>
      <c r="CQ1010" s="30"/>
      <c r="CR1010" s="30"/>
    </row>
    <row r="1011" spans="1:96" x14ac:dyDescent="0.25">
      <c r="A1011" s="30" t="s">
        <v>384</v>
      </c>
      <c r="B1011" s="30">
        <v>4385</v>
      </c>
      <c r="C1011" s="30" t="s">
        <v>2696</v>
      </c>
      <c r="D1011" s="30">
        <v>180</v>
      </c>
      <c r="E1011" s="30"/>
      <c r="F1011" s="30"/>
      <c r="G1011" s="30"/>
      <c r="H1011" s="30"/>
      <c r="I1011" s="30"/>
      <c r="J1011" s="30"/>
      <c r="K1011" s="30"/>
      <c r="L1011" s="30"/>
      <c r="M1011" s="30"/>
      <c r="N1011" s="30"/>
      <c r="O1011" s="30"/>
      <c r="P1011" s="30"/>
      <c r="Q1011" s="30"/>
      <c r="R1011" s="30"/>
      <c r="S1011" s="30"/>
      <c r="T1011" s="30"/>
      <c r="U1011" s="30"/>
      <c r="V1011" s="30"/>
      <c r="W1011" s="30"/>
      <c r="X1011" s="30"/>
      <c r="Y1011" s="30"/>
      <c r="Z1011" s="30"/>
      <c r="AA1011" s="30"/>
      <c r="AB1011" s="30"/>
      <c r="AC1011" s="30"/>
      <c r="AD1011" s="30"/>
      <c r="AE1011" s="30"/>
      <c r="AF1011" s="30"/>
      <c r="AG1011" s="30"/>
      <c r="AH1011" s="30"/>
      <c r="AI1011" s="30"/>
      <c r="AJ1011" s="30"/>
      <c r="AK1011" s="30"/>
      <c r="AL1011" s="30"/>
      <c r="AM1011" s="30"/>
      <c r="AN1011" s="30"/>
      <c r="AO1011" s="30"/>
      <c r="AP1011" s="30"/>
      <c r="AQ1011" s="30"/>
      <c r="AR1011" s="30"/>
      <c r="AS1011" s="30"/>
      <c r="AT1011" s="30"/>
      <c r="AU1011" s="30"/>
      <c r="AV1011" s="30"/>
      <c r="AW1011" s="30"/>
      <c r="AX1011" s="30"/>
      <c r="AY1011" s="30"/>
      <c r="AZ1011" s="30"/>
      <c r="BA1011" s="30"/>
      <c r="BB1011" s="30"/>
      <c r="BC1011" s="30"/>
      <c r="BD1011" s="30"/>
      <c r="BE1011" s="30"/>
      <c r="BF1011" s="30"/>
      <c r="BG1011" s="30"/>
      <c r="BH1011" s="30"/>
      <c r="BI1011" s="30"/>
      <c r="BJ1011" s="30"/>
      <c r="BK1011" s="30"/>
      <c r="BL1011" s="30"/>
      <c r="BM1011" s="30"/>
      <c r="BN1011" s="30"/>
      <c r="BO1011" s="30"/>
      <c r="BP1011" s="30"/>
      <c r="BQ1011" s="30"/>
      <c r="BR1011" s="30"/>
      <c r="BS1011" s="30"/>
      <c r="BT1011" s="30"/>
      <c r="BU1011" s="30"/>
      <c r="BV1011" s="30"/>
      <c r="BW1011" s="30"/>
      <c r="BX1011" s="30"/>
      <c r="BY1011" s="30"/>
      <c r="BZ1011" s="30"/>
      <c r="CA1011" s="30"/>
      <c r="CB1011" s="30"/>
      <c r="CC1011" s="30"/>
      <c r="CD1011" s="30"/>
      <c r="CE1011" s="30"/>
      <c r="CF1011" s="30"/>
      <c r="CG1011" s="30"/>
      <c r="CH1011" s="30"/>
      <c r="CI1011" s="30"/>
      <c r="CJ1011" s="30"/>
      <c r="CK1011" s="30"/>
      <c r="CL1011" s="30"/>
      <c r="CM1011" s="30"/>
      <c r="CN1011" s="30"/>
      <c r="CO1011" s="30"/>
      <c r="CP1011" s="30"/>
      <c r="CQ1011" s="30"/>
      <c r="CR1011" s="30"/>
    </row>
    <row r="1012" spans="1:96" x14ac:dyDescent="0.25">
      <c r="A1012" s="30" t="s">
        <v>385</v>
      </c>
      <c r="B1012" s="30">
        <v>4376</v>
      </c>
      <c r="C1012" s="30" t="s">
        <v>2804</v>
      </c>
      <c r="D1012" s="30">
        <v>2690</v>
      </c>
      <c r="E1012" s="30"/>
      <c r="F1012" s="30"/>
      <c r="G1012" s="30"/>
      <c r="H1012" s="30"/>
      <c r="I1012" s="30"/>
      <c r="J1012" s="30"/>
      <c r="K1012" s="30"/>
      <c r="L1012" s="30"/>
      <c r="M1012" s="30"/>
      <c r="N1012" s="30"/>
      <c r="O1012" s="30"/>
      <c r="P1012" s="30"/>
      <c r="Q1012" s="30"/>
      <c r="R1012" s="30"/>
      <c r="S1012" s="30"/>
      <c r="T1012" s="30"/>
      <c r="U1012" s="30"/>
      <c r="V1012" s="30"/>
      <c r="W1012" s="30"/>
      <c r="X1012" s="30"/>
      <c r="Y1012" s="30"/>
      <c r="Z1012" s="30"/>
      <c r="AA1012" s="30"/>
      <c r="AB1012" s="30"/>
      <c r="AC1012" s="30"/>
      <c r="AD1012" s="30"/>
      <c r="AE1012" s="30"/>
      <c r="AF1012" s="30"/>
      <c r="AG1012" s="30"/>
      <c r="AH1012" s="30"/>
      <c r="AI1012" s="30"/>
      <c r="AJ1012" s="30"/>
      <c r="AK1012" s="30"/>
      <c r="AL1012" s="30"/>
      <c r="AM1012" s="30"/>
      <c r="AN1012" s="30"/>
      <c r="AO1012" s="30"/>
      <c r="AP1012" s="30"/>
      <c r="AQ1012" s="30"/>
      <c r="AR1012" s="30"/>
      <c r="AS1012" s="30"/>
      <c r="AT1012" s="30"/>
      <c r="AU1012" s="30"/>
      <c r="AV1012" s="30"/>
      <c r="AW1012" s="30"/>
      <c r="AX1012" s="30"/>
      <c r="AY1012" s="30"/>
      <c r="AZ1012" s="30"/>
      <c r="BA1012" s="30"/>
      <c r="BB1012" s="30"/>
      <c r="BC1012" s="30"/>
      <c r="BD1012" s="30"/>
      <c r="BE1012" s="30"/>
      <c r="BF1012" s="30"/>
      <c r="BG1012" s="30"/>
      <c r="BH1012" s="30"/>
      <c r="BI1012" s="30"/>
      <c r="BJ1012" s="30"/>
      <c r="BK1012" s="30"/>
      <c r="BL1012" s="30"/>
      <c r="BM1012" s="30"/>
      <c r="BN1012" s="30"/>
      <c r="BO1012" s="30"/>
      <c r="BP1012" s="30"/>
      <c r="BQ1012" s="30"/>
      <c r="BR1012" s="30"/>
      <c r="BS1012" s="30"/>
      <c r="BT1012" s="30"/>
      <c r="BU1012" s="30"/>
      <c r="BV1012" s="30"/>
      <c r="BW1012" s="30"/>
      <c r="BX1012" s="30"/>
      <c r="BY1012" s="30"/>
      <c r="BZ1012" s="30"/>
      <c r="CA1012" s="30"/>
      <c r="CB1012" s="30"/>
      <c r="CC1012" s="30"/>
      <c r="CD1012" s="30"/>
      <c r="CE1012" s="30"/>
      <c r="CF1012" s="30"/>
      <c r="CG1012" s="30"/>
      <c r="CH1012" s="30"/>
      <c r="CI1012" s="30"/>
      <c r="CJ1012" s="30"/>
      <c r="CK1012" s="30"/>
      <c r="CL1012" s="30"/>
      <c r="CM1012" s="30"/>
      <c r="CN1012" s="30"/>
      <c r="CO1012" s="30"/>
      <c r="CP1012" s="30"/>
      <c r="CQ1012" s="30"/>
      <c r="CR1012" s="30"/>
    </row>
    <row r="1013" spans="1:96" x14ac:dyDescent="0.25">
      <c r="A1013" s="30" t="s">
        <v>386</v>
      </c>
      <c r="B1013" s="30">
        <v>4380</v>
      </c>
      <c r="C1013" s="30" t="s">
        <v>2669</v>
      </c>
      <c r="D1013" s="30">
        <v>980</v>
      </c>
      <c r="E1013" s="30"/>
      <c r="F1013" s="30"/>
      <c r="G1013" s="30"/>
      <c r="H1013" s="30"/>
      <c r="I1013" s="30"/>
      <c r="J1013" s="30"/>
      <c r="K1013" s="30"/>
      <c r="L1013" s="30"/>
      <c r="M1013" s="30"/>
      <c r="N1013" s="30"/>
      <c r="O1013" s="30"/>
      <c r="P1013" s="30"/>
      <c r="Q1013" s="30"/>
      <c r="R1013" s="30"/>
      <c r="S1013" s="30"/>
      <c r="T1013" s="30"/>
      <c r="U1013" s="30"/>
      <c r="V1013" s="30"/>
      <c r="W1013" s="30"/>
      <c r="X1013" s="30"/>
      <c r="Y1013" s="30"/>
      <c r="Z1013" s="30"/>
      <c r="AA1013" s="30"/>
      <c r="AB1013" s="30"/>
      <c r="AC1013" s="30"/>
      <c r="AD1013" s="30"/>
      <c r="AE1013" s="30"/>
      <c r="AF1013" s="30"/>
      <c r="AG1013" s="30"/>
      <c r="AH1013" s="30"/>
      <c r="AI1013" s="30"/>
      <c r="AJ1013" s="30"/>
      <c r="AK1013" s="30"/>
      <c r="AL1013" s="30"/>
      <c r="AM1013" s="30"/>
      <c r="AN1013" s="30"/>
      <c r="AO1013" s="30"/>
      <c r="AP1013" s="30"/>
      <c r="AQ1013" s="30"/>
      <c r="AR1013" s="30"/>
      <c r="AS1013" s="30"/>
      <c r="AT1013" s="30"/>
      <c r="AU1013" s="30"/>
      <c r="AV1013" s="30"/>
      <c r="AW1013" s="30"/>
      <c r="AX1013" s="30"/>
      <c r="AY1013" s="30"/>
      <c r="AZ1013" s="30"/>
      <c r="BA1013" s="30"/>
      <c r="BB1013" s="30"/>
      <c r="BC1013" s="30"/>
      <c r="BD1013" s="30"/>
      <c r="BE1013" s="30"/>
      <c r="BF1013" s="30"/>
      <c r="BG1013" s="30"/>
      <c r="BH1013" s="30"/>
      <c r="BI1013" s="30"/>
      <c r="BJ1013" s="30"/>
      <c r="BK1013" s="30"/>
      <c r="BL1013" s="30"/>
      <c r="BM1013" s="30"/>
      <c r="BN1013" s="30"/>
      <c r="BO1013" s="30"/>
      <c r="BP1013" s="30"/>
      <c r="BQ1013" s="30"/>
      <c r="BR1013" s="30"/>
      <c r="BS1013" s="30"/>
      <c r="BT1013" s="30"/>
      <c r="BU1013" s="30"/>
      <c r="BV1013" s="30"/>
      <c r="BW1013" s="30"/>
      <c r="BX1013" s="30"/>
      <c r="BY1013" s="30"/>
      <c r="BZ1013" s="30"/>
      <c r="CA1013" s="30"/>
      <c r="CB1013" s="30"/>
      <c r="CC1013" s="30"/>
      <c r="CD1013" s="30"/>
      <c r="CE1013" s="30"/>
      <c r="CF1013" s="30"/>
      <c r="CG1013" s="30"/>
      <c r="CH1013" s="30"/>
      <c r="CI1013" s="30"/>
      <c r="CJ1013" s="30"/>
      <c r="CK1013" s="30"/>
      <c r="CL1013" s="30"/>
      <c r="CM1013" s="30"/>
      <c r="CN1013" s="30"/>
      <c r="CO1013" s="30"/>
      <c r="CP1013" s="30"/>
      <c r="CQ1013" s="30"/>
      <c r="CR1013" s="30"/>
    </row>
    <row r="1014" spans="1:96" x14ac:dyDescent="0.25">
      <c r="A1014" s="30" t="s">
        <v>387</v>
      </c>
      <c r="B1014" s="30">
        <v>4378</v>
      </c>
      <c r="C1014" s="30" t="s">
        <v>2669</v>
      </c>
      <c r="D1014" s="30">
        <v>980</v>
      </c>
      <c r="E1014" s="30"/>
      <c r="F1014" s="30"/>
      <c r="G1014" s="30"/>
      <c r="H1014" s="30"/>
      <c r="I1014" s="30"/>
      <c r="J1014" s="30"/>
      <c r="K1014" s="30"/>
      <c r="L1014" s="30"/>
      <c r="M1014" s="30"/>
      <c r="N1014" s="30"/>
      <c r="O1014" s="30"/>
      <c r="P1014" s="30"/>
      <c r="Q1014" s="30"/>
      <c r="R1014" s="30"/>
      <c r="S1014" s="30"/>
      <c r="T1014" s="30"/>
      <c r="U1014" s="30"/>
      <c r="V1014" s="30"/>
      <c r="W1014" s="30"/>
      <c r="X1014" s="30"/>
      <c r="Y1014" s="30"/>
      <c r="Z1014" s="30"/>
      <c r="AA1014" s="30"/>
      <c r="AB1014" s="30"/>
      <c r="AC1014" s="30"/>
      <c r="AD1014" s="30"/>
      <c r="AE1014" s="30"/>
      <c r="AF1014" s="30"/>
      <c r="AG1014" s="30"/>
      <c r="AH1014" s="30"/>
      <c r="AI1014" s="30"/>
      <c r="AJ1014" s="30"/>
      <c r="AK1014" s="30"/>
      <c r="AL1014" s="30"/>
      <c r="AM1014" s="30"/>
      <c r="AN1014" s="30"/>
      <c r="AO1014" s="30"/>
      <c r="AP1014" s="30"/>
      <c r="AQ1014" s="30"/>
      <c r="AR1014" s="30"/>
      <c r="AS1014" s="30"/>
      <c r="AT1014" s="30"/>
      <c r="AU1014" s="30"/>
      <c r="AV1014" s="30"/>
      <c r="AW1014" s="30"/>
      <c r="AX1014" s="30"/>
      <c r="AY1014" s="30"/>
      <c r="AZ1014" s="30"/>
      <c r="BA1014" s="30"/>
      <c r="BB1014" s="30"/>
      <c r="BC1014" s="30"/>
      <c r="BD1014" s="30"/>
      <c r="BE1014" s="30"/>
      <c r="BF1014" s="30"/>
      <c r="BG1014" s="30"/>
      <c r="BH1014" s="30"/>
      <c r="BI1014" s="30"/>
      <c r="BJ1014" s="30"/>
      <c r="BK1014" s="30"/>
      <c r="BL1014" s="30"/>
      <c r="BM1014" s="30"/>
      <c r="BN1014" s="30"/>
      <c r="BO1014" s="30"/>
      <c r="BP1014" s="30"/>
      <c r="BQ1014" s="30"/>
      <c r="BR1014" s="30"/>
      <c r="BS1014" s="30"/>
      <c r="BT1014" s="30"/>
      <c r="BU1014" s="30"/>
      <c r="BV1014" s="30"/>
      <c r="BW1014" s="30"/>
      <c r="BX1014" s="30"/>
      <c r="BY1014" s="30"/>
      <c r="BZ1014" s="30"/>
      <c r="CA1014" s="30"/>
      <c r="CB1014" s="30"/>
      <c r="CC1014" s="30"/>
      <c r="CD1014" s="30"/>
      <c r="CE1014" s="30"/>
      <c r="CF1014" s="30"/>
      <c r="CG1014" s="30"/>
      <c r="CH1014" s="30"/>
      <c r="CI1014" s="30"/>
      <c r="CJ1014" s="30"/>
      <c r="CK1014" s="30"/>
      <c r="CL1014" s="30"/>
      <c r="CM1014" s="30"/>
      <c r="CN1014" s="30"/>
      <c r="CO1014" s="30"/>
      <c r="CP1014" s="30"/>
      <c r="CQ1014" s="30"/>
      <c r="CR1014" s="30"/>
    </row>
    <row r="1015" spans="1:96" x14ac:dyDescent="0.25">
      <c r="A1015" s="30" t="s">
        <v>388</v>
      </c>
      <c r="B1015" s="30">
        <v>4379</v>
      </c>
      <c r="C1015" s="30" t="s">
        <v>2669</v>
      </c>
      <c r="D1015" s="30">
        <v>980</v>
      </c>
      <c r="E1015" s="30"/>
      <c r="F1015" s="30"/>
      <c r="G1015" s="30"/>
      <c r="H1015" s="30"/>
      <c r="I1015" s="30"/>
      <c r="J1015" s="30"/>
      <c r="K1015" s="30"/>
      <c r="L1015" s="30"/>
      <c r="M1015" s="30"/>
      <c r="N1015" s="30"/>
      <c r="O1015" s="30"/>
      <c r="P1015" s="30"/>
      <c r="Q1015" s="30"/>
      <c r="R1015" s="30"/>
      <c r="S1015" s="30"/>
      <c r="T1015" s="30"/>
      <c r="U1015" s="30"/>
      <c r="V1015" s="30"/>
      <c r="W1015" s="30"/>
      <c r="X1015" s="30"/>
      <c r="Y1015" s="30"/>
      <c r="Z1015" s="30"/>
      <c r="AA1015" s="30"/>
      <c r="AB1015" s="30"/>
      <c r="AC1015" s="30"/>
      <c r="AD1015" s="30"/>
      <c r="AE1015" s="30"/>
      <c r="AF1015" s="30"/>
      <c r="AG1015" s="30"/>
      <c r="AH1015" s="30"/>
      <c r="AI1015" s="30"/>
      <c r="AJ1015" s="30"/>
      <c r="AK1015" s="30"/>
      <c r="AL1015" s="30"/>
      <c r="AM1015" s="30"/>
      <c r="AN1015" s="30"/>
      <c r="AO1015" s="30"/>
      <c r="AP1015" s="30"/>
      <c r="AQ1015" s="30"/>
      <c r="AR1015" s="30"/>
      <c r="AS1015" s="30"/>
      <c r="AT1015" s="30"/>
      <c r="AU1015" s="30"/>
      <c r="AV1015" s="30"/>
      <c r="AW1015" s="30"/>
      <c r="AX1015" s="30"/>
      <c r="AY1015" s="30"/>
      <c r="AZ1015" s="30"/>
      <c r="BA1015" s="30"/>
      <c r="BB1015" s="30"/>
      <c r="BC1015" s="30"/>
      <c r="BD1015" s="30"/>
      <c r="BE1015" s="30"/>
      <c r="BF1015" s="30"/>
      <c r="BG1015" s="30"/>
      <c r="BH1015" s="30"/>
      <c r="BI1015" s="30"/>
      <c r="BJ1015" s="30"/>
      <c r="BK1015" s="30"/>
      <c r="BL1015" s="30"/>
      <c r="BM1015" s="30"/>
      <c r="BN1015" s="30"/>
      <c r="BO1015" s="30"/>
      <c r="BP1015" s="30"/>
      <c r="BQ1015" s="30"/>
      <c r="BR1015" s="30"/>
      <c r="BS1015" s="30"/>
      <c r="BT1015" s="30"/>
      <c r="BU1015" s="30"/>
      <c r="BV1015" s="30"/>
      <c r="BW1015" s="30"/>
      <c r="BX1015" s="30"/>
      <c r="BY1015" s="30"/>
      <c r="BZ1015" s="30"/>
      <c r="CA1015" s="30"/>
      <c r="CB1015" s="30"/>
      <c r="CC1015" s="30"/>
      <c r="CD1015" s="30"/>
      <c r="CE1015" s="30"/>
      <c r="CF1015" s="30"/>
      <c r="CG1015" s="30"/>
      <c r="CH1015" s="30"/>
      <c r="CI1015" s="30"/>
      <c r="CJ1015" s="30"/>
      <c r="CK1015" s="30"/>
      <c r="CL1015" s="30"/>
      <c r="CM1015" s="30"/>
      <c r="CN1015" s="30"/>
      <c r="CO1015" s="30"/>
      <c r="CP1015" s="30"/>
      <c r="CQ1015" s="30"/>
      <c r="CR1015" s="30"/>
    </row>
    <row r="1016" spans="1:96" x14ac:dyDescent="0.25">
      <c r="A1016" s="30" t="s">
        <v>389</v>
      </c>
      <c r="B1016" s="30">
        <v>5033</v>
      </c>
      <c r="C1016" s="30" t="s">
        <v>2906</v>
      </c>
      <c r="D1016" s="30">
        <v>990</v>
      </c>
      <c r="E1016" s="30"/>
      <c r="F1016" s="30"/>
      <c r="G1016" s="30"/>
      <c r="H1016" s="30"/>
      <c r="I1016" s="30"/>
      <c r="J1016" s="30"/>
      <c r="K1016" s="30"/>
      <c r="L1016" s="30"/>
      <c r="M1016" s="30"/>
      <c r="N1016" s="30"/>
      <c r="O1016" s="30"/>
      <c r="P1016" s="30"/>
      <c r="Q1016" s="30"/>
      <c r="R1016" s="30"/>
      <c r="S1016" s="30"/>
      <c r="T1016" s="30"/>
      <c r="U1016" s="30"/>
      <c r="V1016" s="30"/>
      <c r="W1016" s="30"/>
      <c r="X1016" s="30"/>
      <c r="Y1016" s="30"/>
      <c r="Z1016" s="30"/>
      <c r="AA1016" s="30"/>
      <c r="AB1016" s="30"/>
      <c r="AC1016" s="30"/>
      <c r="AD1016" s="30"/>
      <c r="AE1016" s="30"/>
      <c r="AF1016" s="30"/>
      <c r="AG1016" s="30"/>
      <c r="AH1016" s="30"/>
      <c r="AI1016" s="30"/>
      <c r="AJ1016" s="30"/>
      <c r="AK1016" s="30"/>
      <c r="AL1016" s="30"/>
      <c r="AM1016" s="30"/>
      <c r="AN1016" s="30"/>
      <c r="AO1016" s="30"/>
      <c r="AP1016" s="30"/>
      <c r="AQ1016" s="30"/>
      <c r="AR1016" s="30"/>
      <c r="AS1016" s="30"/>
      <c r="AT1016" s="30"/>
      <c r="AU1016" s="30"/>
      <c r="AV1016" s="30"/>
      <c r="AW1016" s="30"/>
      <c r="AX1016" s="30"/>
      <c r="AY1016" s="30"/>
      <c r="AZ1016" s="30"/>
      <c r="BA1016" s="30"/>
      <c r="BB1016" s="30"/>
      <c r="BC1016" s="30"/>
      <c r="BD1016" s="30"/>
      <c r="BE1016" s="30"/>
      <c r="BF1016" s="30"/>
      <c r="BG1016" s="30"/>
      <c r="BH1016" s="30"/>
      <c r="BI1016" s="30"/>
      <c r="BJ1016" s="30"/>
      <c r="BK1016" s="30"/>
      <c r="BL1016" s="30"/>
      <c r="BM1016" s="30"/>
      <c r="BN1016" s="30"/>
      <c r="BO1016" s="30"/>
      <c r="BP1016" s="30"/>
      <c r="BQ1016" s="30"/>
      <c r="BR1016" s="30"/>
      <c r="BS1016" s="30"/>
      <c r="BT1016" s="30"/>
      <c r="BU1016" s="30"/>
      <c r="BV1016" s="30"/>
      <c r="BW1016" s="30"/>
      <c r="BX1016" s="30"/>
      <c r="BY1016" s="30"/>
      <c r="BZ1016" s="30"/>
      <c r="CA1016" s="30"/>
      <c r="CB1016" s="30"/>
      <c r="CC1016" s="30"/>
      <c r="CD1016" s="30"/>
      <c r="CE1016" s="30"/>
      <c r="CF1016" s="30"/>
      <c r="CG1016" s="30"/>
      <c r="CH1016" s="30"/>
      <c r="CI1016" s="30"/>
      <c r="CJ1016" s="30"/>
      <c r="CK1016" s="30"/>
      <c r="CL1016" s="30"/>
      <c r="CM1016" s="30"/>
      <c r="CN1016" s="30"/>
      <c r="CO1016" s="30"/>
      <c r="CP1016" s="30"/>
      <c r="CQ1016" s="30"/>
      <c r="CR1016" s="30"/>
    </row>
    <row r="1017" spans="1:96" x14ac:dyDescent="0.25">
      <c r="A1017" s="30" t="s">
        <v>390</v>
      </c>
      <c r="B1017" s="30">
        <v>4386</v>
      </c>
      <c r="C1017" s="30" t="s">
        <v>2700</v>
      </c>
      <c r="D1017" s="30">
        <v>480</v>
      </c>
      <c r="E1017" s="30"/>
      <c r="F1017" s="30"/>
      <c r="G1017" s="30"/>
      <c r="H1017" s="30"/>
      <c r="I1017" s="30"/>
      <c r="J1017" s="30"/>
      <c r="K1017" s="30"/>
      <c r="L1017" s="30"/>
      <c r="M1017" s="30"/>
      <c r="N1017" s="30"/>
      <c r="O1017" s="30"/>
      <c r="P1017" s="30"/>
      <c r="Q1017" s="30"/>
      <c r="R1017" s="30"/>
      <c r="S1017" s="30"/>
      <c r="T1017" s="30"/>
      <c r="U1017" s="30"/>
      <c r="V1017" s="30"/>
      <c r="W1017" s="30"/>
      <c r="X1017" s="30"/>
      <c r="Y1017" s="30"/>
      <c r="Z1017" s="30"/>
      <c r="AA1017" s="30"/>
      <c r="AB1017" s="30"/>
      <c r="AC1017" s="30"/>
      <c r="AD1017" s="30"/>
      <c r="AE1017" s="30"/>
      <c r="AF1017" s="30"/>
      <c r="AG1017" s="30"/>
      <c r="AH1017" s="30"/>
      <c r="AI1017" s="30"/>
      <c r="AJ1017" s="30"/>
      <c r="AK1017" s="30"/>
      <c r="AL1017" s="30"/>
      <c r="AM1017" s="30"/>
      <c r="AN1017" s="30"/>
      <c r="AO1017" s="30"/>
      <c r="AP1017" s="30"/>
      <c r="AQ1017" s="30"/>
      <c r="AR1017" s="30"/>
      <c r="AS1017" s="30"/>
      <c r="AT1017" s="30"/>
      <c r="AU1017" s="30"/>
      <c r="AV1017" s="30"/>
      <c r="AW1017" s="30"/>
      <c r="AX1017" s="30"/>
      <c r="AY1017" s="30"/>
      <c r="AZ1017" s="30"/>
      <c r="BA1017" s="30"/>
      <c r="BB1017" s="30"/>
      <c r="BC1017" s="30"/>
      <c r="BD1017" s="30"/>
      <c r="BE1017" s="30"/>
      <c r="BF1017" s="30"/>
      <c r="BG1017" s="30"/>
      <c r="BH1017" s="30"/>
      <c r="BI1017" s="30"/>
      <c r="BJ1017" s="30"/>
      <c r="BK1017" s="30"/>
      <c r="BL1017" s="30"/>
      <c r="BM1017" s="30"/>
      <c r="BN1017" s="30"/>
      <c r="BO1017" s="30"/>
      <c r="BP1017" s="30"/>
      <c r="BQ1017" s="30"/>
      <c r="BR1017" s="30"/>
      <c r="BS1017" s="30"/>
      <c r="BT1017" s="30"/>
      <c r="BU1017" s="30"/>
      <c r="BV1017" s="30"/>
      <c r="BW1017" s="30"/>
      <c r="BX1017" s="30"/>
      <c r="BY1017" s="30"/>
      <c r="BZ1017" s="30"/>
      <c r="CA1017" s="30"/>
      <c r="CB1017" s="30"/>
      <c r="CC1017" s="30"/>
      <c r="CD1017" s="30"/>
      <c r="CE1017" s="30"/>
      <c r="CF1017" s="30"/>
      <c r="CG1017" s="30"/>
      <c r="CH1017" s="30"/>
      <c r="CI1017" s="30"/>
      <c r="CJ1017" s="30"/>
      <c r="CK1017" s="30"/>
      <c r="CL1017" s="30"/>
      <c r="CM1017" s="30"/>
      <c r="CN1017" s="30"/>
      <c r="CO1017" s="30"/>
      <c r="CP1017" s="30"/>
      <c r="CQ1017" s="30"/>
      <c r="CR1017" s="30"/>
    </row>
    <row r="1018" spans="1:96" x14ac:dyDescent="0.25">
      <c r="A1018" s="30" t="s">
        <v>391</v>
      </c>
      <c r="B1018" s="30">
        <v>4394</v>
      </c>
      <c r="C1018" s="30" t="s">
        <v>2906</v>
      </c>
      <c r="D1018" s="30">
        <v>990</v>
      </c>
      <c r="E1018" s="30"/>
      <c r="F1018" s="30"/>
      <c r="G1018" s="30"/>
      <c r="H1018" s="30"/>
      <c r="I1018" s="30"/>
      <c r="J1018" s="30"/>
      <c r="K1018" s="30"/>
      <c r="L1018" s="30"/>
      <c r="M1018" s="30"/>
      <c r="N1018" s="30"/>
      <c r="O1018" s="30"/>
      <c r="P1018" s="30"/>
      <c r="Q1018" s="30"/>
      <c r="R1018" s="30"/>
      <c r="S1018" s="30"/>
      <c r="T1018" s="30"/>
      <c r="U1018" s="30"/>
      <c r="V1018" s="30"/>
      <c r="W1018" s="30"/>
      <c r="X1018" s="30"/>
      <c r="Y1018" s="30"/>
      <c r="Z1018" s="30"/>
      <c r="AA1018" s="30"/>
      <c r="AB1018" s="30"/>
      <c r="AC1018" s="30"/>
      <c r="AD1018" s="30"/>
      <c r="AE1018" s="30"/>
      <c r="AF1018" s="30"/>
      <c r="AG1018" s="30"/>
      <c r="AH1018" s="30"/>
      <c r="AI1018" s="30"/>
      <c r="AJ1018" s="30"/>
      <c r="AK1018" s="30"/>
      <c r="AL1018" s="30"/>
      <c r="AM1018" s="30"/>
      <c r="AN1018" s="30"/>
      <c r="AO1018" s="30"/>
      <c r="AP1018" s="30"/>
      <c r="AQ1018" s="30"/>
      <c r="AR1018" s="30"/>
      <c r="AS1018" s="30"/>
      <c r="AT1018" s="30"/>
      <c r="AU1018" s="30"/>
      <c r="AV1018" s="30"/>
      <c r="AW1018" s="30"/>
      <c r="AX1018" s="30"/>
      <c r="AY1018" s="30"/>
      <c r="AZ1018" s="30"/>
      <c r="BA1018" s="30"/>
      <c r="BB1018" s="30"/>
      <c r="BC1018" s="30"/>
      <c r="BD1018" s="30"/>
      <c r="BE1018" s="30"/>
      <c r="BF1018" s="30"/>
      <c r="BG1018" s="30"/>
      <c r="BH1018" s="30"/>
      <c r="BI1018" s="30"/>
      <c r="BJ1018" s="30"/>
      <c r="BK1018" s="30"/>
      <c r="BL1018" s="30"/>
      <c r="BM1018" s="30"/>
      <c r="BN1018" s="30"/>
      <c r="BO1018" s="30"/>
      <c r="BP1018" s="30"/>
      <c r="BQ1018" s="30"/>
      <c r="BR1018" s="30"/>
      <c r="BS1018" s="30"/>
      <c r="BT1018" s="30"/>
      <c r="BU1018" s="30"/>
      <c r="BV1018" s="30"/>
      <c r="BW1018" s="30"/>
      <c r="BX1018" s="30"/>
      <c r="BY1018" s="30"/>
      <c r="BZ1018" s="30"/>
      <c r="CA1018" s="30"/>
      <c r="CB1018" s="30"/>
      <c r="CC1018" s="30"/>
      <c r="CD1018" s="30"/>
      <c r="CE1018" s="30"/>
      <c r="CF1018" s="30"/>
      <c r="CG1018" s="30"/>
      <c r="CH1018" s="30"/>
      <c r="CI1018" s="30"/>
      <c r="CJ1018" s="30"/>
      <c r="CK1018" s="30"/>
      <c r="CL1018" s="30"/>
      <c r="CM1018" s="30"/>
      <c r="CN1018" s="30"/>
      <c r="CO1018" s="30"/>
      <c r="CP1018" s="30"/>
      <c r="CQ1018" s="30"/>
      <c r="CR1018" s="30"/>
    </row>
    <row r="1019" spans="1:96" x14ac:dyDescent="0.25">
      <c r="A1019" s="30" t="s">
        <v>392</v>
      </c>
      <c r="B1019" s="30">
        <v>4408</v>
      </c>
      <c r="C1019" s="30" t="s">
        <v>2666</v>
      </c>
      <c r="D1019" s="30">
        <v>1420</v>
      </c>
      <c r="E1019" s="30"/>
      <c r="F1019" s="30"/>
      <c r="G1019" s="30"/>
      <c r="H1019" s="30"/>
      <c r="I1019" s="30"/>
      <c r="J1019" s="30"/>
      <c r="K1019" s="30"/>
      <c r="L1019" s="30"/>
      <c r="M1019" s="30"/>
      <c r="N1019" s="30"/>
      <c r="O1019" s="30"/>
      <c r="P1019" s="30"/>
      <c r="Q1019" s="30"/>
      <c r="R1019" s="30"/>
      <c r="S1019" s="30"/>
      <c r="T1019" s="30"/>
      <c r="U1019" s="30"/>
      <c r="V1019" s="30"/>
      <c r="W1019" s="30"/>
      <c r="X1019" s="30"/>
      <c r="Y1019" s="30"/>
      <c r="Z1019" s="30"/>
      <c r="AA1019" s="30"/>
      <c r="AB1019" s="30"/>
      <c r="AC1019" s="30"/>
      <c r="AD1019" s="30"/>
      <c r="AE1019" s="30"/>
      <c r="AF1019" s="30"/>
      <c r="AG1019" s="30"/>
      <c r="AH1019" s="30"/>
      <c r="AI1019" s="30"/>
      <c r="AJ1019" s="30"/>
      <c r="AK1019" s="30"/>
      <c r="AL1019" s="30"/>
      <c r="AM1019" s="30"/>
      <c r="AN1019" s="30"/>
      <c r="AO1019" s="30"/>
      <c r="AP1019" s="30"/>
      <c r="AQ1019" s="30"/>
      <c r="AR1019" s="30"/>
      <c r="AS1019" s="30"/>
      <c r="AT1019" s="30"/>
      <c r="AU1019" s="30"/>
      <c r="AV1019" s="30"/>
      <c r="AW1019" s="30"/>
      <c r="AX1019" s="30"/>
      <c r="AY1019" s="30"/>
      <c r="AZ1019" s="30"/>
      <c r="BA1019" s="30"/>
      <c r="BB1019" s="30"/>
      <c r="BC1019" s="30"/>
      <c r="BD1019" s="30"/>
      <c r="BE1019" s="30"/>
      <c r="BF1019" s="30"/>
      <c r="BG1019" s="30"/>
      <c r="BH1019" s="30"/>
      <c r="BI1019" s="30"/>
      <c r="BJ1019" s="30"/>
      <c r="BK1019" s="30"/>
      <c r="BL1019" s="30"/>
      <c r="BM1019" s="30"/>
      <c r="BN1019" s="30"/>
      <c r="BO1019" s="30"/>
      <c r="BP1019" s="30"/>
      <c r="BQ1019" s="30"/>
      <c r="BR1019" s="30"/>
      <c r="BS1019" s="30"/>
      <c r="BT1019" s="30"/>
      <c r="BU1019" s="30"/>
      <c r="BV1019" s="30"/>
      <c r="BW1019" s="30"/>
      <c r="BX1019" s="30"/>
      <c r="BY1019" s="30"/>
      <c r="BZ1019" s="30"/>
      <c r="CA1019" s="30"/>
      <c r="CB1019" s="30"/>
      <c r="CC1019" s="30"/>
      <c r="CD1019" s="30"/>
      <c r="CE1019" s="30"/>
      <c r="CF1019" s="30"/>
      <c r="CG1019" s="30"/>
      <c r="CH1019" s="30"/>
      <c r="CI1019" s="30"/>
      <c r="CJ1019" s="30"/>
      <c r="CK1019" s="30"/>
      <c r="CL1019" s="30"/>
      <c r="CM1019" s="30"/>
      <c r="CN1019" s="30"/>
      <c r="CO1019" s="30"/>
      <c r="CP1019" s="30"/>
      <c r="CQ1019" s="30"/>
      <c r="CR1019" s="30"/>
    </row>
    <row r="1020" spans="1:96" x14ac:dyDescent="0.25">
      <c r="A1020" s="30" t="s">
        <v>393</v>
      </c>
      <c r="B1020" s="30">
        <v>4402</v>
      </c>
      <c r="C1020" s="30" t="s">
        <v>2666</v>
      </c>
      <c r="D1020" s="30">
        <v>1420</v>
      </c>
      <c r="E1020" s="30"/>
      <c r="F1020" s="30"/>
      <c r="G1020" s="30"/>
      <c r="H1020" s="30"/>
      <c r="I1020" s="30"/>
      <c r="J1020" s="30"/>
      <c r="K1020" s="30"/>
      <c r="L1020" s="30"/>
      <c r="M1020" s="30"/>
      <c r="N1020" s="30"/>
      <c r="O1020" s="30"/>
      <c r="P1020" s="30"/>
      <c r="Q1020" s="30"/>
      <c r="R1020" s="30"/>
      <c r="S1020" s="30"/>
      <c r="T1020" s="30"/>
      <c r="U1020" s="30"/>
      <c r="V1020" s="30"/>
      <c r="W1020" s="30"/>
      <c r="X1020" s="30"/>
      <c r="Y1020" s="30"/>
      <c r="Z1020" s="30"/>
      <c r="AA1020" s="30"/>
      <c r="AB1020" s="30"/>
      <c r="AC1020" s="30"/>
      <c r="AD1020" s="30"/>
      <c r="AE1020" s="30"/>
      <c r="AF1020" s="30"/>
      <c r="AG1020" s="30"/>
      <c r="AH1020" s="30"/>
      <c r="AI1020" s="30"/>
      <c r="AJ1020" s="30"/>
      <c r="AK1020" s="30"/>
      <c r="AL1020" s="30"/>
      <c r="AM1020" s="30"/>
      <c r="AN1020" s="30"/>
      <c r="AO1020" s="30"/>
      <c r="AP1020" s="30"/>
      <c r="AQ1020" s="30"/>
      <c r="AR1020" s="30"/>
      <c r="AS1020" s="30"/>
      <c r="AT1020" s="30"/>
      <c r="AU1020" s="30"/>
      <c r="AV1020" s="30"/>
      <c r="AW1020" s="30"/>
      <c r="AX1020" s="30"/>
      <c r="AY1020" s="30"/>
      <c r="AZ1020" s="30"/>
      <c r="BA1020" s="30"/>
      <c r="BB1020" s="30"/>
      <c r="BC1020" s="30"/>
      <c r="BD1020" s="30"/>
      <c r="BE1020" s="30"/>
      <c r="BF1020" s="30"/>
      <c r="BG1020" s="30"/>
      <c r="BH1020" s="30"/>
      <c r="BI1020" s="30"/>
      <c r="BJ1020" s="30"/>
      <c r="BK1020" s="30"/>
      <c r="BL1020" s="30"/>
      <c r="BM1020" s="30"/>
      <c r="BN1020" s="30"/>
      <c r="BO1020" s="30"/>
      <c r="BP1020" s="30"/>
      <c r="BQ1020" s="30"/>
      <c r="BR1020" s="30"/>
      <c r="BS1020" s="30"/>
      <c r="BT1020" s="30"/>
      <c r="BU1020" s="30"/>
      <c r="BV1020" s="30"/>
      <c r="BW1020" s="30"/>
      <c r="BX1020" s="30"/>
      <c r="BY1020" s="30"/>
      <c r="BZ1020" s="30"/>
      <c r="CA1020" s="30"/>
      <c r="CB1020" s="30"/>
      <c r="CC1020" s="30"/>
      <c r="CD1020" s="30"/>
      <c r="CE1020" s="30"/>
      <c r="CF1020" s="30"/>
      <c r="CG1020" s="30"/>
      <c r="CH1020" s="30"/>
      <c r="CI1020" s="30"/>
      <c r="CJ1020" s="30"/>
      <c r="CK1020" s="30"/>
      <c r="CL1020" s="30"/>
      <c r="CM1020" s="30"/>
      <c r="CN1020" s="30"/>
      <c r="CO1020" s="30"/>
      <c r="CP1020" s="30"/>
      <c r="CQ1020" s="30"/>
      <c r="CR1020" s="30"/>
    </row>
    <row r="1021" spans="1:96" x14ac:dyDescent="0.25">
      <c r="A1021" s="30" t="s">
        <v>394</v>
      </c>
      <c r="B1021" s="30">
        <v>4404</v>
      </c>
      <c r="C1021" s="30" t="s">
        <v>2666</v>
      </c>
      <c r="D1021" s="30">
        <v>1420</v>
      </c>
      <c r="E1021" s="30"/>
      <c r="F1021" s="30"/>
      <c r="G1021" s="30"/>
      <c r="H1021" s="30"/>
      <c r="I1021" s="30"/>
      <c r="J1021" s="30"/>
      <c r="K1021" s="30"/>
      <c r="L1021" s="30"/>
      <c r="M1021" s="30"/>
      <c r="N1021" s="30"/>
      <c r="O1021" s="30"/>
      <c r="P1021" s="30"/>
      <c r="Q1021" s="30"/>
      <c r="R1021" s="30"/>
      <c r="S1021" s="30"/>
      <c r="T1021" s="30"/>
      <c r="U1021" s="30"/>
      <c r="V1021" s="30"/>
      <c r="W1021" s="30"/>
      <c r="X1021" s="30"/>
      <c r="Y1021" s="30"/>
      <c r="Z1021" s="30"/>
      <c r="AA1021" s="30"/>
      <c r="AB1021" s="30"/>
      <c r="AC1021" s="30"/>
      <c r="AD1021" s="30"/>
      <c r="AE1021" s="30"/>
      <c r="AF1021" s="30"/>
      <c r="AG1021" s="30"/>
      <c r="AH1021" s="30"/>
      <c r="AI1021" s="30"/>
      <c r="AJ1021" s="30"/>
      <c r="AK1021" s="30"/>
      <c r="AL1021" s="30"/>
      <c r="AM1021" s="30"/>
      <c r="AN1021" s="30"/>
      <c r="AO1021" s="30"/>
      <c r="AP1021" s="30"/>
      <c r="AQ1021" s="30"/>
      <c r="AR1021" s="30"/>
      <c r="AS1021" s="30"/>
      <c r="AT1021" s="30"/>
      <c r="AU1021" s="30"/>
      <c r="AV1021" s="30"/>
      <c r="AW1021" s="30"/>
      <c r="AX1021" s="30"/>
      <c r="AY1021" s="30"/>
      <c r="AZ1021" s="30"/>
      <c r="BA1021" s="30"/>
      <c r="BB1021" s="30"/>
      <c r="BC1021" s="30"/>
      <c r="BD1021" s="30"/>
      <c r="BE1021" s="30"/>
      <c r="BF1021" s="30"/>
      <c r="BG1021" s="30"/>
      <c r="BH1021" s="30"/>
      <c r="BI1021" s="30"/>
      <c r="BJ1021" s="30"/>
      <c r="BK1021" s="30"/>
      <c r="BL1021" s="30"/>
      <c r="BM1021" s="30"/>
      <c r="BN1021" s="30"/>
      <c r="BO1021" s="30"/>
      <c r="BP1021" s="30"/>
      <c r="BQ1021" s="30"/>
      <c r="BR1021" s="30"/>
      <c r="BS1021" s="30"/>
      <c r="BT1021" s="30"/>
      <c r="BU1021" s="30"/>
      <c r="BV1021" s="30"/>
      <c r="BW1021" s="30"/>
      <c r="BX1021" s="30"/>
      <c r="BY1021" s="30"/>
      <c r="BZ1021" s="30"/>
      <c r="CA1021" s="30"/>
      <c r="CB1021" s="30"/>
      <c r="CC1021" s="30"/>
      <c r="CD1021" s="30"/>
      <c r="CE1021" s="30"/>
      <c r="CF1021" s="30"/>
      <c r="CG1021" s="30"/>
      <c r="CH1021" s="30"/>
      <c r="CI1021" s="30"/>
      <c r="CJ1021" s="30"/>
      <c r="CK1021" s="30"/>
      <c r="CL1021" s="30"/>
      <c r="CM1021" s="30"/>
      <c r="CN1021" s="30"/>
      <c r="CO1021" s="30"/>
      <c r="CP1021" s="30"/>
      <c r="CQ1021" s="30"/>
      <c r="CR1021" s="30"/>
    </row>
    <row r="1022" spans="1:96" x14ac:dyDescent="0.25">
      <c r="A1022" s="30" t="s">
        <v>395</v>
      </c>
      <c r="B1022" s="30">
        <v>4410</v>
      </c>
      <c r="C1022" s="30" t="s">
        <v>2666</v>
      </c>
      <c r="D1022" s="30">
        <v>1420</v>
      </c>
      <c r="E1022" s="30"/>
      <c r="F1022" s="30"/>
      <c r="G1022" s="30"/>
      <c r="H1022" s="30"/>
      <c r="I1022" s="30"/>
      <c r="J1022" s="30"/>
      <c r="K1022" s="30"/>
      <c r="L1022" s="30"/>
      <c r="M1022" s="30"/>
      <c r="N1022" s="30"/>
      <c r="O1022" s="30"/>
      <c r="P1022" s="30"/>
      <c r="Q1022" s="30"/>
      <c r="R1022" s="30"/>
      <c r="S1022" s="30"/>
      <c r="T1022" s="30"/>
      <c r="U1022" s="30"/>
      <c r="V1022" s="30"/>
      <c r="W1022" s="30"/>
      <c r="X1022" s="30"/>
      <c r="Y1022" s="30"/>
      <c r="Z1022" s="30"/>
      <c r="AA1022" s="30"/>
      <c r="AB1022" s="30"/>
      <c r="AC1022" s="30"/>
      <c r="AD1022" s="30"/>
      <c r="AE1022" s="30"/>
      <c r="AF1022" s="30"/>
      <c r="AG1022" s="30"/>
      <c r="AH1022" s="30"/>
      <c r="AI1022" s="30"/>
      <c r="AJ1022" s="30"/>
      <c r="AK1022" s="30"/>
      <c r="AL1022" s="30"/>
      <c r="AM1022" s="30"/>
      <c r="AN1022" s="30"/>
      <c r="AO1022" s="30"/>
      <c r="AP1022" s="30"/>
      <c r="AQ1022" s="30"/>
      <c r="AR1022" s="30"/>
      <c r="AS1022" s="30"/>
      <c r="AT1022" s="30"/>
      <c r="AU1022" s="30"/>
      <c r="AV1022" s="30"/>
      <c r="AW1022" s="30"/>
      <c r="AX1022" s="30"/>
      <c r="AY1022" s="30"/>
      <c r="AZ1022" s="30"/>
      <c r="BA1022" s="30"/>
      <c r="BB1022" s="30"/>
      <c r="BC1022" s="30"/>
      <c r="BD1022" s="30"/>
      <c r="BE1022" s="30"/>
      <c r="BF1022" s="30"/>
      <c r="BG1022" s="30"/>
      <c r="BH1022" s="30"/>
      <c r="BI1022" s="30"/>
      <c r="BJ1022" s="30"/>
      <c r="BK1022" s="30"/>
      <c r="BL1022" s="30"/>
      <c r="BM1022" s="30"/>
      <c r="BN1022" s="30"/>
      <c r="BO1022" s="30"/>
      <c r="BP1022" s="30"/>
      <c r="BQ1022" s="30"/>
      <c r="BR1022" s="30"/>
      <c r="BS1022" s="30"/>
      <c r="BT1022" s="30"/>
      <c r="BU1022" s="30"/>
      <c r="BV1022" s="30"/>
      <c r="BW1022" s="30"/>
      <c r="BX1022" s="30"/>
      <c r="BY1022" s="30"/>
      <c r="BZ1022" s="30"/>
      <c r="CA1022" s="30"/>
      <c r="CB1022" s="30"/>
      <c r="CC1022" s="30"/>
      <c r="CD1022" s="30"/>
      <c r="CE1022" s="30"/>
      <c r="CF1022" s="30"/>
      <c r="CG1022" s="30"/>
      <c r="CH1022" s="30"/>
      <c r="CI1022" s="30"/>
      <c r="CJ1022" s="30"/>
      <c r="CK1022" s="30"/>
      <c r="CL1022" s="30"/>
      <c r="CM1022" s="30"/>
      <c r="CN1022" s="30"/>
      <c r="CO1022" s="30"/>
      <c r="CP1022" s="30"/>
      <c r="CQ1022" s="30"/>
      <c r="CR1022" s="30"/>
    </row>
    <row r="1023" spans="1:96" x14ac:dyDescent="0.25">
      <c r="A1023" s="30" t="s">
        <v>396</v>
      </c>
      <c r="B1023" s="30">
        <v>6539</v>
      </c>
      <c r="C1023" s="30" t="s">
        <v>2666</v>
      </c>
      <c r="D1023" s="30">
        <v>1420</v>
      </c>
      <c r="E1023" s="30"/>
      <c r="F1023" s="30"/>
      <c r="G1023" s="30"/>
      <c r="H1023" s="30"/>
      <c r="I1023" s="30"/>
      <c r="J1023" s="30"/>
      <c r="K1023" s="30"/>
      <c r="L1023" s="30"/>
      <c r="M1023" s="30"/>
      <c r="N1023" s="30"/>
      <c r="O1023" s="30"/>
      <c r="P1023" s="30"/>
      <c r="Q1023" s="30"/>
      <c r="R1023" s="30"/>
      <c r="S1023" s="30"/>
      <c r="T1023" s="30"/>
      <c r="U1023" s="30"/>
      <c r="V1023" s="30"/>
      <c r="W1023" s="30"/>
      <c r="X1023" s="30"/>
      <c r="Y1023" s="30"/>
      <c r="Z1023" s="30"/>
      <c r="AA1023" s="30"/>
      <c r="AB1023" s="30"/>
      <c r="AC1023" s="30"/>
      <c r="AD1023" s="30"/>
      <c r="AE1023" s="30"/>
      <c r="AF1023" s="30"/>
      <c r="AG1023" s="30"/>
      <c r="AH1023" s="30"/>
      <c r="AI1023" s="30"/>
      <c r="AJ1023" s="30"/>
      <c r="AK1023" s="30"/>
      <c r="AL1023" s="30"/>
      <c r="AM1023" s="30"/>
      <c r="AN1023" s="30"/>
      <c r="AO1023" s="30"/>
      <c r="AP1023" s="30"/>
      <c r="AQ1023" s="30"/>
      <c r="AR1023" s="30"/>
      <c r="AS1023" s="30"/>
      <c r="AT1023" s="30"/>
      <c r="AU1023" s="30"/>
      <c r="AV1023" s="30"/>
      <c r="AW1023" s="30"/>
      <c r="AX1023" s="30"/>
      <c r="AY1023" s="30"/>
      <c r="AZ1023" s="30"/>
      <c r="BA1023" s="30"/>
      <c r="BB1023" s="30"/>
      <c r="BC1023" s="30"/>
      <c r="BD1023" s="30"/>
      <c r="BE1023" s="30"/>
      <c r="BF1023" s="30"/>
      <c r="BG1023" s="30"/>
      <c r="BH1023" s="30"/>
      <c r="BI1023" s="30"/>
      <c r="BJ1023" s="30"/>
      <c r="BK1023" s="30"/>
      <c r="BL1023" s="30"/>
      <c r="BM1023" s="30"/>
      <c r="BN1023" s="30"/>
      <c r="BO1023" s="30"/>
      <c r="BP1023" s="30"/>
      <c r="BQ1023" s="30"/>
      <c r="BR1023" s="30"/>
      <c r="BS1023" s="30"/>
      <c r="BT1023" s="30"/>
      <c r="BU1023" s="30"/>
      <c r="BV1023" s="30"/>
      <c r="BW1023" s="30"/>
      <c r="BX1023" s="30"/>
      <c r="BY1023" s="30"/>
      <c r="BZ1023" s="30"/>
      <c r="CA1023" s="30"/>
      <c r="CB1023" s="30"/>
      <c r="CC1023" s="30"/>
      <c r="CD1023" s="30"/>
      <c r="CE1023" s="30"/>
      <c r="CF1023" s="30"/>
      <c r="CG1023" s="30"/>
      <c r="CH1023" s="30"/>
      <c r="CI1023" s="30"/>
      <c r="CJ1023" s="30"/>
      <c r="CK1023" s="30"/>
      <c r="CL1023" s="30"/>
      <c r="CM1023" s="30"/>
      <c r="CN1023" s="30"/>
      <c r="CO1023" s="30"/>
      <c r="CP1023" s="30"/>
      <c r="CQ1023" s="30"/>
      <c r="CR1023" s="30"/>
    </row>
    <row r="1024" spans="1:96" x14ac:dyDescent="0.25">
      <c r="A1024" s="30" t="s">
        <v>397</v>
      </c>
      <c r="B1024" s="30">
        <v>6541</v>
      </c>
      <c r="C1024" s="30" t="s">
        <v>2666</v>
      </c>
      <c r="D1024" s="30">
        <v>1420</v>
      </c>
      <c r="E1024" s="30"/>
      <c r="F1024" s="30"/>
      <c r="G1024" s="30"/>
      <c r="H1024" s="30"/>
      <c r="I1024" s="30"/>
      <c r="J1024" s="30"/>
      <c r="K1024" s="30"/>
      <c r="L1024" s="30"/>
      <c r="M1024" s="30"/>
      <c r="N1024" s="30"/>
      <c r="O1024" s="30"/>
      <c r="P1024" s="30"/>
      <c r="Q1024" s="30"/>
      <c r="R1024" s="30"/>
      <c r="S1024" s="30"/>
      <c r="T1024" s="30"/>
      <c r="U1024" s="30"/>
      <c r="V1024" s="30"/>
      <c r="W1024" s="30"/>
      <c r="X1024" s="30"/>
      <c r="Y1024" s="30"/>
      <c r="Z1024" s="30"/>
      <c r="AA1024" s="30"/>
      <c r="AB1024" s="30"/>
      <c r="AC1024" s="30"/>
      <c r="AD1024" s="30"/>
      <c r="AE1024" s="30"/>
      <c r="AF1024" s="30"/>
      <c r="AG1024" s="30"/>
      <c r="AH1024" s="30"/>
      <c r="AI1024" s="30"/>
      <c r="AJ1024" s="30"/>
      <c r="AK1024" s="30"/>
      <c r="AL1024" s="30"/>
      <c r="AM1024" s="30"/>
      <c r="AN1024" s="30"/>
      <c r="AO1024" s="30"/>
      <c r="AP1024" s="30"/>
      <c r="AQ1024" s="30"/>
      <c r="AR1024" s="30"/>
      <c r="AS1024" s="30"/>
      <c r="AT1024" s="30"/>
      <c r="AU1024" s="30"/>
      <c r="AV1024" s="30"/>
      <c r="AW1024" s="30"/>
      <c r="AX1024" s="30"/>
      <c r="AY1024" s="30"/>
      <c r="AZ1024" s="30"/>
      <c r="BA1024" s="30"/>
      <c r="BB1024" s="30"/>
      <c r="BC1024" s="30"/>
      <c r="BD1024" s="30"/>
      <c r="BE1024" s="30"/>
      <c r="BF1024" s="30"/>
      <c r="BG1024" s="30"/>
      <c r="BH1024" s="30"/>
      <c r="BI1024" s="30"/>
      <c r="BJ1024" s="30"/>
      <c r="BK1024" s="30"/>
      <c r="BL1024" s="30"/>
      <c r="BM1024" s="30"/>
      <c r="BN1024" s="30"/>
      <c r="BO1024" s="30"/>
      <c r="BP1024" s="30"/>
      <c r="BQ1024" s="30"/>
      <c r="BR1024" s="30"/>
      <c r="BS1024" s="30"/>
      <c r="BT1024" s="30"/>
      <c r="BU1024" s="30"/>
      <c r="BV1024" s="30"/>
      <c r="BW1024" s="30"/>
      <c r="BX1024" s="30"/>
      <c r="BY1024" s="30"/>
      <c r="BZ1024" s="30"/>
      <c r="CA1024" s="30"/>
      <c r="CB1024" s="30"/>
      <c r="CC1024" s="30"/>
      <c r="CD1024" s="30"/>
      <c r="CE1024" s="30"/>
      <c r="CF1024" s="30"/>
      <c r="CG1024" s="30"/>
      <c r="CH1024" s="30"/>
      <c r="CI1024" s="30"/>
      <c r="CJ1024" s="30"/>
      <c r="CK1024" s="30"/>
      <c r="CL1024" s="30"/>
      <c r="CM1024" s="30"/>
      <c r="CN1024" s="30"/>
      <c r="CO1024" s="30"/>
      <c r="CP1024" s="30"/>
      <c r="CQ1024" s="30"/>
      <c r="CR1024" s="30"/>
    </row>
    <row r="1025" spans="1:96" x14ac:dyDescent="0.25">
      <c r="A1025" s="30" t="s">
        <v>398</v>
      </c>
      <c r="B1025" s="30">
        <v>4425</v>
      </c>
      <c r="C1025" s="30" t="s">
        <v>2857</v>
      </c>
      <c r="D1025" s="30">
        <v>3120</v>
      </c>
      <c r="E1025" s="30"/>
      <c r="F1025" s="30"/>
      <c r="G1025" s="30"/>
      <c r="H1025" s="30"/>
      <c r="I1025" s="30"/>
      <c r="J1025" s="30"/>
      <c r="K1025" s="30"/>
      <c r="L1025" s="30"/>
      <c r="M1025" s="30"/>
      <c r="N1025" s="30"/>
      <c r="O1025" s="30"/>
      <c r="P1025" s="30"/>
      <c r="Q1025" s="30"/>
      <c r="R1025" s="30"/>
      <c r="S1025" s="30"/>
      <c r="T1025" s="30"/>
      <c r="U1025" s="30"/>
      <c r="V1025" s="30"/>
      <c r="W1025" s="30"/>
      <c r="X1025" s="30"/>
      <c r="Y1025" s="30"/>
      <c r="Z1025" s="30"/>
      <c r="AA1025" s="30"/>
      <c r="AB1025" s="30"/>
      <c r="AC1025" s="30"/>
      <c r="AD1025" s="30"/>
      <c r="AE1025" s="30"/>
      <c r="AF1025" s="30"/>
      <c r="AG1025" s="30"/>
      <c r="AH1025" s="30"/>
      <c r="AI1025" s="30"/>
      <c r="AJ1025" s="30"/>
      <c r="AK1025" s="30"/>
      <c r="AL1025" s="30"/>
      <c r="AM1025" s="30"/>
      <c r="AN1025" s="30"/>
      <c r="AO1025" s="30"/>
      <c r="AP1025" s="30"/>
      <c r="AQ1025" s="30"/>
      <c r="AR1025" s="30"/>
      <c r="AS1025" s="30"/>
      <c r="AT1025" s="30"/>
      <c r="AU1025" s="30"/>
      <c r="AV1025" s="30"/>
      <c r="AW1025" s="30"/>
      <c r="AX1025" s="30"/>
      <c r="AY1025" s="30"/>
      <c r="AZ1025" s="30"/>
      <c r="BA1025" s="30"/>
      <c r="BB1025" s="30"/>
      <c r="BC1025" s="30"/>
      <c r="BD1025" s="30"/>
      <c r="BE1025" s="30"/>
      <c r="BF1025" s="30"/>
      <c r="BG1025" s="30"/>
      <c r="BH1025" s="30"/>
      <c r="BI1025" s="30"/>
      <c r="BJ1025" s="30"/>
      <c r="BK1025" s="30"/>
      <c r="BL1025" s="30"/>
      <c r="BM1025" s="30"/>
      <c r="BN1025" s="30"/>
      <c r="BO1025" s="30"/>
      <c r="BP1025" s="30"/>
      <c r="BQ1025" s="30"/>
      <c r="BR1025" s="30"/>
      <c r="BS1025" s="30"/>
      <c r="BT1025" s="30"/>
      <c r="BU1025" s="30"/>
      <c r="BV1025" s="30"/>
      <c r="BW1025" s="30"/>
      <c r="BX1025" s="30"/>
      <c r="BY1025" s="30"/>
      <c r="BZ1025" s="30"/>
      <c r="CA1025" s="30"/>
      <c r="CB1025" s="30"/>
      <c r="CC1025" s="30"/>
      <c r="CD1025" s="30"/>
      <c r="CE1025" s="30"/>
      <c r="CF1025" s="30"/>
      <c r="CG1025" s="30"/>
      <c r="CH1025" s="30"/>
      <c r="CI1025" s="30"/>
      <c r="CJ1025" s="30"/>
      <c r="CK1025" s="30"/>
      <c r="CL1025" s="30"/>
      <c r="CM1025" s="30"/>
      <c r="CN1025" s="30"/>
      <c r="CO1025" s="30"/>
      <c r="CP1025" s="30"/>
      <c r="CQ1025" s="30"/>
      <c r="CR1025" s="30"/>
    </row>
    <row r="1026" spans="1:96" x14ac:dyDescent="0.25">
      <c r="A1026" s="30" t="s">
        <v>399</v>
      </c>
      <c r="B1026" s="30">
        <v>4422</v>
      </c>
      <c r="C1026" s="30" t="s">
        <v>2666</v>
      </c>
      <c r="D1026" s="30">
        <v>1420</v>
      </c>
      <c r="E1026" s="30"/>
      <c r="F1026" s="30"/>
      <c r="G1026" s="30"/>
      <c r="H1026" s="30"/>
      <c r="I1026" s="30"/>
      <c r="J1026" s="30"/>
      <c r="K1026" s="30"/>
      <c r="L1026" s="30"/>
      <c r="M1026" s="30"/>
      <c r="N1026" s="30"/>
      <c r="O1026" s="30"/>
      <c r="P1026" s="30"/>
      <c r="Q1026" s="30"/>
      <c r="R1026" s="30"/>
      <c r="S1026" s="30"/>
      <c r="T1026" s="30"/>
      <c r="U1026" s="30"/>
      <c r="V1026" s="30"/>
      <c r="W1026" s="30"/>
      <c r="X1026" s="30"/>
      <c r="Y1026" s="30"/>
      <c r="Z1026" s="30"/>
      <c r="AA1026" s="30"/>
      <c r="AB1026" s="30"/>
      <c r="AC1026" s="30"/>
      <c r="AD1026" s="30"/>
      <c r="AE1026" s="30"/>
      <c r="AF1026" s="30"/>
      <c r="AG1026" s="30"/>
      <c r="AH1026" s="30"/>
      <c r="AI1026" s="30"/>
      <c r="AJ1026" s="30"/>
      <c r="AK1026" s="30"/>
      <c r="AL1026" s="30"/>
      <c r="AM1026" s="30"/>
      <c r="AN1026" s="30"/>
      <c r="AO1026" s="30"/>
      <c r="AP1026" s="30"/>
      <c r="AQ1026" s="30"/>
      <c r="AR1026" s="30"/>
      <c r="AS1026" s="30"/>
      <c r="AT1026" s="30"/>
      <c r="AU1026" s="30"/>
      <c r="AV1026" s="30"/>
      <c r="AW1026" s="30"/>
      <c r="AX1026" s="30"/>
      <c r="AY1026" s="30"/>
      <c r="AZ1026" s="30"/>
      <c r="BA1026" s="30"/>
      <c r="BB1026" s="30"/>
      <c r="BC1026" s="30"/>
      <c r="BD1026" s="30"/>
      <c r="BE1026" s="30"/>
      <c r="BF1026" s="30"/>
      <c r="BG1026" s="30"/>
      <c r="BH1026" s="30"/>
      <c r="BI1026" s="30"/>
      <c r="BJ1026" s="30"/>
      <c r="BK1026" s="30"/>
      <c r="BL1026" s="30"/>
      <c r="BM1026" s="30"/>
      <c r="BN1026" s="30"/>
      <c r="BO1026" s="30"/>
      <c r="BP1026" s="30"/>
      <c r="BQ1026" s="30"/>
      <c r="BR1026" s="30"/>
      <c r="BS1026" s="30"/>
      <c r="BT1026" s="30"/>
      <c r="BU1026" s="30"/>
      <c r="BV1026" s="30"/>
      <c r="BW1026" s="30"/>
      <c r="BX1026" s="30"/>
      <c r="BY1026" s="30"/>
      <c r="BZ1026" s="30"/>
      <c r="CA1026" s="30"/>
      <c r="CB1026" s="30"/>
      <c r="CC1026" s="30"/>
      <c r="CD1026" s="30"/>
      <c r="CE1026" s="30"/>
      <c r="CF1026" s="30"/>
      <c r="CG1026" s="30"/>
      <c r="CH1026" s="30"/>
      <c r="CI1026" s="30"/>
      <c r="CJ1026" s="30"/>
      <c r="CK1026" s="30"/>
      <c r="CL1026" s="30"/>
      <c r="CM1026" s="30"/>
      <c r="CN1026" s="30"/>
      <c r="CO1026" s="30"/>
      <c r="CP1026" s="30"/>
      <c r="CQ1026" s="30"/>
      <c r="CR1026" s="30"/>
    </row>
    <row r="1027" spans="1:96" x14ac:dyDescent="0.25">
      <c r="A1027" s="30" t="s">
        <v>400</v>
      </c>
      <c r="B1027" s="30">
        <v>5114</v>
      </c>
      <c r="C1027" s="30" t="s">
        <v>2944</v>
      </c>
      <c r="D1027" s="30">
        <v>2530</v>
      </c>
      <c r="E1027" s="30"/>
      <c r="F1027" s="30"/>
      <c r="G1027" s="30"/>
      <c r="H1027" s="30"/>
      <c r="I1027" s="30"/>
      <c r="J1027" s="30"/>
      <c r="K1027" s="30"/>
      <c r="L1027" s="30"/>
      <c r="M1027" s="30"/>
      <c r="N1027" s="30"/>
      <c r="O1027" s="30"/>
      <c r="P1027" s="30"/>
      <c r="Q1027" s="30"/>
      <c r="R1027" s="30"/>
      <c r="S1027" s="30"/>
      <c r="T1027" s="30"/>
      <c r="U1027" s="30"/>
      <c r="V1027" s="30"/>
      <c r="W1027" s="30"/>
      <c r="X1027" s="30"/>
      <c r="Y1027" s="30"/>
      <c r="Z1027" s="30"/>
      <c r="AA1027" s="30"/>
      <c r="AB1027" s="30"/>
      <c r="AC1027" s="30"/>
      <c r="AD1027" s="30"/>
      <c r="AE1027" s="30"/>
      <c r="AF1027" s="30"/>
      <c r="AG1027" s="30"/>
      <c r="AH1027" s="30"/>
      <c r="AI1027" s="30"/>
      <c r="AJ1027" s="30"/>
      <c r="AK1027" s="30"/>
      <c r="AL1027" s="30"/>
      <c r="AM1027" s="30"/>
      <c r="AN1027" s="30"/>
      <c r="AO1027" s="30"/>
      <c r="AP1027" s="30"/>
      <c r="AQ1027" s="30"/>
      <c r="AR1027" s="30"/>
      <c r="AS1027" s="30"/>
      <c r="AT1027" s="30"/>
      <c r="AU1027" s="30"/>
      <c r="AV1027" s="30"/>
      <c r="AW1027" s="30"/>
      <c r="AX1027" s="30"/>
      <c r="AY1027" s="30"/>
      <c r="AZ1027" s="30"/>
      <c r="BA1027" s="30"/>
      <c r="BB1027" s="30"/>
      <c r="BC1027" s="30"/>
      <c r="BD1027" s="30"/>
      <c r="BE1027" s="30"/>
      <c r="BF1027" s="30"/>
      <c r="BG1027" s="30"/>
      <c r="BH1027" s="30"/>
      <c r="BI1027" s="30"/>
      <c r="BJ1027" s="30"/>
      <c r="BK1027" s="30"/>
      <c r="BL1027" s="30"/>
      <c r="BM1027" s="30"/>
      <c r="BN1027" s="30"/>
      <c r="BO1027" s="30"/>
      <c r="BP1027" s="30"/>
      <c r="BQ1027" s="30"/>
      <c r="BR1027" s="30"/>
      <c r="BS1027" s="30"/>
      <c r="BT1027" s="30"/>
      <c r="BU1027" s="30"/>
      <c r="BV1027" s="30"/>
      <c r="BW1027" s="30"/>
      <c r="BX1027" s="30"/>
      <c r="BY1027" s="30"/>
      <c r="BZ1027" s="30"/>
      <c r="CA1027" s="30"/>
      <c r="CB1027" s="30"/>
      <c r="CC1027" s="30"/>
      <c r="CD1027" s="30"/>
      <c r="CE1027" s="30"/>
      <c r="CF1027" s="30"/>
      <c r="CG1027" s="30"/>
      <c r="CH1027" s="30"/>
      <c r="CI1027" s="30"/>
      <c r="CJ1027" s="30"/>
      <c r="CK1027" s="30"/>
      <c r="CL1027" s="30"/>
      <c r="CM1027" s="30"/>
      <c r="CN1027" s="30"/>
      <c r="CO1027" s="30"/>
      <c r="CP1027" s="30"/>
      <c r="CQ1027" s="30"/>
      <c r="CR1027" s="30"/>
    </row>
    <row r="1028" spans="1:96" x14ac:dyDescent="0.25">
      <c r="A1028" s="30" t="s">
        <v>401</v>
      </c>
      <c r="B1028" s="30">
        <v>4424</v>
      </c>
      <c r="C1028" s="30" t="s">
        <v>2651</v>
      </c>
      <c r="D1028" s="30">
        <v>1010</v>
      </c>
      <c r="E1028" s="30"/>
      <c r="F1028" s="30"/>
      <c r="G1028" s="30"/>
      <c r="H1028" s="30"/>
      <c r="I1028" s="30"/>
      <c r="J1028" s="30"/>
      <c r="K1028" s="30"/>
      <c r="L1028" s="30"/>
      <c r="M1028" s="30"/>
      <c r="N1028" s="30"/>
      <c r="O1028" s="30"/>
      <c r="P1028" s="30"/>
      <c r="Q1028" s="30"/>
      <c r="R1028" s="30"/>
      <c r="S1028" s="30"/>
      <c r="T1028" s="30"/>
      <c r="U1028" s="30"/>
      <c r="V1028" s="30"/>
      <c r="W1028" s="30"/>
      <c r="X1028" s="30"/>
      <c r="Y1028" s="30"/>
      <c r="Z1028" s="30"/>
      <c r="AA1028" s="30"/>
      <c r="AB1028" s="30"/>
      <c r="AC1028" s="30"/>
      <c r="AD1028" s="30"/>
      <c r="AE1028" s="30"/>
      <c r="AF1028" s="30"/>
      <c r="AG1028" s="30"/>
      <c r="AH1028" s="30"/>
      <c r="AI1028" s="30"/>
      <c r="AJ1028" s="30"/>
      <c r="AK1028" s="30"/>
      <c r="AL1028" s="30"/>
      <c r="AM1028" s="30"/>
      <c r="AN1028" s="30"/>
      <c r="AO1028" s="30"/>
      <c r="AP1028" s="30"/>
      <c r="AQ1028" s="30"/>
      <c r="AR1028" s="30"/>
      <c r="AS1028" s="30"/>
      <c r="AT1028" s="30"/>
      <c r="AU1028" s="30"/>
      <c r="AV1028" s="30"/>
      <c r="AW1028" s="30"/>
      <c r="AX1028" s="30"/>
      <c r="AY1028" s="30"/>
      <c r="AZ1028" s="30"/>
      <c r="BA1028" s="30"/>
      <c r="BB1028" s="30"/>
      <c r="BC1028" s="30"/>
      <c r="BD1028" s="30"/>
      <c r="BE1028" s="30"/>
      <c r="BF1028" s="30"/>
      <c r="BG1028" s="30"/>
      <c r="BH1028" s="30"/>
      <c r="BI1028" s="30"/>
      <c r="BJ1028" s="30"/>
      <c r="BK1028" s="30"/>
      <c r="BL1028" s="30"/>
      <c r="BM1028" s="30"/>
      <c r="BN1028" s="30"/>
      <c r="BO1028" s="30"/>
      <c r="BP1028" s="30"/>
      <c r="BQ1028" s="30"/>
      <c r="BR1028" s="30"/>
      <c r="BS1028" s="30"/>
      <c r="BT1028" s="30"/>
      <c r="BU1028" s="30"/>
      <c r="BV1028" s="30"/>
      <c r="BW1028" s="30"/>
      <c r="BX1028" s="30"/>
      <c r="BY1028" s="30"/>
      <c r="BZ1028" s="30"/>
      <c r="CA1028" s="30"/>
      <c r="CB1028" s="30"/>
      <c r="CC1028" s="30"/>
      <c r="CD1028" s="30"/>
      <c r="CE1028" s="30"/>
      <c r="CF1028" s="30"/>
      <c r="CG1028" s="30"/>
      <c r="CH1028" s="30"/>
      <c r="CI1028" s="30"/>
      <c r="CJ1028" s="30"/>
      <c r="CK1028" s="30"/>
      <c r="CL1028" s="30"/>
      <c r="CM1028" s="30"/>
      <c r="CN1028" s="30"/>
      <c r="CO1028" s="30"/>
      <c r="CP1028" s="30"/>
      <c r="CQ1028" s="30"/>
      <c r="CR1028" s="30"/>
    </row>
    <row r="1029" spans="1:96" x14ac:dyDescent="0.25">
      <c r="A1029" s="30" t="s">
        <v>402</v>
      </c>
      <c r="B1029" s="30">
        <v>4426</v>
      </c>
      <c r="C1029" s="30" t="s">
        <v>2696</v>
      </c>
      <c r="D1029" s="30">
        <v>180</v>
      </c>
      <c r="E1029" s="30"/>
      <c r="F1029" s="30"/>
      <c r="G1029" s="30"/>
      <c r="H1029" s="30"/>
      <c r="I1029" s="30"/>
      <c r="J1029" s="30"/>
      <c r="K1029" s="30"/>
      <c r="L1029" s="30"/>
      <c r="M1029" s="30"/>
      <c r="N1029" s="30"/>
      <c r="O1029" s="30"/>
      <c r="P1029" s="30"/>
      <c r="Q1029" s="30"/>
      <c r="R1029" s="30"/>
      <c r="S1029" s="30"/>
      <c r="T1029" s="30"/>
      <c r="U1029" s="30"/>
      <c r="V1029" s="30"/>
      <c r="W1029" s="30"/>
      <c r="X1029" s="30"/>
      <c r="Y1029" s="30"/>
      <c r="Z1029" s="30"/>
      <c r="AA1029" s="30"/>
      <c r="AB1029" s="30"/>
      <c r="AC1029" s="30"/>
      <c r="AD1029" s="30"/>
      <c r="AE1029" s="30"/>
      <c r="AF1029" s="30"/>
      <c r="AG1029" s="30"/>
      <c r="AH1029" s="30"/>
      <c r="AI1029" s="30"/>
      <c r="AJ1029" s="30"/>
      <c r="AK1029" s="30"/>
      <c r="AL1029" s="30"/>
      <c r="AM1029" s="30"/>
      <c r="AN1029" s="30"/>
      <c r="AO1029" s="30"/>
      <c r="AP1029" s="30"/>
      <c r="AQ1029" s="30"/>
      <c r="AR1029" s="30"/>
      <c r="AS1029" s="30"/>
      <c r="AT1029" s="30"/>
      <c r="AU1029" s="30"/>
      <c r="AV1029" s="30"/>
      <c r="AW1029" s="30"/>
      <c r="AX1029" s="30"/>
      <c r="AY1029" s="30"/>
      <c r="AZ1029" s="30"/>
      <c r="BA1029" s="30"/>
      <c r="BB1029" s="30"/>
      <c r="BC1029" s="30"/>
      <c r="BD1029" s="30"/>
      <c r="BE1029" s="30"/>
      <c r="BF1029" s="30"/>
      <c r="BG1029" s="30"/>
      <c r="BH1029" s="30"/>
      <c r="BI1029" s="30"/>
      <c r="BJ1029" s="30"/>
      <c r="BK1029" s="30"/>
      <c r="BL1029" s="30"/>
      <c r="BM1029" s="30"/>
      <c r="BN1029" s="30"/>
      <c r="BO1029" s="30"/>
      <c r="BP1029" s="30"/>
      <c r="BQ1029" s="30"/>
      <c r="BR1029" s="30"/>
      <c r="BS1029" s="30"/>
      <c r="BT1029" s="30"/>
      <c r="BU1029" s="30"/>
      <c r="BV1029" s="30"/>
      <c r="BW1029" s="30"/>
      <c r="BX1029" s="30"/>
      <c r="BY1029" s="30"/>
      <c r="BZ1029" s="30"/>
      <c r="CA1029" s="30"/>
      <c r="CB1029" s="30"/>
      <c r="CC1029" s="30"/>
      <c r="CD1029" s="30"/>
      <c r="CE1029" s="30"/>
      <c r="CF1029" s="30"/>
      <c r="CG1029" s="30"/>
      <c r="CH1029" s="30"/>
      <c r="CI1029" s="30"/>
      <c r="CJ1029" s="30"/>
      <c r="CK1029" s="30"/>
      <c r="CL1029" s="30"/>
      <c r="CM1029" s="30"/>
      <c r="CN1029" s="30"/>
      <c r="CO1029" s="30"/>
      <c r="CP1029" s="30"/>
      <c r="CQ1029" s="30"/>
      <c r="CR1029" s="30"/>
    </row>
    <row r="1030" spans="1:96" x14ac:dyDescent="0.25">
      <c r="A1030" s="30" t="s">
        <v>403</v>
      </c>
      <c r="B1030" s="30">
        <v>4438</v>
      </c>
      <c r="C1030" s="30" t="s">
        <v>2857</v>
      </c>
      <c r="D1030" s="30">
        <v>3120</v>
      </c>
      <c r="E1030" s="30"/>
      <c r="F1030" s="30"/>
      <c r="G1030" s="30"/>
      <c r="H1030" s="30"/>
      <c r="I1030" s="30"/>
      <c r="J1030" s="30"/>
      <c r="K1030" s="30"/>
      <c r="L1030" s="30"/>
      <c r="M1030" s="30"/>
      <c r="N1030" s="30"/>
      <c r="O1030" s="30"/>
      <c r="P1030" s="30"/>
      <c r="Q1030" s="30"/>
      <c r="R1030" s="30"/>
      <c r="S1030" s="30"/>
      <c r="T1030" s="30"/>
      <c r="U1030" s="30"/>
      <c r="V1030" s="30"/>
      <c r="W1030" s="30"/>
      <c r="X1030" s="30"/>
      <c r="Y1030" s="30"/>
      <c r="Z1030" s="30"/>
      <c r="AA1030" s="30"/>
      <c r="AB1030" s="30"/>
      <c r="AC1030" s="30"/>
      <c r="AD1030" s="30"/>
      <c r="AE1030" s="30"/>
      <c r="AF1030" s="30"/>
      <c r="AG1030" s="30"/>
      <c r="AH1030" s="30"/>
      <c r="AI1030" s="30"/>
      <c r="AJ1030" s="30"/>
      <c r="AK1030" s="30"/>
      <c r="AL1030" s="30"/>
      <c r="AM1030" s="30"/>
      <c r="AN1030" s="30"/>
      <c r="AO1030" s="30"/>
      <c r="AP1030" s="30"/>
      <c r="AQ1030" s="30"/>
      <c r="AR1030" s="30"/>
      <c r="AS1030" s="30"/>
      <c r="AT1030" s="30"/>
      <c r="AU1030" s="30"/>
      <c r="AV1030" s="30"/>
      <c r="AW1030" s="30"/>
      <c r="AX1030" s="30"/>
      <c r="AY1030" s="30"/>
      <c r="AZ1030" s="30"/>
      <c r="BA1030" s="30"/>
      <c r="BB1030" s="30"/>
      <c r="BC1030" s="30"/>
      <c r="BD1030" s="30"/>
      <c r="BE1030" s="30"/>
      <c r="BF1030" s="30"/>
      <c r="BG1030" s="30"/>
      <c r="BH1030" s="30"/>
      <c r="BI1030" s="30"/>
      <c r="BJ1030" s="30"/>
      <c r="BK1030" s="30"/>
      <c r="BL1030" s="30"/>
      <c r="BM1030" s="30"/>
      <c r="BN1030" s="30"/>
      <c r="BO1030" s="30"/>
      <c r="BP1030" s="30"/>
      <c r="BQ1030" s="30"/>
      <c r="BR1030" s="30"/>
      <c r="BS1030" s="30"/>
      <c r="BT1030" s="30"/>
      <c r="BU1030" s="30"/>
      <c r="BV1030" s="30"/>
      <c r="BW1030" s="30"/>
      <c r="BX1030" s="30"/>
      <c r="BY1030" s="30"/>
      <c r="BZ1030" s="30"/>
      <c r="CA1030" s="30"/>
      <c r="CB1030" s="30"/>
      <c r="CC1030" s="30"/>
      <c r="CD1030" s="30"/>
      <c r="CE1030" s="30"/>
      <c r="CF1030" s="30"/>
      <c r="CG1030" s="30"/>
      <c r="CH1030" s="30"/>
      <c r="CI1030" s="30"/>
      <c r="CJ1030" s="30"/>
      <c r="CK1030" s="30"/>
      <c r="CL1030" s="30"/>
      <c r="CM1030" s="30"/>
      <c r="CN1030" s="30"/>
      <c r="CO1030" s="30"/>
      <c r="CP1030" s="30"/>
      <c r="CQ1030" s="30"/>
      <c r="CR1030" s="30"/>
    </row>
    <row r="1031" spans="1:96" x14ac:dyDescent="0.25">
      <c r="A1031" s="30" t="s">
        <v>404</v>
      </c>
      <c r="B1031" s="30">
        <v>4444</v>
      </c>
      <c r="C1031" s="30" t="s">
        <v>2642</v>
      </c>
      <c r="D1031" s="30">
        <v>880</v>
      </c>
      <c r="E1031" s="30"/>
      <c r="F1031" s="30"/>
      <c r="G1031" s="30"/>
      <c r="H1031" s="30"/>
      <c r="I1031" s="30"/>
      <c r="J1031" s="30"/>
      <c r="K1031" s="30"/>
      <c r="L1031" s="30"/>
      <c r="M1031" s="30"/>
      <c r="N1031" s="30"/>
      <c r="O1031" s="30"/>
      <c r="P1031" s="30"/>
      <c r="Q1031" s="30"/>
      <c r="R1031" s="30"/>
      <c r="S1031" s="30"/>
      <c r="T1031" s="30"/>
      <c r="U1031" s="30"/>
      <c r="V1031" s="30"/>
      <c r="W1031" s="30"/>
      <c r="X1031" s="30"/>
      <c r="Y1031" s="30"/>
      <c r="Z1031" s="30"/>
      <c r="AA1031" s="30"/>
      <c r="AB1031" s="30"/>
      <c r="AC1031" s="30"/>
      <c r="AD1031" s="30"/>
      <c r="AE1031" s="30"/>
      <c r="AF1031" s="30"/>
      <c r="AG1031" s="30"/>
      <c r="AH1031" s="30"/>
      <c r="AI1031" s="30"/>
      <c r="AJ1031" s="30"/>
      <c r="AK1031" s="30"/>
      <c r="AL1031" s="30"/>
      <c r="AM1031" s="30"/>
      <c r="AN1031" s="30"/>
      <c r="AO1031" s="30"/>
      <c r="AP1031" s="30"/>
      <c r="AQ1031" s="30"/>
      <c r="AR1031" s="30"/>
      <c r="AS1031" s="30"/>
      <c r="AT1031" s="30"/>
      <c r="AU1031" s="30"/>
      <c r="AV1031" s="30"/>
      <c r="AW1031" s="30"/>
      <c r="AX1031" s="30"/>
      <c r="AY1031" s="30"/>
      <c r="AZ1031" s="30"/>
      <c r="BA1031" s="30"/>
      <c r="BB1031" s="30"/>
      <c r="BC1031" s="30"/>
      <c r="BD1031" s="30"/>
      <c r="BE1031" s="30"/>
      <c r="BF1031" s="30"/>
      <c r="BG1031" s="30"/>
      <c r="BH1031" s="30"/>
      <c r="BI1031" s="30"/>
      <c r="BJ1031" s="30"/>
      <c r="BK1031" s="30"/>
      <c r="BL1031" s="30"/>
      <c r="BM1031" s="30"/>
      <c r="BN1031" s="30"/>
      <c r="BO1031" s="30"/>
      <c r="BP1031" s="30"/>
      <c r="BQ1031" s="30"/>
      <c r="BR1031" s="30"/>
      <c r="BS1031" s="30"/>
      <c r="BT1031" s="30"/>
      <c r="BU1031" s="30"/>
      <c r="BV1031" s="30"/>
      <c r="BW1031" s="30"/>
      <c r="BX1031" s="30"/>
      <c r="BY1031" s="30"/>
      <c r="BZ1031" s="30"/>
      <c r="CA1031" s="30"/>
      <c r="CB1031" s="30"/>
      <c r="CC1031" s="30"/>
      <c r="CD1031" s="30"/>
      <c r="CE1031" s="30"/>
      <c r="CF1031" s="30"/>
      <c r="CG1031" s="30"/>
      <c r="CH1031" s="30"/>
      <c r="CI1031" s="30"/>
      <c r="CJ1031" s="30"/>
      <c r="CK1031" s="30"/>
      <c r="CL1031" s="30"/>
      <c r="CM1031" s="30"/>
      <c r="CN1031" s="30"/>
      <c r="CO1031" s="30"/>
      <c r="CP1031" s="30"/>
      <c r="CQ1031" s="30"/>
      <c r="CR1031" s="30"/>
    </row>
    <row r="1032" spans="1:96" x14ac:dyDescent="0.25">
      <c r="A1032" s="30" t="s">
        <v>405</v>
      </c>
      <c r="B1032" s="30">
        <v>9212</v>
      </c>
      <c r="C1032" s="30" t="s">
        <v>2924</v>
      </c>
      <c r="D1032" s="30">
        <v>1390</v>
      </c>
      <c r="E1032" s="30"/>
      <c r="F1032" s="30"/>
      <c r="G1032" s="30"/>
      <c r="H1032" s="30"/>
      <c r="I1032" s="30"/>
      <c r="J1032" s="30"/>
      <c r="K1032" s="30"/>
      <c r="L1032" s="30"/>
      <c r="M1032" s="30"/>
      <c r="N1032" s="30"/>
      <c r="O1032" s="30"/>
      <c r="P1032" s="30"/>
      <c r="Q1032" s="30"/>
      <c r="R1032" s="30"/>
      <c r="S1032" s="30"/>
      <c r="T1032" s="30"/>
      <c r="U1032" s="30"/>
      <c r="V1032" s="30"/>
      <c r="W1032" s="30"/>
      <c r="X1032" s="30"/>
      <c r="Y1032" s="30"/>
      <c r="Z1032" s="30"/>
      <c r="AA1032" s="30"/>
      <c r="AB1032" s="30"/>
      <c r="AC1032" s="30"/>
      <c r="AD1032" s="30"/>
      <c r="AE1032" s="30"/>
      <c r="AF1032" s="30"/>
      <c r="AG1032" s="30"/>
      <c r="AH1032" s="30"/>
      <c r="AI1032" s="30"/>
      <c r="AJ1032" s="30"/>
      <c r="AK1032" s="30"/>
      <c r="AL1032" s="30"/>
      <c r="AM1032" s="30"/>
      <c r="AN1032" s="30"/>
      <c r="AO1032" s="30"/>
      <c r="AP1032" s="30"/>
      <c r="AQ1032" s="30"/>
      <c r="AR1032" s="30"/>
      <c r="AS1032" s="30"/>
      <c r="AT1032" s="30"/>
      <c r="AU1032" s="30"/>
      <c r="AV1032" s="30"/>
      <c r="AW1032" s="30"/>
      <c r="AX1032" s="30"/>
      <c r="AY1032" s="30"/>
      <c r="AZ1032" s="30"/>
      <c r="BA1032" s="30"/>
      <c r="BB1032" s="30"/>
      <c r="BC1032" s="30"/>
      <c r="BD1032" s="30"/>
      <c r="BE1032" s="30"/>
      <c r="BF1032" s="30"/>
      <c r="BG1032" s="30"/>
      <c r="BH1032" s="30"/>
      <c r="BI1032" s="30"/>
      <c r="BJ1032" s="30"/>
      <c r="BK1032" s="30"/>
      <c r="BL1032" s="30"/>
      <c r="BM1032" s="30"/>
      <c r="BN1032" s="30"/>
      <c r="BO1032" s="30"/>
      <c r="BP1032" s="30"/>
      <c r="BQ1032" s="30"/>
      <c r="BR1032" s="30"/>
      <c r="BS1032" s="30"/>
      <c r="BT1032" s="30"/>
      <c r="BU1032" s="30"/>
      <c r="BV1032" s="30"/>
      <c r="BW1032" s="30"/>
      <c r="BX1032" s="30"/>
      <c r="BY1032" s="30"/>
      <c r="BZ1032" s="30"/>
      <c r="CA1032" s="30"/>
      <c r="CB1032" s="30"/>
      <c r="CC1032" s="30"/>
      <c r="CD1032" s="30"/>
      <c r="CE1032" s="30"/>
      <c r="CF1032" s="30"/>
      <c r="CG1032" s="30"/>
      <c r="CH1032" s="30"/>
      <c r="CI1032" s="30"/>
      <c r="CJ1032" s="30"/>
      <c r="CK1032" s="30"/>
      <c r="CL1032" s="30"/>
      <c r="CM1032" s="30"/>
      <c r="CN1032" s="30"/>
      <c r="CO1032" s="30"/>
      <c r="CP1032" s="30"/>
      <c r="CQ1032" s="30"/>
      <c r="CR1032" s="30"/>
    </row>
    <row r="1033" spans="1:96" x14ac:dyDescent="0.25">
      <c r="A1033" s="30" t="s">
        <v>406</v>
      </c>
      <c r="B1033" s="30">
        <v>8032</v>
      </c>
      <c r="C1033" s="30" t="s">
        <v>2800</v>
      </c>
      <c r="D1033" s="30">
        <v>40</v>
      </c>
      <c r="E1033" s="30"/>
      <c r="F1033" s="30"/>
      <c r="G1033" s="30"/>
      <c r="H1033" s="30"/>
      <c r="I1033" s="30"/>
      <c r="J1033" s="30"/>
      <c r="K1033" s="30"/>
      <c r="L1033" s="30"/>
      <c r="M1033" s="30"/>
      <c r="N1033" s="30"/>
      <c r="O1033" s="30"/>
      <c r="P1033" s="30"/>
      <c r="Q1033" s="30"/>
      <c r="R1033" s="30"/>
      <c r="S1033" s="30"/>
      <c r="T1033" s="30"/>
      <c r="U1033" s="30"/>
      <c r="V1033" s="30"/>
      <c r="W1033" s="30"/>
      <c r="X1033" s="30"/>
      <c r="Y1033" s="30"/>
      <c r="Z1033" s="30"/>
      <c r="AA1033" s="30"/>
      <c r="AB1033" s="30"/>
      <c r="AC1033" s="30"/>
      <c r="AD1033" s="30"/>
      <c r="AE1033" s="30"/>
      <c r="AF1033" s="30"/>
      <c r="AG1033" s="30"/>
      <c r="AH1033" s="30"/>
      <c r="AI1033" s="30"/>
      <c r="AJ1033" s="30"/>
      <c r="AK1033" s="30"/>
      <c r="AL1033" s="30"/>
      <c r="AM1033" s="30"/>
      <c r="AN1033" s="30"/>
      <c r="AO1033" s="30"/>
      <c r="AP1033" s="30"/>
      <c r="AQ1033" s="30"/>
      <c r="AR1033" s="30"/>
      <c r="AS1033" s="30"/>
      <c r="AT1033" s="30"/>
      <c r="AU1033" s="30"/>
      <c r="AV1033" s="30"/>
      <c r="AW1033" s="30"/>
      <c r="AX1033" s="30"/>
      <c r="AY1033" s="30"/>
      <c r="AZ1033" s="30"/>
      <c r="BA1033" s="30"/>
      <c r="BB1033" s="30"/>
      <c r="BC1033" s="30"/>
      <c r="BD1033" s="30"/>
      <c r="BE1033" s="30"/>
      <c r="BF1033" s="30"/>
      <c r="BG1033" s="30"/>
      <c r="BH1033" s="30"/>
      <c r="BI1033" s="30"/>
      <c r="BJ1033" s="30"/>
      <c r="BK1033" s="30"/>
      <c r="BL1033" s="30"/>
      <c r="BM1033" s="30"/>
      <c r="BN1033" s="30"/>
      <c r="BO1033" s="30"/>
      <c r="BP1033" s="30"/>
      <c r="BQ1033" s="30"/>
      <c r="BR1033" s="30"/>
      <c r="BS1033" s="30"/>
      <c r="BT1033" s="30"/>
      <c r="BU1033" s="30"/>
      <c r="BV1033" s="30"/>
      <c r="BW1033" s="30"/>
      <c r="BX1033" s="30"/>
      <c r="BY1033" s="30"/>
      <c r="BZ1033" s="30"/>
      <c r="CA1033" s="30"/>
      <c r="CB1033" s="30"/>
      <c r="CC1033" s="30"/>
      <c r="CD1033" s="30"/>
      <c r="CE1033" s="30"/>
      <c r="CF1033" s="30"/>
      <c r="CG1033" s="30"/>
      <c r="CH1033" s="30"/>
      <c r="CI1033" s="30"/>
      <c r="CJ1033" s="30"/>
      <c r="CK1033" s="30"/>
      <c r="CL1033" s="30"/>
      <c r="CM1033" s="30"/>
      <c r="CN1033" s="30"/>
      <c r="CO1033" s="30"/>
      <c r="CP1033" s="30"/>
      <c r="CQ1033" s="30"/>
      <c r="CR1033" s="30"/>
    </row>
    <row r="1034" spans="1:96" x14ac:dyDescent="0.25">
      <c r="A1034" s="30" t="s">
        <v>407</v>
      </c>
      <c r="B1034" s="30">
        <v>4447</v>
      </c>
      <c r="C1034" s="30" t="s">
        <v>2716</v>
      </c>
      <c r="D1034" s="30">
        <v>140</v>
      </c>
      <c r="E1034" s="30"/>
      <c r="F1034" s="30"/>
      <c r="G1034" s="30"/>
      <c r="H1034" s="30"/>
      <c r="I1034" s="30"/>
      <c r="J1034" s="30"/>
      <c r="K1034" s="30"/>
      <c r="L1034" s="30"/>
      <c r="M1034" s="30"/>
      <c r="N1034" s="30"/>
      <c r="O1034" s="30"/>
      <c r="P1034" s="30"/>
      <c r="Q1034" s="30"/>
      <c r="R1034" s="30"/>
      <c r="S1034" s="30"/>
      <c r="T1034" s="30"/>
      <c r="U1034" s="30"/>
      <c r="V1034" s="30"/>
      <c r="W1034" s="30"/>
      <c r="X1034" s="30"/>
      <c r="Y1034" s="30"/>
      <c r="Z1034" s="30"/>
      <c r="AA1034" s="30"/>
      <c r="AB1034" s="30"/>
      <c r="AC1034" s="30"/>
      <c r="AD1034" s="30"/>
      <c r="AE1034" s="30"/>
      <c r="AF1034" s="30"/>
      <c r="AG1034" s="30"/>
      <c r="AH1034" s="30"/>
      <c r="AI1034" s="30"/>
      <c r="AJ1034" s="30"/>
      <c r="AK1034" s="30"/>
      <c r="AL1034" s="30"/>
      <c r="AM1034" s="30"/>
      <c r="AN1034" s="30"/>
      <c r="AO1034" s="30"/>
      <c r="AP1034" s="30"/>
      <c r="AQ1034" s="30"/>
      <c r="AR1034" s="30"/>
      <c r="AS1034" s="30"/>
      <c r="AT1034" s="30"/>
      <c r="AU1034" s="30"/>
      <c r="AV1034" s="30"/>
      <c r="AW1034" s="30"/>
      <c r="AX1034" s="30"/>
      <c r="AY1034" s="30"/>
      <c r="AZ1034" s="30"/>
      <c r="BA1034" s="30"/>
      <c r="BB1034" s="30"/>
      <c r="BC1034" s="30"/>
      <c r="BD1034" s="30"/>
      <c r="BE1034" s="30"/>
      <c r="BF1034" s="30"/>
      <c r="BG1034" s="30"/>
      <c r="BH1034" s="30"/>
      <c r="BI1034" s="30"/>
      <c r="BJ1034" s="30"/>
      <c r="BK1034" s="30"/>
      <c r="BL1034" s="30"/>
      <c r="BM1034" s="30"/>
      <c r="BN1034" s="30"/>
      <c r="BO1034" s="30"/>
      <c r="BP1034" s="30"/>
      <c r="BQ1034" s="30"/>
      <c r="BR1034" s="30"/>
      <c r="BS1034" s="30"/>
      <c r="BT1034" s="30"/>
      <c r="BU1034" s="30"/>
      <c r="BV1034" s="30"/>
      <c r="BW1034" s="30"/>
      <c r="BX1034" s="30"/>
      <c r="BY1034" s="30"/>
      <c r="BZ1034" s="30"/>
      <c r="CA1034" s="30"/>
      <c r="CB1034" s="30"/>
      <c r="CC1034" s="30"/>
      <c r="CD1034" s="30"/>
      <c r="CE1034" s="30"/>
      <c r="CF1034" s="30"/>
      <c r="CG1034" s="30"/>
      <c r="CH1034" s="30"/>
      <c r="CI1034" s="30"/>
      <c r="CJ1034" s="30"/>
      <c r="CK1034" s="30"/>
      <c r="CL1034" s="30"/>
      <c r="CM1034" s="30"/>
      <c r="CN1034" s="30"/>
      <c r="CO1034" s="30"/>
      <c r="CP1034" s="30"/>
      <c r="CQ1034" s="30"/>
      <c r="CR1034" s="30"/>
    </row>
    <row r="1035" spans="1:96" x14ac:dyDescent="0.25">
      <c r="A1035" s="30" t="s">
        <v>408</v>
      </c>
      <c r="B1035" s="30">
        <v>4450</v>
      </c>
      <c r="C1035" s="30" t="s">
        <v>2642</v>
      </c>
      <c r="D1035" s="30">
        <v>880</v>
      </c>
      <c r="E1035" s="30"/>
      <c r="F1035" s="30"/>
      <c r="G1035" s="30"/>
      <c r="H1035" s="30"/>
      <c r="I1035" s="30"/>
      <c r="J1035" s="30"/>
      <c r="K1035" s="30"/>
      <c r="L1035" s="30"/>
      <c r="M1035" s="30"/>
      <c r="N1035" s="30"/>
      <c r="O1035" s="30"/>
      <c r="P1035" s="30"/>
      <c r="Q1035" s="30"/>
      <c r="R1035" s="30"/>
      <c r="S1035" s="30"/>
      <c r="T1035" s="30"/>
      <c r="U1035" s="30"/>
      <c r="V1035" s="30"/>
      <c r="W1035" s="30"/>
      <c r="X1035" s="30"/>
      <c r="Y1035" s="30"/>
      <c r="Z1035" s="30"/>
      <c r="AA1035" s="30"/>
      <c r="AB1035" s="30"/>
      <c r="AC1035" s="30"/>
      <c r="AD1035" s="30"/>
      <c r="AE1035" s="30"/>
      <c r="AF1035" s="30"/>
      <c r="AG1035" s="30"/>
      <c r="AH1035" s="30"/>
      <c r="AI1035" s="30"/>
      <c r="AJ1035" s="30"/>
      <c r="AK1035" s="30"/>
      <c r="AL1035" s="30"/>
      <c r="AM1035" s="30"/>
      <c r="AN1035" s="30"/>
      <c r="AO1035" s="30"/>
      <c r="AP1035" s="30"/>
      <c r="AQ1035" s="30"/>
      <c r="AR1035" s="30"/>
      <c r="AS1035" s="30"/>
      <c r="AT1035" s="30"/>
      <c r="AU1035" s="30"/>
      <c r="AV1035" s="30"/>
      <c r="AW1035" s="30"/>
      <c r="AX1035" s="30"/>
      <c r="AY1035" s="30"/>
      <c r="AZ1035" s="30"/>
      <c r="BA1035" s="30"/>
      <c r="BB1035" s="30"/>
      <c r="BC1035" s="30"/>
      <c r="BD1035" s="30"/>
      <c r="BE1035" s="30"/>
      <c r="BF1035" s="30"/>
      <c r="BG1035" s="30"/>
      <c r="BH1035" s="30"/>
      <c r="BI1035" s="30"/>
      <c r="BJ1035" s="30"/>
      <c r="BK1035" s="30"/>
      <c r="BL1035" s="30"/>
      <c r="BM1035" s="30"/>
      <c r="BN1035" s="30"/>
      <c r="BO1035" s="30"/>
      <c r="BP1035" s="30"/>
      <c r="BQ1035" s="30"/>
      <c r="BR1035" s="30"/>
      <c r="BS1035" s="30"/>
      <c r="BT1035" s="30"/>
      <c r="BU1035" s="30"/>
      <c r="BV1035" s="30"/>
      <c r="BW1035" s="30"/>
      <c r="BX1035" s="30"/>
      <c r="BY1035" s="30"/>
      <c r="BZ1035" s="30"/>
      <c r="CA1035" s="30"/>
      <c r="CB1035" s="30"/>
      <c r="CC1035" s="30"/>
      <c r="CD1035" s="30"/>
      <c r="CE1035" s="30"/>
      <c r="CF1035" s="30"/>
      <c r="CG1035" s="30"/>
      <c r="CH1035" s="30"/>
      <c r="CI1035" s="30"/>
      <c r="CJ1035" s="30"/>
      <c r="CK1035" s="30"/>
      <c r="CL1035" s="30"/>
      <c r="CM1035" s="30"/>
      <c r="CN1035" s="30"/>
      <c r="CO1035" s="30"/>
      <c r="CP1035" s="30"/>
      <c r="CQ1035" s="30"/>
      <c r="CR1035" s="30"/>
    </row>
    <row r="1036" spans="1:96" x14ac:dyDescent="0.25">
      <c r="A1036" s="30" t="s">
        <v>409</v>
      </c>
      <c r="B1036" s="30">
        <v>4458</v>
      </c>
      <c r="C1036" s="30" t="s">
        <v>2888</v>
      </c>
      <c r="D1036" s="30">
        <v>2180</v>
      </c>
      <c r="E1036" s="30"/>
      <c r="F1036" s="30"/>
      <c r="G1036" s="30"/>
      <c r="H1036" s="30"/>
      <c r="I1036" s="30"/>
      <c r="J1036" s="30"/>
      <c r="K1036" s="30"/>
      <c r="L1036" s="30"/>
      <c r="M1036" s="30"/>
      <c r="N1036" s="30"/>
      <c r="O1036" s="30"/>
      <c r="P1036" s="30"/>
      <c r="Q1036" s="30"/>
      <c r="R1036" s="30"/>
      <c r="S1036" s="30"/>
      <c r="T1036" s="30"/>
      <c r="U1036" s="30"/>
      <c r="V1036" s="30"/>
      <c r="W1036" s="30"/>
      <c r="X1036" s="30"/>
      <c r="Y1036" s="30"/>
      <c r="Z1036" s="30"/>
      <c r="AA1036" s="30"/>
      <c r="AB1036" s="30"/>
      <c r="AC1036" s="30"/>
      <c r="AD1036" s="30"/>
      <c r="AE1036" s="30"/>
      <c r="AF1036" s="30"/>
      <c r="AG1036" s="30"/>
      <c r="AH1036" s="30"/>
      <c r="AI1036" s="30"/>
      <c r="AJ1036" s="30"/>
      <c r="AK1036" s="30"/>
      <c r="AL1036" s="30"/>
      <c r="AM1036" s="30"/>
      <c r="AN1036" s="30"/>
      <c r="AO1036" s="30"/>
      <c r="AP1036" s="30"/>
      <c r="AQ1036" s="30"/>
      <c r="AR1036" s="30"/>
      <c r="AS1036" s="30"/>
      <c r="AT1036" s="30"/>
      <c r="AU1036" s="30"/>
      <c r="AV1036" s="30"/>
      <c r="AW1036" s="30"/>
      <c r="AX1036" s="30"/>
      <c r="AY1036" s="30"/>
      <c r="AZ1036" s="30"/>
      <c r="BA1036" s="30"/>
      <c r="BB1036" s="30"/>
      <c r="BC1036" s="30"/>
      <c r="BD1036" s="30"/>
      <c r="BE1036" s="30"/>
      <c r="BF1036" s="30"/>
      <c r="BG1036" s="30"/>
      <c r="BH1036" s="30"/>
      <c r="BI1036" s="30"/>
      <c r="BJ1036" s="30"/>
      <c r="BK1036" s="30"/>
      <c r="BL1036" s="30"/>
      <c r="BM1036" s="30"/>
      <c r="BN1036" s="30"/>
      <c r="BO1036" s="30"/>
      <c r="BP1036" s="30"/>
      <c r="BQ1036" s="30"/>
      <c r="BR1036" s="30"/>
      <c r="BS1036" s="30"/>
      <c r="BT1036" s="30"/>
      <c r="BU1036" s="30"/>
      <c r="BV1036" s="30"/>
      <c r="BW1036" s="30"/>
      <c r="BX1036" s="30"/>
      <c r="BY1036" s="30"/>
      <c r="BZ1036" s="30"/>
      <c r="CA1036" s="30"/>
      <c r="CB1036" s="30"/>
      <c r="CC1036" s="30"/>
      <c r="CD1036" s="30"/>
      <c r="CE1036" s="30"/>
      <c r="CF1036" s="30"/>
      <c r="CG1036" s="30"/>
      <c r="CH1036" s="30"/>
      <c r="CI1036" s="30"/>
      <c r="CJ1036" s="30"/>
      <c r="CK1036" s="30"/>
      <c r="CL1036" s="30"/>
      <c r="CM1036" s="30"/>
      <c r="CN1036" s="30"/>
      <c r="CO1036" s="30"/>
      <c r="CP1036" s="30"/>
      <c r="CQ1036" s="30"/>
      <c r="CR1036" s="30"/>
    </row>
    <row r="1037" spans="1:96" x14ac:dyDescent="0.25">
      <c r="A1037" s="30" t="s">
        <v>410</v>
      </c>
      <c r="B1037" s="30">
        <v>4456</v>
      </c>
      <c r="C1037" s="30" t="s">
        <v>2764</v>
      </c>
      <c r="D1037" s="30">
        <v>1550</v>
      </c>
      <c r="E1037" s="30"/>
      <c r="F1037" s="30"/>
      <c r="G1037" s="30"/>
      <c r="H1037" s="30"/>
      <c r="I1037" s="30"/>
      <c r="J1037" s="30"/>
      <c r="K1037" s="30"/>
      <c r="L1037" s="30"/>
      <c r="M1037" s="30"/>
      <c r="N1037" s="30"/>
      <c r="O1037" s="30"/>
      <c r="P1037" s="30"/>
      <c r="Q1037" s="30"/>
      <c r="R1037" s="30"/>
      <c r="S1037" s="30"/>
      <c r="T1037" s="30"/>
      <c r="U1037" s="30"/>
      <c r="V1037" s="30"/>
      <c r="W1037" s="30"/>
      <c r="X1037" s="30"/>
      <c r="Y1037" s="30"/>
      <c r="Z1037" s="30"/>
      <c r="AA1037" s="30"/>
      <c r="AB1037" s="30"/>
      <c r="AC1037" s="30"/>
      <c r="AD1037" s="30"/>
      <c r="AE1037" s="30"/>
      <c r="AF1037" s="30"/>
      <c r="AG1037" s="30"/>
      <c r="AH1037" s="30"/>
      <c r="AI1037" s="30"/>
      <c r="AJ1037" s="30"/>
      <c r="AK1037" s="30"/>
      <c r="AL1037" s="30"/>
      <c r="AM1037" s="30"/>
      <c r="AN1037" s="30"/>
      <c r="AO1037" s="30"/>
      <c r="AP1037" s="30"/>
      <c r="AQ1037" s="30"/>
      <c r="AR1037" s="30"/>
      <c r="AS1037" s="30"/>
      <c r="AT1037" s="30"/>
      <c r="AU1037" s="30"/>
      <c r="AV1037" s="30"/>
      <c r="AW1037" s="30"/>
      <c r="AX1037" s="30"/>
      <c r="AY1037" s="30"/>
      <c r="AZ1037" s="30"/>
      <c r="BA1037" s="30"/>
      <c r="BB1037" s="30"/>
      <c r="BC1037" s="30"/>
      <c r="BD1037" s="30"/>
      <c r="BE1037" s="30"/>
      <c r="BF1037" s="30"/>
      <c r="BG1037" s="30"/>
      <c r="BH1037" s="30"/>
      <c r="BI1037" s="30"/>
      <c r="BJ1037" s="30"/>
      <c r="BK1037" s="30"/>
      <c r="BL1037" s="30"/>
      <c r="BM1037" s="30"/>
      <c r="BN1037" s="30"/>
      <c r="BO1037" s="30"/>
      <c r="BP1037" s="30"/>
      <c r="BQ1037" s="30"/>
      <c r="BR1037" s="30"/>
      <c r="BS1037" s="30"/>
      <c r="BT1037" s="30"/>
      <c r="BU1037" s="30"/>
      <c r="BV1037" s="30"/>
      <c r="BW1037" s="30"/>
      <c r="BX1037" s="30"/>
      <c r="BY1037" s="30"/>
      <c r="BZ1037" s="30"/>
      <c r="CA1037" s="30"/>
      <c r="CB1037" s="30"/>
      <c r="CC1037" s="30"/>
      <c r="CD1037" s="30"/>
      <c r="CE1037" s="30"/>
      <c r="CF1037" s="30"/>
      <c r="CG1037" s="30"/>
      <c r="CH1037" s="30"/>
      <c r="CI1037" s="30"/>
      <c r="CJ1037" s="30"/>
      <c r="CK1037" s="30"/>
      <c r="CL1037" s="30"/>
      <c r="CM1037" s="30"/>
      <c r="CN1037" s="30"/>
      <c r="CO1037" s="30"/>
      <c r="CP1037" s="30"/>
      <c r="CQ1037" s="30"/>
      <c r="CR1037" s="30"/>
    </row>
    <row r="1038" spans="1:96" x14ac:dyDescent="0.25">
      <c r="A1038" s="30" t="s">
        <v>411</v>
      </c>
      <c r="B1038" s="30">
        <v>4474</v>
      </c>
      <c r="C1038" s="30" t="s">
        <v>2644</v>
      </c>
      <c r="D1038" s="30">
        <v>1000</v>
      </c>
      <c r="E1038" s="30"/>
      <c r="F1038" s="30"/>
      <c r="G1038" s="30"/>
      <c r="H1038" s="30"/>
      <c r="I1038" s="30"/>
      <c r="J1038" s="30"/>
      <c r="K1038" s="30"/>
      <c r="L1038" s="30"/>
      <c r="M1038" s="30"/>
      <c r="N1038" s="30"/>
      <c r="O1038" s="30"/>
      <c r="P1038" s="30"/>
      <c r="Q1038" s="30"/>
      <c r="R1038" s="30"/>
      <c r="S1038" s="30"/>
      <c r="T1038" s="30"/>
      <c r="U1038" s="30"/>
      <c r="V1038" s="30"/>
      <c r="W1038" s="30"/>
      <c r="X1038" s="30"/>
      <c r="Y1038" s="30"/>
      <c r="Z1038" s="30"/>
      <c r="AA1038" s="30"/>
      <c r="AB1038" s="30"/>
      <c r="AC1038" s="30"/>
      <c r="AD1038" s="30"/>
      <c r="AE1038" s="30"/>
      <c r="AF1038" s="30"/>
      <c r="AG1038" s="30"/>
      <c r="AH1038" s="30"/>
      <c r="AI1038" s="30"/>
      <c r="AJ1038" s="30"/>
      <c r="AK1038" s="30"/>
      <c r="AL1038" s="30"/>
      <c r="AM1038" s="30"/>
      <c r="AN1038" s="30"/>
      <c r="AO1038" s="30"/>
      <c r="AP1038" s="30"/>
      <c r="AQ1038" s="30"/>
      <c r="AR1038" s="30"/>
      <c r="AS1038" s="30"/>
      <c r="AT1038" s="30"/>
      <c r="AU1038" s="30"/>
      <c r="AV1038" s="30"/>
      <c r="AW1038" s="30"/>
      <c r="AX1038" s="30"/>
      <c r="AY1038" s="30"/>
      <c r="AZ1038" s="30"/>
      <c r="BA1038" s="30"/>
      <c r="BB1038" s="30"/>
      <c r="BC1038" s="30"/>
      <c r="BD1038" s="30"/>
      <c r="BE1038" s="30"/>
      <c r="BF1038" s="30"/>
      <c r="BG1038" s="30"/>
      <c r="BH1038" s="30"/>
      <c r="BI1038" s="30"/>
      <c r="BJ1038" s="30"/>
      <c r="BK1038" s="30"/>
      <c r="BL1038" s="30"/>
      <c r="BM1038" s="30"/>
      <c r="BN1038" s="30"/>
      <c r="BO1038" s="30"/>
      <c r="BP1038" s="30"/>
      <c r="BQ1038" s="30"/>
      <c r="BR1038" s="30"/>
      <c r="BS1038" s="30"/>
      <c r="BT1038" s="30"/>
      <c r="BU1038" s="30"/>
      <c r="BV1038" s="30"/>
      <c r="BW1038" s="30"/>
      <c r="BX1038" s="30"/>
      <c r="BY1038" s="30"/>
      <c r="BZ1038" s="30"/>
      <c r="CA1038" s="30"/>
      <c r="CB1038" s="30"/>
      <c r="CC1038" s="30"/>
      <c r="CD1038" s="30"/>
      <c r="CE1038" s="30"/>
      <c r="CF1038" s="30"/>
      <c r="CG1038" s="30"/>
      <c r="CH1038" s="30"/>
      <c r="CI1038" s="30"/>
      <c r="CJ1038" s="30"/>
      <c r="CK1038" s="30"/>
      <c r="CL1038" s="30"/>
      <c r="CM1038" s="30"/>
      <c r="CN1038" s="30"/>
      <c r="CO1038" s="30"/>
      <c r="CP1038" s="30"/>
      <c r="CQ1038" s="30"/>
      <c r="CR1038" s="30"/>
    </row>
    <row r="1039" spans="1:96" x14ac:dyDescent="0.25">
      <c r="A1039" s="30" t="s">
        <v>412</v>
      </c>
      <c r="B1039" s="30">
        <v>4465</v>
      </c>
      <c r="C1039" s="30" t="s">
        <v>2893</v>
      </c>
      <c r="D1039" s="30">
        <v>70</v>
      </c>
      <c r="E1039" s="30"/>
      <c r="F1039" s="30"/>
      <c r="G1039" s="30"/>
      <c r="H1039" s="30"/>
      <c r="I1039" s="30"/>
      <c r="J1039" s="30"/>
      <c r="K1039" s="30"/>
      <c r="L1039" s="30"/>
      <c r="M1039" s="30"/>
      <c r="N1039" s="30"/>
      <c r="O1039" s="30"/>
      <c r="P1039" s="30"/>
      <c r="Q1039" s="30"/>
      <c r="R1039" s="30"/>
      <c r="S1039" s="30"/>
      <c r="T1039" s="30"/>
      <c r="U1039" s="30"/>
      <c r="V1039" s="30"/>
      <c r="W1039" s="30"/>
      <c r="X1039" s="30"/>
      <c r="Y1039" s="30"/>
      <c r="Z1039" s="30"/>
      <c r="AA1039" s="30"/>
      <c r="AB1039" s="30"/>
      <c r="AC1039" s="30"/>
      <c r="AD1039" s="30"/>
      <c r="AE1039" s="30"/>
      <c r="AF1039" s="30"/>
      <c r="AG1039" s="30"/>
      <c r="AH1039" s="30"/>
      <c r="AI1039" s="30"/>
      <c r="AJ1039" s="30"/>
      <c r="AK1039" s="30"/>
      <c r="AL1039" s="30"/>
      <c r="AM1039" s="30"/>
      <c r="AN1039" s="30"/>
      <c r="AO1039" s="30"/>
      <c r="AP1039" s="30"/>
      <c r="AQ1039" s="30"/>
      <c r="AR1039" s="30"/>
      <c r="AS1039" s="30"/>
      <c r="AT1039" s="30"/>
      <c r="AU1039" s="30"/>
      <c r="AV1039" s="30"/>
      <c r="AW1039" s="30"/>
      <c r="AX1039" s="30"/>
      <c r="AY1039" s="30"/>
      <c r="AZ1039" s="30"/>
      <c r="BA1039" s="30"/>
      <c r="BB1039" s="30"/>
      <c r="BC1039" s="30"/>
      <c r="BD1039" s="30"/>
      <c r="BE1039" s="30"/>
      <c r="BF1039" s="30"/>
      <c r="BG1039" s="30"/>
      <c r="BH1039" s="30"/>
      <c r="BI1039" s="30"/>
      <c r="BJ1039" s="30"/>
      <c r="BK1039" s="30"/>
      <c r="BL1039" s="30"/>
      <c r="BM1039" s="30"/>
      <c r="BN1039" s="30"/>
      <c r="BO1039" s="30"/>
      <c r="BP1039" s="30"/>
      <c r="BQ1039" s="30"/>
      <c r="BR1039" s="30"/>
      <c r="BS1039" s="30"/>
      <c r="BT1039" s="30"/>
      <c r="BU1039" s="30"/>
      <c r="BV1039" s="30"/>
      <c r="BW1039" s="30"/>
      <c r="BX1039" s="30"/>
      <c r="BY1039" s="30"/>
      <c r="BZ1039" s="30"/>
      <c r="CA1039" s="30"/>
      <c r="CB1039" s="30"/>
      <c r="CC1039" s="30"/>
      <c r="CD1039" s="30"/>
      <c r="CE1039" s="30"/>
      <c r="CF1039" s="30"/>
      <c r="CG1039" s="30"/>
      <c r="CH1039" s="30"/>
      <c r="CI1039" s="30"/>
      <c r="CJ1039" s="30"/>
      <c r="CK1039" s="30"/>
      <c r="CL1039" s="30"/>
      <c r="CM1039" s="30"/>
      <c r="CN1039" s="30"/>
      <c r="CO1039" s="30"/>
      <c r="CP1039" s="30"/>
      <c r="CQ1039" s="30"/>
      <c r="CR1039" s="30"/>
    </row>
    <row r="1040" spans="1:96" x14ac:dyDescent="0.25">
      <c r="A1040" s="30" t="s">
        <v>413</v>
      </c>
      <c r="B1040" s="30">
        <v>4488</v>
      </c>
      <c r="C1040" s="30" t="s">
        <v>2943</v>
      </c>
      <c r="D1040" s="30">
        <v>2862</v>
      </c>
      <c r="E1040" s="30"/>
      <c r="F1040" s="30"/>
      <c r="G1040" s="30"/>
      <c r="H1040" s="30"/>
      <c r="I1040" s="30"/>
      <c r="J1040" s="30"/>
      <c r="K1040" s="30"/>
      <c r="L1040" s="30"/>
      <c r="M1040" s="30"/>
      <c r="N1040" s="30"/>
      <c r="O1040" s="30"/>
      <c r="P1040" s="30"/>
      <c r="Q1040" s="30"/>
      <c r="R1040" s="30"/>
      <c r="S1040" s="30"/>
      <c r="T1040" s="30"/>
      <c r="U1040" s="30"/>
      <c r="V1040" s="30"/>
      <c r="W1040" s="30"/>
      <c r="X1040" s="30"/>
      <c r="Y1040" s="30"/>
      <c r="Z1040" s="30"/>
      <c r="AA1040" s="30"/>
      <c r="AB1040" s="30"/>
      <c r="AC1040" s="30"/>
      <c r="AD1040" s="30"/>
      <c r="AE1040" s="30"/>
      <c r="AF1040" s="30"/>
      <c r="AG1040" s="30"/>
      <c r="AH1040" s="30"/>
      <c r="AI1040" s="30"/>
      <c r="AJ1040" s="30"/>
      <c r="AK1040" s="30"/>
      <c r="AL1040" s="30"/>
      <c r="AM1040" s="30"/>
      <c r="AN1040" s="30"/>
      <c r="AO1040" s="30"/>
      <c r="AP1040" s="30"/>
      <c r="AQ1040" s="30"/>
      <c r="AR1040" s="30"/>
      <c r="AS1040" s="30"/>
      <c r="AT1040" s="30"/>
      <c r="AU1040" s="30"/>
      <c r="AV1040" s="30"/>
      <c r="AW1040" s="30"/>
      <c r="AX1040" s="30"/>
      <c r="AY1040" s="30"/>
      <c r="AZ1040" s="30"/>
      <c r="BA1040" s="30"/>
      <c r="BB1040" s="30"/>
      <c r="BC1040" s="30"/>
      <c r="BD1040" s="30"/>
      <c r="BE1040" s="30"/>
      <c r="BF1040" s="30"/>
      <c r="BG1040" s="30"/>
      <c r="BH1040" s="30"/>
      <c r="BI1040" s="30"/>
      <c r="BJ1040" s="30"/>
      <c r="BK1040" s="30"/>
      <c r="BL1040" s="30"/>
      <c r="BM1040" s="30"/>
      <c r="BN1040" s="30"/>
      <c r="BO1040" s="30"/>
      <c r="BP1040" s="30"/>
      <c r="BQ1040" s="30"/>
      <c r="BR1040" s="30"/>
      <c r="BS1040" s="30"/>
      <c r="BT1040" s="30"/>
      <c r="BU1040" s="30"/>
      <c r="BV1040" s="30"/>
      <c r="BW1040" s="30"/>
      <c r="BX1040" s="30"/>
      <c r="BY1040" s="30"/>
      <c r="BZ1040" s="30"/>
      <c r="CA1040" s="30"/>
      <c r="CB1040" s="30"/>
      <c r="CC1040" s="30"/>
      <c r="CD1040" s="30"/>
      <c r="CE1040" s="30"/>
      <c r="CF1040" s="30"/>
      <c r="CG1040" s="30"/>
      <c r="CH1040" s="30"/>
      <c r="CI1040" s="30"/>
      <c r="CJ1040" s="30"/>
      <c r="CK1040" s="30"/>
      <c r="CL1040" s="30"/>
      <c r="CM1040" s="30"/>
      <c r="CN1040" s="30"/>
      <c r="CO1040" s="30"/>
      <c r="CP1040" s="30"/>
      <c r="CQ1040" s="30"/>
      <c r="CR1040" s="30"/>
    </row>
    <row r="1041" spans="1:96" x14ac:dyDescent="0.25">
      <c r="A1041" s="30" t="s">
        <v>414</v>
      </c>
      <c r="B1041" s="30">
        <v>4492</v>
      </c>
      <c r="C1041" s="30" t="s">
        <v>2943</v>
      </c>
      <c r="D1041" s="30">
        <v>2862</v>
      </c>
      <c r="E1041" s="30"/>
      <c r="F1041" s="30"/>
      <c r="G1041" s="30"/>
      <c r="H1041" s="30"/>
      <c r="I1041" s="30"/>
      <c r="J1041" s="30"/>
      <c r="K1041" s="30"/>
      <c r="L1041" s="30"/>
      <c r="M1041" s="30"/>
      <c r="N1041" s="30"/>
      <c r="O1041" s="30"/>
      <c r="P1041" s="30"/>
      <c r="Q1041" s="30"/>
      <c r="R1041" s="30"/>
      <c r="S1041" s="30"/>
      <c r="T1041" s="30"/>
      <c r="U1041" s="30"/>
      <c r="V1041" s="30"/>
      <c r="W1041" s="30"/>
      <c r="X1041" s="30"/>
      <c r="Y1041" s="30"/>
      <c r="Z1041" s="30"/>
      <c r="AA1041" s="30"/>
      <c r="AB1041" s="30"/>
      <c r="AC1041" s="30"/>
      <c r="AD1041" s="30"/>
      <c r="AE1041" s="30"/>
      <c r="AF1041" s="30"/>
      <c r="AG1041" s="30"/>
      <c r="AH1041" s="30"/>
      <c r="AI1041" s="30"/>
      <c r="AJ1041" s="30"/>
      <c r="AK1041" s="30"/>
      <c r="AL1041" s="30"/>
      <c r="AM1041" s="30"/>
      <c r="AN1041" s="30"/>
      <c r="AO1041" s="30"/>
      <c r="AP1041" s="30"/>
      <c r="AQ1041" s="30"/>
      <c r="AR1041" s="30"/>
      <c r="AS1041" s="30"/>
      <c r="AT1041" s="30"/>
      <c r="AU1041" s="30"/>
      <c r="AV1041" s="30"/>
      <c r="AW1041" s="30"/>
      <c r="AX1041" s="30"/>
      <c r="AY1041" s="30"/>
      <c r="AZ1041" s="30"/>
      <c r="BA1041" s="30"/>
      <c r="BB1041" s="30"/>
      <c r="BC1041" s="30"/>
      <c r="BD1041" s="30"/>
      <c r="BE1041" s="30"/>
      <c r="BF1041" s="30"/>
      <c r="BG1041" s="30"/>
      <c r="BH1041" s="30"/>
      <c r="BI1041" s="30"/>
      <c r="BJ1041" s="30"/>
      <c r="BK1041" s="30"/>
      <c r="BL1041" s="30"/>
      <c r="BM1041" s="30"/>
      <c r="BN1041" s="30"/>
      <c r="BO1041" s="30"/>
      <c r="BP1041" s="30"/>
      <c r="BQ1041" s="30"/>
      <c r="BR1041" s="30"/>
      <c r="BS1041" s="30"/>
      <c r="BT1041" s="30"/>
      <c r="BU1041" s="30"/>
      <c r="BV1041" s="30"/>
      <c r="BW1041" s="30"/>
      <c r="BX1041" s="30"/>
      <c r="BY1041" s="30"/>
      <c r="BZ1041" s="30"/>
      <c r="CA1041" s="30"/>
      <c r="CB1041" s="30"/>
      <c r="CC1041" s="30"/>
      <c r="CD1041" s="30"/>
      <c r="CE1041" s="30"/>
      <c r="CF1041" s="30"/>
      <c r="CG1041" s="30"/>
      <c r="CH1041" s="30"/>
      <c r="CI1041" s="30"/>
      <c r="CJ1041" s="30"/>
      <c r="CK1041" s="30"/>
      <c r="CL1041" s="30"/>
      <c r="CM1041" s="30"/>
      <c r="CN1041" s="30"/>
      <c r="CO1041" s="30"/>
      <c r="CP1041" s="30"/>
      <c r="CQ1041" s="30"/>
      <c r="CR1041" s="30"/>
    </row>
    <row r="1042" spans="1:96" x14ac:dyDescent="0.25">
      <c r="A1042" s="30" t="s">
        <v>415</v>
      </c>
      <c r="B1042" s="30">
        <v>4495</v>
      </c>
      <c r="C1042" s="30" t="s">
        <v>2945</v>
      </c>
      <c r="D1042" s="30">
        <v>290</v>
      </c>
      <c r="E1042" s="30"/>
      <c r="F1042" s="30"/>
      <c r="G1042" s="30"/>
      <c r="H1042" s="30"/>
      <c r="I1042" s="30"/>
      <c r="J1042" s="30"/>
      <c r="K1042" s="30"/>
      <c r="L1042" s="30"/>
      <c r="M1042" s="30"/>
      <c r="N1042" s="30"/>
      <c r="O1042" s="30"/>
      <c r="P1042" s="30"/>
      <c r="Q1042" s="30"/>
      <c r="R1042" s="30"/>
      <c r="S1042" s="30"/>
      <c r="T1042" s="30"/>
      <c r="U1042" s="30"/>
      <c r="V1042" s="30"/>
      <c r="W1042" s="30"/>
      <c r="X1042" s="30"/>
      <c r="Y1042" s="30"/>
      <c r="Z1042" s="30"/>
      <c r="AA1042" s="30"/>
      <c r="AB1042" s="30"/>
      <c r="AC1042" s="30"/>
      <c r="AD1042" s="30"/>
      <c r="AE1042" s="30"/>
      <c r="AF1042" s="30"/>
      <c r="AG1042" s="30"/>
      <c r="AH1042" s="30"/>
      <c r="AI1042" s="30"/>
      <c r="AJ1042" s="30"/>
      <c r="AK1042" s="30"/>
      <c r="AL1042" s="30"/>
      <c r="AM1042" s="30"/>
      <c r="AN1042" s="30"/>
      <c r="AO1042" s="30"/>
      <c r="AP1042" s="30"/>
      <c r="AQ1042" s="30"/>
      <c r="AR1042" s="30"/>
      <c r="AS1042" s="30"/>
      <c r="AT1042" s="30"/>
      <c r="AU1042" s="30"/>
      <c r="AV1042" s="30"/>
      <c r="AW1042" s="30"/>
      <c r="AX1042" s="30"/>
      <c r="AY1042" s="30"/>
      <c r="AZ1042" s="30"/>
      <c r="BA1042" s="30"/>
      <c r="BB1042" s="30"/>
      <c r="BC1042" s="30"/>
      <c r="BD1042" s="30"/>
      <c r="BE1042" s="30"/>
      <c r="BF1042" s="30"/>
      <c r="BG1042" s="30"/>
      <c r="BH1042" s="30"/>
      <c r="BI1042" s="30"/>
      <c r="BJ1042" s="30"/>
      <c r="BK1042" s="30"/>
      <c r="BL1042" s="30"/>
      <c r="BM1042" s="30"/>
      <c r="BN1042" s="30"/>
      <c r="BO1042" s="30"/>
      <c r="BP1042" s="30"/>
      <c r="BQ1042" s="30"/>
      <c r="BR1042" s="30"/>
      <c r="BS1042" s="30"/>
      <c r="BT1042" s="30"/>
      <c r="BU1042" s="30"/>
      <c r="BV1042" s="30"/>
      <c r="BW1042" s="30"/>
      <c r="BX1042" s="30"/>
      <c r="BY1042" s="30"/>
      <c r="BZ1042" s="30"/>
      <c r="CA1042" s="30"/>
      <c r="CB1042" s="30"/>
      <c r="CC1042" s="30"/>
      <c r="CD1042" s="30"/>
      <c r="CE1042" s="30"/>
      <c r="CF1042" s="30"/>
      <c r="CG1042" s="30"/>
      <c r="CH1042" s="30"/>
      <c r="CI1042" s="30"/>
      <c r="CJ1042" s="30"/>
      <c r="CK1042" s="30"/>
      <c r="CL1042" s="30"/>
      <c r="CM1042" s="30"/>
      <c r="CN1042" s="30"/>
      <c r="CO1042" s="30"/>
      <c r="CP1042" s="30"/>
      <c r="CQ1042" s="30"/>
      <c r="CR1042" s="30"/>
    </row>
    <row r="1043" spans="1:96" x14ac:dyDescent="0.25">
      <c r="A1043" s="30" t="s">
        <v>416</v>
      </c>
      <c r="B1043" s="30">
        <v>4838</v>
      </c>
      <c r="C1043" s="30" t="s">
        <v>2754</v>
      </c>
      <c r="D1043" s="30">
        <v>910</v>
      </c>
      <c r="E1043" s="30"/>
      <c r="F1043" s="30"/>
      <c r="G1043" s="30"/>
      <c r="H1043" s="30"/>
      <c r="I1043" s="30"/>
      <c r="J1043" s="30"/>
      <c r="K1043" s="30"/>
      <c r="L1043" s="30"/>
      <c r="M1043" s="30"/>
      <c r="N1043" s="30"/>
      <c r="O1043" s="30"/>
      <c r="P1043" s="30"/>
      <c r="Q1043" s="30"/>
      <c r="R1043" s="30"/>
      <c r="S1043" s="30"/>
      <c r="T1043" s="30"/>
      <c r="U1043" s="30"/>
      <c r="V1043" s="30"/>
      <c r="W1043" s="30"/>
      <c r="X1043" s="30"/>
      <c r="Y1043" s="30"/>
      <c r="Z1043" s="30"/>
      <c r="AA1043" s="30"/>
      <c r="AB1043" s="30"/>
      <c r="AC1043" s="30"/>
      <c r="AD1043" s="30"/>
      <c r="AE1043" s="30"/>
      <c r="AF1043" s="30"/>
      <c r="AG1043" s="30"/>
      <c r="AH1043" s="30"/>
      <c r="AI1043" s="30"/>
      <c r="AJ1043" s="30"/>
      <c r="AK1043" s="30"/>
      <c r="AL1043" s="30"/>
      <c r="AM1043" s="30"/>
      <c r="AN1043" s="30"/>
      <c r="AO1043" s="30"/>
      <c r="AP1043" s="30"/>
      <c r="AQ1043" s="30"/>
      <c r="AR1043" s="30"/>
      <c r="AS1043" s="30"/>
      <c r="AT1043" s="30"/>
      <c r="AU1043" s="30"/>
      <c r="AV1043" s="30"/>
      <c r="AW1043" s="30"/>
      <c r="AX1043" s="30"/>
      <c r="AY1043" s="30"/>
      <c r="AZ1043" s="30"/>
      <c r="BA1043" s="30"/>
      <c r="BB1043" s="30"/>
      <c r="BC1043" s="30"/>
      <c r="BD1043" s="30"/>
      <c r="BE1043" s="30"/>
      <c r="BF1043" s="30"/>
      <c r="BG1043" s="30"/>
      <c r="BH1043" s="30"/>
      <c r="BI1043" s="30"/>
      <c r="BJ1043" s="30"/>
      <c r="BK1043" s="30"/>
      <c r="BL1043" s="30"/>
      <c r="BM1043" s="30"/>
      <c r="BN1043" s="30"/>
      <c r="BO1043" s="30"/>
      <c r="BP1043" s="30"/>
      <c r="BQ1043" s="30"/>
      <c r="BR1043" s="30"/>
      <c r="BS1043" s="30"/>
      <c r="BT1043" s="30"/>
      <c r="BU1043" s="30"/>
      <c r="BV1043" s="30"/>
      <c r="BW1043" s="30"/>
      <c r="BX1043" s="30"/>
      <c r="BY1043" s="30"/>
      <c r="BZ1043" s="30"/>
      <c r="CA1043" s="30"/>
      <c r="CB1043" s="30"/>
      <c r="CC1043" s="30"/>
      <c r="CD1043" s="30"/>
      <c r="CE1043" s="30"/>
      <c r="CF1043" s="30"/>
      <c r="CG1043" s="30"/>
      <c r="CH1043" s="30"/>
      <c r="CI1043" s="30"/>
      <c r="CJ1043" s="30"/>
      <c r="CK1043" s="30"/>
      <c r="CL1043" s="30"/>
      <c r="CM1043" s="30"/>
      <c r="CN1043" s="30"/>
      <c r="CO1043" s="30"/>
      <c r="CP1043" s="30"/>
      <c r="CQ1043" s="30"/>
      <c r="CR1043" s="30"/>
    </row>
    <row r="1044" spans="1:96" x14ac:dyDescent="0.25">
      <c r="A1044" s="30" t="s">
        <v>417</v>
      </c>
      <c r="B1044" s="30">
        <v>4496</v>
      </c>
      <c r="C1044" s="30" t="s">
        <v>2700</v>
      </c>
      <c r="D1044" s="30">
        <v>480</v>
      </c>
      <c r="E1044" s="30"/>
      <c r="F1044" s="30"/>
      <c r="G1044" s="30"/>
      <c r="H1044" s="30"/>
      <c r="I1044" s="30"/>
      <c r="J1044" s="30"/>
      <c r="K1044" s="30"/>
      <c r="L1044" s="30"/>
      <c r="M1044" s="30"/>
      <c r="N1044" s="30"/>
      <c r="O1044" s="30"/>
      <c r="P1044" s="30"/>
      <c r="Q1044" s="30"/>
      <c r="R1044" s="30"/>
      <c r="S1044" s="30"/>
      <c r="T1044" s="30"/>
      <c r="U1044" s="30"/>
      <c r="V1044" s="30"/>
      <c r="W1044" s="30"/>
      <c r="X1044" s="30"/>
      <c r="Y1044" s="30"/>
      <c r="Z1044" s="30"/>
      <c r="AA1044" s="30"/>
      <c r="AB1044" s="30"/>
      <c r="AC1044" s="30"/>
      <c r="AD1044" s="30"/>
      <c r="AE1044" s="30"/>
      <c r="AF1044" s="30"/>
      <c r="AG1044" s="30"/>
      <c r="AH1044" s="30"/>
      <c r="AI1044" s="30"/>
      <c r="AJ1044" s="30"/>
      <c r="AK1044" s="30"/>
      <c r="AL1044" s="30"/>
      <c r="AM1044" s="30"/>
      <c r="AN1044" s="30"/>
      <c r="AO1044" s="30"/>
      <c r="AP1044" s="30"/>
      <c r="AQ1044" s="30"/>
      <c r="AR1044" s="30"/>
      <c r="AS1044" s="30"/>
      <c r="AT1044" s="30"/>
      <c r="AU1044" s="30"/>
      <c r="AV1044" s="30"/>
      <c r="AW1044" s="30"/>
      <c r="AX1044" s="30"/>
      <c r="AY1044" s="30"/>
      <c r="AZ1044" s="30"/>
      <c r="BA1044" s="30"/>
      <c r="BB1044" s="30"/>
      <c r="BC1044" s="30"/>
      <c r="BD1044" s="30"/>
      <c r="BE1044" s="30"/>
      <c r="BF1044" s="30"/>
      <c r="BG1044" s="30"/>
      <c r="BH1044" s="30"/>
      <c r="BI1044" s="30"/>
      <c r="BJ1044" s="30"/>
      <c r="BK1044" s="30"/>
      <c r="BL1044" s="30"/>
      <c r="BM1044" s="30"/>
      <c r="BN1044" s="30"/>
      <c r="BO1044" s="30"/>
      <c r="BP1044" s="30"/>
      <c r="BQ1044" s="30"/>
      <c r="BR1044" s="30"/>
      <c r="BS1044" s="30"/>
      <c r="BT1044" s="30"/>
      <c r="BU1044" s="30"/>
      <c r="BV1044" s="30"/>
      <c r="BW1044" s="30"/>
      <c r="BX1044" s="30"/>
      <c r="BY1044" s="30"/>
      <c r="BZ1044" s="30"/>
      <c r="CA1044" s="30"/>
      <c r="CB1044" s="30"/>
      <c r="CC1044" s="30"/>
      <c r="CD1044" s="30"/>
      <c r="CE1044" s="30"/>
      <c r="CF1044" s="30"/>
      <c r="CG1044" s="30"/>
      <c r="CH1044" s="30"/>
      <c r="CI1044" s="30"/>
      <c r="CJ1044" s="30"/>
      <c r="CK1044" s="30"/>
      <c r="CL1044" s="30"/>
      <c r="CM1044" s="30"/>
      <c r="CN1044" s="30"/>
      <c r="CO1044" s="30"/>
      <c r="CP1044" s="30"/>
      <c r="CQ1044" s="30"/>
      <c r="CR1044" s="30"/>
    </row>
    <row r="1045" spans="1:96" x14ac:dyDescent="0.25">
      <c r="A1045" s="30" t="s">
        <v>418</v>
      </c>
      <c r="B1045" s="30">
        <v>4494</v>
      </c>
      <c r="C1045" s="30" t="s">
        <v>2642</v>
      </c>
      <c r="D1045" s="30">
        <v>880</v>
      </c>
      <c r="E1045" s="30"/>
      <c r="F1045" s="30"/>
      <c r="G1045" s="30"/>
      <c r="H1045" s="30"/>
      <c r="I1045" s="30"/>
      <c r="J1045" s="30"/>
      <c r="K1045" s="30"/>
      <c r="L1045" s="30"/>
      <c r="M1045" s="30"/>
      <c r="N1045" s="30"/>
      <c r="O1045" s="30"/>
      <c r="P1045" s="30"/>
      <c r="Q1045" s="30"/>
      <c r="R1045" s="30"/>
      <c r="S1045" s="30"/>
      <c r="T1045" s="30"/>
      <c r="U1045" s="30"/>
      <c r="V1045" s="30"/>
      <c r="W1045" s="30"/>
      <c r="X1045" s="30"/>
      <c r="Y1045" s="30"/>
      <c r="Z1045" s="30"/>
      <c r="AA1045" s="30"/>
      <c r="AB1045" s="30"/>
      <c r="AC1045" s="30"/>
      <c r="AD1045" s="30"/>
      <c r="AE1045" s="30"/>
      <c r="AF1045" s="30"/>
      <c r="AG1045" s="30"/>
      <c r="AH1045" s="30"/>
      <c r="AI1045" s="30"/>
      <c r="AJ1045" s="30"/>
      <c r="AK1045" s="30"/>
      <c r="AL1045" s="30"/>
      <c r="AM1045" s="30"/>
      <c r="AN1045" s="30"/>
      <c r="AO1045" s="30"/>
      <c r="AP1045" s="30"/>
      <c r="AQ1045" s="30"/>
      <c r="AR1045" s="30"/>
      <c r="AS1045" s="30"/>
      <c r="AT1045" s="30"/>
      <c r="AU1045" s="30"/>
      <c r="AV1045" s="30"/>
      <c r="AW1045" s="30"/>
      <c r="AX1045" s="30"/>
      <c r="AY1045" s="30"/>
      <c r="AZ1045" s="30"/>
      <c r="BA1045" s="30"/>
      <c r="BB1045" s="30"/>
      <c r="BC1045" s="30"/>
      <c r="BD1045" s="30"/>
      <c r="BE1045" s="30"/>
      <c r="BF1045" s="30"/>
      <c r="BG1045" s="30"/>
      <c r="BH1045" s="30"/>
      <c r="BI1045" s="30"/>
      <c r="BJ1045" s="30"/>
      <c r="BK1045" s="30"/>
      <c r="BL1045" s="30"/>
      <c r="BM1045" s="30"/>
      <c r="BN1045" s="30"/>
      <c r="BO1045" s="30"/>
      <c r="BP1045" s="30"/>
      <c r="BQ1045" s="30"/>
      <c r="BR1045" s="30"/>
      <c r="BS1045" s="30"/>
      <c r="BT1045" s="30"/>
      <c r="BU1045" s="30"/>
      <c r="BV1045" s="30"/>
      <c r="BW1045" s="30"/>
      <c r="BX1045" s="30"/>
      <c r="BY1045" s="30"/>
      <c r="BZ1045" s="30"/>
      <c r="CA1045" s="30"/>
      <c r="CB1045" s="30"/>
      <c r="CC1045" s="30"/>
      <c r="CD1045" s="30"/>
      <c r="CE1045" s="30"/>
      <c r="CF1045" s="30"/>
      <c r="CG1045" s="30"/>
      <c r="CH1045" s="30"/>
      <c r="CI1045" s="30"/>
      <c r="CJ1045" s="30"/>
      <c r="CK1045" s="30"/>
      <c r="CL1045" s="30"/>
      <c r="CM1045" s="30"/>
      <c r="CN1045" s="30"/>
      <c r="CO1045" s="30"/>
      <c r="CP1045" s="30"/>
      <c r="CQ1045" s="30"/>
      <c r="CR1045" s="30"/>
    </row>
    <row r="1046" spans="1:96" x14ac:dyDescent="0.25">
      <c r="A1046" s="30" t="s">
        <v>419</v>
      </c>
      <c r="B1046" s="30">
        <v>4498</v>
      </c>
      <c r="C1046" s="30" t="s">
        <v>2642</v>
      </c>
      <c r="D1046" s="30">
        <v>880</v>
      </c>
      <c r="E1046" s="30"/>
      <c r="F1046" s="30"/>
      <c r="G1046" s="30"/>
      <c r="H1046" s="30"/>
      <c r="I1046" s="30"/>
      <c r="J1046" s="30"/>
      <c r="K1046" s="30"/>
      <c r="L1046" s="30"/>
      <c r="M1046" s="30"/>
      <c r="N1046" s="30"/>
      <c r="O1046" s="30"/>
      <c r="P1046" s="30"/>
      <c r="Q1046" s="30"/>
      <c r="R1046" s="30"/>
      <c r="S1046" s="30"/>
      <c r="T1046" s="30"/>
      <c r="U1046" s="30"/>
      <c r="V1046" s="30"/>
      <c r="W1046" s="30"/>
      <c r="X1046" s="30"/>
      <c r="Y1046" s="30"/>
      <c r="Z1046" s="30"/>
      <c r="AA1046" s="30"/>
      <c r="AB1046" s="30"/>
      <c r="AC1046" s="30"/>
      <c r="AD1046" s="30"/>
      <c r="AE1046" s="30"/>
      <c r="AF1046" s="30"/>
      <c r="AG1046" s="30"/>
      <c r="AH1046" s="30"/>
      <c r="AI1046" s="30"/>
      <c r="AJ1046" s="30"/>
      <c r="AK1046" s="30"/>
      <c r="AL1046" s="30"/>
      <c r="AM1046" s="30"/>
      <c r="AN1046" s="30"/>
      <c r="AO1046" s="30"/>
      <c r="AP1046" s="30"/>
      <c r="AQ1046" s="30"/>
      <c r="AR1046" s="30"/>
      <c r="AS1046" s="30"/>
      <c r="AT1046" s="30"/>
      <c r="AU1046" s="30"/>
      <c r="AV1046" s="30"/>
      <c r="AW1046" s="30"/>
      <c r="AX1046" s="30"/>
      <c r="AY1046" s="30"/>
      <c r="AZ1046" s="30"/>
      <c r="BA1046" s="30"/>
      <c r="BB1046" s="30"/>
      <c r="BC1046" s="30"/>
      <c r="BD1046" s="30"/>
      <c r="BE1046" s="30"/>
      <c r="BF1046" s="30"/>
      <c r="BG1046" s="30"/>
      <c r="BH1046" s="30"/>
      <c r="BI1046" s="30"/>
      <c r="BJ1046" s="30"/>
      <c r="BK1046" s="30"/>
      <c r="BL1046" s="30"/>
      <c r="BM1046" s="30"/>
      <c r="BN1046" s="30"/>
      <c r="BO1046" s="30"/>
      <c r="BP1046" s="30"/>
      <c r="BQ1046" s="30"/>
      <c r="BR1046" s="30"/>
      <c r="BS1046" s="30"/>
      <c r="BT1046" s="30"/>
      <c r="BU1046" s="30"/>
      <c r="BV1046" s="30"/>
      <c r="BW1046" s="30"/>
      <c r="BX1046" s="30"/>
      <c r="BY1046" s="30"/>
      <c r="BZ1046" s="30"/>
      <c r="CA1046" s="30"/>
      <c r="CB1046" s="30"/>
      <c r="CC1046" s="30"/>
      <c r="CD1046" s="30"/>
      <c r="CE1046" s="30"/>
      <c r="CF1046" s="30"/>
      <c r="CG1046" s="30"/>
      <c r="CH1046" s="30"/>
      <c r="CI1046" s="30"/>
      <c r="CJ1046" s="30"/>
      <c r="CK1046" s="30"/>
      <c r="CL1046" s="30"/>
      <c r="CM1046" s="30"/>
      <c r="CN1046" s="30"/>
      <c r="CO1046" s="30"/>
      <c r="CP1046" s="30"/>
      <c r="CQ1046" s="30"/>
      <c r="CR1046" s="30"/>
    </row>
    <row r="1047" spans="1:96" x14ac:dyDescent="0.25">
      <c r="A1047" s="30" t="s">
        <v>420</v>
      </c>
      <c r="B1047" s="30">
        <v>3325</v>
      </c>
      <c r="C1047" s="30" t="s">
        <v>2879</v>
      </c>
      <c r="D1047" s="30">
        <v>1195</v>
      </c>
      <c r="E1047" s="30"/>
      <c r="F1047" s="30"/>
      <c r="G1047" s="30"/>
      <c r="H1047" s="30"/>
      <c r="I1047" s="30"/>
      <c r="J1047" s="30"/>
      <c r="K1047" s="30"/>
      <c r="L1047" s="30"/>
      <c r="M1047" s="30"/>
      <c r="N1047" s="30"/>
      <c r="O1047" s="30"/>
      <c r="P1047" s="30"/>
      <c r="Q1047" s="30"/>
      <c r="R1047" s="30"/>
      <c r="S1047" s="30"/>
      <c r="T1047" s="30"/>
      <c r="U1047" s="30"/>
      <c r="V1047" s="30"/>
      <c r="W1047" s="30"/>
      <c r="X1047" s="30"/>
      <c r="Y1047" s="30"/>
      <c r="Z1047" s="30"/>
      <c r="AA1047" s="30"/>
      <c r="AB1047" s="30"/>
      <c r="AC1047" s="30"/>
      <c r="AD1047" s="30"/>
      <c r="AE1047" s="30"/>
      <c r="AF1047" s="30"/>
      <c r="AG1047" s="30"/>
      <c r="AH1047" s="30"/>
      <c r="AI1047" s="30"/>
      <c r="AJ1047" s="30"/>
      <c r="AK1047" s="30"/>
      <c r="AL1047" s="30"/>
      <c r="AM1047" s="30"/>
      <c r="AN1047" s="30"/>
      <c r="AO1047" s="30"/>
      <c r="AP1047" s="30"/>
      <c r="AQ1047" s="30"/>
      <c r="AR1047" s="30"/>
      <c r="AS1047" s="30"/>
      <c r="AT1047" s="30"/>
      <c r="AU1047" s="30"/>
      <c r="AV1047" s="30"/>
      <c r="AW1047" s="30"/>
      <c r="AX1047" s="30"/>
      <c r="AY1047" s="30"/>
      <c r="AZ1047" s="30"/>
      <c r="BA1047" s="30"/>
      <c r="BB1047" s="30"/>
      <c r="BC1047" s="30"/>
      <c r="BD1047" s="30"/>
      <c r="BE1047" s="30"/>
      <c r="BF1047" s="30"/>
      <c r="BG1047" s="30"/>
      <c r="BH1047" s="30"/>
      <c r="BI1047" s="30"/>
      <c r="BJ1047" s="30"/>
      <c r="BK1047" s="30"/>
      <c r="BL1047" s="30"/>
      <c r="BM1047" s="30"/>
      <c r="BN1047" s="30"/>
      <c r="BO1047" s="30"/>
      <c r="BP1047" s="30"/>
      <c r="BQ1047" s="30"/>
      <c r="BR1047" s="30"/>
      <c r="BS1047" s="30"/>
      <c r="BT1047" s="30"/>
      <c r="BU1047" s="30"/>
      <c r="BV1047" s="30"/>
      <c r="BW1047" s="30"/>
      <c r="BX1047" s="30"/>
      <c r="BY1047" s="30"/>
      <c r="BZ1047" s="30"/>
      <c r="CA1047" s="30"/>
      <c r="CB1047" s="30"/>
      <c r="CC1047" s="30"/>
      <c r="CD1047" s="30"/>
      <c r="CE1047" s="30"/>
      <c r="CF1047" s="30"/>
      <c r="CG1047" s="30"/>
      <c r="CH1047" s="30"/>
      <c r="CI1047" s="30"/>
      <c r="CJ1047" s="30"/>
      <c r="CK1047" s="30"/>
      <c r="CL1047" s="30"/>
      <c r="CM1047" s="30"/>
      <c r="CN1047" s="30"/>
      <c r="CO1047" s="30"/>
      <c r="CP1047" s="30"/>
      <c r="CQ1047" s="30"/>
      <c r="CR1047" s="30"/>
    </row>
    <row r="1048" spans="1:96" x14ac:dyDescent="0.25">
      <c r="A1048" s="30" t="s">
        <v>421</v>
      </c>
      <c r="B1048" s="30">
        <v>4502</v>
      </c>
      <c r="C1048" s="30" t="s">
        <v>2946</v>
      </c>
      <c r="D1048" s="30">
        <v>1810</v>
      </c>
      <c r="E1048" s="30"/>
      <c r="F1048" s="30"/>
      <c r="G1048" s="30"/>
      <c r="H1048" s="30"/>
      <c r="I1048" s="30"/>
      <c r="J1048" s="30"/>
      <c r="K1048" s="30"/>
      <c r="L1048" s="30"/>
      <c r="M1048" s="30"/>
      <c r="N1048" s="30"/>
      <c r="O1048" s="30"/>
      <c r="P1048" s="30"/>
      <c r="Q1048" s="30"/>
      <c r="R1048" s="30"/>
      <c r="S1048" s="30"/>
      <c r="T1048" s="30"/>
      <c r="U1048" s="30"/>
      <c r="V1048" s="30"/>
      <c r="W1048" s="30"/>
      <c r="X1048" s="30"/>
      <c r="Y1048" s="30"/>
      <c r="Z1048" s="30"/>
      <c r="AA1048" s="30"/>
      <c r="AB1048" s="30"/>
      <c r="AC1048" s="30"/>
      <c r="AD1048" s="30"/>
      <c r="AE1048" s="30"/>
      <c r="AF1048" s="30"/>
      <c r="AG1048" s="30"/>
      <c r="AH1048" s="30"/>
      <c r="AI1048" s="30"/>
      <c r="AJ1048" s="30"/>
      <c r="AK1048" s="30"/>
      <c r="AL1048" s="30"/>
      <c r="AM1048" s="30"/>
      <c r="AN1048" s="30"/>
      <c r="AO1048" s="30"/>
      <c r="AP1048" s="30"/>
      <c r="AQ1048" s="30"/>
      <c r="AR1048" s="30"/>
      <c r="AS1048" s="30"/>
      <c r="AT1048" s="30"/>
      <c r="AU1048" s="30"/>
      <c r="AV1048" s="30"/>
      <c r="AW1048" s="30"/>
      <c r="AX1048" s="30"/>
      <c r="AY1048" s="30"/>
      <c r="AZ1048" s="30"/>
      <c r="BA1048" s="30"/>
      <c r="BB1048" s="30"/>
      <c r="BC1048" s="30"/>
      <c r="BD1048" s="30"/>
      <c r="BE1048" s="30"/>
      <c r="BF1048" s="30"/>
      <c r="BG1048" s="30"/>
      <c r="BH1048" s="30"/>
      <c r="BI1048" s="30"/>
      <c r="BJ1048" s="30"/>
      <c r="BK1048" s="30"/>
      <c r="BL1048" s="30"/>
      <c r="BM1048" s="30"/>
      <c r="BN1048" s="30"/>
      <c r="BO1048" s="30"/>
      <c r="BP1048" s="30"/>
      <c r="BQ1048" s="30"/>
      <c r="BR1048" s="30"/>
      <c r="BS1048" s="30"/>
      <c r="BT1048" s="30"/>
      <c r="BU1048" s="30"/>
      <c r="BV1048" s="30"/>
      <c r="BW1048" s="30"/>
      <c r="BX1048" s="30"/>
      <c r="BY1048" s="30"/>
      <c r="BZ1048" s="30"/>
      <c r="CA1048" s="30"/>
      <c r="CB1048" s="30"/>
      <c r="CC1048" s="30"/>
      <c r="CD1048" s="30"/>
      <c r="CE1048" s="30"/>
      <c r="CF1048" s="30"/>
      <c r="CG1048" s="30"/>
      <c r="CH1048" s="30"/>
      <c r="CI1048" s="30"/>
      <c r="CJ1048" s="30"/>
      <c r="CK1048" s="30"/>
      <c r="CL1048" s="30"/>
      <c r="CM1048" s="30"/>
      <c r="CN1048" s="30"/>
      <c r="CO1048" s="30"/>
      <c r="CP1048" s="30"/>
      <c r="CQ1048" s="30"/>
      <c r="CR1048" s="30"/>
    </row>
    <row r="1049" spans="1:96" x14ac:dyDescent="0.25">
      <c r="A1049" s="30" t="s">
        <v>422</v>
      </c>
      <c r="B1049" s="30">
        <v>4506</v>
      </c>
      <c r="C1049" s="30" t="s">
        <v>2946</v>
      </c>
      <c r="D1049" s="30">
        <v>1810</v>
      </c>
      <c r="E1049" s="30"/>
      <c r="F1049" s="30"/>
      <c r="G1049" s="30"/>
      <c r="H1049" s="30"/>
      <c r="I1049" s="30"/>
      <c r="J1049" s="30"/>
      <c r="K1049" s="30"/>
      <c r="L1049" s="30"/>
      <c r="M1049" s="30"/>
      <c r="N1049" s="30"/>
      <c r="O1049" s="30"/>
      <c r="P1049" s="30"/>
      <c r="Q1049" s="30"/>
      <c r="R1049" s="30"/>
      <c r="S1049" s="30"/>
      <c r="T1049" s="30"/>
      <c r="U1049" s="30"/>
      <c r="V1049" s="30"/>
      <c r="W1049" s="30"/>
      <c r="X1049" s="30"/>
      <c r="Y1049" s="30"/>
      <c r="Z1049" s="30"/>
      <c r="AA1049" s="30"/>
      <c r="AB1049" s="30"/>
      <c r="AC1049" s="30"/>
      <c r="AD1049" s="30"/>
      <c r="AE1049" s="30"/>
      <c r="AF1049" s="30"/>
      <c r="AG1049" s="30"/>
      <c r="AH1049" s="30"/>
      <c r="AI1049" s="30"/>
      <c r="AJ1049" s="30"/>
      <c r="AK1049" s="30"/>
      <c r="AL1049" s="30"/>
      <c r="AM1049" s="30"/>
      <c r="AN1049" s="30"/>
      <c r="AO1049" s="30"/>
      <c r="AP1049" s="30"/>
      <c r="AQ1049" s="30"/>
      <c r="AR1049" s="30"/>
      <c r="AS1049" s="30"/>
      <c r="AT1049" s="30"/>
      <c r="AU1049" s="30"/>
      <c r="AV1049" s="30"/>
      <c r="AW1049" s="30"/>
      <c r="AX1049" s="30"/>
      <c r="AY1049" s="30"/>
      <c r="AZ1049" s="30"/>
      <c r="BA1049" s="30"/>
      <c r="BB1049" s="30"/>
      <c r="BC1049" s="30"/>
      <c r="BD1049" s="30"/>
      <c r="BE1049" s="30"/>
      <c r="BF1049" s="30"/>
      <c r="BG1049" s="30"/>
      <c r="BH1049" s="30"/>
      <c r="BI1049" s="30"/>
      <c r="BJ1049" s="30"/>
      <c r="BK1049" s="30"/>
      <c r="BL1049" s="30"/>
      <c r="BM1049" s="30"/>
      <c r="BN1049" s="30"/>
      <c r="BO1049" s="30"/>
      <c r="BP1049" s="30"/>
      <c r="BQ1049" s="30"/>
      <c r="BR1049" s="30"/>
      <c r="BS1049" s="30"/>
      <c r="BT1049" s="30"/>
      <c r="BU1049" s="30"/>
      <c r="BV1049" s="30"/>
      <c r="BW1049" s="30"/>
      <c r="BX1049" s="30"/>
      <c r="BY1049" s="30"/>
      <c r="BZ1049" s="30"/>
      <c r="CA1049" s="30"/>
      <c r="CB1049" s="30"/>
      <c r="CC1049" s="30"/>
      <c r="CD1049" s="30"/>
      <c r="CE1049" s="30"/>
      <c r="CF1049" s="30"/>
      <c r="CG1049" s="30"/>
      <c r="CH1049" s="30"/>
      <c r="CI1049" s="30"/>
      <c r="CJ1049" s="30"/>
      <c r="CK1049" s="30"/>
      <c r="CL1049" s="30"/>
      <c r="CM1049" s="30"/>
      <c r="CN1049" s="30"/>
      <c r="CO1049" s="30"/>
      <c r="CP1049" s="30"/>
      <c r="CQ1049" s="30"/>
      <c r="CR1049" s="30"/>
    </row>
    <row r="1050" spans="1:96" x14ac:dyDescent="0.25">
      <c r="A1050" s="30" t="s">
        <v>423</v>
      </c>
      <c r="B1050" s="30">
        <v>4504</v>
      </c>
      <c r="C1050" s="30" t="s">
        <v>2946</v>
      </c>
      <c r="D1050" s="30">
        <v>1810</v>
      </c>
      <c r="E1050" s="30"/>
      <c r="F1050" s="30"/>
      <c r="G1050" s="30"/>
      <c r="H1050" s="30"/>
      <c r="I1050" s="30"/>
      <c r="J1050" s="30"/>
      <c r="K1050" s="30"/>
      <c r="L1050" s="30"/>
      <c r="M1050" s="30"/>
      <c r="N1050" s="30"/>
      <c r="O1050" s="30"/>
      <c r="P1050" s="30"/>
      <c r="Q1050" s="30"/>
      <c r="R1050" s="30"/>
      <c r="S1050" s="30"/>
      <c r="T1050" s="30"/>
      <c r="U1050" s="30"/>
      <c r="V1050" s="30"/>
      <c r="W1050" s="30"/>
      <c r="X1050" s="30"/>
      <c r="Y1050" s="30"/>
      <c r="Z1050" s="30"/>
      <c r="AA1050" s="30"/>
      <c r="AB1050" s="30"/>
      <c r="AC1050" s="30"/>
      <c r="AD1050" s="30"/>
      <c r="AE1050" s="30"/>
      <c r="AF1050" s="30"/>
      <c r="AG1050" s="30"/>
      <c r="AH1050" s="30"/>
      <c r="AI1050" s="30"/>
      <c r="AJ1050" s="30"/>
      <c r="AK1050" s="30"/>
      <c r="AL1050" s="30"/>
      <c r="AM1050" s="30"/>
      <c r="AN1050" s="30"/>
      <c r="AO1050" s="30"/>
      <c r="AP1050" s="30"/>
      <c r="AQ1050" s="30"/>
      <c r="AR1050" s="30"/>
      <c r="AS1050" s="30"/>
      <c r="AT1050" s="30"/>
      <c r="AU1050" s="30"/>
      <c r="AV1050" s="30"/>
      <c r="AW1050" s="30"/>
      <c r="AX1050" s="30"/>
      <c r="AY1050" s="30"/>
      <c r="AZ1050" s="30"/>
      <c r="BA1050" s="30"/>
      <c r="BB1050" s="30"/>
      <c r="BC1050" s="30"/>
      <c r="BD1050" s="30"/>
      <c r="BE1050" s="30"/>
      <c r="BF1050" s="30"/>
      <c r="BG1050" s="30"/>
      <c r="BH1050" s="30"/>
      <c r="BI1050" s="30"/>
      <c r="BJ1050" s="30"/>
      <c r="BK1050" s="30"/>
      <c r="BL1050" s="30"/>
      <c r="BM1050" s="30"/>
      <c r="BN1050" s="30"/>
      <c r="BO1050" s="30"/>
      <c r="BP1050" s="30"/>
      <c r="BQ1050" s="30"/>
      <c r="BR1050" s="30"/>
      <c r="BS1050" s="30"/>
      <c r="BT1050" s="30"/>
      <c r="BU1050" s="30"/>
      <c r="BV1050" s="30"/>
      <c r="BW1050" s="30"/>
      <c r="BX1050" s="30"/>
      <c r="BY1050" s="30"/>
      <c r="BZ1050" s="30"/>
      <c r="CA1050" s="30"/>
      <c r="CB1050" s="30"/>
      <c r="CC1050" s="30"/>
      <c r="CD1050" s="30"/>
      <c r="CE1050" s="30"/>
      <c r="CF1050" s="30"/>
      <c r="CG1050" s="30"/>
      <c r="CH1050" s="30"/>
      <c r="CI1050" s="30"/>
      <c r="CJ1050" s="30"/>
      <c r="CK1050" s="30"/>
      <c r="CL1050" s="30"/>
      <c r="CM1050" s="30"/>
      <c r="CN1050" s="30"/>
      <c r="CO1050" s="30"/>
      <c r="CP1050" s="30"/>
      <c r="CQ1050" s="30"/>
      <c r="CR1050" s="30"/>
    </row>
    <row r="1051" spans="1:96" x14ac:dyDescent="0.25">
      <c r="A1051" s="30" t="s">
        <v>424</v>
      </c>
      <c r="B1051" s="30">
        <v>4510</v>
      </c>
      <c r="C1051" s="30" t="s">
        <v>2879</v>
      </c>
      <c r="D1051" s="30">
        <v>1195</v>
      </c>
      <c r="E1051" s="30"/>
      <c r="F1051" s="30"/>
      <c r="G1051" s="30"/>
      <c r="H1051" s="30"/>
      <c r="I1051" s="30"/>
      <c r="J1051" s="30"/>
      <c r="K1051" s="30"/>
      <c r="L1051" s="30"/>
      <c r="M1051" s="30"/>
      <c r="N1051" s="30"/>
      <c r="O1051" s="30"/>
      <c r="P1051" s="30"/>
      <c r="Q1051" s="30"/>
      <c r="R1051" s="30"/>
      <c r="S1051" s="30"/>
      <c r="T1051" s="30"/>
      <c r="U1051" s="30"/>
      <c r="V1051" s="30"/>
      <c r="W1051" s="30"/>
      <c r="X1051" s="30"/>
      <c r="Y1051" s="30"/>
      <c r="Z1051" s="30"/>
      <c r="AA1051" s="30"/>
      <c r="AB1051" s="30"/>
      <c r="AC1051" s="30"/>
      <c r="AD1051" s="30"/>
      <c r="AE1051" s="30"/>
      <c r="AF1051" s="30"/>
      <c r="AG1051" s="30"/>
      <c r="AH1051" s="30"/>
      <c r="AI1051" s="30"/>
      <c r="AJ1051" s="30"/>
      <c r="AK1051" s="30"/>
      <c r="AL1051" s="30"/>
      <c r="AM1051" s="30"/>
      <c r="AN1051" s="30"/>
      <c r="AO1051" s="30"/>
      <c r="AP1051" s="30"/>
      <c r="AQ1051" s="30"/>
      <c r="AR1051" s="30"/>
      <c r="AS1051" s="30"/>
      <c r="AT1051" s="30"/>
      <c r="AU1051" s="30"/>
      <c r="AV1051" s="30"/>
      <c r="AW1051" s="30"/>
      <c r="AX1051" s="30"/>
      <c r="AY1051" s="30"/>
      <c r="AZ1051" s="30"/>
      <c r="BA1051" s="30"/>
      <c r="BB1051" s="30"/>
      <c r="BC1051" s="30"/>
      <c r="BD1051" s="30"/>
      <c r="BE1051" s="30"/>
      <c r="BF1051" s="30"/>
      <c r="BG1051" s="30"/>
      <c r="BH1051" s="30"/>
      <c r="BI1051" s="30"/>
      <c r="BJ1051" s="30"/>
      <c r="BK1051" s="30"/>
      <c r="BL1051" s="30"/>
      <c r="BM1051" s="30"/>
      <c r="BN1051" s="30"/>
      <c r="BO1051" s="30"/>
      <c r="BP1051" s="30"/>
      <c r="BQ1051" s="30"/>
      <c r="BR1051" s="30"/>
      <c r="BS1051" s="30"/>
      <c r="BT1051" s="30"/>
      <c r="BU1051" s="30"/>
      <c r="BV1051" s="30"/>
      <c r="BW1051" s="30"/>
      <c r="BX1051" s="30"/>
      <c r="BY1051" s="30"/>
      <c r="BZ1051" s="30"/>
      <c r="CA1051" s="30"/>
      <c r="CB1051" s="30"/>
      <c r="CC1051" s="30"/>
      <c r="CD1051" s="30"/>
      <c r="CE1051" s="30"/>
      <c r="CF1051" s="30"/>
      <c r="CG1051" s="30"/>
      <c r="CH1051" s="30"/>
      <c r="CI1051" s="30"/>
      <c r="CJ1051" s="30"/>
      <c r="CK1051" s="30"/>
      <c r="CL1051" s="30"/>
      <c r="CM1051" s="30"/>
      <c r="CN1051" s="30"/>
      <c r="CO1051" s="30"/>
      <c r="CP1051" s="30"/>
      <c r="CQ1051" s="30"/>
      <c r="CR1051" s="30"/>
    </row>
    <row r="1052" spans="1:96" x14ac:dyDescent="0.25">
      <c r="A1052" s="30" t="s">
        <v>425</v>
      </c>
      <c r="B1052" s="30">
        <v>4516</v>
      </c>
      <c r="C1052" s="30" t="s">
        <v>2663</v>
      </c>
      <c r="D1052" s="30">
        <v>30</v>
      </c>
      <c r="E1052" s="30"/>
      <c r="F1052" s="30"/>
      <c r="G1052" s="30"/>
      <c r="H1052" s="30"/>
      <c r="I1052" s="30"/>
      <c r="J1052" s="30"/>
      <c r="K1052" s="30"/>
      <c r="L1052" s="30"/>
      <c r="M1052" s="30"/>
      <c r="N1052" s="30"/>
      <c r="O1052" s="30"/>
      <c r="P1052" s="30"/>
      <c r="Q1052" s="30"/>
      <c r="R1052" s="30"/>
      <c r="S1052" s="30"/>
      <c r="T1052" s="30"/>
      <c r="U1052" s="30"/>
      <c r="V1052" s="30"/>
      <c r="W1052" s="30"/>
      <c r="X1052" s="30"/>
      <c r="Y1052" s="30"/>
      <c r="Z1052" s="30"/>
      <c r="AA1052" s="30"/>
      <c r="AB1052" s="30"/>
      <c r="AC1052" s="30"/>
      <c r="AD1052" s="30"/>
      <c r="AE1052" s="30"/>
      <c r="AF1052" s="30"/>
      <c r="AG1052" s="30"/>
      <c r="AH1052" s="30"/>
      <c r="AI1052" s="30"/>
      <c r="AJ1052" s="30"/>
      <c r="AK1052" s="30"/>
      <c r="AL1052" s="30"/>
      <c r="AM1052" s="30"/>
      <c r="AN1052" s="30"/>
      <c r="AO1052" s="30"/>
      <c r="AP1052" s="30"/>
      <c r="AQ1052" s="30"/>
      <c r="AR1052" s="30"/>
      <c r="AS1052" s="30"/>
      <c r="AT1052" s="30"/>
      <c r="AU1052" s="30"/>
      <c r="AV1052" s="30"/>
      <c r="AW1052" s="30"/>
      <c r="AX1052" s="30"/>
      <c r="AY1052" s="30"/>
      <c r="AZ1052" s="30"/>
      <c r="BA1052" s="30"/>
      <c r="BB1052" s="30"/>
      <c r="BC1052" s="30"/>
      <c r="BD1052" s="30"/>
      <c r="BE1052" s="30"/>
      <c r="BF1052" s="30"/>
      <c r="BG1052" s="30"/>
      <c r="BH1052" s="30"/>
      <c r="BI1052" s="30"/>
      <c r="BJ1052" s="30"/>
      <c r="BK1052" s="30"/>
      <c r="BL1052" s="30"/>
      <c r="BM1052" s="30"/>
      <c r="BN1052" s="30"/>
      <c r="BO1052" s="30"/>
      <c r="BP1052" s="30"/>
      <c r="BQ1052" s="30"/>
      <c r="BR1052" s="30"/>
      <c r="BS1052" s="30"/>
      <c r="BT1052" s="30"/>
      <c r="BU1052" s="30"/>
      <c r="BV1052" s="30"/>
      <c r="BW1052" s="30"/>
      <c r="BX1052" s="30"/>
      <c r="BY1052" s="30"/>
      <c r="BZ1052" s="30"/>
      <c r="CA1052" s="30"/>
      <c r="CB1052" s="30"/>
      <c r="CC1052" s="30"/>
      <c r="CD1052" s="30"/>
      <c r="CE1052" s="30"/>
      <c r="CF1052" s="30"/>
      <c r="CG1052" s="30"/>
      <c r="CH1052" s="30"/>
      <c r="CI1052" s="30"/>
      <c r="CJ1052" s="30"/>
      <c r="CK1052" s="30"/>
      <c r="CL1052" s="30"/>
      <c r="CM1052" s="30"/>
      <c r="CN1052" s="30"/>
      <c r="CO1052" s="30"/>
      <c r="CP1052" s="30"/>
      <c r="CQ1052" s="30"/>
      <c r="CR1052" s="30"/>
    </row>
    <row r="1053" spans="1:96" x14ac:dyDescent="0.25">
      <c r="A1053" s="30" t="s">
        <v>426</v>
      </c>
      <c r="B1053" s="30">
        <v>7748</v>
      </c>
      <c r="C1053" s="30" t="s">
        <v>2804</v>
      </c>
      <c r="D1053" s="30">
        <v>2690</v>
      </c>
      <c r="E1053" s="30"/>
      <c r="F1053" s="30"/>
      <c r="G1053" s="30"/>
      <c r="H1053" s="30"/>
      <c r="I1053" s="30"/>
      <c r="J1053" s="30"/>
      <c r="K1053" s="30"/>
      <c r="L1053" s="30"/>
      <c r="M1053" s="30"/>
      <c r="N1053" s="30"/>
      <c r="O1053" s="30"/>
      <c r="P1053" s="30"/>
      <c r="Q1053" s="30"/>
      <c r="R1053" s="30"/>
      <c r="S1053" s="30"/>
      <c r="T1053" s="30"/>
      <c r="U1053" s="30"/>
      <c r="V1053" s="30"/>
      <c r="W1053" s="30"/>
      <c r="X1053" s="30"/>
      <c r="Y1053" s="30"/>
      <c r="Z1053" s="30"/>
      <c r="AA1053" s="30"/>
      <c r="AB1053" s="30"/>
      <c r="AC1053" s="30"/>
      <c r="AD1053" s="30"/>
      <c r="AE1053" s="30"/>
      <c r="AF1053" s="30"/>
      <c r="AG1053" s="30"/>
      <c r="AH1053" s="30"/>
      <c r="AI1053" s="30"/>
      <c r="AJ1053" s="30"/>
      <c r="AK1053" s="30"/>
      <c r="AL1053" s="30"/>
      <c r="AM1053" s="30"/>
      <c r="AN1053" s="30"/>
      <c r="AO1053" s="30"/>
      <c r="AP1053" s="30"/>
      <c r="AQ1053" s="30"/>
      <c r="AR1053" s="30"/>
      <c r="AS1053" s="30"/>
      <c r="AT1053" s="30"/>
      <c r="AU1053" s="30"/>
      <c r="AV1053" s="30"/>
      <c r="AW1053" s="30"/>
      <c r="AX1053" s="30"/>
      <c r="AY1053" s="30"/>
      <c r="AZ1053" s="30"/>
      <c r="BA1053" s="30"/>
      <c r="BB1053" s="30"/>
      <c r="BC1053" s="30"/>
      <c r="BD1053" s="30"/>
      <c r="BE1053" s="30"/>
      <c r="BF1053" s="30"/>
      <c r="BG1053" s="30"/>
      <c r="BH1053" s="30"/>
      <c r="BI1053" s="30"/>
      <c r="BJ1053" s="30"/>
      <c r="BK1053" s="30"/>
      <c r="BL1053" s="30"/>
      <c r="BM1053" s="30"/>
      <c r="BN1053" s="30"/>
      <c r="BO1053" s="30"/>
      <c r="BP1053" s="30"/>
      <c r="BQ1053" s="30"/>
      <c r="BR1053" s="30"/>
      <c r="BS1053" s="30"/>
      <c r="BT1053" s="30"/>
      <c r="BU1053" s="30"/>
      <c r="BV1053" s="30"/>
      <c r="BW1053" s="30"/>
      <c r="BX1053" s="30"/>
      <c r="BY1053" s="30"/>
      <c r="BZ1053" s="30"/>
      <c r="CA1053" s="30"/>
      <c r="CB1053" s="30"/>
      <c r="CC1053" s="30"/>
      <c r="CD1053" s="30"/>
      <c r="CE1053" s="30"/>
      <c r="CF1053" s="30"/>
      <c r="CG1053" s="30"/>
      <c r="CH1053" s="30"/>
      <c r="CI1053" s="30"/>
      <c r="CJ1053" s="30"/>
      <c r="CK1053" s="30"/>
      <c r="CL1053" s="30"/>
      <c r="CM1053" s="30"/>
      <c r="CN1053" s="30"/>
      <c r="CO1053" s="30"/>
      <c r="CP1053" s="30"/>
      <c r="CQ1053" s="30"/>
      <c r="CR1053" s="30"/>
    </row>
    <row r="1054" spans="1:96" x14ac:dyDescent="0.25">
      <c r="A1054" s="30" t="s">
        <v>427</v>
      </c>
      <c r="B1054" s="30">
        <v>4530</v>
      </c>
      <c r="C1054" s="30" t="s">
        <v>2651</v>
      </c>
      <c r="D1054" s="30">
        <v>1010</v>
      </c>
      <c r="E1054" s="30"/>
      <c r="F1054" s="30"/>
      <c r="G1054" s="30"/>
      <c r="H1054" s="30"/>
      <c r="I1054" s="30"/>
      <c r="J1054" s="30"/>
      <c r="K1054" s="30"/>
      <c r="L1054" s="30"/>
      <c r="M1054" s="30"/>
      <c r="N1054" s="30"/>
      <c r="O1054" s="30"/>
      <c r="P1054" s="30"/>
      <c r="Q1054" s="30"/>
      <c r="R1054" s="30"/>
      <c r="S1054" s="30"/>
      <c r="T1054" s="30"/>
      <c r="U1054" s="30"/>
      <c r="V1054" s="30"/>
      <c r="W1054" s="30"/>
      <c r="X1054" s="30"/>
      <c r="Y1054" s="30"/>
      <c r="Z1054" s="30"/>
      <c r="AA1054" s="30"/>
      <c r="AB1054" s="30"/>
      <c r="AC1054" s="30"/>
      <c r="AD1054" s="30"/>
      <c r="AE1054" s="30"/>
      <c r="AF1054" s="30"/>
      <c r="AG1054" s="30"/>
      <c r="AH1054" s="30"/>
      <c r="AI1054" s="30"/>
      <c r="AJ1054" s="30"/>
      <c r="AK1054" s="30"/>
      <c r="AL1054" s="30"/>
      <c r="AM1054" s="30"/>
      <c r="AN1054" s="30"/>
      <c r="AO1054" s="30"/>
      <c r="AP1054" s="30"/>
      <c r="AQ1054" s="30"/>
      <c r="AR1054" s="30"/>
      <c r="AS1054" s="30"/>
      <c r="AT1054" s="30"/>
      <c r="AU1054" s="30"/>
      <c r="AV1054" s="30"/>
      <c r="AW1054" s="30"/>
      <c r="AX1054" s="30"/>
      <c r="AY1054" s="30"/>
      <c r="AZ1054" s="30"/>
      <c r="BA1054" s="30"/>
      <c r="BB1054" s="30"/>
      <c r="BC1054" s="30"/>
      <c r="BD1054" s="30"/>
      <c r="BE1054" s="30"/>
      <c r="BF1054" s="30"/>
      <c r="BG1054" s="30"/>
      <c r="BH1054" s="30"/>
      <c r="BI1054" s="30"/>
      <c r="BJ1054" s="30"/>
      <c r="BK1054" s="30"/>
      <c r="BL1054" s="30"/>
      <c r="BM1054" s="30"/>
      <c r="BN1054" s="30"/>
      <c r="BO1054" s="30"/>
      <c r="BP1054" s="30"/>
      <c r="BQ1054" s="30"/>
      <c r="BR1054" s="30"/>
      <c r="BS1054" s="30"/>
      <c r="BT1054" s="30"/>
      <c r="BU1054" s="30"/>
      <c r="BV1054" s="30"/>
      <c r="BW1054" s="30"/>
      <c r="BX1054" s="30"/>
      <c r="BY1054" s="30"/>
      <c r="BZ1054" s="30"/>
      <c r="CA1054" s="30"/>
      <c r="CB1054" s="30"/>
      <c r="CC1054" s="30"/>
      <c r="CD1054" s="30"/>
      <c r="CE1054" s="30"/>
      <c r="CF1054" s="30"/>
      <c r="CG1054" s="30"/>
      <c r="CH1054" s="30"/>
      <c r="CI1054" s="30"/>
      <c r="CJ1054" s="30"/>
      <c r="CK1054" s="30"/>
      <c r="CL1054" s="30"/>
      <c r="CM1054" s="30"/>
      <c r="CN1054" s="30"/>
      <c r="CO1054" s="30"/>
      <c r="CP1054" s="30"/>
      <c r="CQ1054" s="30"/>
      <c r="CR1054" s="30"/>
    </row>
    <row r="1055" spans="1:96" x14ac:dyDescent="0.25">
      <c r="A1055" s="30" t="s">
        <v>428</v>
      </c>
      <c r="B1055" s="30">
        <v>4536</v>
      </c>
      <c r="C1055" s="30" t="s">
        <v>2663</v>
      </c>
      <c r="D1055" s="30">
        <v>30</v>
      </c>
      <c r="E1055" s="30"/>
      <c r="F1055" s="30"/>
      <c r="G1055" s="30"/>
      <c r="H1055" s="30"/>
      <c r="I1055" s="30"/>
      <c r="J1055" s="30"/>
      <c r="K1055" s="30"/>
      <c r="L1055" s="30"/>
      <c r="M1055" s="30"/>
      <c r="N1055" s="30"/>
      <c r="O1055" s="30"/>
      <c r="P1055" s="30"/>
      <c r="Q1055" s="30"/>
      <c r="R1055" s="30"/>
      <c r="S1055" s="30"/>
      <c r="T1055" s="30"/>
      <c r="U1055" s="30"/>
      <c r="V1055" s="30"/>
      <c r="W1055" s="30"/>
      <c r="X1055" s="30"/>
      <c r="Y1055" s="30"/>
      <c r="Z1055" s="30"/>
      <c r="AA1055" s="30"/>
      <c r="AB1055" s="30"/>
      <c r="AC1055" s="30"/>
      <c r="AD1055" s="30"/>
      <c r="AE1055" s="30"/>
      <c r="AF1055" s="30"/>
      <c r="AG1055" s="30"/>
      <c r="AH1055" s="30"/>
      <c r="AI1055" s="30"/>
      <c r="AJ1055" s="30"/>
      <c r="AK1055" s="30"/>
      <c r="AL1055" s="30"/>
      <c r="AM1055" s="30"/>
      <c r="AN1055" s="30"/>
      <c r="AO1055" s="30"/>
      <c r="AP1055" s="30"/>
      <c r="AQ1055" s="30"/>
      <c r="AR1055" s="30"/>
      <c r="AS1055" s="30"/>
      <c r="AT1055" s="30"/>
      <c r="AU1055" s="30"/>
      <c r="AV1055" s="30"/>
      <c r="AW1055" s="30"/>
      <c r="AX1055" s="30"/>
      <c r="AY1055" s="30"/>
      <c r="AZ1055" s="30"/>
      <c r="BA1055" s="30"/>
      <c r="BB1055" s="30"/>
      <c r="BC1055" s="30"/>
      <c r="BD1055" s="30"/>
      <c r="BE1055" s="30"/>
      <c r="BF1055" s="30"/>
      <c r="BG1055" s="30"/>
      <c r="BH1055" s="30"/>
      <c r="BI1055" s="30"/>
      <c r="BJ1055" s="30"/>
      <c r="BK1055" s="30"/>
      <c r="BL1055" s="30"/>
      <c r="BM1055" s="30"/>
      <c r="BN1055" s="30"/>
      <c r="BO1055" s="30"/>
      <c r="BP1055" s="30"/>
      <c r="BQ1055" s="30"/>
      <c r="BR1055" s="30"/>
      <c r="BS1055" s="30"/>
      <c r="BT1055" s="30"/>
      <c r="BU1055" s="30"/>
      <c r="BV1055" s="30"/>
      <c r="BW1055" s="30"/>
      <c r="BX1055" s="30"/>
      <c r="BY1055" s="30"/>
      <c r="BZ1055" s="30"/>
      <c r="CA1055" s="30"/>
      <c r="CB1055" s="30"/>
      <c r="CC1055" s="30"/>
      <c r="CD1055" s="30"/>
      <c r="CE1055" s="30"/>
      <c r="CF1055" s="30"/>
      <c r="CG1055" s="30"/>
      <c r="CH1055" s="30"/>
      <c r="CI1055" s="30"/>
      <c r="CJ1055" s="30"/>
      <c r="CK1055" s="30"/>
      <c r="CL1055" s="30"/>
      <c r="CM1055" s="30"/>
      <c r="CN1055" s="30"/>
      <c r="CO1055" s="30"/>
      <c r="CP1055" s="30"/>
      <c r="CQ1055" s="30"/>
      <c r="CR1055" s="30"/>
    </row>
    <row r="1056" spans="1:96" x14ac:dyDescent="0.25">
      <c r="A1056" s="30" t="s">
        <v>429</v>
      </c>
      <c r="B1056" s="30">
        <v>4546</v>
      </c>
      <c r="C1056" s="30" t="s">
        <v>2780</v>
      </c>
      <c r="D1056" s="30">
        <v>2035</v>
      </c>
      <c r="E1056" s="30"/>
      <c r="F1056" s="30"/>
      <c r="G1056" s="30"/>
      <c r="H1056" s="30"/>
      <c r="I1056" s="30"/>
      <c r="J1056" s="30"/>
      <c r="K1056" s="30"/>
      <c r="L1056" s="30"/>
      <c r="M1056" s="30"/>
      <c r="N1056" s="30"/>
      <c r="O1056" s="30"/>
      <c r="P1056" s="30"/>
      <c r="Q1056" s="30"/>
      <c r="R1056" s="30"/>
      <c r="S1056" s="30"/>
      <c r="T1056" s="30"/>
      <c r="U1056" s="30"/>
      <c r="V1056" s="30"/>
      <c r="W1056" s="30"/>
      <c r="X1056" s="30"/>
      <c r="Y1056" s="30"/>
      <c r="Z1056" s="30"/>
      <c r="AA1056" s="30"/>
      <c r="AB1056" s="30"/>
      <c r="AC1056" s="30"/>
      <c r="AD1056" s="30"/>
      <c r="AE1056" s="30"/>
      <c r="AF1056" s="30"/>
      <c r="AG1056" s="30"/>
      <c r="AH1056" s="30"/>
      <c r="AI1056" s="30"/>
      <c r="AJ1056" s="30"/>
      <c r="AK1056" s="30"/>
      <c r="AL1056" s="30"/>
      <c r="AM1056" s="30"/>
      <c r="AN1056" s="30"/>
      <c r="AO1056" s="30"/>
      <c r="AP1056" s="30"/>
      <c r="AQ1056" s="30"/>
      <c r="AR1056" s="30"/>
      <c r="AS1056" s="30"/>
      <c r="AT1056" s="30"/>
      <c r="AU1056" s="30"/>
      <c r="AV1056" s="30"/>
      <c r="AW1056" s="30"/>
      <c r="AX1056" s="30"/>
      <c r="AY1056" s="30"/>
      <c r="AZ1056" s="30"/>
      <c r="BA1056" s="30"/>
      <c r="BB1056" s="30"/>
      <c r="BC1056" s="30"/>
      <c r="BD1056" s="30"/>
      <c r="BE1056" s="30"/>
      <c r="BF1056" s="30"/>
      <c r="BG1056" s="30"/>
      <c r="BH1056" s="30"/>
      <c r="BI1056" s="30"/>
      <c r="BJ1056" s="30"/>
      <c r="BK1056" s="30"/>
      <c r="BL1056" s="30"/>
      <c r="BM1056" s="30"/>
      <c r="BN1056" s="30"/>
      <c r="BO1056" s="30"/>
      <c r="BP1056" s="30"/>
      <c r="BQ1056" s="30"/>
      <c r="BR1056" s="30"/>
      <c r="BS1056" s="30"/>
      <c r="BT1056" s="30"/>
      <c r="BU1056" s="30"/>
      <c r="BV1056" s="30"/>
      <c r="BW1056" s="30"/>
      <c r="BX1056" s="30"/>
      <c r="BY1056" s="30"/>
      <c r="BZ1056" s="30"/>
      <c r="CA1056" s="30"/>
      <c r="CB1056" s="30"/>
      <c r="CC1056" s="30"/>
      <c r="CD1056" s="30"/>
      <c r="CE1056" s="30"/>
      <c r="CF1056" s="30"/>
      <c r="CG1056" s="30"/>
      <c r="CH1056" s="30"/>
      <c r="CI1056" s="30"/>
      <c r="CJ1056" s="30"/>
      <c r="CK1056" s="30"/>
      <c r="CL1056" s="30"/>
      <c r="CM1056" s="30"/>
      <c r="CN1056" s="30"/>
      <c r="CO1056" s="30"/>
      <c r="CP1056" s="30"/>
      <c r="CQ1056" s="30"/>
      <c r="CR1056" s="30"/>
    </row>
    <row r="1057" spans="1:96" x14ac:dyDescent="0.25">
      <c r="A1057" s="30" t="s">
        <v>430</v>
      </c>
      <c r="B1057" s="30">
        <v>4548</v>
      </c>
      <c r="C1057" s="30" t="s">
        <v>2666</v>
      </c>
      <c r="D1057" s="30">
        <v>1420</v>
      </c>
      <c r="E1057" s="30"/>
      <c r="F1057" s="30"/>
      <c r="G1057" s="30"/>
      <c r="H1057" s="30"/>
      <c r="I1057" s="30"/>
      <c r="J1057" s="30"/>
      <c r="K1057" s="30"/>
      <c r="L1057" s="30"/>
      <c r="M1057" s="30"/>
      <c r="N1057" s="30"/>
      <c r="O1057" s="30"/>
      <c r="P1057" s="30"/>
      <c r="Q1057" s="30"/>
      <c r="R1057" s="30"/>
      <c r="S1057" s="30"/>
      <c r="T1057" s="30"/>
      <c r="U1057" s="30"/>
      <c r="V1057" s="30"/>
      <c r="W1057" s="30"/>
      <c r="X1057" s="30"/>
      <c r="Y1057" s="30"/>
      <c r="Z1057" s="30"/>
      <c r="AA1057" s="30"/>
      <c r="AB1057" s="30"/>
      <c r="AC1057" s="30"/>
      <c r="AD1057" s="30"/>
      <c r="AE1057" s="30"/>
      <c r="AF1057" s="30"/>
      <c r="AG1057" s="30"/>
      <c r="AH1057" s="30"/>
      <c r="AI1057" s="30"/>
      <c r="AJ1057" s="30"/>
      <c r="AK1057" s="30"/>
      <c r="AL1057" s="30"/>
      <c r="AM1057" s="30"/>
      <c r="AN1057" s="30"/>
      <c r="AO1057" s="30"/>
      <c r="AP1057" s="30"/>
      <c r="AQ1057" s="30"/>
      <c r="AR1057" s="30"/>
      <c r="AS1057" s="30"/>
      <c r="AT1057" s="30"/>
      <c r="AU1057" s="30"/>
      <c r="AV1057" s="30"/>
      <c r="AW1057" s="30"/>
      <c r="AX1057" s="30"/>
      <c r="AY1057" s="30"/>
      <c r="AZ1057" s="30"/>
      <c r="BA1057" s="30"/>
      <c r="BB1057" s="30"/>
      <c r="BC1057" s="30"/>
      <c r="BD1057" s="30"/>
      <c r="BE1057" s="30"/>
      <c r="BF1057" s="30"/>
      <c r="BG1057" s="30"/>
      <c r="BH1057" s="30"/>
      <c r="BI1057" s="30"/>
      <c r="BJ1057" s="30"/>
      <c r="BK1057" s="30"/>
      <c r="BL1057" s="30"/>
      <c r="BM1057" s="30"/>
      <c r="BN1057" s="30"/>
      <c r="BO1057" s="30"/>
      <c r="BP1057" s="30"/>
      <c r="BQ1057" s="30"/>
      <c r="BR1057" s="30"/>
      <c r="BS1057" s="30"/>
      <c r="BT1057" s="30"/>
      <c r="BU1057" s="30"/>
      <c r="BV1057" s="30"/>
      <c r="BW1057" s="30"/>
      <c r="BX1057" s="30"/>
      <c r="BY1057" s="30"/>
      <c r="BZ1057" s="30"/>
      <c r="CA1057" s="30"/>
      <c r="CB1057" s="30"/>
      <c r="CC1057" s="30"/>
      <c r="CD1057" s="30"/>
      <c r="CE1057" s="30"/>
      <c r="CF1057" s="30"/>
      <c r="CG1057" s="30"/>
      <c r="CH1057" s="30"/>
      <c r="CI1057" s="30"/>
      <c r="CJ1057" s="30"/>
      <c r="CK1057" s="30"/>
      <c r="CL1057" s="30"/>
      <c r="CM1057" s="30"/>
      <c r="CN1057" s="30"/>
      <c r="CO1057" s="30"/>
      <c r="CP1057" s="30"/>
      <c r="CQ1057" s="30"/>
      <c r="CR1057" s="30"/>
    </row>
    <row r="1058" spans="1:96" x14ac:dyDescent="0.25">
      <c r="A1058" s="30" t="s">
        <v>431</v>
      </c>
      <c r="B1058" s="30">
        <v>4549</v>
      </c>
      <c r="C1058" s="30" t="s">
        <v>2666</v>
      </c>
      <c r="D1058" s="30">
        <v>1420</v>
      </c>
      <c r="E1058" s="30"/>
      <c r="F1058" s="30"/>
      <c r="G1058" s="30"/>
      <c r="H1058" s="30"/>
      <c r="I1058" s="30"/>
      <c r="J1058" s="30"/>
      <c r="K1058" s="30"/>
      <c r="L1058" s="30"/>
      <c r="M1058" s="30"/>
      <c r="N1058" s="30"/>
      <c r="O1058" s="30"/>
      <c r="P1058" s="30"/>
      <c r="Q1058" s="30"/>
      <c r="R1058" s="30"/>
      <c r="S1058" s="30"/>
      <c r="T1058" s="30"/>
      <c r="U1058" s="30"/>
      <c r="V1058" s="30"/>
      <c r="W1058" s="30"/>
      <c r="X1058" s="30"/>
      <c r="Y1058" s="30"/>
      <c r="Z1058" s="30"/>
      <c r="AA1058" s="30"/>
      <c r="AB1058" s="30"/>
      <c r="AC1058" s="30"/>
      <c r="AD1058" s="30"/>
      <c r="AE1058" s="30"/>
      <c r="AF1058" s="30"/>
      <c r="AG1058" s="30"/>
      <c r="AH1058" s="30"/>
      <c r="AI1058" s="30"/>
      <c r="AJ1058" s="30"/>
      <c r="AK1058" s="30"/>
      <c r="AL1058" s="30"/>
      <c r="AM1058" s="30"/>
      <c r="AN1058" s="30"/>
      <c r="AO1058" s="30"/>
      <c r="AP1058" s="30"/>
      <c r="AQ1058" s="30"/>
      <c r="AR1058" s="30"/>
      <c r="AS1058" s="30"/>
      <c r="AT1058" s="30"/>
      <c r="AU1058" s="30"/>
      <c r="AV1058" s="30"/>
      <c r="AW1058" s="30"/>
      <c r="AX1058" s="30"/>
      <c r="AY1058" s="30"/>
      <c r="AZ1058" s="30"/>
      <c r="BA1058" s="30"/>
      <c r="BB1058" s="30"/>
      <c r="BC1058" s="30"/>
      <c r="BD1058" s="30"/>
      <c r="BE1058" s="30"/>
      <c r="BF1058" s="30"/>
      <c r="BG1058" s="30"/>
      <c r="BH1058" s="30"/>
      <c r="BI1058" s="30"/>
      <c r="BJ1058" s="30"/>
      <c r="BK1058" s="30"/>
      <c r="BL1058" s="30"/>
      <c r="BM1058" s="30"/>
      <c r="BN1058" s="30"/>
      <c r="BO1058" s="30"/>
      <c r="BP1058" s="30"/>
      <c r="BQ1058" s="30"/>
      <c r="BR1058" s="30"/>
      <c r="BS1058" s="30"/>
      <c r="BT1058" s="30"/>
      <c r="BU1058" s="30"/>
      <c r="BV1058" s="30"/>
      <c r="BW1058" s="30"/>
      <c r="BX1058" s="30"/>
      <c r="BY1058" s="30"/>
      <c r="BZ1058" s="30"/>
      <c r="CA1058" s="30"/>
      <c r="CB1058" s="30"/>
      <c r="CC1058" s="30"/>
      <c r="CD1058" s="30"/>
      <c r="CE1058" s="30"/>
      <c r="CF1058" s="30"/>
      <c r="CG1058" s="30"/>
      <c r="CH1058" s="30"/>
      <c r="CI1058" s="30"/>
      <c r="CJ1058" s="30"/>
      <c r="CK1058" s="30"/>
      <c r="CL1058" s="30"/>
      <c r="CM1058" s="30"/>
      <c r="CN1058" s="30"/>
      <c r="CO1058" s="30"/>
      <c r="CP1058" s="30"/>
      <c r="CQ1058" s="30"/>
      <c r="CR1058" s="30"/>
    </row>
    <row r="1059" spans="1:96" x14ac:dyDescent="0.25">
      <c r="A1059" s="30" t="s">
        <v>432</v>
      </c>
      <c r="B1059" s="30">
        <v>4550</v>
      </c>
      <c r="C1059" s="30" t="s">
        <v>2666</v>
      </c>
      <c r="D1059" s="30">
        <v>1420</v>
      </c>
      <c r="E1059" s="30"/>
      <c r="F1059" s="30"/>
      <c r="G1059" s="30"/>
      <c r="H1059" s="30"/>
      <c r="I1059" s="30"/>
      <c r="J1059" s="30"/>
      <c r="K1059" s="30"/>
      <c r="L1059" s="30"/>
      <c r="M1059" s="30"/>
      <c r="N1059" s="30"/>
      <c r="O1059" s="30"/>
      <c r="P1059" s="30"/>
      <c r="Q1059" s="30"/>
      <c r="R1059" s="30"/>
      <c r="S1059" s="30"/>
      <c r="T1059" s="30"/>
      <c r="U1059" s="30"/>
      <c r="V1059" s="30"/>
      <c r="W1059" s="30"/>
      <c r="X1059" s="30"/>
      <c r="Y1059" s="30"/>
      <c r="Z1059" s="30"/>
      <c r="AA1059" s="30"/>
      <c r="AB1059" s="30"/>
      <c r="AC1059" s="30"/>
      <c r="AD1059" s="30"/>
      <c r="AE1059" s="30"/>
      <c r="AF1059" s="30"/>
      <c r="AG1059" s="30"/>
      <c r="AH1059" s="30"/>
      <c r="AI1059" s="30"/>
      <c r="AJ1059" s="30"/>
      <c r="AK1059" s="30"/>
      <c r="AL1059" s="30"/>
      <c r="AM1059" s="30"/>
      <c r="AN1059" s="30"/>
      <c r="AO1059" s="30"/>
      <c r="AP1059" s="30"/>
      <c r="AQ1059" s="30"/>
      <c r="AR1059" s="30"/>
      <c r="AS1059" s="30"/>
      <c r="AT1059" s="30"/>
      <c r="AU1059" s="30"/>
      <c r="AV1059" s="30"/>
      <c r="AW1059" s="30"/>
      <c r="AX1059" s="30"/>
      <c r="AY1059" s="30"/>
      <c r="AZ1059" s="30"/>
      <c r="BA1059" s="30"/>
      <c r="BB1059" s="30"/>
      <c r="BC1059" s="30"/>
      <c r="BD1059" s="30"/>
      <c r="BE1059" s="30"/>
      <c r="BF1059" s="30"/>
      <c r="BG1059" s="30"/>
      <c r="BH1059" s="30"/>
      <c r="BI1059" s="30"/>
      <c r="BJ1059" s="30"/>
      <c r="BK1059" s="30"/>
      <c r="BL1059" s="30"/>
      <c r="BM1059" s="30"/>
      <c r="BN1059" s="30"/>
      <c r="BO1059" s="30"/>
      <c r="BP1059" s="30"/>
      <c r="BQ1059" s="30"/>
      <c r="BR1059" s="30"/>
      <c r="BS1059" s="30"/>
      <c r="BT1059" s="30"/>
      <c r="BU1059" s="30"/>
      <c r="BV1059" s="30"/>
      <c r="BW1059" s="30"/>
      <c r="BX1059" s="30"/>
      <c r="BY1059" s="30"/>
      <c r="BZ1059" s="30"/>
      <c r="CA1059" s="30"/>
      <c r="CB1059" s="30"/>
      <c r="CC1059" s="30"/>
      <c r="CD1059" s="30"/>
      <c r="CE1059" s="30"/>
      <c r="CF1059" s="30"/>
      <c r="CG1059" s="30"/>
      <c r="CH1059" s="30"/>
      <c r="CI1059" s="30"/>
      <c r="CJ1059" s="30"/>
      <c r="CK1059" s="30"/>
      <c r="CL1059" s="30"/>
      <c r="CM1059" s="30"/>
      <c r="CN1059" s="30"/>
      <c r="CO1059" s="30"/>
      <c r="CP1059" s="30"/>
      <c r="CQ1059" s="30"/>
      <c r="CR1059" s="30"/>
    </row>
    <row r="1060" spans="1:96" x14ac:dyDescent="0.25">
      <c r="A1060" s="30" t="s">
        <v>433</v>
      </c>
      <c r="B1060" s="30">
        <v>9795</v>
      </c>
      <c r="C1060" s="30" t="s">
        <v>2947</v>
      </c>
      <c r="D1060" s="30">
        <v>3200</v>
      </c>
      <c r="E1060" s="30"/>
      <c r="F1060" s="30"/>
      <c r="G1060" s="30"/>
      <c r="H1060" s="30"/>
      <c r="I1060" s="30"/>
      <c r="J1060" s="30"/>
      <c r="K1060" s="30"/>
      <c r="L1060" s="30"/>
      <c r="M1060" s="30"/>
      <c r="N1060" s="30"/>
      <c r="O1060" s="30"/>
      <c r="P1060" s="30"/>
      <c r="Q1060" s="30"/>
      <c r="R1060" s="30"/>
      <c r="S1060" s="30"/>
      <c r="T1060" s="30"/>
      <c r="U1060" s="30"/>
      <c r="V1060" s="30"/>
      <c r="W1060" s="30"/>
      <c r="X1060" s="30"/>
      <c r="Y1060" s="30"/>
      <c r="Z1060" s="30"/>
      <c r="AA1060" s="30"/>
      <c r="AB1060" s="30"/>
      <c r="AC1060" s="30"/>
      <c r="AD1060" s="30"/>
      <c r="AE1060" s="30"/>
      <c r="AF1060" s="30"/>
      <c r="AG1060" s="30"/>
      <c r="AH1060" s="30"/>
      <c r="AI1060" s="30"/>
      <c r="AJ1060" s="30"/>
      <c r="AK1060" s="30"/>
      <c r="AL1060" s="30"/>
      <c r="AM1060" s="30"/>
      <c r="AN1060" s="30"/>
      <c r="AO1060" s="30"/>
      <c r="AP1060" s="30"/>
      <c r="AQ1060" s="30"/>
      <c r="AR1060" s="30"/>
      <c r="AS1060" s="30"/>
      <c r="AT1060" s="30"/>
      <c r="AU1060" s="30"/>
      <c r="AV1060" s="30"/>
      <c r="AW1060" s="30"/>
      <c r="AX1060" s="30"/>
      <c r="AY1060" s="30"/>
      <c r="AZ1060" s="30"/>
      <c r="BA1060" s="30"/>
      <c r="BB1060" s="30"/>
      <c r="BC1060" s="30"/>
      <c r="BD1060" s="30"/>
      <c r="BE1060" s="30"/>
      <c r="BF1060" s="30"/>
      <c r="BG1060" s="30"/>
      <c r="BH1060" s="30"/>
      <c r="BI1060" s="30"/>
      <c r="BJ1060" s="30"/>
      <c r="BK1060" s="30"/>
      <c r="BL1060" s="30"/>
      <c r="BM1060" s="30"/>
      <c r="BN1060" s="30"/>
      <c r="BO1060" s="30"/>
      <c r="BP1060" s="30"/>
      <c r="BQ1060" s="30"/>
      <c r="BR1060" s="30"/>
      <c r="BS1060" s="30"/>
      <c r="BT1060" s="30"/>
      <c r="BU1060" s="30"/>
      <c r="BV1060" s="30"/>
      <c r="BW1060" s="30"/>
      <c r="BX1060" s="30"/>
      <c r="BY1060" s="30"/>
      <c r="BZ1060" s="30"/>
      <c r="CA1060" s="30"/>
      <c r="CB1060" s="30"/>
      <c r="CC1060" s="30"/>
      <c r="CD1060" s="30"/>
      <c r="CE1060" s="30"/>
      <c r="CF1060" s="30"/>
      <c r="CG1060" s="30"/>
      <c r="CH1060" s="30"/>
      <c r="CI1060" s="30"/>
      <c r="CJ1060" s="30"/>
      <c r="CK1060" s="30"/>
      <c r="CL1060" s="30"/>
      <c r="CM1060" s="30"/>
      <c r="CN1060" s="30"/>
      <c r="CO1060" s="30"/>
      <c r="CP1060" s="30"/>
      <c r="CQ1060" s="30"/>
      <c r="CR1060" s="30"/>
    </row>
    <row r="1061" spans="1:96" x14ac:dyDescent="0.25">
      <c r="A1061" s="30" t="s">
        <v>434</v>
      </c>
      <c r="B1061" s="30">
        <v>4646</v>
      </c>
      <c r="C1061" s="30" t="s">
        <v>2696</v>
      </c>
      <c r="D1061" s="30">
        <v>180</v>
      </c>
      <c r="E1061" s="30"/>
      <c r="F1061" s="30"/>
      <c r="G1061" s="30"/>
      <c r="H1061" s="30"/>
      <c r="I1061" s="30"/>
      <c r="J1061" s="30"/>
      <c r="K1061" s="30"/>
      <c r="L1061" s="30"/>
      <c r="M1061" s="30"/>
      <c r="N1061" s="30"/>
      <c r="O1061" s="30"/>
      <c r="P1061" s="30"/>
      <c r="Q1061" s="30"/>
      <c r="R1061" s="30"/>
      <c r="S1061" s="30"/>
      <c r="T1061" s="30"/>
      <c r="U1061" s="30"/>
      <c r="V1061" s="30"/>
      <c r="W1061" s="30"/>
      <c r="X1061" s="30"/>
      <c r="Y1061" s="30"/>
      <c r="Z1061" s="30"/>
      <c r="AA1061" s="30"/>
      <c r="AB1061" s="30"/>
      <c r="AC1061" s="30"/>
      <c r="AD1061" s="30"/>
      <c r="AE1061" s="30"/>
      <c r="AF1061" s="30"/>
      <c r="AG1061" s="30"/>
      <c r="AH1061" s="30"/>
      <c r="AI1061" s="30"/>
      <c r="AJ1061" s="30"/>
      <c r="AK1061" s="30"/>
      <c r="AL1061" s="30"/>
      <c r="AM1061" s="30"/>
      <c r="AN1061" s="30"/>
      <c r="AO1061" s="30"/>
      <c r="AP1061" s="30"/>
      <c r="AQ1061" s="30"/>
      <c r="AR1061" s="30"/>
      <c r="AS1061" s="30"/>
      <c r="AT1061" s="30"/>
      <c r="AU1061" s="30"/>
      <c r="AV1061" s="30"/>
      <c r="AW1061" s="30"/>
      <c r="AX1061" s="30"/>
      <c r="AY1061" s="30"/>
      <c r="AZ1061" s="30"/>
      <c r="BA1061" s="30"/>
      <c r="BB1061" s="30"/>
      <c r="BC1061" s="30"/>
      <c r="BD1061" s="30"/>
      <c r="BE1061" s="30"/>
      <c r="BF1061" s="30"/>
      <c r="BG1061" s="30"/>
      <c r="BH1061" s="30"/>
      <c r="BI1061" s="30"/>
      <c r="BJ1061" s="30"/>
      <c r="BK1061" s="30"/>
      <c r="BL1061" s="30"/>
      <c r="BM1061" s="30"/>
      <c r="BN1061" s="30"/>
      <c r="BO1061" s="30"/>
      <c r="BP1061" s="30"/>
      <c r="BQ1061" s="30"/>
      <c r="BR1061" s="30"/>
      <c r="BS1061" s="30"/>
      <c r="BT1061" s="30"/>
      <c r="BU1061" s="30"/>
      <c r="BV1061" s="30"/>
      <c r="BW1061" s="30"/>
      <c r="BX1061" s="30"/>
      <c r="BY1061" s="30"/>
      <c r="BZ1061" s="30"/>
      <c r="CA1061" s="30"/>
      <c r="CB1061" s="30"/>
      <c r="CC1061" s="30"/>
      <c r="CD1061" s="30"/>
      <c r="CE1061" s="30"/>
      <c r="CF1061" s="30"/>
      <c r="CG1061" s="30"/>
      <c r="CH1061" s="30"/>
      <c r="CI1061" s="30"/>
      <c r="CJ1061" s="30"/>
      <c r="CK1061" s="30"/>
      <c r="CL1061" s="30"/>
      <c r="CM1061" s="30"/>
      <c r="CN1061" s="30"/>
      <c r="CO1061" s="30"/>
      <c r="CP1061" s="30"/>
      <c r="CQ1061" s="30"/>
      <c r="CR1061" s="30"/>
    </row>
    <row r="1062" spans="1:96" x14ac:dyDescent="0.25">
      <c r="A1062" s="30" t="s">
        <v>435</v>
      </c>
      <c r="B1062" s="30">
        <v>4656</v>
      </c>
      <c r="C1062" s="30" t="s">
        <v>2642</v>
      </c>
      <c r="D1062" s="30">
        <v>880</v>
      </c>
      <c r="E1062" s="30"/>
      <c r="F1062" s="30"/>
      <c r="G1062" s="30"/>
      <c r="H1062" s="30"/>
      <c r="I1062" s="30"/>
      <c r="J1062" s="30"/>
      <c r="K1062" s="30"/>
      <c r="L1062" s="30"/>
      <c r="M1062" s="30"/>
      <c r="N1062" s="30"/>
      <c r="O1062" s="30"/>
      <c r="P1062" s="30"/>
      <c r="Q1062" s="30"/>
      <c r="R1062" s="30"/>
      <c r="S1062" s="30"/>
      <c r="T1062" s="30"/>
      <c r="U1062" s="30"/>
      <c r="V1062" s="30"/>
      <c r="W1062" s="30"/>
      <c r="X1062" s="30"/>
      <c r="Y1062" s="30"/>
      <c r="Z1062" s="30"/>
      <c r="AA1062" s="30"/>
      <c r="AB1062" s="30"/>
      <c r="AC1062" s="30"/>
      <c r="AD1062" s="30"/>
      <c r="AE1062" s="30"/>
      <c r="AF1062" s="30"/>
      <c r="AG1062" s="30"/>
      <c r="AH1062" s="30"/>
      <c r="AI1062" s="30"/>
      <c r="AJ1062" s="30"/>
      <c r="AK1062" s="30"/>
      <c r="AL1062" s="30"/>
      <c r="AM1062" s="30"/>
      <c r="AN1062" s="30"/>
      <c r="AO1062" s="30"/>
      <c r="AP1062" s="30"/>
      <c r="AQ1062" s="30"/>
      <c r="AR1062" s="30"/>
      <c r="AS1062" s="30"/>
      <c r="AT1062" s="30"/>
      <c r="AU1062" s="30"/>
      <c r="AV1062" s="30"/>
      <c r="AW1062" s="30"/>
      <c r="AX1062" s="30"/>
      <c r="AY1062" s="30"/>
      <c r="AZ1062" s="30"/>
      <c r="BA1062" s="30"/>
      <c r="BB1062" s="30"/>
      <c r="BC1062" s="30"/>
      <c r="BD1062" s="30"/>
      <c r="BE1062" s="30"/>
      <c r="BF1062" s="30"/>
      <c r="BG1062" s="30"/>
      <c r="BH1062" s="30"/>
      <c r="BI1062" s="30"/>
      <c r="BJ1062" s="30"/>
      <c r="BK1062" s="30"/>
      <c r="BL1062" s="30"/>
      <c r="BM1062" s="30"/>
      <c r="BN1062" s="30"/>
      <c r="BO1062" s="30"/>
      <c r="BP1062" s="30"/>
      <c r="BQ1062" s="30"/>
      <c r="BR1062" s="30"/>
      <c r="BS1062" s="30"/>
      <c r="BT1062" s="30"/>
      <c r="BU1062" s="30"/>
      <c r="BV1062" s="30"/>
      <c r="BW1062" s="30"/>
      <c r="BX1062" s="30"/>
      <c r="BY1062" s="30"/>
      <c r="BZ1062" s="30"/>
      <c r="CA1062" s="30"/>
      <c r="CB1062" s="30"/>
      <c r="CC1062" s="30"/>
      <c r="CD1062" s="30"/>
      <c r="CE1062" s="30"/>
      <c r="CF1062" s="30"/>
      <c r="CG1062" s="30"/>
      <c r="CH1062" s="30"/>
      <c r="CI1062" s="30"/>
      <c r="CJ1062" s="30"/>
      <c r="CK1062" s="30"/>
      <c r="CL1062" s="30"/>
      <c r="CM1062" s="30"/>
      <c r="CN1062" s="30"/>
      <c r="CO1062" s="30"/>
      <c r="CP1062" s="30"/>
      <c r="CQ1062" s="30"/>
      <c r="CR1062" s="30"/>
    </row>
    <row r="1063" spans="1:96" x14ac:dyDescent="0.25">
      <c r="A1063" s="30" t="s">
        <v>436</v>
      </c>
      <c r="B1063" s="30">
        <v>4690</v>
      </c>
      <c r="C1063" s="30" t="s">
        <v>2948</v>
      </c>
      <c r="D1063" s="30">
        <v>1760</v>
      </c>
      <c r="E1063" s="30"/>
      <c r="F1063" s="30"/>
      <c r="G1063" s="30"/>
      <c r="H1063" s="30"/>
      <c r="I1063" s="30"/>
      <c r="J1063" s="30"/>
      <c r="K1063" s="30"/>
      <c r="L1063" s="30"/>
      <c r="M1063" s="30"/>
      <c r="N1063" s="30"/>
      <c r="O1063" s="30"/>
      <c r="P1063" s="30"/>
      <c r="Q1063" s="30"/>
      <c r="R1063" s="30"/>
      <c r="S1063" s="30"/>
      <c r="T1063" s="30"/>
      <c r="U1063" s="30"/>
      <c r="V1063" s="30"/>
      <c r="W1063" s="30"/>
      <c r="X1063" s="30"/>
      <c r="Y1063" s="30"/>
      <c r="Z1063" s="30"/>
      <c r="AA1063" s="30"/>
      <c r="AB1063" s="30"/>
      <c r="AC1063" s="30"/>
      <c r="AD1063" s="30"/>
      <c r="AE1063" s="30"/>
      <c r="AF1063" s="30"/>
      <c r="AG1063" s="30"/>
      <c r="AH1063" s="30"/>
      <c r="AI1063" s="30"/>
      <c r="AJ1063" s="30"/>
      <c r="AK1063" s="30"/>
      <c r="AL1063" s="30"/>
      <c r="AM1063" s="30"/>
      <c r="AN1063" s="30"/>
      <c r="AO1063" s="30"/>
      <c r="AP1063" s="30"/>
      <c r="AQ1063" s="30"/>
      <c r="AR1063" s="30"/>
      <c r="AS1063" s="30"/>
      <c r="AT1063" s="30"/>
      <c r="AU1063" s="30"/>
      <c r="AV1063" s="30"/>
      <c r="AW1063" s="30"/>
      <c r="AX1063" s="30"/>
      <c r="AY1063" s="30"/>
      <c r="AZ1063" s="30"/>
      <c r="BA1063" s="30"/>
      <c r="BB1063" s="30"/>
      <c r="BC1063" s="30"/>
      <c r="BD1063" s="30"/>
      <c r="BE1063" s="30"/>
      <c r="BF1063" s="30"/>
      <c r="BG1063" s="30"/>
      <c r="BH1063" s="30"/>
      <c r="BI1063" s="30"/>
      <c r="BJ1063" s="30"/>
      <c r="BK1063" s="30"/>
      <c r="BL1063" s="30"/>
      <c r="BM1063" s="30"/>
      <c r="BN1063" s="30"/>
      <c r="BO1063" s="30"/>
      <c r="BP1063" s="30"/>
      <c r="BQ1063" s="30"/>
      <c r="BR1063" s="30"/>
      <c r="BS1063" s="30"/>
      <c r="BT1063" s="30"/>
      <c r="BU1063" s="30"/>
      <c r="BV1063" s="30"/>
      <c r="BW1063" s="30"/>
      <c r="BX1063" s="30"/>
      <c r="BY1063" s="30"/>
      <c r="BZ1063" s="30"/>
      <c r="CA1063" s="30"/>
      <c r="CB1063" s="30"/>
      <c r="CC1063" s="30"/>
      <c r="CD1063" s="30"/>
      <c r="CE1063" s="30"/>
      <c r="CF1063" s="30"/>
      <c r="CG1063" s="30"/>
      <c r="CH1063" s="30"/>
      <c r="CI1063" s="30"/>
      <c r="CJ1063" s="30"/>
      <c r="CK1063" s="30"/>
      <c r="CL1063" s="30"/>
      <c r="CM1063" s="30"/>
      <c r="CN1063" s="30"/>
      <c r="CO1063" s="30"/>
      <c r="CP1063" s="30"/>
      <c r="CQ1063" s="30"/>
      <c r="CR1063" s="30"/>
    </row>
    <row r="1064" spans="1:96" x14ac:dyDescent="0.25">
      <c r="A1064" s="30" t="s">
        <v>437</v>
      </c>
      <c r="B1064" s="30">
        <v>4694</v>
      </c>
      <c r="C1064" s="30" t="s">
        <v>2948</v>
      </c>
      <c r="D1064" s="30">
        <v>1760</v>
      </c>
      <c r="E1064" s="30"/>
      <c r="F1064" s="30"/>
      <c r="G1064" s="30"/>
      <c r="H1064" s="30"/>
      <c r="I1064" s="30"/>
      <c r="J1064" s="30"/>
      <c r="K1064" s="30"/>
      <c r="L1064" s="30"/>
      <c r="M1064" s="30"/>
      <c r="N1064" s="30"/>
      <c r="O1064" s="30"/>
      <c r="P1064" s="30"/>
      <c r="Q1064" s="30"/>
      <c r="R1064" s="30"/>
      <c r="S1064" s="30"/>
      <c r="T1064" s="30"/>
      <c r="U1064" s="30"/>
      <c r="V1064" s="30"/>
      <c r="W1064" s="30"/>
      <c r="X1064" s="30"/>
      <c r="Y1064" s="30"/>
      <c r="Z1064" s="30"/>
      <c r="AA1064" s="30"/>
      <c r="AB1064" s="30"/>
      <c r="AC1064" s="30"/>
      <c r="AD1064" s="30"/>
      <c r="AE1064" s="30"/>
      <c r="AF1064" s="30"/>
      <c r="AG1064" s="30"/>
      <c r="AH1064" s="30"/>
      <c r="AI1064" s="30"/>
      <c r="AJ1064" s="30"/>
      <c r="AK1064" s="30"/>
      <c r="AL1064" s="30"/>
      <c r="AM1064" s="30"/>
      <c r="AN1064" s="30"/>
      <c r="AO1064" s="30"/>
      <c r="AP1064" s="30"/>
      <c r="AQ1064" s="30"/>
      <c r="AR1064" s="30"/>
      <c r="AS1064" s="30"/>
      <c r="AT1064" s="30"/>
      <c r="AU1064" s="30"/>
      <c r="AV1064" s="30"/>
      <c r="AW1064" s="30"/>
      <c r="AX1064" s="30"/>
      <c r="AY1064" s="30"/>
      <c r="AZ1064" s="30"/>
      <c r="BA1064" s="30"/>
      <c r="BB1064" s="30"/>
      <c r="BC1064" s="30"/>
      <c r="BD1064" s="30"/>
      <c r="BE1064" s="30"/>
      <c r="BF1064" s="30"/>
      <c r="BG1064" s="30"/>
      <c r="BH1064" s="30"/>
      <c r="BI1064" s="30"/>
      <c r="BJ1064" s="30"/>
      <c r="BK1064" s="30"/>
      <c r="BL1064" s="30"/>
      <c r="BM1064" s="30"/>
      <c r="BN1064" s="30"/>
      <c r="BO1064" s="30"/>
      <c r="BP1064" s="30"/>
      <c r="BQ1064" s="30"/>
      <c r="BR1064" s="30"/>
      <c r="BS1064" s="30"/>
      <c r="BT1064" s="30"/>
      <c r="BU1064" s="30"/>
      <c r="BV1064" s="30"/>
      <c r="BW1064" s="30"/>
      <c r="BX1064" s="30"/>
      <c r="BY1064" s="30"/>
      <c r="BZ1064" s="30"/>
      <c r="CA1064" s="30"/>
      <c r="CB1064" s="30"/>
      <c r="CC1064" s="30"/>
      <c r="CD1064" s="30"/>
      <c r="CE1064" s="30"/>
      <c r="CF1064" s="30"/>
      <c r="CG1064" s="30"/>
      <c r="CH1064" s="30"/>
      <c r="CI1064" s="30"/>
      <c r="CJ1064" s="30"/>
      <c r="CK1064" s="30"/>
      <c r="CL1064" s="30"/>
      <c r="CM1064" s="30"/>
      <c r="CN1064" s="30"/>
      <c r="CO1064" s="30"/>
      <c r="CP1064" s="30"/>
      <c r="CQ1064" s="30"/>
      <c r="CR1064" s="30"/>
    </row>
    <row r="1065" spans="1:96" x14ac:dyDescent="0.25">
      <c r="A1065" s="30" t="s">
        <v>438</v>
      </c>
      <c r="B1065" s="30">
        <v>4698</v>
      </c>
      <c r="C1065" s="30" t="s">
        <v>2764</v>
      </c>
      <c r="D1065" s="30">
        <v>1550</v>
      </c>
      <c r="E1065" s="30"/>
      <c r="F1065" s="30"/>
      <c r="G1065" s="30"/>
      <c r="H1065" s="30"/>
      <c r="I1065" s="30"/>
      <c r="J1065" s="30"/>
      <c r="K1065" s="30"/>
      <c r="L1065" s="30"/>
      <c r="M1065" s="30"/>
      <c r="N1065" s="30"/>
      <c r="O1065" s="30"/>
      <c r="P1065" s="30"/>
      <c r="Q1065" s="30"/>
      <c r="R1065" s="30"/>
      <c r="S1065" s="30"/>
      <c r="T1065" s="30"/>
      <c r="U1065" s="30"/>
      <c r="V1065" s="30"/>
      <c r="W1065" s="30"/>
      <c r="X1065" s="30"/>
      <c r="Y1065" s="30"/>
      <c r="Z1065" s="30"/>
      <c r="AA1065" s="30"/>
      <c r="AB1065" s="30"/>
      <c r="AC1065" s="30"/>
      <c r="AD1065" s="30"/>
      <c r="AE1065" s="30"/>
      <c r="AF1065" s="30"/>
      <c r="AG1065" s="30"/>
      <c r="AH1065" s="30"/>
      <c r="AI1065" s="30"/>
      <c r="AJ1065" s="30"/>
      <c r="AK1065" s="30"/>
      <c r="AL1065" s="30"/>
      <c r="AM1065" s="30"/>
      <c r="AN1065" s="30"/>
      <c r="AO1065" s="30"/>
      <c r="AP1065" s="30"/>
      <c r="AQ1065" s="30"/>
      <c r="AR1065" s="30"/>
      <c r="AS1065" s="30"/>
      <c r="AT1065" s="30"/>
      <c r="AU1065" s="30"/>
      <c r="AV1065" s="30"/>
      <c r="AW1065" s="30"/>
      <c r="AX1065" s="30"/>
      <c r="AY1065" s="30"/>
      <c r="AZ1065" s="30"/>
      <c r="BA1065" s="30"/>
      <c r="BB1065" s="30"/>
      <c r="BC1065" s="30"/>
      <c r="BD1065" s="30"/>
      <c r="BE1065" s="30"/>
      <c r="BF1065" s="30"/>
      <c r="BG1065" s="30"/>
      <c r="BH1065" s="30"/>
      <c r="BI1065" s="30"/>
      <c r="BJ1065" s="30"/>
      <c r="BK1065" s="30"/>
      <c r="BL1065" s="30"/>
      <c r="BM1065" s="30"/>
      <c r="BN1065" s="30"/>
      <c r="BO1065" s="30"/>
      <c r="BP1065" s="30"/>
      <c r="BQ1065" s="30"/>
      <c r="BR1065" s="30"/>
      <c r="BS1065" s="30"/>
      <c r="BT1065" s="30"/>
      <c r="BU1065" s="30"/>
      <c r="BV1065" s="30"/>
      <c r="BW1065" s="30"/>
      <c r="BX1065" s="30"/>
      <c r="BY1065" s="30"/>
      <c r="BZ1065" s="30"/>
      <c r="CA1065" s="30"/>
      <c r="CB1065" s="30"/>
      <c r="CC1065" s="30"/>
      <c r="CD1065" s="30"/>
      <c r="CE1065" s="30"/>
      <c r="CF1065" s="30"/>
      <c r="CG1065" s="30"/>
      <c r="CH1065" s="30"/>
      <c r="CI1065" s="30"/>
      <c r="CJ1065" s="30"/>
      <c r="CK1065" s="30"/>
      <c r="CL1065" s="30"/>
      <c r="CM1065" s="30"/>
      <c r="CN1065" s="30"/>
      <c r="CO1065" s="30"/>
      <c r="CP1065" s="30"/>
      <c r="CQ1065" s="30"/>
      <c r="CR1065" s="30"/>
    </row>
    <row r="1066" spans="1:96" x14ac:dyDescent="0.25">
      <c r="A1066" s="30" t="s">
        <v>439</v>
      </c>
      <c r="B1066" s="30">
        <v>5604</v>
      </c>
      <c r="C1066" s="30" t="s">
        <v>2651</v>
      </c>
      <c r="D1066" s="30">
        <v>1010</v>
      </c>
      <c r="E1066" s="30"/>
      <c r="F1066" s="30"/>
      <c r="G1066" s="30"/>
      <c r="H1066" s="30"/>
      <c r="I1066" s="30"/>
      <c r="J1066" s="30"/>
      <c r="K1066" s="30"/>
      <c r="L1066" s="30"/>
      <c r="M1066" s="30"/>
      <c r="N1066" s="30"/>
      <c r="O1066" s="30"/>
      <c r="P1066" s="30"/>
      <c r="Q1066" s="30"/>
      <c r="R1066" s="30"/>
      <c r="S1066" s="30"/>
      <c r="T1066" s="30"/>
      <c r="U1066" s="30"/>
      <c r="V1066" s="30"/>
      <c r="W1066" s="30"/>
      <c r="X1066" s="30"/>
      <c r="Y1066" s="30"/>
      <c r="Z1066" s="30"/>
      <c r="AA1066" s="30"/>
      <c r="AB1066" s="30"/>
      <c r="AC1066" s="30"/>
      <c r="AD1066" s="30"/>
      <c r="AE1066" s="30"/>
      <c r="AF1066" s="30"/>
      <c r="AG1066" s="30"/>
      <c r="AH1066" s="30"/>
      <c r="AI1066" s="30"/>
      <c r="AJ1066" s="30"/>
      <c r="AK1066" s="30"/>
      <c r="AL1066" s="30"/>
      <c r="AM1066" s="30"/>
      <c r="AN1066" s="30"/>
      <c r="AO1066" s="30"/>
      <c r="AP1066" s="30"/>
      <c r="AQ1066" s="30"/>
      <c r="AR1066" s="30"/>
      <c r="AS1066" s="30"/>
      <c r="AT1066" s="30"/>
      <c r="AU1066" s="30"/>
      <c r="AV1066" s="30"/>
      <c r="AW1066" s="30"/>
      <c r="AX1066" s="30"/>
      <c r="AY1066" s="30"/>
      <c r="AZ1066" s="30"/>
      <c r="BA1066" s="30"/>
      <c r="BB1066" s="30"/>
      <c r="BC1066" s="30"/>
      <c r="BD1066" s="30"/>
      <c r="BE1066" s="30"/>
      <c r="BF1066" s="30"/>
      <c r="BG1066" s="30"/>
      <c r="BH1066" s="30"/>
      <c r="BI1066" s="30"/>
      <c r="BJ1066" s="30"/>
      <c r="BK1066" s="30"/>
      <c r="BL1066" s="30"/>
      <c r="BM1066" s="30"/>
      <c r="BN1066" s="30"/>
      <c r="BO1066" s="30"/>
      <c r="BP1066" s="30"/>
      <c r="BQ1066" s="30"/>
      <c r="BR1066" s="30"/>
      <c r="BS1066" s="30"/>
      <c r="BT1066" s="30"/>
      <c r="BU1066" s="30"/>
      <c r="BV1066" s="30"/>
      <c r="BW1066" s="30"/>
      <c r="BX1066" s="30"/>
      <c r="BY1066" s="30"/>
      <c r="BZ1066" s="30"/>
      <c r="CA1066" s="30"/>
      <c r="CB1066" s="30"/>
      <c r="CC1066" s="30"/>
      <c r="CD1066" s="30"/>
      <c r="CE1066" s="30"/>
      <c r="CF1066" s="30"/>
      <c r="CG1066" s="30"/>
      <c r="CH1066" s="30"/>
      <c r="CI1066" s="30"/>
      <c r="CJ1066" s="30"/>
      <c r="CK1066" s="30"/>
      <c r="CL1066" s="30"/>
      <c r="CM1066" s="30"/>
      <c r="CN1066" s="30"/>
      <c r="CO1066" s="30"/>
      <c r="CP1066" s="30"/>
      <c r="CQ1066" s="30"/>
      <c r="CR1066" s="30"/>
    </row>
    <row r="1067" spans="1:96" x14ac:dyDescent="0.25">
      <c r="A1067" s="30" t="s">
        <v>440</v>
      </c>
      <c r="B1067" s="30">
        <v>4700</v>
      </c>
      <c r="C1067" s="30" t="s">
        <v>2884</v>
      </c>
      <c r="D1067" s="30">
        <v>540</v>
      </c>
      <c r="E1067" s="30"/>
      <c r="F1067" s="30"/>
      <c r="G1067" s="30"/>
      <c r="H1067" s="30"/>
      <c r="I1067" s="30"/>
      <c r="J1067" s="30"/>
      <c r="K1067" s="30"/>
      <c r="L1067" s="30"/>
      <c r="M1067" s="30"/>
      <c r="N1067" s="30"/>
      <c r="O1067" s="30"/>
      <c r="P1067" s="30"/>
      <c r="Q1067" s="30"/>
      <c r="R1067" s="30"/>
      <c r="S1067" s="30"/>
      <c r="T1067" s="30"/>
      <c r="U1067" s="30"/>
      <c r="V1067" s="30"/>
      <c r="W1067" s="30"/>
      <c r="X1067" s="30"/>
      <c r="Y1067" s="30"/>
      <c r="Z1067" s="30"/>
      <c r="AA1067" s="30"/>
      <c r="AB1067" s="30"/>
      <c r="AC1067" s="30"/>
      <c r="AD1067" s="30"/>
      <c r="AE1067" s="30"/>
      <c r="AF1067" s="30"/>
      <c r="AG1067" s="30"/>
      <c r="AH1067" s="30"/>
      <c r="AI1067" s="30"/>
      <c r="AJ1067" s="30"/>
      <c r="AK1067" s="30"/>
      <c r="AL1067" s="30"/>
      <c r="AM1067" s="30"/>
      <c r="AN1067" s="30"/>
      <c r="AO1067" s="30"/>
      <c r="AP1067" s="30"/>
      <c r="AQ1067" s="30"/>
      <c r="AR1067" s="30"/>
      <c r="AS1067" s="30"/>
      <c r="AT1067" s="30"/>
      <c r="AU1067" s="30"/>
      <c r="AV1067" s="30"/>
      <c r="AW1067" s="30"/>
      <c r="AX1067" s="30"/>
      <c r="AY1067" s="30"/>
      <c r="AZ1067" s="30"/>
      <c r="BA1067" s="30"/>
      <c r="BB1067" s="30"/>
      <c r="BC1067" s="30"/>
      <c r="BD1067" s="30"/>
      <c r="BE1067" s="30"/>
      <c r="BF1067" s="30"/>
      <c r="BG1067" s="30"/>
      <c r="BH1067" s="30"/>
      <c r="BI1067" s="30"/>
      <c r="BJ1067" s="30"/>
      <c r="BK1067" s="30"/>
      <c r="BL1067" s="30"/>
      <c r="BM1067" s="30"/>
      <c r="BN1067" s="30"/>
      <c r="BO1067" s="30"/>
      <c r="BP1067" s="30"/>
      <c r="BQ1067" s="30"/>
      <c r="BR1067" s="30"/>
      <c r="BS1067" s="30"/>
      <c r="BT1067" s="30"/>
      <c r="BU1067" s="30"/>
      <c r="BV1067" s="30"/>
      <c r="BW1067" s="30"/>
      <c r="BX1067" s="30"/>
      <c r="BY1067" s="30"/>
      <c r="BZ1067" s="30"/>
      <c r="CA1067" s="30"/>
      <c r="CB1067" s="30"/>
      <c r="CC1067" s="30"/>
      <c r="CD1067" s="30"/>
      <c r="CE1067" s="30"/>
      <c r="CF1067" s="30"/>
      <c r="CG1067" s="30"/>
      <c r="CH1067" s="30"/>
      <c r="CI1067" s="30"/>
      <c r="CJ1067" s="30"/>
      <c r="CK1067" s="30"/>
      <c r="CL1067" s="30"/>
      <c r="CM1067" s="30"/>
      <c r="CN1067" s="30"/>
      <c r="CO1067" s="30"/>
      <c r="CP1067" s="30"/>
      <c r="CQ1067" s="30"/>
      <c r="CR1067" s="30"/>
    </row>
    <row r="1068" spans="1:96" x14ac:dyDescent="0.25">
      <c r="A1068" s="30" t="s">
        <v>441</v>
      </c>
      <c r="B1068" s="30">
        <v>4724</v>
      </c>
      <c r="C1068" s="30" t="s">
        <v>2949</v>
      </c>
      <c r="D1068" s="30">
        <v>930</v>
      </c>
      <c r="E1068" s="30"/>
      <c r="F1068" s="30"/>
      <c r="G1068" s="30"/>
      <c r="H1068" s="30"/>
      <c r="I1068" s="30"/>
      <c r="J1068" s="30"/>
      <c r="K1068" s="30"/>
      <c r="L1068" s="30"/>
      <c r="M1068" s="30"/>
      <c r="N1068" s="30"/>
      <c r="O1068" s="30"/>
      <c r="P1068" s="30"/>
      <c r="Q1068" s="30"/>
      <c r="R1068" s="30"/>
      <c r="S1068" s="30"/>
      <c r="T1068" s="30"/>
      <c r="U1068" s="30"/>
      <c r="V1068" s="30"/>
      <c r="W1068" s="30"/>
      <c r="X1068" s="30"/>
      <c r="Y1068" s="30"/>
      <c r="Z1068" s="30"/>
      <c r="AA1068" s="30"/>
      <c r="AB1068" s="30"/>
      <c r="AC1068" s="30"/>
      <c r="AD1068" s="30"/>
      <c r="AE1068" s="30"/>
      <c r="AF1068" s="30"/>
      <c r="AG1068" s="30"/>
      <c r="AH1068" s="30"/>
      <c r="AI1068" s="30"/>
      <c r="AJ1068" s="30"/>
      <c r="AK1068" s="30"/>
      <c r="AL1068" s="30"/>
      <c r="AM1068" s="30"/>
      <c r="AN1068" s="30"/>
      <c r="AO1068" s="30"/>
      <c r="AP1068" s="30"/>
      <c r="AQ1068" s="30"/>
      <c r="AR1068" s="30"/>
      <c r="AS1068" s="30"/>
      <c r="AT1068" s="30"/>
      <c r="AU1068" s="30"/>
      <c r="AV1068" s="30"/>
      <c r="AW1068" s="30"/>
      <c r="AX1068" s="30"/>
      <c r="AY1068" s="30"/>
      <c r="AZ1068" s="30"/>
      <c r="BA1068" s="30"/>
      <c r="BB1068" s="30"/>
      <c r="BC1068" s="30"/>
      <c r="BD1068" s="30"/>
      <c r="BE1068" s="30"/>
      <c r="BF1068" s="30"/>
      <c r="BG1068" s="30"/>
      <c r="BH1068" s="30"/>
      <c r="BI1068" s="30"/>
      <c r="BJ1068" s="30"/>
      <c r="BK1068" s="30"/>
      <c r="BL1068" s="30"/>
      <c r="BM1068" s="30"/>
      <c r="BN1068" s="30"/>
      <c r="BO1068" s="30"/>
      <c r="BP1068" s="30"/>
      <c r="BQ1068" s="30"/>
      <c r="BR1068" s="30"/>
      <c r="BS1068" s="30"/>
      <c r="BT1068" s="30"/>
      <c r="BU1068" s="30"/>
      <c r="BV1068" s="30"/>
      <c r="BW1068" s="30"/>
      <c r="BX1068" s="30"/>
      <c r="BY1068" s="30"/>
      <c r="BZ1068" s="30"/>
      <c r="CA1068" s="30"/>
      <c r="CB1068" s="30"/>
      <c r="CC1068" s="30"/>
      <c r="CD1068" s="30"/>
      <c r="CE1068" s="30"/>
      <c r="CF1068" s="30"/>
      <c r="CG1068" s="30"/>
      <c r="CH1068" s="30"/>
      <c r="CI1068" s="30"/>
      <c r="CJ1068" s="30"/>
      <c r="CK1068" s="30"/>
      <c r="CL1068" s="30"/>
      <c r="CM1068" s="30"/>
      <c r="CN1068" s="30"/>
      <c r="CO1068" s="30"/>
      <c r="CP1068" s="30"/>
      <c r="CQ1068" s="30"/>
      <c r="CR1068" s="30"/>
    </row>
    <row r="1069" spans="1:96" x14ac:dyDescent="0.25">
      <c r="A1069" s="30" t="s">
        <v>442</v>
      </c>
      <c r="B1069" s="30">
        <v>4728</v>
      </c>
      <c r="C1069" s="30" t="s">
        <v>2949</v>
      </c>
      <c r="D1069" s="30">
        <v>930</v>
      </c>
      <c r="E1069" s="30"/>
      <c r="F1069" s="30"/>
      <c r="G1069" s="30"/>
      <c r="H1069" s="30"/>
      <c r="I1069" s="30"/>
      <c r="J1069" s="30"/>
      <c r="K1069" s="30"/>
      <c r="L1069" s="30"/>
      <c r="M1069" s="30"/>
      <c r="N1069" s="30"/>
      <c r="O1069" s="30"/>
      <c r="P1069" s="30"/>
      <c r="Q1069" s="30"/>
      <c r="R1069" s="30"/>
      <c r="S1069" s="30"/>
      <c r="T1069" s="30"/>
      <c r="U1069" s="30"/>
      <c r="V1069" s="30"/>
      <c r="W1069" s="30"/>
      <c r="X1069" s="30"/>
      <c r="Y1069" s="30"/>
      <c r="Z1069" s="30"/>
      <c r="AA1069" s="30"/>
      <c r="AB1069" s="30"/>
      <c r="AC1069" s="30"/>
      <c r="AD1069" s="30"/>
      <c r="AE1069" s="30"/>
      <c r="AF1069" s="30"/>
      <c r="AG1069" s="30"/>
      <c r="AH1069" s="30"/>
      <c r="AI1069" s="30"/>
      <c r="AJ1069" s="30"/>
      <c r="AK1069" s="30"/>
      <c r="AL1069" s="30"/>
      <c r="AM1069" s="30"/>
      <c r="AN1069" s="30"/>
      <c r="AO1069" s="30"/>
      <c r="AP1069" s="30"/>
      <c r="AQ1069" s="30"/>
      <c r="AR1069" s="30"/>
      <c r="AS1069" s="30"/>
      <c r="AT1069" s="30"/>
      <c r="AU1069" s="30"/>
      <c r="AV1069" s="30"/>
      <c r="AW1069" s="30"/>
      <c r="AX1069" s="30"/>
      <c r="AY1069" s="30"/>
      <c r="AZ1069" s="30"/>
      <c r="BA1069" s="30"/>
      <c r="BB1069" s="30"/>
      <c r="BC1069" s="30"/>
      <c r="BD1069" s="30"/>
      <c r="BE1069" s="30"/>
      <c r="BF1069" s="30"/>
      <c r="BG1069" s="30"/>
      <c r="BH1069" s="30"/>
      <c r="BI1069" s="30"/>
      <c r="BJ1069" s="30"/>
      <c r="BK1069" s="30"/>
      <c r="BL1069" s="30"/>
      <c r="BM1069" s="30"/>
      <c r="BN1069" s="30"/>
      <c r="BO1069" s="30"/>
      <c r="BP1069" s="30"/>
      <c r="BQ1069" s="30"/>
      <c r="BR1069" s="30"/>
      <c r="BS1069" s="30"/>
      <c r="BT1069" s="30"/>
      <c r="BU1069" s="30"/>
      <c r="BV1069" s="30"/>
      <c r="BW1069" s="30"/>
      <c r="BX1069" s="30"/>
      <c r="BY1069" s="30"/>
      <c r="BZ1069" s="30"/>
      <c r="CA1069" s="30"/>
      <c r="CB1069" s="30"/>
      <c r="CC1069" s="30"/>
      <c r="CD1069" s="30"/>
      <c r="CE1069" s="30"/>
      <c r="CF1069" s="30"/>
      <c r="CG1069" s="30"/>
      <c r="CH1069" s="30"/>
      <c r="CI1069" s="30"/>
      <c r="CJ1069" s="30"/>
      <c r="CK1069" s="30"/>
      <c r="CL1069" s="30"/>
      <c r="CM1069" s="30"/>
      <c r="CN1069" s="30"/>
      <c r="CO1069" s="30"/>
      <c r="CP1069" s="30"/>
      <c r="CQ1069" s="30"/>
      <c r="CR1069" s="30"/>
    </row>
    <row r="1070" spans="1:96" x14ac:dyDescent="0.25">
      <c r="A1070" s="30" t="s">
        <v>443</v>
      </c>
      <c r="B1070" s="30">
        <v>4726</v>
      </c>
      <c r="C1070" s="30" t="s">
        <v>2949</v>
      </c>
      <c r="D1070" s="30">
        <v>930</v>
      </c>
      <c r="E1070" s="30"/>
      <c r="F1070" s="30"/>
      <c r="G1070" s="30"/>
      <c r="H1070" s="30"/>
      <c r="I1070" s="30"/>
      <c r="J1070" s="30"/>
      <c r="K1070" s="30"/>
      <c r="L1070" s="30"/>
      <c r="M1070" s="30"/>
      <c r="N1070" s="30"/>
      <c r="O1070" s="30"/>
      <c r="P1070" s="30"/>
      <c r="Q1070" s="30"/>
      <c r="R1070" s="30"/>
      <c r="S1070" s="30"/>
      <c r="T1070" s="30"/>
      <c r="U1070" s="30"/>
      <c r="V1070" s="30"/>
      <c r="W1070" s="30"/>
      <c r="X1070" s="30"/>
      <c r="Y1070" s="30"/>
      <c r="Z1070" s="30"/>
      <c r="AA1070" s="30"/>
      <c r="AB1070" s="30"/>
      <c r="AC1070" s="30"/>
      <c r="AD1070" s="30"/>
      <c r="AE1070" s="30"/>
      <c r="AF1070" s="30"/>
      <c r="AG1070" s="30"/>
      <c r="AH1070" s="30"/>
      <c r="AI1070" s="30"/>
      <c r="AJ1070" s="30"/>
      <c r="AK1070" s="30"/>
      <c r="AL1070" s="30"/>
      <c r="AM1070" s="30"/>
      <c r="AN1070" s="30"/>
      <c r="AO1070" s="30"/>
      <c r="AP1070" s="30"/>
      <c r="AQ1070" s="30"/>
      <c r="AR1070" s="30"/>
      <c r="AS1070" s="30"/>
      <c r="AT1070" s="30"/>
      <c r="AU1070" s="30"/>
      <c r="AV1070" s="30"/>
      <c r="AW1070" s="30"/>
      <c r="AX1070" s="30"/>
      <c r="AY1070" s="30"/>
      <c r="AZ1070" s="30"/>
      <c r="BA1070" s="30"/>
      <c r="BB1070" s="30"/>
      <c r="BC1070" s="30"/>
      <c r="BD1070" s="30"/>
      <c r="BE1070" s="30"/>
      <c r="BF1070" s="30"/>
      <c r="BG1070" s="30"/>
      <c r="BH1070" s="30"/>
      <c r="BI1070" s="30"/>
      <c r="BJ1070" s="30"/>
      <c r="BK1070" s="30"/>
      <c r="BL1070" s="30"/>
      <c r="BM1070" s="30"/>
      <c r="BN1070" s="30"/>
      <c r="BO1070" s="30"/>
      <c r="BP1070" s="30"/>
      <c r="BQ1070" s="30"/>
      <c r="BR1070" s="30"/>
      <c r="BS1070" s="30"/>
      <c r="BT1070" s="30"/>
      <c r="BU1070" s="30"/>
      <c r="BV1070" s="30"/>
      <c r="BW1070" s="30"/>
      <c r="BX1070" s="30"/>
      <c r="BY1070" s="30"/>
      <c r="BZ1070" s="30"/>
      <c r="CA1070" s="30"/>
      <c r="CB1070" s="30"/>
      <c r="CC1070" s="30"/>
      <c r="CD1070" s="30"/>
      <c r="CE1070" s="30"/>
      <c r="CF1070" s="30"/>
      <c r="CG1070" s="30"/>
      <c r="CH1070" s="30"/>
      <c r="CI1070" s="30"/>
      <c r="CJ1070" s="30"/>
      <c r="CK1070" s="30"/>
      <c r="CL1070" s="30"/>
      <c r="CM1070" s="30"/>
      <c r="CN1070" s="30"/>
      <c r="CO1070" s="30"/>
      <c r="CP1070" s="30"/>
      <c r="CQ1070" s="30"/>
      <c r="CR1070" s="30"/>
    </row>
    <row r="1071" spans="1:96" x14ac:dyDescent="0.25">
      <c r="A1071" s="30" t="s">
        <v>444</v>
      </c>
      <c r="B1071" s="30">
        <v>4730</v>
      </c>
      <c r="C1071" s="30" t="s">
        <v>2642</v>
      </c>
      <c r="D1071" s="30">
        <v>880</v>
      </c>
      <c r="E1071" s="30"/>
      <c r="F1071" s="30"/>
      <c r="G1071" s="30"/>
      <c r="H1071" s="30"/>
      <c r="I1071" s="30"/>
      <c r="J1071" s="30"/>
      <c r="K1071" s="30"/>
      <c r="L1071" s="30"/>
      <c r="M1071" s="30"/>
      <c r="N1071" s="30"/>
      <c r="O1071" s="30"/>
      <c r="P1071" s="30"/>
      <c r="Q1071" s="30"/>
      <c r="R1071" s="30"/>
      <c r="S1071" s="30"/>
      <c r="T1071" s="30"/>
      <c r="U1071" s="30"/>
      <c r="V1071" s="30"/>
      <c r="W1071" s="30"/>
      <c r="X1071" s="30"/>
      <c r="Y1071" s="30"/>
      <c r="Z1071" s="30"/>
      <c r="AA1071" s="30"/>
      <c r="AB1071" s="30"/>
      <c r="AC1071" s="30"/>
      <c r="AD1071" s="30"/>
      <c r="AE1071" s="30"/>
      <c r="AF1071" s="30"/>
      <c r="AG1071" s="30"/>
      <c r="AH1071" s="30"/>
      <c r="AI1071" s="30"/>
      <c r="AJ1071" s="30"/>
      <c r="AK1071" s="30"/>
      <c r="AL1071" s="30"/>
      <c r="AM1071" s="30"/>
      <c r="AN1071" s="30"/>
      <c r="AO1071" s="30"/>
      <c r="AP1071" s="30"/>
      <c r="AQ1071" s="30"/>
      <c r="AR1071" s="30"/>
      <c r="AS1071" s="30"/>
      <c r="AT1071" s="30"/>
      <c r="AU1071" s="30"/>
      <c r="AV1071" s="30"/>
      <c r="AW1071" s="30"/>
      <c r="AX1071" s="30"/>
      <c r="AY1071" s="30"/>
      <c r="AZ1071" s="30"/>
      <c r="BA1071" s="30"/>
      <c r="BB1071" s="30"/>
      <c r="BC1071" s="30"/>
      <c r="BD1071" s="30"/>
      <c r="BE1071" s="30"/>
      <c r="BF1071" s="30"/>
      <c r="BG1071" s="30"/>
      <c r="BH1071" s="30"/>
      <c r="BI1071" s="30"/>
      <c r="BJ1071" s="30"/>
      <c r="BK1071" s="30"/>
      <c r="BL1071" s="30"/>
      <c r="BM1071" s="30"/>
      <c r="BN1071" s="30"/>
      <c r="BO1071" s="30"/>
      <c r="BP1071" s="30"/>
      <c r="BQ1071" s="30"/>
      <c r="BR1071" s="30"/>
      <c r="BS1071" s="30"/>
      <c r="BT1071" s="30"/>
      <c r="BU1071" s="30"/>
      <c r="BV1071" s="30"/>
      <c r="BW1071" s="30"/>
      <c r="BX1071" s="30"/>
      <c r="BY1071" s="30"/>
      <c r="BZ1071" s="30"/>
      <c r="CA1071" s="30"/>
      <c r="CB1071" s="30"/>
      <c r="CC1071" s="30"/>
      <c r="CD1071" s="30"/>
      <c r="CE1071" s="30"/>
      <c r="CF1071" s="30"/>
      <c r="CG1071" s="30"/>
      <c r="CH1071" s="30"/>
      <c r="CI1071" s="30"/>
      <c r="CJ1071" s="30"/>
      <c r="CK1071" s="30"/>
      <c r="CL1071" s="30"/>
      <c r="CM1071" s="30"/>
      <c r="CN1071" s="30"/>
      <c r="CO1071" s="30"/>
      <c r="CP1071" s="30"/>
      <c r="CQ1071" s="30"/>
      <c r="CR1071" s="30"/>
    </row>
    <row r="1072" spans="1:96" x14ac:dyDescent="0.25">
      <c r="A1072" s="30" t="s">
        <v>445</v>
      </c>
      <c r="B1072" s="30">
        <v>4507</v>
      </c>
      <c r="C1072" s="30" t="s">
        <v>2642</v>
      </c>
      <c r="D1072" s="30">
        <v>880</v>
      </c>
      <c r="E1072" s="30"/>
      <c r="F1072" s="30"/>
      <c r="G1072" s="30"/>
      <c r="H1072" s="30"/>
      <c r="I1072" s="30"/>
      <c r="J1072" s="30"/>
      <c r="K1072" s="30"/>
      <c r="L1072" s="30"/>
      <c r="M1072" s="30"/>
      <c r="N1072" s="30"/>
      <c r="O1072" s="30"/>
      <c r="P1072" s="30"/>
      <c r="Q1072" s="30"/>
      <c r="R1072" s="30"/>
      <c r="S1072" s="30"/>
      <c r="T1072" s="30"/>
      <c r="U1072" s="30"/>
      <c r="V1072" s="30"/>
      <c r="W1072" s="30"/>
      <c r="X1072" s="30"/>
      <c r="Y1072" s="30"/>
      <c r="Z1072" s="30"/>
      <c r="AA1072" s="30"/>
      <c r="AB1072" s="30"/>
      <c r="AC1072" s="30"/>
      <c r="AD1072" s="30"/>
      <c r="AE1072" s="30"/>
      <c r="AF1072" s="30"/>
      <c r="AG1072" s="30"/>
      <c r="AH1072" s="30"/>
      <c r="AI1072" s="30"/>
      <c r="AJ1072" s="30"/>
      <c r="AK1072" s="30"/>
      <c r="AL1072" s="30"/>
      <c r="AM1072" s="30"/>
      <c r="AN1072" s="30"/>
      <c r="AO1072" s="30"/>
      <c r="AP1072" s="30"/>
      <c r="AQ1072" s="30"/>
      <c r="AR1072" s="30"/>
      <c r="AS1072" s="30"/>
      <c r="AT1072" s="30"/>
      <c r="AU1072" s="30"/>
      <c r="AV1072" s="30"/>
      <c r="AW1072" s="30"/>
      <c r="AX1072" s="30"/>
      <c r="AY1072" s="30"/>
      <c r="AZ1072" s="30"/>
      <c r="BA1072" s="30"/>
      <c r="BB1072" s="30"/>
      <c r="BC1072" s="30"/>
      <c r="BD1072" s="30"/>
      <c r="BE1072" s="30"/>
      <c r="BF1072" s="30"/>
      <c r="BG1072" s="30"/>
      <c r="BH1072" s="30"/>
      <c r="BI1072" s="30"/>
      <c r="BJ1072" s="30"/>
      <c r="BK1072" s="30"/>
      <c r="BL1072" s="30"/>
      <c r="BM1072" s="30"/>
      <c r="BN1072" s="30"/>
      <c r="BO1072" s="30"/>
      <c r="BP1072" s="30"/>
      <c r="BQ1072" s="30"/>
      <c r="BR1072" s="30"/>
      <c r="BS1072" s="30"/>
      <c r="BT1072" s="30"/>
      <c r="BU1072" s="30"/>
      <c r="BV1072" s="30"/>
      <c r="BW1072" s="30"/>
      <c r="BX1072" s="30"/>
      <c r="BY1072" s="30"/>
      <c r="BZ1072" s="30"/>
      <c r="CA1072" s="30"/>
      <c r="CB1072" s="30"/>
      <c r="CC1072" s="30"/>
      <c r="CD1072" s="30"/>
      <c r="CE1072" s="30"/>
      <c r="CF1072" s="30"/>
      <c r="CG1072" s="30"/>
      <c r="CH1072" s="30"/>
      <c r="CI1072" s="30"/>
      <c r="CJ1072" s="30"/>
      <c r="CK1072" s="30"/>
      <c r="CL1072" s="30"/>
      <c r="CM1072" s="30"/>
      <c r="CN1072" s="30"/>
      <c r="CO1072" s="30"/>
      <c r="CP1072" s="30"/>
      <c r="CQ1072" s="30"/>
      <c r="CR1072" s="30"/>
    </row>
    <row r="1073" spans="1:96" x14ac:dyDescent="0.25">
      <c r="A1073" s="30" t="s">
        <v>446</v>
      </c>
      <c r="B1073" s="30">
        <v>4732</v>
      </c>
      <c r="C1073" s="30" t="s">
        <v>2642</v>
      </c>
      <c r="D1073" s="30">
        <v>880</v>
      </c>
      <c r="E1073" s="30"/>
      <c r="F1073" s="30"/>
      <c r="G1073" s="30"/>
      <c r="H1073" s="30"/>
      <c r="I1073" s="30"/>
      <c r="J1073" s="30"/>
      <c r="K1073" s="30"/>
      <c r="L1073" s="30"/>
      <c r="M1073" s="30"/>
      <c r="N1073" s="30"/>
      <c r="O1073" s="30"/>
      <c r="P1073" s="30"/>
      <c r="Q1073" s="30"/>
      <c r="R1073" s="30"/>
      <c r="S1073" s="30"/>
      <c r="T1073" s="30"/>
      <c r="U1073" s="30"/>
      <c r="V1073" s="30"/>
      <c r="W1073" s="30"/>
      <c r="X1073" s="30"/>
      <c r="Y1073" s="30"/>
      <c r="Z1073" s="30"/>
      <c r="AA1073" s="30"/>
      <c r="AB1073" s="30"/>
      <c r="AC1073" s="30"/>
      <c r="AD1073" s="30"/>
      <c r="AE1073" s="30"/>
      <c r="AF1073" s="30"/>
      <c r="AG1073" s="30"/>
      <c r="AH1073" s="30"/>
      <c r="AI1073" s="30"/>
      <c r="AJ1073" s="30"/>
      <c r="AK1073" s="30"/>
      <c r="AL1073" s="30"/>
      <c r="AM1073" s="30"/>
      <c r="AN1073" s="30"/>
      <c r="AO1073" s="30"/>
      <c r="AP1073" s="30"/>
      <c r="AQ1073" s="30"/>
      <c r="AR1073" s="30"/>
      <c r="AS1073" s="30"/>
      <c r="AT1073" s="30"/>
      <c r="AU1073" s="30"/>
      <c r="AV1073" s="30"/>
      <c r="AW1073" s="30"/>
      <c r="AX1073" s="30"/>
      <c r="AY1073" s="30"/>
      <c r="AZ1073" s="30"/>
      <c r="BA1073" s="30"/>
      <c r="BB1073" s="30"/>
      <c r="BC1073" s="30"/>
      <c r="BD1073" s="30"/>
      <c r="BE1073" s="30"/>
      <c r="BF1073" s="30"/>
      <c r="BG1073" s="30"/>
      <c r="BH1073" s="30"/>
      <c r="BI1073" s="30"/>
      <c r="BJ1073" s="30"/>
      <c r="BK1073" s="30"/>
      <c r="BL1073" s="30"/>
      <c r="BM1073" s="30"/>
      <c r="BN1073" s="30"/>
      <c r="BO1073" s="30"/>
      <c r="BP1073" s="30"/>
      <c r="BQ1073" s="30"/>
      <c r="BR1073" s="30"/>
      <c r="BS1073" s="30"/>
      <c r="BT1073" s="30"/>
      <c r="BU1073" s="30"/>
      <c r="BV1073" s="30"/>
      <c r="BW1073" s="30"/>
      <c r="BX1073" s="30"/>
      <c r="BY1073" s="30"/>
      <c r="BZ1073" s="30"/>
      <c r="CA1073" s="30"/>
      <c r="CB1073" s="30"/>
      <c r="CC1073" s="30"/>
      <c r="CD1073" s="30"/>
      <c r="CE1073" s="30"/>
      <c r="CF1073" s="30"/>
      <c r="CG1073" s="30"/>
      <c r="CH1073" s="30"/>
      <c r="CI1073" s="30"/>
      <c r="CJ1073" s="30"/>
      <c r="CK1073" s="30"/>
      <c r="CL1073" s="30"/>
      <c r="CM1073" s="30"/>
      <c r="CN1073" s="30"/>
      <c r="CO1073" s="30"/>
      <c r="CP1073" s="30"/>
      <c r="CQ1073" s="30"/>
      <c r="CR1073" s="30"/>
    </row>
    <row r="1074" spans="1:96" x14ac:dyDescent="0.25">
      <c r="A1074" s="30" t="s">
        <v>447</v>
      </c>
      <c r="B1074" s="30">
        <v>4738</v>
      </c>
      <c r="C1074" s="30" t="s">
        <v>2950</v>
      </c>
      <c r="D1074" s="30">
        <v>510</v>
      </c>
      <c r="E1074" s="30"/>
      <c r="F1074" s="30"/>
      <c r="G1074" s="30"/>
      <c r="H1074" s="30"/>
      <c r="I1074" s="30"/>
      <c r="J1074" s="30"/>
      <c r="K1074" s="30"/>
      <c r="L1074" s="30"/>
      <c r="M1074" s="30"/>
      <c r="N1074" s="30"/>
      <c r="O1074" s="30"/>
      <c r="P1074" s="30"/>
      <c r="Q1074" s="30"/>
      <c r="R1074" s="30"/>
      <c r="S1074" s="30"/>
      <c r="T1074" s="30"/>
      <c r="U1074" s="30"/>
      <c r="V1074" s="30"/>
      <c r="W1074" s="30"/>
      <c r="X1074" s="30"/>
      <c r="Y1074" s="30"/>
      <c r="Z1074" s="30"/>
      <c r="AA1074" s="30"/>
      <c r="AB1074" s="30"/>
      <c r="AC1074" s="30"/>
      <c r="AD1074" s="30"/>
      <c r="AE1074" s="30"/>
      <c r="AF1074" s="30"/>
      <c r="AG1074" s="30"/>
      <c r="AH1074" s="30"/>
      <c r="AI1074" s="30"/>
      <c r="AJ1074" s="30"/>
      <c r="AK1074" s="30"/>
      <c r="AL1074" s="30"/>
      <c r="AM1074" s="30"/>
      <c r="AN1074" s="30"/>
      <c r="AO1074" s="30"/>
      <c r="AP1074" s="30"/>
      <c r="AQ1074" s="30"/>
      <c r="AR1074" s="30"/>
      <c r="AS1074" s="30"/>
      <c r="AT1074" s="30"/>
      <c r="AU1074" s="30"/>
      <c r="AV1074" s="30"/>
      <c r="AW1074" s="30"/>
      <c r="AX1074" s="30"/>
      <c r="AY1074" s="30"/>
      <c r="AZ1074" s="30"/>
      <c r="BA1074" s="30"/>
      <c r="BB1074" s="30"/>
      <c r="BC1074" s="30"/>
      <c r="BD1074" s="30"/>
      <c r="BE1074" s="30"/>
      <c r="BF1074" s="30"/>
      <c r="BG1074" s="30"/>
      <c r="BH1074" s="30"/>
      <c r="BI1074" s="30"/>
      <c r="BJ1074" s="30"/>
      <c r="BK1074" s="30"/>
      <c r="BL1074" s="30"/>
      <c r="BM1074" s="30"/>
      <c r="BN1074" s="30"/>
      <c r="BO1074" s="30"/>
      <c r="BP1074" s="30"/>
      <c r="BQ1074" s="30"/>
      <c r="BR1074" s="30"/>
      <c r="BS1074" s="30"/>
      <c r="BT1074" s="30"/>
      <c r="BU1074" s="30"/>
      <c r="BV1074" s="30"/>
      <c r="BW1074" s="30"/>
      <c r="BX1074" s="30"/>
      <c r="BY1074" s="30"/>
      <c r="BZ1074" s="30"/>
      <c r="CA1074" s="30"/>
      <c r="CB1074" s="30"/>
      <c r="CC1074" s="30"/>
      <c r="CD1074" s="30"/>
      <c r="CE1074" s="30"/>
      <c r="CF1074" s="30"/>
      <c r="CG1074" s="30"/>
      <c r="CH1074" s="30"/>
      <c r="CI1074" s="30"/>
      <c r="CJ1074" s="30"/>
      <c r="CK1074" s="30"/>
      <c r="CL1074" s="30"/>
      <c r="CM1074" s="30"/>
      <c r="CN1074" s="30"/>
      <c r="CO1074" s="30"/>
      <c r="CP1074" s="30"/>
      <c r="CQ1074" s="30"/>
      <c r="CR1074" s="30"/>
    </row>
    <row r="1075" spans="1:96" x14ac:dyDescent="0.25">
      <c r="A1075" s="30" t="s">
        <v>448</v>
      </c>
      <c r="B1075" s="30">
        <v>4742</v>
      </c>
      <c r="C1075" s="30" t="s">
        <v>2950</v>
      </c>
      <c r="D1075" s="30">
        <v>510</v>
      </c>
      <c r="E1075" s="30"/>
      <c r="F1075" s="30"/>
      <c r="G1075" s="30"/>
      <c r="H1075" s="30"/>
      <c r="I1075" s="30"/>
      <c r="J1075" s="30"/>
      <c r="K1075" s="30"/>
      <c r="L1075" s="30"/>
      <c r="M1075" s="30"/>
      <c r="N1075" s="30"/>
      <c r="O1075" s="30"/>
      <c r="P1075" s="30"/>
      <c r="Q1075" s="30"/>
      <c r="R1075" s="30"/>
      <c r="S1075" s="30"/>
      <c r="T1075" s="30"/>
      <c r="U1075" s="30"/>
      <c r="V1075" s="30"/>
      <c r="W1075" s="30"/>
      <c r="X1075" s="30"/>
      <c r="Y1075" s="30"/>
      <c r="Z1075" s="30"/>
      <c r="AA1075" s="30"/>
      <c r="AB1075" s="30"/>
      <c r="AC1075" s="30"/>
      <c r="AD1075" s="30"/>
      <c r="AE1075" s="30"/>
      <c r="AF1075" s="30"/>
      <c r="AG1075" s="30"/>
      <c r="AH1075" s="30"/>
      <c r="AI1075" s="30"/>
      <c r="AJ1075" s="30"/>
      <c r="AK1075" s="30"/>
      <c r="AL1075" s="30"/>
      <c r="AM1075" s="30"/>
      <c r="AN1075" s="30"/>
      <c r="AO1075" s="30"/>
      <c r="AP1075" s="30"/>
      <c r="AQ1075" s="30"/>
      <c r="AR1075" s="30"/>
      <c r="AS1075" s="30"/>
      <c r="AT1075" s="30"/>
      <c r="AU1075" s="30"/>
      <c r="AV1075" s="30"/>
      <c r="AW1075" s="30"/>
      <c r="AX1075" s="30"/>
      <c r="AY1075" s="30"/>
      <c r="AZ1075" s="30"/>
      <c r="BA1075" s="30"/>
      <c r="BB1075" s="30"/>
      <c r="BC1075" s="30"/>
      <c r="BD1075" s="30"/>
      <c r="BE1075" s="30"/>
      <c r="BF1075" s="30"/>
      <c r="BG1075" s="30"/>
      <c r="BH1075" s="30"/>
      <c r="BI1075" s="30"/>
      <c r="BJ1075" s="30"/>
      <c r="BK1075" s="30"/>
      <c r="BL1075" s="30"/>
      <c r="BM1075" s="30"/>
      <c r="BN1075" s="30"/>
      <c r="BO1075" s="30"/>
      <c r="BP1075" s="30"/>
      <c r="BQ1075" s="30"/>
      <c r="BR1075" s="30"/>
      <c r="BS1075" s="30"/>
      <c r="BT1075" s="30"/>
      <c r="BU1075" s="30"/>
      <c r="BV1075" s="30"/>
      <c r="BW1075" s="30"/>
      <c r="BX1075" s="30"/>
      <c r="BY1075" s="30"/>
      <c r="BZ1075" s="30"/>
      <c r="CA1075" s="30"/>
      <c r="CB1075" s="30"/>
      <c r="CC1075" s="30"/>
      <c r="CD1075" s="30"/>
      <c r="CE1075" s="30"/>
      <c r="CF1075" s="30"/>
      <c r="CG1075" s="30"/>
      <c r="CH1075" s="30"/>
      <c r="CI1075" s="30"/>
      <c r="CJ1075" s="30"/>
      <c r="CK1075" s="30"/>
      <c r="CL1075" s="30"/>
      <c r="CM1075" s="30"/>
      <c r="CN1075" s="30"/>
      <c r="CO1075" s="30"/>
      <c r="CP1075" s="30"/>
      <c r="CQ1075" s="30"/>
      <c r="CR1075" s="30"/>
    </row>
    <row r="1076" spans="1:96" x14ac:dyDescent="0.25">
      <c r="A1076" s="30" t="s">
        <v>449</v>
      </c>
      <c r="B1076" s="30">
        <v>4762</v>
      </c>
      <c r="C1076" s="30" t="s">
        <v>2642</v>
      </c>
      <c r="D1076" s="30">
        <v>880</v>
      </c>
      <c r="E1076" s="30"/>
      <c r="F1076" s="30"/>
      <c r="G1076" s="30"/>
      <c r="H1076" s="30"/>
      <c r="I1076" s="30"/>
      <c r="J1076" s="30"/>
      <c r="K1076" s="30"/>
      <c r="L1076" s="30"/>
      <c r="M1076" s="30"/>
      <c r="N1076" s="30"/>
      <c r="O1076" s="30"/>
      <c r="P1076" s="30"/>
      <c r="Q1076" s="30"/>
      <c r="R1076" s="30"/>
      <c r="S1076" s="30"/>
      <c r="T1076" s="30"/>
      <c r="U1076" s="30"/>
      <c r="V1076" s="30"/>
      <c r="W1076" s="30"/>
      <c r="X1076" s="30"/>
      <c r="Y1076" s="30"/>
      <c r="Z1076" s="30"/>
      <c r="AA1076" s="30"/>
      <c r="AB1076" s="30"/>
      <c r="AC1076" s="30"/>
      <c r="AD1076" s="30"/>
      <c r="AE1076" s="30"/>
      <c r="AF1076" s="30"/>
      <c r="AG1076" s="30"/>
      <c r="AH1076" s="30"/>
      <c r="AI1076" s="30"/>
      <c r="AJ1076" s="30"/>
      <c r="AK1076" s="30"/>
      <c r="AL1076" s="30"/>
      <c r="AM1076" s="30"/>
      <c r="AN1076" s="30"/>
      <c r="AO1076" s="30"/>
      <c r="AP1076" s="30"/>
      <c r="AQ1076" s="30"/>
      <c r="AR1076" s="30"/>
      <c r="AS1076" s="30"/>
      <c r="AT1076" s="30"/>
      <c r="AU1076" s="30"/>
      <c r="AV1076" s="30"/>
      <c r="AW1076" s="30"/>
      <c r="AX1076" s="30"/>
      <c r="AY1076" s="30"/>
      <c r="AZ1076" s="30"/>
      <c r="BA1076" s="30"/>
      <c r="BB1076" s="30"/>
      <c r="BC1076" s="30"/>
      <c r="BD1076" s="30"/>
      <c r="BE1076" s="30"/>
      <c r="BF1076" s="30"/>
      <c r="BG1076" s="30"/>
      <c r="BH1076" s="30"/>
      <c r="BI1076" s="30"/>
      <c r="BJ1076" s="30"/>
      <c r="BK1076" s="30"/>
      <c r="BL1076" s="30"/>
      <c r="BM1076" s="30"/>
      <c r="BN1076" s="30"/>
      <c r="BO1076" s="30"/>
      <c r="BP1076" s="30"/>
      <c r="BQ1076" s="30"/>
      <c r="BR1076" s="30"/>
      <c r="BS1076" s="30"/>
      <c r="BT1076" s="30"/>
      <c r="BU1076" s="30"/>
      <c r="BV1076" s="30"/>
      <c r="BW1076" s="30"/>
      <c r="BX1076" s="30"/>
      <c r="BY1076" s="30"/>
      <c r="BZ1076" s="30"/>
      <c r="CA1076" s="30"/>
      <c r="CB1076" s="30"/>
      <c r="CC1076" s="30"/>
      <c r="CD1076" s="30"/>
      <c r="CE1076" s="30"/>
      <c r="CF1076" s="30"/>
      <c r="CG1076" s="30"/>
      <c r="CH1076" s="30"/>
      <c r="CI1076" s="30"/>
      <c r="CJ1076" s="30"/>
      <c r="CK1076" s="30"/>
      <c r="CL1076" s="30"/>
      <c r="CM1076" s="30"/>
      <c r="CN1076" s="30"/>
      <c r="CO1076" s="30"/>
      <c r="CP1076" s="30"/>
      <c r="CQ1076" s="30"/>
      <c r="CR1076" s="30"/>
    </row>
    <row r="1077" spans="1:96" x14ac:dyDescent="0.25">
      <c r="A1077" s="30" t="s">
        <v>450</v>
      </c>
      <c r="B1077" s="30">
        <v>4785</v>
      </c>
      <c r="C1077" s="30" t="s">
        <v>2951</v>
      </c>
      <c r="D1077" s="30">
        <v>3110</v>
      </c>
      <c r="E1077" s="30"/>
      <c r="F1077" s="30"/>
      <c r="G1077" s="30"/>
      <c r="H1077" s="30"/>
      <c r="I1077" s="30"/>
      <c r="J1077" s="30"/>
      <c r="K1077" s="30"/>
      <c r="L1077" s="30"/>
      <c r="M1077" s="30"/>
      <c r="N1077" s="30"/>
      <c r="O1077" s="30"/>
      <c r="P1077" s="30"/>
      <c r="Q1077" s="30"/>
      <c r="R1077" s="30"/>
      <c r="S1077" s="30"/>
      <c r="T1077" s="30"/>
      <c r="U1077" s="30"/>
      <c r="V1077" s="30"/>
      <c r="W1077" s="30"/>
      <c r="X1077" s="30"/>
      <c r="Y1077" s="30"/>
      <c r="Z1077" s="30"/>
      <c r="AA1077" s="30"/>
      <c r="AB1077" s="30"/>
      <c r="AC1077" s="30"/>
      <c r="AD1077" s="30"/>
      <c r="AE1077" s="30"/>
      <c r="AF1077" s="30"/>
      <c r="AG1077" s="30"/>
      <c r="AH1077" s="30"/>
      <c r="AI1077" s="30"/>
      <c r="AJ1077" s="30"/>
      <c r="AK1077" s="30"/>
      <c r="AL1077" s="30"/>
      <c r="AM1077" s="30"/>
      <c r="AN1077" s="30"/>
      <c r="AO1077" s="30"/>
      <c r="AP1077" s="30"/>
      <c r="AQ1077" s="30"/>
      <c r="AR1077" s="30"/>
      <c r="AS1077" s="30"/>
      <c r="AT1077" s="30"/>
      <c r="AU1077" s="30"/>
      <c r="AV1077" s="30"/>
      <c r="AW1077" s="30"/>
      <c r="AX1077" s="30"/>
      <c r="AY1077" s="30"/>
      <c r="AZ1077" s="30"/>
      <c r="BA1077" s="30"/>
      <c r="BB1077" s="30"/>
      <c r="BC1077" s="30"/>
      <c r="BD1077" s="30"/>
      <c r="BE1077" s="30"/>
      <c r="BF1077" s="30"/>
      <c r="BG1077" s="30"/>
      <c r="BH1077" s="30"/>
      <c r="BI1077" s="30"/>
      <c r="BJ1077" s="30"/>
      <c r="BK1077" s="30"/>
      <c r="BL1077" s="30"/>
      <c r="BM1077" s="30"/>
      <c r="BN1077" s="30"/>
      <c r="BO1077" s="30"/>
      <c r="BP1077" s="30"/>
      <c r="BQ1077" s="30"/>
      <c r="BR1077" s="30"/>
      <c r="BS1077" s="30"/>
      <c r="BT1077" s="30"/>
      <c r="BU1077" s="30"/>
      <c r="BV1077" s="30"/>
      <c r="BW1077" s="30"/>
      <c r="BX1077" s="30"/>
      <c r="BY1077" s="30"/>
      <c r="BZ1077" s="30"/>
      <c r="CA1077" s="30"/>
      <c r="CB1077" s="30"/>
      <c r="CC1077" s="30"/>
      <c r="CD1077" s="30"/>
      <c r="CE1077" s="30"/>
      <c r="CF1077" s="30"/>
      <c r="CG1077" s="30"/>
      <c r="CH1077" s="30"/>
      <c r="CI1077" s="30"/>
      <c r="CJ1077" s="30"/>
      <c r="CK1077" s="30"/>
      <c r="CL1077" s="30"/>
      <c r="CM1077" s="30"/>
      <c r="CN1077" s="30"/>
      <c r="CO1077" s="30"/>
      <c r="CP1077" s="30"/>
      <c r="CQ1077" s="30"/>
      <c r="CR1077" s="30"/>
    </row>
    <row r="1078" spans="1:96" x14ac:dyDescent="0.25">
      <c r="A1078" s="30" t="s">
        <v>451</v>
      </c>
      <c r="B1078" s="30">
        <v>4792</v>
      </c>
      <c r="C1078" s="30" t="s">
        <v>2700</v>
      </c>
      <c r="D1078" s="30">
        <v>480</v>
      </c>
      <c r="E1078" s="30"/>
      <c r="F1078" s="30"/>
      <c r="G1078" s="30"/>
      <c r="H1078" s="30"/>
      <c r="I1078" s="30"/>
      <c r="J1078" s="30"/>
      <c r="K1078" s="30"/>
      <c r="L1078" s="30"/>
      <c r="M1078" s="30"/>
      <c r="N1078" s="30"/>
      <c r="O1078" s="30"/>
      <c r="P1078" s="30"/>
      <c r="Q1078" s="30"/>
      <c r="R1078" s="30"/>
      <c r="S1078" s="30"/>
      <c r="T1078" s="30"/>
      <c r="U1078" s="30"/>
      <c r="V1078" s="30"/>
      <c r="W1078" s="30"/>
      <c r="X1078" s="30"/>
      <c r="Y1078" s="30"/>
      <c r="Z1078" s="30"/>
      <c r="AA1078" s="30"/>
      <c r="AB1078" s="30"/>
      <c r="AC1078" s="30"/>
      <c r="AD1078" s="30"/>
      <c r="AE1078" s="30"/>
      <c r="AF1078" s="30"/>
      <c r="AG1078" s="30"/>
      <c r="AH1078" s="30"/>
      <c r="AI1078" s="30"/>
      <c r="AJ1078" s="30"/>
      <c r="AK1078" s="30"/>
      <c r="AL1078" s="30"/>
      <c r="AM1078" s="30"/>
      <c r="AN1078" s="30"/>
      <c r="AO1078" s="30"/>
      <c r="AP1078" s="30"/>
      <c r="AQ1078" s="30"/>
      <c r="AR1078" s="30"/>
      <c r="AS1078" s="30"/>
      <c r="AT1078" s="30"/>
      <c r="AU1078" s="30"/>
      <c r="AV1078" s="30"/>
      <c r="AW1078" s="30"/>
      <c r="AX1078" s="30"/>
      <c r="AY1078" s="30"/>
      <c r="AZ1078" s="30"/>
      <c r="BA1078" s="30"/>
      <c r="BB1078" s="30"/>
      <c r="BC1078" s="30"/>
      <c r="BD1078" s="30"/>
      <c r="BE1078" s="30"/>
      <c r="BF1078" s="30"/>
      <c r="BG1078" s="30"/>
      <c r="BH1078" s="30"/>
      <c r="BI1078" s="30"/>
      <c r="BJ1078" s="30"/>
      <c r="BK1078" s="30"/>
      <c r="BL1078" s="30"/>
      <c r="BM1078" s="30"/>
      <c r="BN1078" s="30"/>
      <c r="BO1078" s="30"/>
      <c r="BP1078" s="30"/>
      <c r="BQ1078" s="30"/>
      <c r="BR1078" s="30"/>
      <c r="BS1078" s="30"/>
      <c r="BT1078" s="30"/>
      <c r="BU1078" s="30"/>
      <c r="BV1078" s="30"/>
      <c r="BW1078" s="30"/>
      <c r="BX1078" s="30"/>
      <c r="BY1078" s="30"/>
      <c r="BZ1078" s="30"/>
      <c r="CA1078" s="30"/>
      <c r="CB1078" s="30"/>
      <c r="CC1078" s="30"/>
      <c r="CD1078" s="30"/>
      <c r="CE1078" s="30"/>
      <c r="CF1078" s="30"/>
      <c r="CG1078" s="30"/>
      <c r="CH1078" s="30"/>
      <c r="CI1078" s="30"/>
      <c r="CJ1078" s="30"/>
      <c r="CK1078" s="30"/>
      <c r="CL1078" s="30"/>
      <c r="CM1078" s="30"/>
      <c r="CN1078" s="30"/>
      <c r="CO1078" s="30"/>
      <c r="CP1078" s="30"/>
      <c r="CQ1078" s="30"/>
      <c r="CR1078" s="30"/>
    </row>
    <row r="1079" spans="1:96" x14ac:dyDescent="0.25">
      <c r="A1079" s="30" t="s">
        <v>452</v>
      </c>
      <c r="B1079" s="30">
        <v>4793</v>
      </c>
      <c r="C1079" s="30" t="s">
        <v>2764</v>
      </c>
      <c r="D1079" s="30">
        <v>1550</v>
      </c>
      <c r="E1079" s="30"/>
      <c r="F1079" s="30"/>
      <c r="G1079" s="30"/>
      <c r="H1079" s="30"/>
      <c r="I1079" s="30"/>
      <c r="J1079" s="30"/>
      <c r="K1079" s="30"/>
      <c r="L1079" s="30"/>
      <c r="M1079" s="30"/>
      <c r="N1079" s="30"/>
      <c r="O1079" s="30"/>
      <c r="P1079" s="30"/>
      <c r="Q1079" s="30"/>
      <c r="R1079" s="30"/>
      <c r="S1079" s="30"/>
      <c r="T1079" s="30"/>
      <c r="U1079" s="30"/>
      <c r="V1079" s="30"/>
      <c r="W1079" s="30"/>
      <c r="X1079" s="30"/>
      <c r="Y1079" s="30"/>
      <c r="Z1079" s="30"/>
      <c r="AA1079" s="30"/>
      <c r="AB1079" s="30"/>
      <c r="AC1079" s="30"/>
      <c r="AD1079" s="30"/>
      <c r="AE1079" s="30"/>
      <c r="AF1079" s="30"/>
      <c r="AG1079" s="30"/>
      <c r="AH1079" s="30"/>
      <c r="AI1079" s="30"/>
      <c r="AJ1079" s="30"/>
      <c r="AK1079" s="30"/>
      <c r="AL1079" s="30"/>
      <c r="AM1079" s="30"/>
      <c r="AN1079" s="30"/>
      <c r="AO1079" s="30"/>
      <c r="AP1079" s="30"/>
      <c r="AQ1079" s="30"/>
      <c r="AR1079" s="30"/>
      <c r="AS1079" s="30"/>
      <c r="AT1079" s="30"/>
      <c r="AU1079" s="30"/>
      <c r="AV1079" s="30"/>
      <c r="AW1079" s="30"/>
      <c r="AX1079" s="30"/>
      <c r="AY1079" s="30"/>
      <c r="AZ1079" s="30"/>
      <c r="BA1079" s="30"/>
      <c r="BB1079" s="30"/>
      <c r="BC1079" s="30"/>
      <c r="BD1079" s="30"/>
      <c r="BE1079" s="30"/>
      <c r="BF1079" s="30"/>
      <c r="BG1079" s="30"/>
      <c r="BH1079" s="30"/>
      <c r="BI1079" s="30"/>
      <c r="BJ1079" s="30"/>
      <c r="BK1079" s="30"/>
      <c r="BL1079" s="30"/>
      <c r="BM1079" s="30"/>
      <c r="BN1079" s="30"/>
      <c r="BO1079" s="30"/>
      <c r="BP1079" s="30"/>
      <c r="BQ1079" s="30"/>
      <c r="BR1079" s="30"/>
      <c r="BS1079" s="30"/>
      <c r="BT1079" s="30"/>
      <c r="BU1079" s="30"/>
      <c r="BV1079" s="30"/>
      <c r="BW1079" s="30"/>
      <c r="BX1079" s="30"/>
      <c r="BY1079" s="30"/>
      <c r="BZ1079" s="30"/>
      <c r="CA1079" s="30"/>
      <c r="CB1079" s="30"/>
      <c r="CC1079" s="30"/>
      <c r="CD1079" s="30"/>
      <c r="CE1079" s="30"/>
      <c r="CF1079" s="30"/>
      <c r="CG1079" s="30"/>
      <c r="CH1079" s="30"/>
      <c r="CI1079" s="30"/>
      <c r="CJ1079" s="30"/>
      <c r="CK1079" s="30"/>
      <c r="CL1079" s="30"/>
      <c r="CM1079" s="30"/>
      <c r="CN1079" s="30"/>
      <c r="CO1079" s="30"/>
      <c r="CP1079" s="30"/>
      <c r="CQ1079" s="30"/>
      <c r="CR1079" s="30"/>
    </row>
    <row r="1080" spans="1:96" x14ac:dyDescent="0.25">
      <c r="A1080" s="30" t="s">
        <v>453</v>
      </c>
      <c r="B1080" s="30">
        <v>4802</v>
      </c>
      <c r="C1080" s="30" t="s">
        <v>2666</v>
      </c>
      <c r="D1080" s="30">
        <v>1420</v>
      </c>
      <c r="E1080" s="30"/>
      <c r="F1080" s="30"/>
      <c r="G1080" s="30"/>
      <c r="H1080" s="30"/>
      <c r="I1080" s="30"/>
      <c r="J1080" s="30"/>
      <c r="K1080" s="30"/>
      <c r="L1080" s="30"/>
      <c r="M1080" s="30"/>
      <c r="N1080" s="30"/>
      <c r="O1080" s="30"/>
      <c r="P1080" s="30"/>
      <c r="Q1080" s="30"/>
      <c r="R1080" s="30"/>
      <c r="S1080" s="30"/>
      <c r="T1080" s="30"/>
      <c r="U1080" s="30"/>
      <c r="V1080" s="30"/>
      <c r="W1080" s="30"/>
      <c r="X1080" s="30"/>
      <c r="Y1080" s="30"/>
      <c r="Z1080" s="30"/>
      <c r="AA1080" s="30"/>
      <c r="AB1080" s="30"/>
      <c r="AC1080" s="30"/>
      <c r="AD1080" s="30"/>
      <c r="AE1080" s="30"/>
      <c r="AF1080" s="30"/>
      <c r="AG1080" s="30"/>
      <c r="AH1080" s="30"/>
      <c r="AI1080" s="30"/>
      <c r="AJ1080" s="30"/>
      <c r="AK1080" s="30"/>
      <c r="AL1080" s="30"/>
      <c r="AM1080" s="30"/>
      <c r="AN1080" s="30"/>
      <c r="AO1080" s="30"/>
      <c r="AP1080" s="30"/>
      <c r="AQ1080" s="30"/>
      <c r="AR1080" s="30"/>
      <c r="AS1080" s="30"/>
      <c r="AT1080" s="30"/>
      <c r="AU1080" s="30"/>
      <c r="AV1080" s="30"/>
      <c r="AW1080" s="30"/>
      <c r="AX1080" s="30"/>
      <c r="AY1080" s="30"/>
      <c r="AZ1080" s="30"/>
      <c r="BA1080" s="30"/>
      <c r="BB1080" s="30"/>
      <c r="BC1080" s="30"/>
      <c r="BD1080" s="30"/>
      <c r="BE1080" s="30"/>
      <c r="BF1080" s="30"/>
      <c r="BG1080" s="30"/>
      <c r="BH1080" s="30"/>
      <c r="BI1080" s="30"/>
      <c r="BJ1080" s="30"/>
      <c r="BK1080" s="30"/>
      <c r="BL1080" s="30"/>
      <c r="BM1080" s="30"/>
      <c r="BN1080" s="30"/>
      <c r="BO1080" s="30"/>
      <c r="BP1080" s="30"/>
      <c r="BQ1080" s="30"/>
      <c r="BR1080" s="30"/>
      <c r="BS1080" s="30"/>
      <c r="BT1080" s="30"/>
      <c r="BU1080" s="30"/>
      <c r="BV1080" s="30"/>
      <c r="BW1080" s="30"/>
      <c r="BX1080" s="30"/>
      <c r="BY1080" s="30"/>
      <c r="BZ1080" s="30"/>
      <c r="CA1080" s="30"/>
      <c r="CB1080" s="30"/>
      <c r="CC1080" s="30"/>
      <c r="CD1080" s="30"/>
      <c r="CE1080" s="30"/>
      <c r="CF1080" s="30"/>
      <c r="CG1080" s="30"/>
      <c r="CH1080" s="30"/>
      <c r="CI1080" s="30"/>
      <c r="CJ1080" s="30"/>
      <c r="CK1080" s="30"/>
      <c r="CL1080" s="30"/>
      <c r="CM1080" s="30"/>
      <c r="CN1080" s="30"/>
      <c r="CO1080" s="30"/>
      <c r="CP1080" s="30"/>
      <c r="CQ1080" s="30"/>
      <c r="CR1080" s="30"/>
    </row>
    <row r="1081" spans="1:96" x14ac:dyDescent="0.25">
      <c r="A1081" s="30" t="s">
        <v>454</v>
      </c>
      <c r="B1081" s="30">
        <v>4795</v>
      </c>
      <c r="C1081" s="30" t="s">
        <v>2642</v>
      </c>
      <c r="D1081" s="30">
        <v>880</v>
      </c>
      <c r="E1081" s="30"/>
      <c r="F1081" s="30"/>
      <c r="G1081" s="30"/>
      <c r="H1081" s="30"/>
      <c r="I1081" s="30"/>
      <c r="J1081" s="30"/>
      <c r="K1081" s="30"/>
      <c r="L1081" s="30"/>
      <c r="M1081" s="30"/>
      <c r="N1081" s="30"/>
      <c r="O1081" s="30"/>
      <c r="P1081" s="30"/>
      <c r="Q1081" s="30"/>
      <c r="R1081" s="30"/>
      <c r="S1081" s="30"/>
      <c r="T1081" s="30"/>
      <c r="U1081" s="30"/>
      <c r="V1081" s="30"/>
      <c r="W1081" s="30"/>
      <c r="X1081" s="30"/>
      <c r="Y1081" s="30"/>
      <c r="Z1081" s="30"/>
      <c r="AA1081" s="30"/>
      <c r="AB1081" s="30"/>
      <c r="AC1081" s="30"/>
      <c r="AD1081" s="30"/>
      <c r="AE1081" s="30"/>
      <c r="AF1081" s="30"/>
      <c r="AG1081" s="30"/>
      <c r="AH1081" s="30"/>
      <c r="AI1081" s="30"/>
      <c r="AJ1081" s="30"/>
      <c r="AK1081" s="30"/>
      <c r="AL1081" s="30"/>
      <c r="AM1081" s="30"/>
      <c r="AN1081" s="30"/>
      <c r="AO1081" s="30"/>
      <c r="AP1081" s="30"/>
      <c r="AQ1081" s="30"/>
      <c r="AR1081" s="30"/>
      <c r="AS1081" s="30"/>
      <c r="AT1081" s="30"/>
      <c r="AU1081" s="30"/>
      <c r="AV1081" s="30"/>
      <c r="AW1081" s="30"/>
      <c r="AX1081" s="30"/>
      <c r="AY1081" s="30"/>
      <c r="AZ1081" s="30"/>
      <c r="BA1081" s="30"/>
      <c r="BB1081" s="30"/>
      <c r="BC1081" s="30"/>
      <c r="BD1081" s="30"/>
      <c r="BE1081" s="30"/>
      <c r="BF1081" s="30"/>
      <c r="BG1081" s="30"/>
      <c r="BH1081" s="30"/>
      <c r="BI1081" s="30"/>
      <c r="BJ1081" s="30"/>
      <c r="BK1081" s="30"/>
      <c r="BL1081" s="30"/>
      <c r="BM1081" s="30"/>
      <c r="BN1081" s="30"/>
      <c r="BO1081" s="30"/>
      <c r="BP1081" s="30"/>
      <c r="BQ1081" s="30"/>
      <c r="BR1081" s="30"/>
      <c r="BS1081" s="30"/>
      <c r="BT1081" s="30"/>
      <c r="BU1081" s="30"/>
      <c r="BV1081" s="30"/>
      <c r="BW1081" s="30"/>
      <c r="BX1081" s="30"/>
      <c r="BY1081" s="30"/>
      <c r="BZ1081" s="30"/>
      <c r="CA1081" s="30"/>
      <c r="CB1081" s="30"/>
      <c r="CC1081" s="30"/>
      <c r="CD1081" s="30"/>
      <c r="CE1081" s="30"/>
      <c r="CF1081" s="30"/>
      <c r="CG1081" s="30"/>
      <c r="CH1081" s="30"/>
      <c r="CI1081" s="30"/>
      <c r="CJ1081" s="30"/>
      <c r="CK1081" s="30"/>
      <c r="CL1081" s="30"/>
      <c r="CM1081" s="30"/>
      <c r="CN1081" s="30"/>
      <c r="CO1081" s="30"/>
      <c r="CP1081" s="30"/>
      <c r="CQ1081" s="30"/>
      <c r="CR1081" s="30"/>
    </row>
    <row r="1082" spans="1:96" x14ac:dyDescent="0.25">
      <c r="A1082" s="30" t="s">
        <v>455</v>
      </c>
      <c r="B1082" s="30">
        <v>4830</v>
      </c>
      <c r="C1082" s="30" t="s">
        <v>2666</v>
      </c>
      <c r="D1082" s="30">
        <v>1420</v>
      </c>
      <c r="E1082" s="30"/>
      <c r="F1082" s="30"/>
      <c r="G1082" s="30"/>
      <c r="H1082" s="30"/>
      <c r="I1082" s="30"/>
      <c r="J1082" s="30"/>
      <c r="K1082" s="30"/>
      <c r="L1082" s="30"/>
      <c r="M1082" s="30"/>
      <c r="N1082" s="30"/>
      <c r="O1082" s="30"/>
      <c r="P1082" s="30"/>
      <c r="Q1082" s="30"/>
      <c r="R1082" s="30"/>
      <c r="S1082" s="30"/>
      <c r="T1082" s="30"/>
      <c r="U1082" s="30"/>
      <c r="V1082" s="30"/>
      <c r="W1082" s="30"/>
      <c r="X1082" s="30"/>
      <c r="Y1082" s="30"/>
      <c r="Z1082" s="30"/>
      <c r="AA1082" s="30"/>
      <c r="AB1082" s="30"/>
      <c r="AC1082" s="30"/>
      <c r="AD1082" s="30"/>
      <c r="AE1082" s="30"/>
      <c r="AF1082" s="30"/>
      <c r="AG1082" s="30"/>
      <c r="AH1082" s="30"/>
      <c r="AI1082" s="30"/>
      <c r="AJ1082" s="30"/>
      <c r="AK1082" s="30"/>
      <c r="AL1082" s="30"/>
      <c r="AM1082" s="30"/>
      <c r="AN1082" s="30"/>
      <c r="AO1082" s="30"/>
      <c r="AP1082" s="30"/>
      <c r="AQ1082" s="30"/>
      <c r="AR1082" s="30"/>
      <c r="AS1082" s="30"/>
      <c r="AT1082" s="30"/>
      <c r="AU1082" s="30"/>
      <c r="AV1082" s="30"/>
      <c r="AW1082" s="30"/>
      <c r="AX1082" s="30"/>
      <c r="AY1082" s="30"/>
      <c r="AZ1082" s="30"/>
      <c r="BA1082" s="30"/>
      <c r="BB1082" s="30"/>
      <c r="BC1082" s="30"/>
      <c r="BD1082" s="30"/>
      <c r="BE1082" s="30"/>
      <c r="BF1082" s="30"/>
      <c r="BG1082" s="30"/>
      <c r="BH1082" s="30"/>
      <c r="BI1082" s="30"/>
      <c r="BJ1082" s="30"/>
      <c r="BK1082" s="30"/>
      <c r="BL1082" s="30"/>
      <c r="BM1082" s="30"/>
      <c r="BN1082" s="30"/>
      <c r="BO1082" s="30"/>
      <c r="BP1082" s="30"/>
      <c r="BQ1082" s="30"/>
      <c r="BR1082" s="30"/>
      <c r="BS1082" s="30"/>
      <c r="BT1082" s="30"/>
      <c r="BU1082" s="30"/>
      <c r="BV1082" s="30"/>
      <c r="BW1082" s="30"/>
      <c r="BX1082" s="30"/>
      <c r="BY1082" s="30"/>
      <c r="BZ1082" s="30"/>
      <c r="CA1082" s="30"/>
      <c r="CB1082" s="30"/>
      <c r="CC1082" s="30"/>
      <c r="CD1082" s="30"/>
      <c r="CE1082" s="30"/>
      <c r="CF1082" s="30"/>
      <c r="CG1082" s="30"/>
      <c r="CH1082" s="30"/>
      <c r="CI1082" s="30"/>
      <c r="CJ1082" s="30"/>
      <c r="CK1082" s="30"/>
      <c r="CL1082" s="30"/>
      <c r="CM1082" s="30"/>
      <c r="CN1082" s="30"/>
      <c r="CO1082" s="30"/>
      <c r="CP1082" s="30"/>
      <c r="CQ1082" s="30"/>
      <c r="CR1082" s="30"/>
    </row>
    <row r="1083" spans="1:96" x14ac:dyDescent="0.25">
      <c r="A1083" s="30" t="s">
        <v>456</v>
      </c>
      <c r="B1083" s="30">
        <v>3603</v>
      </c>
      <c r="C1083" s="30" t="s">
        <v>2787</v>
      </c>
      <c r="D1083" s="30">
        <v>1220</v>
      </c>
      <c r="E1083" s="30"/>
      <c r="F1083" s="30"/>
      <c r="G1083" s="30"/>
      <c r="H1083" s="30"/>
      <c r="I1083" s="30"/>
      <c r="J1083" s="30"/>
      <c r="K1083" s="30"/>
      <c r="L1083" s="30"/>
      <c r="M1083" s="30"/>
      <c r="N1083" s="30"/>
      <c r="O1083" s="30"/>
      <c r="P1083" s="30"/>
      <c r="Q1083" s="30"/>
      <c r="R1083" s="30"/>
      <c r="S1083" s="30"/>
      <c r="T1083" s="30"/>
      <c r="U1083" s="30"/>
      <c r="V1083" s="30"/>
      <c r="W1083" s="30"/>
      <c r="X1083" s="30"/>
      <c r="Y1083" s="30"/>
      <c r="Z1083" s="30"/>
      <c r="AA1083" s="30"/>
      <c r="AB1083" s="30"/>
      <c r="AC1083" s="30"/>
      <c r="AD1083" s="30"/>
      <c r="AE1083" s="30"/>
      <c r="AF1083" s="30"/>
      <c r="AG1083" s="30"/>
      <c r="AH1083" s="30"/>
      <c r="AI1083" s="30"/>
      <c r="AJ1083" s="30"/>
      <c r="AK1083" s="30"/>
      <c r="AL1083" s="30"/>
      <c r="AM1083" s="30"/>
      <c r="AN1083" s="30"/>
      <c r="AO1083" s="30"/>
      <c r="AP1083" s="30"/>
      <c r="AQ1083" s="30"/>
      <c r="AR1083" s="30"/>
      <c r="AS1083" s="30"/>
      <c r="AT1083" s="30"/>
      <c r="AU1083" s="30"/>
      <c r="AV1083" s="30"/>
      <c r="AW1083" s="30"/>
      <c r="AX1083" s="30"/>
      <c r="AY1083" s="30"/>
      <c r="AZ1083" s="30"/>
      <c r="BA1083" s="30"/>
      <c r="BB1083" s="30"/>
      <c r="BC1083" s="30"/>
      <c r="BD1083" s="30"/>
      <c r="BE1083" s="30"/>
      <c r="BF1083" s="30"/>
      <c r="BG1083" s="30"/>
      <c r="BH1083" s="30"/>
      <c r="BI1083" s="30"/>
      <c r="BJ1083" s="30"/>
      <c r="BK1083" s="30"/>
      <c r="BL1083" s="30"/>
      <c r="BM1083" s="30"/>
      <c r="BN1083" s="30"/>
      <c r="BO1083" s="30"/>
      <c r="BP1083" s="30"/>
      <c r="BQ1083" s="30"/>
      <c r="BR1083" s="30"/>
      <c r="BS1083" s="30"/>
      <c r="BT1083" s="30"/>
      <c r="BU1083" s="30"/>
      <c r="BV1083" s="30"/>
      <c r="BW1083" s="30"/>
      <c r="BX1083" s="30"/>
      <c r="BY1083" s="30"/>
      <c r="BZ1083" s="30"/>
      <c r="CA1083" s="30"/>
      <c r="CB1083" s="30"/>
      <c r="CC1083" s="30"/>
      <c r="CD1083" s="30"/>
      <c r="CE1083" s="30"/>
      <c r="CF1083" s="30"/>
      <c r="CG1083" s="30"/>
      <c r="CH1083" s="30"/>
      <c r="CI1083" s="30"/>
      <c r="CJ1083" s="30"/>
      <c r="CK1083" s="30"/>
      <c r="CL1083" s="30"/>
      <c r="CM1083" s="30"/>
      <c r="CN1083" s="30"/>
      <c r="CO1083" s="30"/>
      <c r="CP1083" s="30"/>
      <c r="CQ1083" s="30"/>
      <c r="CR1083" s="30"/>
    </row>
    <row r="1084" spans="1:96" x14ac:dyDescent="0.25">
      <c r="A1084" s="30" t="s">
        <v>457</v>
      </c>
      <c r="B1084" s="30">
        <v>4836</v>
      </c>
      <c r="C1084" s="30" t="s">
        <v>2885</v>
      </c>
      <c r="D1084" s="30">
        <v>550</v>
      </c>
      <c r="E1084" s="30"/>
      <c r="F1084" s="30"/>
      <c r="G1084" s="30"/>
      <c r="H1084" s="30"/>
      <c r="I1084" s="30"/>
      <c r="J1084" s="30"/>
      <c r="K1084" s="30"/>
      <c r="L1084" s="30"/>
      <c r="M1084" s="30"/>
      <c r="N1084" s="30"/>
      <c r="O1084" s="30"/>
      <c r="P1084" s="30"/>
      <c r="Q1084" s="30"/>
      <c r="R1084" s="30"/>
      <c r="S1084" s="30"/>
      <c r="T1084" s="30"/>
      <c r="U1084" s="30"/>
      <c r="V1084" s="30"/>
      <c r="W1084" s="30"/>
      <c r="X1084" s="30"/>
      <c r="Y1084" s="30"/>
      <c r="Z1084" s="30"/>
      <c r="AA1084" s="30"/>
      <c r="AB1084" s="30"/>
      <c r="AC1084" s="30"/>
      <c r="AD1084" s="30"/>
      <c r="AE1084" s="30"/>
      <c r="AF1084" s="30"/>
      <c r="AG1084" s="30"/>
      <c r="AH1084" s="30"/>
      <c r="AI1084" s="30"/>
      <c r="AJ1084" s="30"/>
      <c r="AK1084" s="30"/>
      <c r="AL1084" s="30"/>
      <c r="AM1084" s="30"/>
      <c r="AN1084" s="30"/>
      <c r="AO1084" s="30"/>
      <c r="AP1084" s="30"/>
      <c r="AQ1084" s="30"/>
      <c r="AR1084" s="30"/>
      <c r="AS1084" s="30"/>
      <c r="AT1084" s="30"/>
      <c r="AU1084" s="30"/>
      <c r="AV1084" s="30"/>
      <c r="AW1084" s="30"/>
      <c r="AX1084" s="30"/>
      <c r="AY1084" s="30"/>
      <c r="AZ1084" s="30"/>
      <c r="BA1084" s="30"/>
      <c r="BB1084" s="30"/>
      <c r="BC1084" s="30"/>
      <c r="BD1084" s="30"/>
      <c r="BE1084" s="30"/>
      <c r="BF1084" s="30"/>
      <c r="BG1084" s="30"/>
      <c r="BH1084" s="30"/>
      <c r="BI1084" s="30"/>
      <c r="BJ1084" s="30"/>
      <c r="BK1084" s="30"/>
      <c r="BL1084" s="30"/>
      <c r="BM1084" s="30"/>
      <c r="BN1084" s="30"/>
      <c r="BO1084" s="30"/>
      <c r="BP1084" s="30"/>
      <c r="BQ1084" s="30"/>
      <c r="BR1084" s="30"/>
      <c r="BS1084" s="30"/>
      <c r="BT1084" s="30"/>
      <c r="BU1084" s="30"/>
      <c r="BV1084" s="30"/>
      <c r="BW1084" s="30"/>
      <c r="BX1084" s="30"/>
      <c r="BY1084" s="30"/>
      <c r="BZ1084" s="30"/>
      <c r="CA1084" s="30"/>
      <c r="CB1084" s="30"/>
      <c r="CC1084" s="30"/>
      <c r="CD1084" s="30"/>
      <c r="CE1084" s="30"/>
      <c r="CF1084" s="30"/>
      <c r="CG1084" s="30"/>
      <c r="CH1084" s="30"/>
      <c r="CI1084" s="30"/>
      <c r="CJ1084" s="30"/>
      <c r="CK1084" s="30"/>
      <c r="CL1084" s="30"/>
      <c r="CM1084" s="30"/>
      <c r="CN1084" s="30"/>
      <c r="CO1084" s="30"/>
      <c r="CP1084" s="30"/>
      <c r="CQ1084" s="30"/>
      <c r="CR1084" s="30"/>
    </row>
    <row r="1085" spans="1:96" x14ac:dyDescent="0.25">
      <c r="A1085" s="30" t="s">
        <v>458</v>
      </c>
      <c r="B1085" s="30">
        <v>4837</v>
      </c>
      <c r="C1085" s="30" t="s">
        <v>2885</v>
      </c>
      <c r="D1085" s="30">
        <v>550</v>
      </c>
      <c r="E1085" s="30"/>
      <c r="F1085" s="30"/>
      <c r="G1085" s="30"/>
      <c r="H1085" s="30"/>
      <c r="I1085" s="30"/>
      <c r="J1085" s="30"/>
      <c r="K1085" s="30"/>
      <c r="L1085" s="30"/>
      <c r="M1085" s="30"/>
      <c r="N1085" s="30"/>
      <c r="O1085" s="30"/>
      <c r="P1085" s="30"/>
      <c r="Q1085" s="30"/>
      <c r="R1085" s="30"/>
      <c r="S1085" s="30"/>
      <c r="T1085" s="30"/>
      <c r="U1085" s="30"/>
      <c r="V1085" s="30"/>
      <c r="W1085" s="30"/>
      <c r="X1085" s="30"/>
      <c r="Y1085" s="30"/>
      <c r="Z1085" s="30"/>
      <c r="AA1085" s="30"/>
      <c r="AB1085" s="30"/>
      <c r="AC1085" s="30"/>
      <c r="AD1085" s="30"/>
      <c r="AE1085" s="30"/>
      <c r="AF1085" s="30"/>
      <c r="AG1085" s="30"/>
      <c r="AH1085" s="30"/>
      <c r="AI1085" s="30"/>
      <c r="AJ1085" s="30"/>
      <c r="AK1085" s="30"/>
      <c r="AL1085" s="30"/>
      <c r="AM1085" s="30"/>
      <c r="AN1085" s="30"/>
      <c r="AO1085" s="30"/>
      <c r="AP1085" s="30"/>
      <c r="AQ1085" s="30"/>
      <c r="AR1085" s="30"/>
      <c r="AS1085" s="30"/>
      <c r="AT1085" s="30"/>
      <c r="AU1085" s="30"/>
      <c r="AV1085" s="30"/>
      <c r="AW1085" s="30"/>
      <c r="AX1085" s="30"/>
      <c r="AY1085" s="30"/>
      <c r="AZ1085" s="30"/>
      <c r="BA1085" s="30"/>
      <c r="BB1085" s="30"/>
      <c r="BC1085" s="30"/>
      <c r="BD1085" s="30"/>
      <c r="BE1085" s="30"/>
      <c r="BF1085" s="30"/>
      <c r="BG1085" s="30"/>
      <c r="BH1085" s="30"/>
      <c r="BI1085" s="30"/>
      <c r="BJ1085" s="30"/>
      <c r="BK1085" s="30"/>
      <c r="BL1085" s="30"/>
      <c r="BM1085" s="30"/>
      <c r="BN1085" s="30"/>
      <c r="BO1085" s="30"/>
      <c r="BP1085" s="30"/>
      <c r="BQ1085" s="30"/>
      <c r="BR1085" s="30"/>
      <c r="BS1085" s="30"/>
      <c r="BT1085" s="30"/>
      <c r="BU1085" s="30"/>
      <c r="BV1085" s="30"/>
      <c r="BW1085" s="30"/>
      <c r="BX1085" s="30"/>
      <c r="BY1085" s="30"/>
      <c r="BZ1085" s="30"/>
      <c r="CA1085" s="30"/>
      <c r="CB1085" s="30"/>
      <c r="CC1085" s="30"/>
      <c r="CD1085" s="30"/>
      <c r="CE1085" s="30"/>
      <c r="CF1085" s="30"/>
      <c r="CG1085" s="30"/>
      <c r="CH1085" s="30"/>
      <c r="CI1085" s="30"/>
      <c r="CJ1085" s="30"/>
      <c r="CK1085" s="30"/>
      <c r="CL1085" s="30"/>
      <c r="CM1085" s="30"/>
      <c r="CN1085" s="30"/>
      <c r="CO1085" s="30"/>
      <c r="CP1085" s="30"/>
      <c r="CQ1085" s="30"/>
      <c r="CR1085" s="30"/>
    </row>
    <row r="1086" spans="1:96" x14ac:dyDescent="0.25">
      <c r="A1086" s="30" t="s">
        <v>459</v>
      </c>
      <c r="B1086" s="30">
        <v>4841</v>
      </c>
      <c r="C1086" s="30" t="s">
        <v>2952</v>
      </c>
      <c r="D1086" s="30">
        <v>2520</v>
      </c>
      <c r="E1086" s="30"/>
      <c r="F1086" s="30"/>
      <c r="G1086" s="30"/>
      <c r="H1086" s="30"/>
      <c r="I1086" s="30"/>
      <c r="J1086" s="30"/>
      <c r="K1086" s="30"/>
      <c r="L1086" s="30"/>
      <c r="M1086" s="30"/>
      <c r="N1086" s="30"/>
      <c r="O1086" s="30"/>
      <c r="P1086" s="30"/>
      <c r="Q1086" s="30"/>
      <c r="R1086" s="30"/>
      <c r="S1086" s="30"/>
      <c r="T1086" s="30"/>
      <c r="U1086" s="30"/>
      <c r="V1086" s="30"/>
      <c r="W1086" s="30"/>
      <c r="X1086" s="30"/>
      <c r="Y1086" s="30"/>
      <c r="Z1086" s="30"/>
      <c r="AA1086" s="30"/>
      <c r="AB1086" s="30"/>
      <c r="AC1086" s="30"/>
      <c r="AD1086" s="30"/>
      <c r="AE1086" s="30"/>
      <c r="AF1086" s="30"/>
      <c r="AG1086" s="30"/>
      <c r="AH1086" s="30"/>
      <c r="AI1086" s="30"/>
      <c r="AJ1086" s="30"/>
      <c r="AK1086" s="30"/>
      <c r="AL1086" s="30"/>
      <c r="AM1086" s="30"/>
      <c r="AN1086" s="30"/>
      <c r="AO1086" s="30"/>
      <c r="AP1086" s="30"/>
      <c r="AQ1086" s="30"/>
      <c r="AR1086" s="30"/>
      <c r="AS1086" s="30"/>
      <c r="AT1086" s="30"/>
      <c r="AU1086" s="30"/>
      <c r="AV1086" s="30"/>
      <c r="AW1086" s="30"/>
      <c r="AX1086" s="30"/>
      <c r="AY1086" s="30"/>
      <c r="AZ1086" s="30"/>
      <c r="BA1086" s="30"/>
      <c r="BB1086" s="30"/>
      <c r="BC1086" s="30"/>
      <c r="BD1086" s="30"/>
      <c r="BE1086" s="30"/>
      <c r="BF1086" s="30"/>
      <c r="BG1086" s="30"/>
      <c r="BH1086" s="30"/>
      <c r="BI1086" s="30"/>
      <c r="BJ1086" s="30"/>
      <c r="BK1086" s="30"/>
      <c r="BL1086" s="30"/>
      <c r="BM1086" s="30"/>
      <c r="BN1086" s="30"/>
      <c r="BO1086" s="30"/>
      <c r="BP1086" s="30"/>
      <c r="BQ1086" s="30"/>
      <c r="BR1086" s="30"/>
      <c r="BS1086" s="30"/>
      <c r="BT1086" s="30"/>
      <c r="BU1086" s="30"/>
      <c r="BV1086" s="30"/>
      <c r="BW1086" s="30"/>
      <c r="BX1086" s="30"/>
      <c r="BY1086" s="30"/>
      <c r="BZ1086" s="30"/>
      <c r="CA1086" s="30"/>
      <c r="CB1086" s="30"/>
      <c r="CC1086" s="30"/>
      <c r="CD1086" s="30"/>
      <c r="CE1086" s="30"/>
      <c r="CF1086" s="30"/>
      <c r="CG1086" s="30"/>
      <c r="CH1086" s="30"/>
      <c r="CI1086" s="30"/>
      <c r="CJ1086" s="30"/>
      <c r="CK1086" s="30"/>
      <c r="CL1086" s="30"/>
      <c r="CM1086" s="30"/>
      <c r="CN1086" s="30"/>
      <c r="CO1086" s="30"/>
      <c r="CP1086" s="30"/>
      <c r="CQ1086" s="30"/>
      <c r="CR1086" s="30"/>
    </row>
    <row r="1087" spans="1:96" x14ac:dyDescent="0.25">
      <c r="A1087" s="30" t="s">
        <v>460</v>
      </c>
      <c r="B1087" s="30">
        <v>5015</v>
      </c>
      <c r="C1087" s="30" t="s">
        <v>2952</v>
      </c>
      <c r="D1087" s="30">
        <v>2520</v>
      </c>
      <c r="E1087" s="30"/>
      <c r="F1087" s="30"/>
      <c r="G1087" s="30"/>
      <c r="H1087" s="30"/>
      <c r="I1087" s="30"/>
      <c r="J1087" s="30"/>
      <c r="K1087" s="30"/>
      <c r="L1087" s="30"/>
      <c r="M1087" s="30"/>
      <c r="N1087" s="30"/>
      <c r="O1087" s="30"/>
      <c r="P1087" s="30"/>
      <c r="Q1087" s="30"/>
      <c r="R1087" s="30"/>
      <c r="S1087" s="30"/>
      <c r="T1087" s="30"/>
      <c r="U1087" s="30"/>
      <c r="V1087" s="30"/>
      <c r="W1087" s="30"/>
      <c r="X1087" s="30"/>
      <c r="Y1087" s="30"/>
      <c r="Z1087" s="30"/>
      <c r="AA1087" s="30"/>
      <c r="AB1087" s="30"/>
      <c r="AC1087" s="30"/>
      <c r="AD1087" s="30"/>
      <c r="AE1087" s="30"/>
      <c r="AF1087" s="30"/>
      <c r="AG1087" s="30"/>
      <c r="AH1087" s="30"/>
      <c r="AI1087" s="30"/>
      <c r="AJ1087" s="30"/>
      <c r="AK1087" s="30"/>
      <c r="AL1087" s="30"/>
      <c r="AM1087" s="30"/>
      <c r="AN1087" s="30"/>
      <c r="AO1087" s="30"/>
      <c r="AP1087" s="30"/>
      <c r="AQ1087" s="30"/>
      <c r="AR1087" s="30"/>
      <c r="AS1087" s="30"/>
      <c r="AT1087" s="30"/>
      <c r="AU1087" s="30"/>
      <c r="AV1087" s="30"/>
      <c r="AW1087" s="30"/>
      <c r="AX1087" s="30"/>
      <c r="AY1087" s="30"/>
      <c r="AZ1087" s="30"/>
      <c r="BA1087" s="30"/>
      <c r="BB1087" s="30"/>
      <c r="BC1087" s="30"/>
      <c r="BD1087" s="30"/>
      <c r="BE1087" s="30"/>
      <c r="BF1087" s="30"/>
      <c r="BG1087" s="30"/>
      <c r="BH1087" s="30"/>
      <c r="BI1087" s="30"/>
      <c r="BJ1087" s="30"/>
      <c r="BK1087" s="30"/>
      <c r="BL1087" s="30"/>
      <c r="BM1087" s="30"/>
      <c r="BN1087" s="30"/>
      <c r="BO1087" s="30"/>
      <c r="BP1087" s="30"/>
      <c r="BQ1087" s="30"/>
      <c r="BR1087" s="30"/>
      <c r="BS1087" s="30"/>
      <c r="BT1087" s="30"/>
      <c r="BU1087" s="30"/>
      <c r="BV1087" s="30"/>
      <c r="BW1087" s="30"/>
      <c r="BX1087" s="30"/>
      <c r="BY1087" s="30"/>
      <c r="BZ1087" s="30"/>
      <c r="CA1087" s="30"/>
      <c r="CB1087" s="30"/>
      <c r="CC1087" s="30"/>
      <c r="CD1087" s="30"/>
      <c r="CE1087" s="30"/>
      <c r="CF1087" s="30"/>
      <c r="CG1087" s="30"/>
      <c r="CH1087" s="30"/>
      <c r="CI1087" s="30"/>
      <c r="CJ1087" s="30"/>
      <c r="CK1087" s="30"/>
      <c r="CL1087" s="30"/>
      <c r="CM1087" s="30"/>
      <c r="CN1087" s="30"/>
      <c r="CO1087" s="30"/>
      <c r="CP1087" s="30"/>
      <c r="CQ1087" s="30"/>
      <c r="CR1087" s="30"/>
    </row>
    <row r="1088" spans="1:96" x14ac:dyDescent="0.25">
      <c r="A1088" s="30" t="s">
        <v>461</v>
      </c>
      <c r="B1088" s="30">
        <v>4843</v>
      </c>
      <c r="C1088" s="30" t="s">
        <v>2952</v>
      </c>
      <c r="D1088" s="30">
        <v>2520</v>
      </c>
      <c r="E1088" s="30"/>
      <c r="F1088" s="30"/>
      <c r="G1088" s="30"/>
      <c r="H1088" s="30"/>
      <c r="I1088" s="30"/>
      <c r="J1088" s="30"/>
      <c r="K1088" s="30"/>
      <c r="L1088" s="30"/>
      <c r="M1088" s="30"/>
      <c r="N1088" s="30"/>
      <c r="O1088" s="30"/>
      <c r="P1088" s="30"/>
      <c r="Q1088" s="30"/>
      <c r="R1088" s="30"/>
      <c r="S1088" s="30"/>
      <c r="T1088" s="30"/>
      <c r="U1088" s="30"/>
      <c r="V1088" s="30"/>
      <c r="W1088" s="30"/>
      <c r="X1088" s="30"/>
      <c r="Y1088" s="30"/>
      <c r="Z1088" s="30"/>
      <c r="AA1088" s="30"/>
      <c r="AB1088" s="30"/>
      <c r="AC1088" s="30"/>
      <c r="AD1088" s="30"/>
      <c r="AE1088" s="30"/>
      <c r="AF1088" s="30"/>
      <c r="AG1088" s="30"/>
      <c r="AH1088" s="30"/>
      <c r="AI1088" s="30"/>
      <c r="AJ1088" s="30"/>
      <c r="AK1088" s="30"/>
      <c r="AL1088" s="30"/>
      <c r="AM1088" s="30"/>
      <c r="AN1088" s="30"/>
      <c r="AO1088" s="30"/>
      <c r="AP1088" s="30"/>
      <c r="AQ1088" s="30"/>
      <c r="AR1088" s="30"/>
      <c r="AS1088" s="30"/>
      <c r="AT1088" s="30"/>
      <c r="AU1088" s="30"/>
      <c r="AV1088" s="30"/>
      <c r="AW1088" s="30"/>
      <c r="AX1088" s="30"/>
      <c r="AY1088" s="30"/>
      <c r="AZ1088" s="30"/>
      <c r="BA1088" s="30"/>
      <c r="BB1088" s="30"/>
      <c r="BC1088" s="30"/>
      <c r="BD1088" s="30"/>
      <c r="BE1088" s="30"/>
      <c r="BF1088" s="30"/>
      <c r="BG1088" s="30"/>
      <c r="BH1088" s="30"/>
      <c r="BI1088" s="30"/>
      <c r="BJ1088" s="30"/>
      <c r="BK1088" s="30"/>
      <c r="BL1088" s="30"/>
      <c r="BM1088" s="30"/>
      <c r="BN1088" s="30"/>
      <c r="BO1088" s="30"/>
      <c r="BP1088" s="30"/>
      <c r="BQ1088" s="30"/>
      <c r="BR1088" s="30"/>
      <c r="BS1088" s="30"/>
      <c r="BT1088" s="30"/>
      <c r="BU1088" s="30"/>
      <c r="BV1088" s="30"/>
      <c r="BW1088" s="30"/>
      <c r="BX1088" s="30"/>
      <c r="BY1088" s="30"/>
      <c r="BZ1088" s="30"/>
      <c r="CA1088" s="30"/>
      <c r="CB1088" s="30"/>
      <c r="CC1088" s="30"/>
      <c r="CD1088" s="30"/>
      <c r="CE1088" s="30"/>
      <c r="CF1088" s="30"/>
      <c r="CG1088" s="30"/>
      <c r="CH1088" s="30"/>
      <c r="CI1088" s="30"/>
      <c r="CJ1088" s="30"/>
      <c r="CK1088" s="30"/>
      <c r="CL1088" s="30"/>
      <c r="CM1088" s="30"/>
      <c r="CN1088" s="30"/>
      <c r="CO1088" s="30"/>
      <c r="CP1088" s="30"/>
      <c r="CQ1088" s="30"/>
      <c r="CR1088" s="30"/>
    </row>
    <row r="1089" spans="1:96" x14ac:dyDescent="0.25">
      <c r="A1089" s="30" t="s">
        <v>462</v>
      </c>
      <c r="B1089" s="30">
        <v>4860</v>
      </c>
      <c r="C1089" s="30" t="s">
        <v>2953</v>
      </c>
      <c r="D1089" s="30">
        <v>1400</v>
      </c>
      <c r="E1089" s="30"/>
      <c r="F1089" s="30"/>
      <c r="G1089" s="30"/>
      <c r="H1089" s="30"/>
      <c r="I1089" s="30"/>
      <c r="J1089" s="30"/>
      <c r="K1089" s="30"/>
      <c r="L1089" s="30"/>
      <c r="M1089" s="30"/>
      <c r="N1089" s="30"/>
      <c r="O1089" s="30"/>
      <c r="P1089" s="30"/>
      <c r="Q1089" s="30"/>
      <c r="R1089" s="30"/>
      <c r="S1089" s="30"/>
      <c r="T1089" s="30"/>
      <c r="U1089" s="30"/>
      <c r="V1089" s="30"/>
      <c r="W1089" s="30"/>
      <c r="X1089" s="30"/>
      <c r="Y1089" s="30"/>
      <c r="Z1089" s="30"/>
      <c r="AA1089" s="30"/>
      <c r="AB1089" s="30"/>
      <c r="AC1089" s="30"/>
      <c r="AD1089" s="30"/>
      <c r="AE1089" s="30"/>
      <c r="AF1089" s="30"/>
      <c r="AG1089" s="30"/>
      <c r="AH1089" s="30"/>
      <c r="AI1089" s="30"/>
      <c r="AJ1089" s="30"/>
      <c r="AK1089" s="30"/>
      <c r="AL1089" s="30"/>
      <c r="AM1089" s="30"/>
      <c r="AN1089" s="30"/>
      <c r="AO1089" s="30"/>
      <c r="AP1089" s="30"/>
      <c r="AQ1089" s="30"/>
      <c r="AR1089" s="30"/>
      <c r="AS1089" s="30"/>
      <c r="AT1089" s="30"/>
      <c r="AU1089" s="30"/>
      <c r="AV1089" s="30"/>
      <c r="AW1089" s="30"/>
      <c r="AX1089" s="30"/>
      <c r="AY1089" s="30"/>
      <c r="AZ1089" s="30"/>
      <c r="BA1089" s="30"/>
      <c r="BB1089" s="30"/>
      <c r="BC1089" s="30"/>
      <c r="BD1089" s="30"/>
      <c r="BE1089" s="30"/>
      <c r="BF1089" s="30"/>
      <c r="BG1089" s="30"/>
      <c r="BH1089" s="30"/>
      <c r="BI1089" s="30"/>
      <c r="BJ1089" s="30"/>
      <c r="BK1089" s="30"/>
      <c r="BL1089" s="30"/>
      <c r="BM1089" s="30"/>
      <c r="BN1089" s="30"/>
      <c r="BO1089" s="30"/>
      <c r="BP1089" s="30"/>
      <c r="BQ1089" s="30"/>
      <c r="BR1089" s="30"/>
      <c r="BS1089" s="30"/>
      <c r="BT1089" s="30"/>
      <c r="BU1089" s="30"/>
      <c r="BV1089" s="30"/>
      <c r="BW1089" s="30"/>
      <c r="BX1089" s="30"/>
      <c r="BY1089" s="30"/>
      <c r="BZ1089" s="30"/>
      <c r="CA1089" s="30"/>
      <c r="CB1089" s="30"/>
      <c r="CC1089" s="30"/>
      <c r="CD1089" s="30"/>
      <c r="CE1089" s="30"/>
      <c r="CF1089" s="30"/>
      <c r="CG1089" s="30"/>
      <c r="CH1089" s="30"/>
      <c r="CI1089" s="30"/>
      <c r="CJ1089" s="30"/>
      <c r="CK1089" s="30"/>
      <c r="CL1089" s="30"/>
      <c r="CM1089" s="30"/>
      <c r="CN1089" s="30"/>
      <c r="CO1089" s="30"/>
      <c r="CP1089" s="30"/>
      <c r="CQ1089" s="30"/>
      <c r="CR1089" s="30"/>
    </row>
    <row r="1090" spans="1:96" x14ac:dyDescent="0.25">
      <c r="A1090" s="30" t="s">
        <v>463</v>
      </c>
      <c r="B1090" s="30">
        <v>4864</v>
      </c>
      <c r="C1090" s="30" t="s">
        <v>2953</v>
      </c>
      <c r="D1090" s="30">
        <v>1400</v>
      </c>
      <c r="E1090" s="30"/>
      <c r="F1090" s="30"/>
      <c r="G1090" s="30"/>
      <c r="H1090" s="30"/>
      <c r="I1090" s="30"/>
      <c r="J1090" s="30"/>
      <c r="K1090" s="30"/>
      <c r="L1090" s="30"/>
      <c r="M1090" s="30"/>
      <c r="N1090" s="30"/>
      <c r="O1090" s="30"/>
      <c r="P1090" s="30"/>
      <c r="Q1090" s="30"/>
      <c r="R1090" s="30"/>
      <c r="S1090" s="30"/>
      <c r="T1090" s="30"/>
      <c r="U1090" s="30"/>
      <c r="V1090" s="30"/>
      <c r="W1090" s="30"/>
      <c r="X1090" s="30"/>
      <c r="Y1090" s="30"/>
      <c r="Z1090" s="30"/>
      <c r="AA1090" s="30"/>
      <c r="AB1090" s="30"/>
      <c r="AC1090" s="30"/>
      <c r="AD1090" s="30"/>
      <c r="AE1090" s="30"/>
      <c r="AF1090" s="30"/>
      <c r="AG1090" s="30"/>
      <c r="AH1090" s="30"/>
      <c r="AI1090" s="30"/>
      <c r="AJ1090" s="30"/>
      <c r="AK1090" s="30"/>
      <c r="AL1090" s="30"/>
      <c r="AM1090" s="30"/>
      <c r="AN1090" s="30"/>
      <c r="AO1090" s="30"/>
      <c r="AP1090" s="30"/>
      <c r="AQ1090" s="30"/>
      <c r="AR1090" s="30"/>
      <c r="AS1090" s="30"/>
      <c r="AT1090" s="30"/>
      <c r="AU1090" s="30"/>
      <c r="AV1090" s="30"/>
      <c r="AW1090" s="30"/>
      <c r="AX1090" s="30"/>
      <c r="AY1090" s="30"/>
      <c r="AZ1090" s="30"/>
      <c r="BA1090" s="30"/>
      <c r="BB1090" s="30"/>
      <c r="BC1090" s="30"/>
      <c r="BD1090" s="30"/>
      <c r="BE1090" s="30"/>
      <c r="BF1090" s="30"/>
      <c r="BG1090" s="30"/>
      <c r="BH1090" s="30"/>
      <c r="BI1090" s="30"/>
      <c r="BJ1090" s="30"/>
      <c r="BK1090" s="30"/>
      <c r="BL1090" s="30"/>
      <c r="BM1090" s="30"/>
      <c r="BN1090" s="30"/>
      <c r="BO1090" s="30"/>
      <c r="BP1090" s="30"/>
      <c r="BQ1090" s="30"/>
      <c r="BR1090" s="30"/>
      <c r="BS1090" s="30"/>
      <c r="BT1090" s="30"/>
      <c r="BU1090" s="30"/>
      <c r="BV1090" s="30"/>
      <c r="BW1090" s="30"/>
      <c r="BX1090" s="30"/>
      <c r="BY1090" s="30"/>
      <c r="BZ1090" s="30"/>
      <c r="CA1090" s="30"/>
      <c r="CB1090" s="30"/>
      <c r="CC1090" s="30"/>
      <c r="CD1090" s="30"/>
      <c r="CE1090" s="30"/>
      <c r="CF1090" s="30"/>
      <c r="CG1090" s="30"/>
      <c r="CH1090" s="30"/>
      <c r="CI1090" s="30"/>
      <c r="CJ1090" s="30"/>
      <c r="CK1090" s="30"/>
      <c r="CL1090" s="30"/>
      <c r="CM1090" s="30"/>
      <c r="CN1090" s="30"/>
      <c r="CO1090" s="30"/>
      <c r="CP1090" s="30"/>
      <c r="CQ1090" s="30"/>
      <c r="CR1090" s="30"/>
    </row>
    <row r="1091" spans="1:96" x14ac:dyDescent="0.25">
      <c r="A1091" s="30" t="s">
        <v>1062</v>
      </c>
      <c r="B1091" s="30">
        <v>3791</v>
      </c>
      <c r="C1091" s="30" t="s">
        <v>2764</v>
      </c>
      <c r="D1091" s="30">
        <v>1550</v>
      </c>
      <c r="E1091" s="30"/>
      <c r="F1091" s="30"/>
      <c r="G1091" s="30"/>
      <c r="H1091" s="30"/>
      <c r="I1091" s="30"/>
      <c r="J1091" s="30"/>
      <c r="K1091" s="30"/>
      <c r="L1091" s="30"/>
      <c r="M1091" s="30"/>
      <c r="N1091" s="30"/>
      <c r="O1091" s="30"/>
      <c r="P1091" s="30"/>
      <c r="Q1091" s="30"/>
      <c r="R1091" s="30"/>
      <c r="S1091" s="30"/>
      <c r="T1091" s="30"/>
      <c r="U1091" s="30"/>
      <c r="V1091" s="30"/>
      <c r="W1091" s="30"/>
      <c r="X1091" s="30"/>
      <c r="Y1091" s="30"/>
      <c r="Z1091" s="30"/>
      <c r="AA1091" s="30"/>
      <c r="AB1091" s="30"/>
      <c r="AC1091" s="30"/>
      <c r="AD1091" s="30"/>
      <c r="AE1091" s="30"/>
      <c r="AF1091" s="30"/>
      <c r="AG1091" s="30"/>
      <c r="AH1091" s="30"/>
      <c r="AI1091" s="30"/>
      <c r="AJ1091" s="30"/>
      <c r="AK1091" s="30"/>
      <c r="AL1091" s="30"/>
      <c r="AM1091" s="30"/>
      <c r="AN1091" s="30"/>
      <c r="AO1091" s="30"/>
      <c r="AP1091" s="30"/>
      <c r="AQ1091" s="30"/>
      <c r="AR1091" s="30"/>
      <c r="AS1091" s="30"/>
      <c r="AT1091" s="30"/>
      <c r="AU1091" s="30"/>
      <c r="AV1091" s="30"/>
      <c r="AW1091" s="30"/>
      <c r="AX1091" s="30"/>
      <c r="AY1091" s="30"/>
      <c r="AZ1091" s="30"/>
      <c r="BA1091" s="30"/>
      <c r="BB1091" s="30"/>
      <c r="BC1091" s="30"/>
      <c r="BD1091" s="30"/>
      <c r="BE1091" s="30"/>
      <c r="BF1091" s="30"/>
      <c r="BG1091" s="30"/>
      <c r="BH1091" s="30"/>
      <c r="BI1091" s="30"/>
      <c r="BJ1091" s="30"/>
      <c r="BK1091" s="30"/>
      <c r="BL1091" s="30"/>
      <c r="BM1091" s="30"/>
      <c r="BN1091" s="30"/>
      <c r="BO1091" s="30"/>
      <c r="BP1091" s="30"/>
      <c r="BQ1091" s="30"/>
      <c r="BR1091" s="30"/>
      <c r="BS1091" s="30"/>
      <c r="BT1091" s="30"/>
      <c r="BU1091" s="30"/>
      <c r="BV1091" s="30"/>
      <c r="BW1091" s="30"/>
      <c r="BX1091" s="30"/>
      <c r="BY1091" s="30"/>
      <c r="BZ1091" s="30"/>
      <c r="CA1091" s="30"/>
      <c r="CB1091" s="30"/>
      <c r="CC1091" s="30"/>
      <c r="CD1091" s="30"/>
      <c r="CE1091" s="30"/>
      <c r="CF1091" s="30"/>
      <c r="CG1091" s="30"/>
      <c r="CH1091" s="30"/>
      <c r="CI1091" s="30"/>
      <c r="CJ1091" s="30"/>
      <c r="CK1091" s="30"/>
      <c r="CL1091" s="30"/>
      <c r="CM1091" s="30"/>
      <c r="CN1091" s="30"/>
      <c r="CO1091" s="30"/>
      <c r="CP1091" s="30"/>
      <c r="CQ1091" s="30"/>
      <c r="CR1091" s="30"/>
    </row>
    <row r="1092" spans="1:96" x14ac:dyDescent="0.25">
      <c r="A1092" s="30" t="s">
        <v>1063</v>
      </c>
      <c r="B1092" s="30">
        <v>4874</v>
      </c>
      <c r="C1092" s="30" t="s">
        <v>2700</v>
      </c>
      <c r="D1092" s="30">
        <v>480</v>
      </c>
      <c r="E1092" s="30"/>
      <c r="F1092" s="30"/>
      <c r="G1092" s="30"/>
      <c r="H1092" s="30"/>
      <c r="I1092" s="30"/>
      <c r="J1092" s="30"/>
      <c r="K1092" s="30"/>
      <c r="L1092" s="30"/>
      <c r="M1092" s="30"/>
      <c r="N1092" s="30"/>
      <c r="O1092" s="30"/>
      <c r="P1092" s="30"/>
      <c r="Q1092" s="30"/>
      <c r="R1092" s="30"/>
      <c r="S1092" s="30"/>
      <c r="T1092" s="30"/>
      <c r="U1092" s="30"/>
      <c r="V1092" s="30"/>
      <c r="W1092" s="30"/>
      <c r="X1092" s="30"/>
      <c r="Y1092" s="30"/>
      <c r="Z1092" s="30"/>
      <c r="AA1092" s="30"/>
      <c r="AB1092" s="30"/>
      <c r="AC1092" s="30"/>
      <c r="AD1092" s="30"/>
      <c r="AE1092" s="30"/>
      <c r="AF1092" s="30"/>
      <c r="AG1092" s="30"/>
      <c r="AH1092" s="30"/>
      <c r="AI1092" s="30"/>
      <c r="AJ1092" s="30"/>
      <c r="AK1092" s="30"/>
      <c r="AL1092" s="30"/>
      <c r="AM1092" s="30"/>
      <c r="AN1092" s="30"/>
      <c r="AO1092" s="30"/>
      <c r="AP1092" s="30"/>
      <c r="AQ1092" s="30"/>
      <c r="AR1092" s="30"/>
      <c r="AS1092" s="30"/>
      <c r="AT1092" s="30"/>
      <c r="AU1092" s="30"/>
      <c r="AV1092" s="30"/>
      <c r="AW1092" s="30"/>
      <c r="AX1092" s="30"/>
      <c r="AY1092" s="30"/>
      <c r="AZ1092" s="30"/>
      <c r="BA1092" s="30"/>
      <c r="BB1092" s="30"/>
      <c r="BC1092" s="30"/>
      <c r="BD1092" s="30"/>
      <c r="BE1092" s="30"/>
      <c r="BF1092" s="30"/>
      <c r="BG1092" s="30"/>
      <c r="BH1092" s="30"/>
      <c r="BI1092" s="30"/>
      <c r="BJ1092" s="30"/>
      <c r="BK1092" s="30"/>
      <c r="BL1092" s="30"/>
      <c r="BM1092" s="30"/>
      <c r="BN1092" s="30"/>
      <c r="BO1092" s="30"/>
      <c r="BP1092" s="30"/>
      <c r="BQ1092" s="30"/>
      <c r="BR1092" s="30"/>
      <c r="BS1092" s="30"/>
      <c r="BT1092" s="30"/>
      <c r="BU1092" s="30"/>
      <c r="BV1092" s="30"/>
      <c r="BW1092" s="30"/>
      <c r="BX1092" s="30"/>
      <c r="BY1092" s="30"/>
      <c r="BZ1092" s="30"/>
      <c r="CA1092" s="30"/>
      <c r="CB1092" s="30"/>
      <c r="CC1092" s="30"/>
      <c r="CD1092" s="30"/>
      <c r="CE1092" s="30"/>
      <c r="CF1092" s="30"/>
      <c r="CG1092" s="30"/>
      <c r="CH1092" s="30"/>
      <c r="CI1092" s="30"/>
      <c r="CJ1092" s="30"/>
      <c r="CK1092" s="30"/>
      <c r="CL1092" s="30"/>
      <c r="CM1092" s="30"/>
      <c r="CN1092" s="30"/>
      <c r="CO1092" s="30"/>
      <c r="CP1092" s="30"/>
      <c r="CQ1092" s="30"/>
      <c r="CR1092" s="30"/>
    </row>
    <row r="1093" spans="1:96" x14ac:dyDescent="0.25">
      <c r="A1093" s="30" t="s">
        <v>1064</v>
      </c>
      <c r="B1093" s="30">
        <v>4899</v>
      </c>
      <c r="C1093" s="30" t="s">
        <v>2954</v>
      </c>
      <c r="D1093" s="30">
        <v>1380</v>
      </c>
      <c r="E1093" s="30"/>
      <c r="F1093" s="30"/>
      <c r="G1093" s="30"/>
      <c r="H1093" s="30"/>
      <c r="I1093" s="30"/>
      <c r="J1093" s="30"/>
      <c r="K1093" s="30"/>
      <c r="L1093" s="30"/>
      <c r="M1093" s="30"/>
      <c r="N1093" s="30"/>
      <c r="O1093" s="30"/>
      <c r="P1093" s="30"/>
      <c r="Q1093" s="30"/>
      <c r="R1093" s="30"/>
      <c r="S1093" s="30"/>
      <c r="T1093" s="30"/>
      <c r="U1093" s="30"/>
      <c r="V1093" s="30"/>
      <c r="W1093" s="30"/>
      <c r="X1093" s="30"/>
      <c r="Y1093" s="30"/>
      <c r="Z1093" s="30"/>
      <c r="AA1093" s="30"/>
      <c r="AB1093" s="30"/>
      <c r="AC1093" s="30"/>
      <c r="AD1093" s="30"/>
      <c r="AE1093" s="30"/>
      <c r="AF1093" s="30"/>
      <c r="AG1093" s="30"/>
      <c r="AH1093" s="30"/>
      <c r="AI1093" s="30"/>
      <c r="AJ1093" s="30"/>
      <c r="AK1093" s="30"/>
      <c r="AL1093" s="30"/>
      <c r="AM1093" s="30"/>
      <c r="AN1093" s="30"/>
      <c r="AO1093" s="30"/>
      <c r="AP1093" s="30"/>
      <c r="AQ1093" s="30"/>
      <c r="AR1093" s="30"/>
      <c r="AS1093" s="30"/>
      <c r="AT1093" s="30"/>
      <c r="AU1093" s="30"/>
      <c r="AV1093" s="30"/>
      <c r="AW1093" s="30"/>
      <c r="AX1093" s="30"/>
      <c r="AY1093" s="30"/>
      <c r="AZ1093" s="30"/>
      <c r="BA1093" s="30"/>
      <c r="BB1093" s="30"/>
      <c r="BC1093" s="30"/>
      <c r="BD1093" s="30"/>
      <c r="BE1093" s="30"/>
      <c r="BF1093" s="30"/>
      <c r="BG1093" s="30"/>
      <c r="BH1093" s="30"/>
      <c r="BI1093" s="30"/>
      <c r="BJ1093" s="30"/>
      <c r="BK1093" s="30"/>
      <c r="BL1093" s="30"/>
      <c r="BM1093" s="30"/>
      <c r="BN1093" s="30"/>
      <c r="BO1093" s="30"/>
      <c r="BP1093" s="30"/>
      <c r="BQ1093" s="30"/>
      <c r="BR1093" s="30"/>
      <c r="BS1093" s="30"/>
      <c r="BT1093" s="30"/>
      <c r="BU1093" s="30"/>
      <c r="BV1093" s="30"/>
      <c r="BW1093" s="30"/>
      <c r="BX1093" s="30"/>
      <c r="BY1093" s="30"/>
      <c r="BZ1093" s="30"/>
      <c r="CA1093" s="30"/>
      <c r="CB1093" s="30"/>
      <c r="CC1093" s="30"/>
      <c r="CD1093" s="30"/>
      <c r="CE1093" s="30"/>
      <c r="CF1093" s="30"/>
      <c r="CG1093" s="30"/>
      <c r="CH1093" s="30"/>
      <c r="CI1093" s="30"/>
      <c r="CJ1093" s="30"/>
      <c r="CK1093" s="30"/>
      <c r="CL1093" s="30"/>
      <c r="CM1093" s="30"/>
      <c r="CN1093" s="30"/>
      <c r="CO1093" s="30"/>
      <c r="CP1093" s="30"/>
      <c r="CQ1093" s="30"/>
      <c r="CR1093" s="30"/>
    </row>
    <row r="1094" spans="1:96" x14ac:dyDescent="0.25">
      <c r="A1094" s="30" t="s">
        <v>1066</v>
      </c>
      <c r="B1094" s="30">
        <v>4904</v>
      </c>
      <c r="C1094" s="30" t="s">
        <v>2955</v>
      </c>
      <c r="D1094" s="30">
        <v>1510</v>
      </c>
      <c r="E1094" s="30"/>
      <c r="F1094" s="30"/>
      <c r="G1094" s="30"/>
      <c r="H1094" s="30"/>
      <c r="I1094" s="30"/>
      <c r="J1094" s="30"/>
      <c r="K1094" s="30"/>
      <c r="L1094" s="30"/>
      <c r="M1094" s="30"/>
      <c r="N1094" s="30"/>
      <c r="O1094" s="30"/>
      <c r="P1094" s="30"/>
      <c r="Q1094" s="30"/>
      <c r="R1094" s="30"/>
      <c r="S1094" s="30"/>
      <c r="T1094" s="30"/>
      <c r="U1094" s="30"/>
      <c r="V1094" s="30"/>
      <c r="W1094" s="30"/>
      <c r="X1094" s="30"/>
      <c r="Y1094" s="30"/>
      <c r="Z1094" s="30"/>
      <c r="AA1094" s="30"/>
      <c r="AB1094" s="30"/>
      <c r="AC1094" s="30"/>
      <c r="AD1094" s="30"/>
      <c r="AE1094" s="30"/>
      <c r="AF1094" s="30"/>
      <c r="AG1094" s="30"/>
      <c r="AH1094" s="30"/>
      <c r="AI1094" s="30"/>
      <c r="AJ1094" s="30"/>
      <c r="AK1094" s="30"/>
      <c r="AL1094" s="30"/>
      <c r="AM1094" s="30"/>
      <c r="AN1094" s="30"/>
      <c r="AO1094" s="30"/>
      <c r="AP1094" s="30"/>
      <c r="AQ1094" s="30"/>
      <c r="AR1094" s="30"/>
      <c r="AS1094" s="30"/>
      <c r="AT1094" s="30"/>
      <c r="AU1094" s="30"/>
      <c r="AV1094" s="30"/>
      <c r="AW1094" s="30"/>
      <c r="AX1094" s="30"/>
      <c r="AY1094" s="30"/>
      <c r="AZ1094" s="30"/>
      <c r="BA1094" s="30"/>
      <c r="BB1094" s="30"/>
      <c r="BC1094" s="30"/>
      <c r="BD1094" s="30"/>
      <c r="BE1094" s="30"/>
      <c r="BF1094" s="30"/>
      <c r="BG1094" s="30"/>
      <c r="BH1094" s="30"/>
      <c r="BI1094" s="30"/>
      <c r="BJ1094" s="30"/>
      <c r="BK1094" s="30"/>
      <c r="BL1094" s="30"/>
      <c r="BM1094" s="30"/>
      <c r="BN1094" s="30"/>
      <c r="BO1094" s="30"/>
      <c r="BP1094" s="30"/>
      <c r="BQ1094" s="30"/>
      <c r="BR1094" s="30"/>
      <c r="BS1094" s="30"/>
      <c r="BT1094" s="30"/>
      <c r="BU1094" s="30"/>
      <c r="BV1094" s="30"/>
      <c r="BW1094" s="30"/>
      <c r="BX1094" s="30"/>
      <c r="BY1094" s="30"/>
      <c r="BZ1094" s="30"/>
      <c r="CA1094" s="30"/>
      <c r="CB1094" s="30"/>
      <c r="CC1094" s="30"/>
      <c r="CD1094" s="30"/>
      <c r="CE1094" s="30"/>
      <c r="CF1094" s="30"/>
      <c r="CG1094" s="30"/>
      <c r="CH1094" s="30"/>
      <c r="CI1094" s="30"/>
      <c r="CJ1094" s="30"/>
      <c r="CK1094" s="30"/>
      <c r="CL1094" s="30"/>
      <c r="CM1094" s="30"/>
      <c r="CN1094" s="30"/>
      <c r="CO1094" s="30"/>
      <c r="CP1094" s="30"/>
      <c r="CQ1094" s="30"/>
      <c r="CR1094" s="30"/>
    </row>
    <row r="1095" spans="1:96" x14ac:dyDescent="0.25">
      <c r="A1095" s="30" t="s">
        <v>1067</v>
      </c>
      <c r="B1095" s="30">
        <v>4901</v>
      </c>
      <c r="C1095" s="30" t="s">
        <v>2955</v>
      </c>
      <c r="D1095" s="30">
        <v>1510</v>
      </c>
      <c r="E1095" s="30"/>
      <c r="F1095" s="30"/>
      <c r="G1095" s="30"/>
      <c r="H1095" s="30"/>
      <c r="I1095" s="30"/>
      <c r="J1095" s="30"/>
      <c r="K1095" s="30"/>
      <c r="L1095" s="30"/>
      <c r="M1095" s="30"/>
      <c r="N1095" s="30"/>
      <c r="O1095" s="30"/>
      <c r="P1095" s="30"/>
      <c r="Q1095" s="30"/>
      <c r="R1095" s="30"/>
      <c r="S1095" s="30"/>
      <c r="T1095" s="30"/>
      <c r="U1095" s="30"/>
      <c r="V1095" s="30"/>
      <c r="W1095" s="30"/>
      <c r="X1095" s="30"/>
      <c r="Y1095" s="30"/>
      <c r="Z1095" s="30"/>
      <c r="AA1095" s="30"/>
      <c r="AB1095" s="30"/>
      <c r="AC1095" s="30"/>
      <c r="AD1095" s="30"/>
      <c r="AE1095" s="30"/>
      <c r="AF1095" s="30"/>
      <c r="AG1095" s="30"/>
      <c r="AH1095" s="30"/>
      <c r="AI1095" s="30"/>
      <c r="AJ1095" s="30"/>
      <c r="AK1095" s="30"/>
      <c r="AL1095" s="30"/>
      <c r="AM1095" s="30"/>
      <c r="AN1095" s="30"/>
      <c r="AO1095" s="30"/>
      <c r="AP1095" s="30"/>
      <c r="AQ1095" s="30"/>
      <c r="AR1095" s="30"/>
      <c r="AS1095" s="30"/>
      <c r="AT1095" s="30"/>
      <c r="AU1095" s="30"/>
      <c r="AV1095" s="30"/>
      <c r="AW1095" s="30"/>
      <c r="AX1095" s="30"/>
      <c r="AY1095" s="30"/>
      <c r="AZ1095" s="30"/>
      <c r="BA1095" s="30"/>
      <c r="BB1095" s="30"/>
      <c r="BC1095" s="30"/>
      <c r="BD1095" s="30"/>
      <c r="BE1095" s="30"/>
      <c r="BF1095" s="30"/>
      <c r="BG1095" s="30"/>
      <c r="BH1095" s="30"/>
      <c r="BI1095" s="30"/>
      <c r="BJ1095" s="30"/>
      <c r="BK1095" s="30"/>
      <c r="BL1095" s="30"/>
      <c r="BM1095" s="30"/>
      <c r="BN1095" s="30"/>
      <c r="BO1095" s="30"/>
      <c r="BP1095" s="30"/>
      <c r="BQ1095" s="30"/>
      <c r="BR1095" s="30"/>
      <c r="BS1095" s="30"/>
      <c r="BT1095" s="30"/>
      <c r="BU1095" s="30"/>
      <c r="BV1095" s="30"/>
      <c r="BW1095" s="30"/>
      <c r="BX1095" s="30"/>
      <c r="BY1095" s="30"/>
      <c r="BZ1095" s="30"/>
      <c r="CA1095" s="30"/>
      <c r="CB1095" s="30"/>
      <c r="CC1095" s="30"/>
      <c r="CD1095" s="30"/>
      <c r="CE1095" s="30"/>
      <c r="CF1095" s="30"/>
      <c r="CG1095" s="30"/>
      <c r="CH1095" s="30"/>
      <c r="CI1095" s="30"/>
      <c r="CJ1095" s="30"/>
      <c r="CK1095" s="30"/>
      <c r="CL1095" s="30"/>
      <c r="CM1095" s="30"/>
      <c r="CN1095" s="30"/>
      <c r="CO1095" s="30"/>
      <c r="CP1095" s="30"/>
      <c r="CQ1095" s="30"/>
      <c r="CR1095" s="30"/>
    </row>
    <row r="1096" spans="1:96" x14ac:dyDescent="0.25">
      <c r="A1096" s="30" t="s">
        <v>1068</v>
      </c>
      <c r="B1096" s="30">
        <v>4908</v>
      </c>
      <c r="C1096" s="30" t="s">
        <v>2913</v>
      </c>
      <c r="D1096" s="30">
        <v>2610</v>
      </c>
      <c r="E1096" s="30"/>
      <c r="F1096" s="30"/>
      <c r="G1096" s="30"/>
      <c r="H1096" s="30"/>
      <c r="I1096" s="30"/>
      <c r="J1096" s="30"/>
      <c r="K1096" s="30"/>
      <c r="L1096" s="30"/>
      <c r="M1096" s="30"/>
      <c r="N1096" s="30"/>
      <c r="O1096" s="30"/>
      <c r="P1096" s="30"/>
      <c r="Q1096" s="30"/>
      <c r="R1096" s="30"/>
      <c r="S1096" s="30"/>
      <c r="T1096" s="30"/>
      <c r="U1096" s="30"/>
      <c r="V1096" s="30"/>
      <c r="W1096" s="30"/>
      <c r="X1096" s="30"/>
      <c r="Y1096" s="30"/>
      <c r="Z1096" s="30"/>
      <c r="AA1096" s="30"/>
      <c r="AB1096" s="30"/>
      <c r="AC1096" s="30"/>
      <c r="AD1096" s="30"/>
      <c r="AE1096" s="30"/>
      <c r="AF1096" s="30"/>
      <c r="AG1096" s="30"/>
      <c r="AH1096" s="30"/>
      <c r="AI1096" s="30"/>
      <c r="AJ1096" s="30"/>
      <c r="AK1096" s="30"/>
      <c r="AL1096" s="30"/>
      <c r="AM1096" s="30"/>
      <c r="AN1096" s="30"/>
      <c r="AO1096" s="30"/>
      <c r="AP1096" s="30"/>
      <c r="AQ1096" s="30"/>
      <c r="AR1096" s="30"/>
      <c r="AS1096" s="30"/>
      <c r="AT1096" s="30"/>
      <c r="AU1096" s="30"/>
      <c r="AV1096" s="30"/>
      <c r="AW1096" s="30"/>
      <c r="AX1096" s="30"/>
      <c r="AY1096" s="30"/>
      <c r="AZ1096" s="30"/>
      <c r="BA1096" s="30"/>
      <c r="BB1096" s="30"/>
      <c r="BC1096" s="30"/>
      <c r="BD1096" s="30"/>
      <c r="BE1096" s="30"/>
      <c r="BF1096" s="30"/>
      <c r="BG1096" s="30"/>
      <c r="BH1096" s="30"/>
      <c r="BI1096" s="30"/>
      <c r="BJ1096" s="30"/>
      <c r="BK1096" s="30"/>
      <c r="BL1096" s="30"/>
      <c r="BM1096" s="30"/>
      <c r="BN1096" s="30"/>
      <c r="BO1096" s="30"/>
      <c r="BP1096" s="30"/>
      <c r="BQ1096" s="30"/>
      <c r="BR1096" s="30"/>
      <c r="BS1096" s="30"/>
      <c r="BT1096" s="30"/>
      <c r="BU1096" s="30"/>
      <c r="BV1096" s="30"/>
      <c r="BW1096" s="30"/>
      <c r="BX1096" s="30"/>
      <c r="BY1096" s="30"/>
      <c r="BZ1096" s="30"/>
      <c r="CA1096" s="30"/>
      <c r="CB1096" s="30"/>
      <c r="CC1096" s="30"/>
      <c r="CD1096" s="30"/>
      <c r="CE1096" s="30"/>
      <c r="CF1096" s="30"/>
      <c r="CG1096" s="30"/>
      <c r="CH1096" s="30"/>
      <c r="CI1096" s="30"/>
      <c r="CJ1096" s="30"/>
      <c r="CK1096" s="30"/>
      <c r="CL1096" s="30"/>
      <c r="CM1096" s="30"/>
      <c r="CN1096" s="30"/>
      <c r="CO1096" s="30"/>
      <c r="CP1096" s="30"/>
      <c r="CQ1096" s="30"/>
      <c r="CR1096" s="30"/>
    </row>
    <row r="1097" spans="1:96" x14ac:dyDescent="0.25">
      <c r="A1097" s="30" t="s">
        <v>1069</v>
      </c>
      <c r="B1097" s="30">
        <v>5255</v>
      </c>
      <c r="C1097" s="30" t="s">
        <v>2642</v>
      </c>
      <c r="D1097" s="30">
        <v>880</v>
      </c>
      <c r="E1097" s="30"/>
      <c r="F1097" s="30"/>
      <c r="G1097" s="30"/>
      <c r="H1097" s="30"/>
      <c r="I1097" s="30"/>
      <c r="J1097" s="30"/>
      <c r="K1097" s="30"/>
      <c r="L1097" s="30"/>
      <c r="M1097" s="30"/>
      <c r="N1097" s="30"/>
      <c r="O1097" s="30"/>
      <c r="P1097" s="30"/>
      <c r="Q1097" s="30"/>
      <c r="R1097" s="30"/>
      <c r="S1097" s="30"/>
      <c r="T1097" s="30"/>
      <c r="U1097" s="30"/>
      <c r="V1097" s="30"/>
      <c r="W1097" s="30"/>
      <c r="X1097" s="30"/>
      <c r="Y1097" s="30"/>
      <c r="Z1097" s="30"/>
      <c r="AA1097" s="30"/>
      <c r="AB1097" s="30"/>
      <c r="AC1097" s="30"/>
      <c r="AD1097" s="30"/>
      <c r="AE1097" s="30"/>
      <c r="AF1097" s="30"/>
      <c r="AG1097" s="30"/>
      <c r="AH1097" s="30"/>
      <c r="AI1097" s="30"/>
      <c r="AJ1097" s="30"/>
      <c r="AK1097" s="30"/>
      <c r="AL1097" s="30"/>
      <c r="AM1097" s="30"/>
      <c r="AN1097" s="30"/>
      <c r="AO1097" s="30"/>
      <c r="AP1097" s="30"/>
      <c r="AQ1097" s="30"/>
      <c r="AR1097" s="30"/>
      <c r="AS1097" s="30"/>
      <c r="AT1097" s="30"/>
      <c r="AU1097" s="30"/>
      <c r="AV1097" s="30"/>
      <c r="AW1097" s="30"/>
      <c r="AX1097" s="30"/>
      <c r="AY1097" s="30"/>
      <c r="AZ1097" s="30"/>
      <c r="BA1097" s="30"/>
      <c r="BB1097" s="30"/>
      <c r="BC1097" s="30"/>
      <c r="BD1097" s="30"/>
      <c r="BE1097" s="30"/>
      <c r="BF1097" s="30"/>
      <c r="BG1097" s="30"/>
      <c r="BH1097" s="30"/>
      <c r="BI1097" s="30"/>
      <c r="BJ1097" s="30"/>
      <c r="BK1097" s="30"/>
      <c r="BL1097" s="30"/>
      <c r="BM1097" s="30"/>
      <c r="BN1097" s="30"/>
      <c r="BO1097" s="30"/>
      <c r="BP1097" s="30"/>
      <c r="BQ1097" s="30"/>
      <c r="BR1097" s="30"/>
      <c r="BS1097" s="30"/>
      <c r="BT1097" s="30"/>
      <c r="BU1097" s="30"/>
      <c r="BV1097" s="30"/>
      <c r="BW1097" s="30"/>
      <c r="BX1097" s="30"/>
      <c r="BY1097" s="30"/>
      <c r="BZ1097" s="30"/>
      <c r="CA1097" s="30"/>
      <c r="CB1097" s="30"/>
      <c r="CC1097" s="30"/>
      <c r="CD1097" s="30"/>
      <c r="CE1097" s="30"/>
      <c r="CF1097" s="30"/>
      <c r="CG1097" s="30"/>
      <c r="CH1097" s="30"/>
      <c r="CI1097" s="30"/>
      <c r="CJ1097" s="30"/>
      <c r="CK1097" s="30"/>
      <c r="CL1097" s="30"/>
      <c r="CM1097" s="30"/>
      <c r="CN1097" s="30"/>
      <c r="CO1097" s="30"/>
      <c r="CP1097" s="30"/>
      <c r="CQ1097" s="30"/>
      <c r="CR1097" s="30"/>
    </row>
    <row r="1098" spans="1:96" x14ac:dyDescent="0.25">
      <c r="A1098" s="30" t="s">
        <v>1070</v>
      </c>
      <c r="B1098" s="30">
        <v>4910</v>
      </c>
      <c r="C1098" s="30" t="s">
        <v>2642</v>
      </c>
      <c r="D1098" s="30">
        <v>880</v>
      </c>
      <c r="E1098" s="30"/>
      <c r="F1098" s="30"/>
      <c r="G1098" s="30"/>
      <c r="H1098" s="30"/>
      <c r="I1098" s="30"/>
      <c r="J1098" s="30"/>
      <c r="K1098" s="30"/>
      <c r="L1098" s="30"/>
      <c r="M1098" s="30"/>
      <c r="N1098" s="30"/>
      <c r="O1098" s="30"/>
      <c r="P1098" s="30"/>
      <c r="Q1098" s="30"/>
      <c r="R1098" s="30"/>
      <c r="S1098" s="30"/>
      <c r="T1098" s="30"/>
      <c r="U1098" s="30"/>
      <c r="V1098" s="30"/>
      <c r="W1098" s="30"/>
      <c r="X1098" s="30"/>
      <c r="Y1098" s="30"/>
      <c r="Z1098" s="30"/>
      <c r="AA1098" s="30"/>
      <c r="AB1098" s="30"/>
      <c r="AC1098" s="30"/>
      <c r="AD1098" s="30"/>
      <c r="AE1098" s="30"/>
      <c r="AF1098" s="30"/>
      <c r="AG1098" s="30"/>
      <c r="AH1098" s="30"/>
      <c r="AI1098" s="30"/>
      <c r="AJ1098" s="30"/>
      <c r="AK1098" s="30"/>
      <c r="AL1098" s="30"/>
      <c r="AM1098" s="30"/>
      <c r="AN1098" s="30"/>
      <c r="AO1098" s="30"/>
      <c r="AP1098" s="30"/>
      <c r="AQ1098" s="30"/>
      <c r="AR1098" s="30"/>
      <c r="AS1098" s="30"/>
      <c r="AT1098" s="30"/>
      <c r="AU1098" s="30"/>
      <c r="AV1098" s="30"/>
      <c r="AW1098" s="30"/>
      <c r="AX1098" s="30"/>
      <c r="AY1098" s="30"/>
      <c r="AZ1098" s="30"/>
      <c r="BA1098" s="30"/>
      <c r="BB1098" s="30"/>
      <c r="BC1098" s="30"/>
      <c r="BD1098" s="30"/>
      <c r="BE1098" s="30"/>
      <c r="BF1098" s="30"/>
      <c r="BG1098" s="30"/>
      <c r="BH1098" s="30"/>
      <c r="BI1098" s="30"/>
      <c r="BJ1098" s="30"/>
      <c r="BK1098" s="30"/>
      <c r="BL1098" s="30"/>
      <c r="BM1098" s="30"/>
      <c r="BN1098" s="30"/>
      <c r="BO1098" s="30"/>
      <c r="BP1098" s="30"/>
      <c r="BQ1098" s="30"/>
      <c r="BR1098" s="30"/>
      <c r="BS1098" s="30"/>
      <c r="BT1098" s="30"/>
      <c r="BU1098" s="30"/>
      <c r="BV1098" s="30"/>
      <c r="BW1098" s="30"/>
      <c r="BX1098" s="30"/>
      <c r="BY1098" s="30"/>
      <c r="BZ1098" s="30"/>
      <c r="CA1098" s="30"/>
      <c r="CB1098" s="30"/>
      <c r="CC1098" s="30"/>
      <c r="CD1098" s="30"/>
      <c r="CE1098" s="30"/>
      <c r="CF1098" s="30"/>
      <c r="CG1098" s="30"/>
      <c r="CH1098" s="30"/>
      <c r="CI1098" s="30"/>
      <c r="CJ1098" s="30"/>
      <c r="CK1098" s="30"/>
      <c r="CL1098" s="30"/>
      <c r="CM1098" s="30"/>
      <c r="CN1098" s="30"/>
      <c r="CO1098" s="30"/>
      <c r="CP1098" s="30"/>
      <c r="CQ1098" s="30"/>
      <c r="CR1098" s="30"/>
    </row>
    <row r="1099" spans="1:96" x14ac:dyDescent="0.25">
      <c r="A1099" s="30" t="s">
        <v>1071</v>
      </c>
      <c r="B1099" s="30">
        <v>4942</v>
      </c>
      <c r="C1099" s="30" t="s">
        <v>2666</v>
      </c>
      <c r="D1099" s="30">
        <v>1420</v>
      </c>
      <c r="E1099" s="30"/>
      <c r="F1099" s="30"/>
      <c r="G1099" s="30"/>
      <c r="H1099" s="30"/>
      <c r="I1099" s="30"/>
      <c r="J1099" s="30"/>
      <c r="K1099" s="30"/>
      <c r="L1099" s="30"/>
      <c r="M1099" s="30"/>
      <c r="N1099" s="30"/>
      <c r="O1099" s="30"/>
      <c r="P1099" s="30"/>
      <c r="Q1099" s="30"/>
      <c r="R1099" s="30"/>
      <c r="S1099" s="30"/>
      <c r="T1099" s="30"/>
      <c r="U1099" s="30"/>
      <c r="V1099" s="30"/>
      <c r="W1099" s="30"/>
      <c r="X1099" s="30"/>
      <c r="Y1099" s="30"/>
      <c r="Z1099" s="30"/>
      <c r="AA1099" s="30"/>
      <c r="AB1099" s="30"/>
      <c r="AC1099" s="30"/>
      <c r="AD1099" s="30"/>
      <c r="AE1099" s="30"/>
      <c r="AF1099" s="30"/>
      <c r="AG1099" s="30"/>
      <c r="AH1099" s="30"/>
      <c r="AI1099" s="30"/>
      <c r="AJ1099" s="30"/>
      <c r="AK1099" s="30"/>
      <c r="AL1099" s="30"/>
      <c r="AM1099" s="30"/>
      <c r="AN1099" s="30"/>
      <c r="AO1099" s="30"/>
      <c r="AP1099" s="30"/>
      <c r="AQ1099" s="30"/>
      <c r="AR1099" s="30"/>
      <c r="AS1099" s="30"/>
      <c r="AT1099" s="30"/>
      <c r="AU1099" s="30"/>
      <c r="AV1099" s="30"/>
      <c r="AW1099" s="30"/>
      <c r="AX1099" s="30"/>
      <c r="AY1099" s="30"/>
      <c r="AZ1099" s="30"/>
      <c r="BA1099" s="30"/>
      <c r="BB1099" s="30"/>
      <c r="BC1099" s="30"/>
      <c r="BD1099" s="30"/>
      <c r="BE1099" s="30"/>
      <c r="BF1099" s="30"/>
      <c r="BG1099" s="30"/>
      <c r="BH1099" s="30"/>
      <c r="BI1099" s="30"/>
      <c r="BJ1099" s="30"/>
      <c r="BK1099" s="30"/>
      <c r="BL1099" s="30"/>
      <c r="BM1099" s="30"/>
      <c r="BN1099" s="30"/>
      <c r="BO1099" s="30"/>
      <c r="BP1099" s="30"/>
      <c r="BQ1099" s="30"/>
      <c r="BR1099" s="30"/>
      <c r="BS1099" s="30"/>
      <c r="BT1099" s="30"/>
      <c r="BU1099" s="30"/>
      <c r="BV1099" s="30"/>
      <c r="BW1099" s="30"/>
      <c r="BX1099" s="30"/>
      <c r="BY1099" s="30"/>
      <c r="BZ1099" s="30"/>
      <c r="CA1099" s="30"/>
      <c r="CB1099" s="30"/>
      <c r="CC1099" s="30"/>
      <c r="CD1099" s="30"/>
      <c r="CE1099" s="30"/>
      <c r="CF1099" s="30"/>
      <c r="CG1099" s="30"/>
      <c r="CH1099" s="30"/>
      <c r="CI1099" s="30"/>
      <c r="CJ1099" s="30"/>
      <c r="CK1099" s="30"/>
      <c r="CL1099" s="30"/>
      <c r="CM1099" s="30"/>
      <c r="CN1099" s="30"/>
      <c r="CO1099" s="30"/>
      <c r="CP1099" s="30"/>
      <c r="CQ1099" s="30"/>
      <c r="CR1099" s="30"/>
    </row>
    <row r="1100" spans="1:96" x14ac:dyDescent="0.25">
      <c r="A1100" s="30" t="s">
        <v>1072</v>
      </c>
      <c r="B1100" s="30">
        <v>4960</v>
      </c>
      <c r="C1100" s="30" t="s">
        <v>2693</v>
      </c>
      <c r="D1100" s="30">
        <v>2660</v>
      </c>
      <c r="E1100" s="30"/>
      <c r="F1100" s="30"/>
      <c r="G1100" s="30"/>
      <c r="H1100" s="30"/>
      <c r="I1100" s="30"/>
      <c r="J1100" s="30"/>
      <c r="K1100" s="30"/>
      <c r="L1100" s="30"/>
      <c r="M1100" s="30"/>
      <c r="N1100" s="30"/>
      <c r="O1100" s="30"/>
      <c r="P1100" s="30"/>
      <c r="Q1100" s="30"/>
      <c r="R1100" s="30"/>
      <c r="S1100" s="30"/>
      <c r="T1100" s="30"/>
      <c r="U1100" s="30"/>
      <c r="V1100" s="30"/>
      <c r="W1100" s="30"/>
      <c r="X1100" s="30"/>
      <c r="Y1100" s="30"/>
      <c r="Z1100" s="30"/>
      <c r="AA1100" s="30"/>
      <c r="AB1100" s="30"/>
      <c r="AC1100" s="30"/>
      <c r="AD1100" s="30"/>
      <c r="AE1100" s="30"/>
      <c r="AF1100" s="30"/>
      <c r="AG1100" s="30"/>
      <c r="AH1100" s="30"/>
      <c r="AI1100" s="30"/>
      <c r="AJ1100" s="30"/>
      <c r="AK1100" s="30"/>
      <c r="AL1100" s="30"/>
      <c r="AM1100" s="30"/>
      <c r="AN1100" s="30"/>
      <c r="AO1100" s="30"/>
      <c r="AP1100" s="30"/>
      <c r="AQ1100" s="30"/>
      <c r="AR1100" s="30"/>
      <c r="AS1100" s="30"/>
      <c r="AT1100" s="30"/>
      <c r="AU1100" s="30"/>
      <c r="AV1100" s="30"/>
      <c r="AW1100" s="30"/>
      <c r="AX1100" s="30"/>
      <c r="AY1100" s="30"/>
      <c r="AZ1100" s="30"/>
      <c r="BA1100" s="30"/>
      <c r="BB1100" s="30"/>
      <c r="BC1100" s="30"/>
      <c r="BD1100" s="30"/>
      <c r="BE1100" s="30"/>
      <c r="BF1100" s="30"/>
      <c r="BG1100" s="30"/>
      <c r="BH1100" s="30"/>
      <c r="BI1100" s="30"/>
      <c r="BJ1100" s="30"/>
      <c r="BK1100" s="30"/>
      <c r="BL1100" s="30"/>
      <c r="BM1100" s="30"/>
      <c r="BN1100" s="30"/>
      <c r="BO1100" s="30"/>
      <c r="BP1100" s="30"/>
      <c r="BQ1100" s="30"/>
      <c r="BR1100" s="30"/>
      <c r="BS1100" s="30"/>
      <c r="BT1100" s="30"/>
      <c r="BU1100" s="30"/>
      <c r="BV1100" s="30"/>
      <c r="BW1100" s="30"/>
      <c r="BX1100" s="30"/>
      <c r="BY1100" s="30"/>
      <c r="BZ1100" s="30"/>
      <c r="CA1100" s="30"/>
      <c r="CB1100" s="30"/>
      <c r="CC1100" s="30"/>
      <c r="CD1100" s="30"/>
      <c r="CE1100" s="30"/>
      <c r="CF1100" s="30"/>
      <c r="CG1100" s="30"/>
      <c r="CH1100" s="30"/>
      <c r="CI1100" s="30"/>
      <c r="CJ1100" s="30"/>
      <c r="CK1100" s="30"/>
      <c r="CL1100" s="30"/>
      <c r="CM1100" s="30"/>
      <c r="CN1100" s="30"/>
      <c r="CO1100" s="30"/>
      <c r="CP1100" s="30"/>
      <c r="CQ1100" s="30"/>
      <c r="CR1100" s="30"/>
    </row>
    <row r="1101" spans="1:96" x14ac:dyDescent="0.25">
      <c r="A1101" s="30" t="s">
        <v>1073</v>
      </c>
      <c r="B1101" s="30">
        <v>4956</v>
      </c>
      <c r="C1101" s="30" t="s">
        <v>2693</v>
      </c>
      <c r="D1101" s="30">
        <v>2660</v>
      </c>
      <c r="E1101" s="30"/>
      <c r="F1101" s="30"/>
      <c r="G1101" s="30"/>
      <c r="H1101" s="30"/>
      <c r="I1101" s="30"/>
      <c r="J1101" s="30"/>
      <c r="K1101" s="30"/>
      <c r="L1101" s="30"/>
      <c r="M1101" s="30"/>
      <c r="N1101" s="30"/>
      <c r="O1101" s="30"/>
      <c r="P1101" s="30"/>
      <c r="Q1101" s="30"/>
      <c r="R1101" s="30"/>
      <c r="S1101" s="30"/>
      <c r="T1101" s="30"/>
      <c r="U1101" s="30"/>
      <c r="V1101" s="30"/>
      <c r="W1101" s="30"/>
      <c r="X1101" s="30"/>
      <c r="Y1101" s="30"/>
      <c r="Z1101" s="30"/>
      <c r="AA1101" s="30"/>
      <c r="AB1101" s="30"/>
      <c r="AC1101" s="30"/>
      <c r="AD1101" s="30"/>
      <c r="AE1101" s="30"/>
      <c r="AF1101" s="30"/>
      <c r="AG1101" s="30"/>
      <c r="AH1101" s="30"/>
      <c r="AI1101" s="30"/>
      <c r="AJ1101" s="30"/>
      <c r="AK1101" s="30"/>
      <c r="AL1101" s="30"/>
      <c r="AM1101" s="30"/>
      <c r="AN1101" s="30"/>
      <c r="AO1101" s="30"/>
      <c r="AP1101" s="30"/>
      <c r="AQ1101" s="30"/>
      <c r="AR1101" s="30"/>
      <c r="AS1101" s="30"/>
      <c r="AT1101" s="30"/>
      <c r="AU1101" s="30"/>
      <c r="AV1101" s="30"/>
      <c r="AW1101" s="30"/>
      <c r="AX1101" s="30"/>
      <c r="AY1101" s="30"/>
      <c r="AZ1101" s="30"/>
      <c r="BA1101" s="30"/>
      <c r="BB1101" s="30"/>
      <c r="BC1101" s="30"/>
      <c r="BD1101" s="30"/>
      <c r="BE1101" s="30"/>
      <c r="BF1101" s="30"/>
      <c r="BG1101" s="30"/>
      <c r="BH1101" s="30"/>
      <c r="BI1101" s="30"/>
      <c r="BJ1101" s="30"/>
      <c r="BK1101" s="30"/>
      <c r="BL1101" s="30"/>
      <c r="BM1101" s="30"/>
      <c r="BN1101" s="30"/>
      <c r="BO1101" s="30"/>
      <c r="BP1101" s="30"/>
      <c r="BQ1101" s="30"/>
      <c r="BR1101" s="30"/>
      <c r="BS1101" s="30"/>
      <c r="BT1101" s="30"/>
      <c r="BU1101" s="30"/>
      <c r="BV1101" s="30"/>
      <c r="BW1101" s="30"/>
      <c r="BX1101" s="30"/>
      <c r="BY1101" s="30"/>
      <c r="BZ1101" s="30"/>
      <c r="CA1101" s="30"/>
      <c r="CB1101" s="30"/>
      <c r="CC1101" s="30"/>
      <c r="CD1101" s="30"/>
      <c r="CE1101" s="30"/>
      <c r="CF1101" s="30"/>
      <c r="CG1101" s="30"/>
      <c r="CH1101" s="30"/>
      <c r="CI1101" s="30"/>
      <c r="CJ1101" s="30"/>
      <c r="CK1101" s="30"/>
      <c r="CL1101" s="30"/>
      <c r="CM1101" s="30"/>
      <c r="CN1101" s="30"/>
      <c r="CO1101" s="30"/>
      <c r="CP1101" s="30"/>
      <c r="CQ1101" s="30"/>
      <c r="CR1101" s="30"/>
    </row>
    <row r="1102" spans="1:96" x14ac:dyDescent="0.25">
      <c r="A1102" s="30" t="s">
        <v>1074</v>
      </c>
      <c r="B1102" s="30">
        <v>1962</v>
      </c>
      <c r="C1102" s="30" t="s">
        <v>2897</v>
      </c>
      <c r="D1102" s="30">
        <v>2010</v>
      </c>
      <c r="E1102" s="30"/>
      <c r="F1102" s="30"/>
      <c r="G1102" s="30"/>
      <c r="H1102" s="30"/>
      <c r="I1102" s="30"/>
      <c r="J1102" s="30"/>
      <c r="K1102" s="30"/>
      <c r="L1102" s="30"/>
      <c r="M1102" s="30"/>
      <c r="N1102" s="30"/>
      <c r="O1102" s="30"/>
      <c r="P1102" s="30"/>
      <c r="Q1102" s="30"/>
      <c r="R1102" s="30"/>
      <c r="S1102" s="30"/>
      <c r="T1102" s="30"/>
      <c r="U1102" s="30"/>
      <c r="V1102" s="30"/>
      <c r="W1102" s="30"/>
      <c r="X1102" s="30"/>
      <c r="Y1102" s="30"/>
      <c r="Z1102" s="30"/>
      <c r="AA1102" s="30"/>
      <c r="AB1102" s="30"/>
      <c r="AC1102" s="30"/>
      <c r="AD1102" s="30"/>
      <c r="AE1102" s="30"/>
      <c r="AF1102" s="30"/>
      <c r="AG1102" s="30"/>
      <c r="AH1102" s="30"/>
      <c r="AI1102" s="30"/>
      <c r="AJ1102" s="30"/>
      <c r="AK1102" s="30"/>
      <c r="AL1102" s="30"/>
      <c r="AM1102" s="30"/>
      <c r="AN1102" s="30"/>
      <c r="AO1102" s="30"/>
      <c r="AP1102" s="30"/>
      <c r="AQ1102" s="30"/>
      <c r="AR1102" s="30"/>
      <c r="AS1102" s="30"/>
      <c r="AT1102" s="30"/>
      <c r="AU1102" s="30"/>
      <c r="AV1102" s="30"/>
      <c r="AW1102" s="30"/>
      <c r="AX1102" s="30"/>
      <c r="AY1102" s="30"/>
      <c r="AZ1102" s="30"/>
      <c r="BA1102" s="30"/>
      <c r="BB1102" s="30"/>
      <c r="BC1102" s="30"/>
      <c r="BD1102" s="30"/>
      <c r="BE1102" s="30"/>
      <c r="BF1102" s="30"/>
      <c r="BG1102" s="30"/>
      <c r="BH1102" s="30"/>
      <c r="BI1102" s="30"/>
      <c r="BJ1102" s="30"/>
      <c r="BK1102" s="30"/>
      <c r="BL1102" s="30"/>
      <c r="BM1102" s="30"/>
      <c r="BN1102" s="30"/>
      <c r="BO1102" s="30"/>
      <c r="BP1102" s="30"/>
      <c r="BQ1102" s="30"/>
      <c r="BR1102" s="30"/>
      <c r="BS1102" s="30"/>
      <c r="BT1102" s="30"/>
      <c r="BU1102" s="30"/>
      <c r="BV1102" s="30"/>
      <c r="BW1102" s="30"/>
      <c r="BX1102" s="30"/>
      <c r="BY1102" s="30"/>
      <c r="BZ1102" s="30"/>
      <c r="CA1102" s="30"/>
      <c r="CB1102" s="30"/>
      <c r="CC1102" s="30"/>
      <c r="CD1102" s="30"/>
      <c r="CE1102" s="30"/>
      <c r="CF1102" s="30"/>
      <c r="CG1102" s="30"/>
      <c r="CH1102" s="30"/>
      <c r="CI1102" s="30"/>
      <c r="CJ1102" s="30"/>
      <c r="CK1102" s="30"/>
      <c r="CL1102" s="30"/>
      <c r="CM1102" s="30"/>
      <c r="CN1102" s="30"/>
      <c r="CO1102" s="30"/>
      <c r="CP1102" s="30"/>
      <c r="CQ1102" s="30"/>
      <c r="CR1102" s="30"/>
    </row>
    <row r="1103" spans="1:96" x14ac:dyDescent="0.25">
      <c r="A1103" s="30" t="s">
        <v>1075</v>
      </c>
      <c r="B1103" s="30">
        <v>4950</v>
      </c>
      <c r="C1103" s="30" t="s">
        <v>2800</v>
      </c>
      <c r="D1103" s="30">
        <v>40</v>
      </c>
      <c r="E1103" s="30"/>
      <c r="F1103" s="30"/>
      <c r="G1103" s="30"/>
      <c r="H1103" s="30"/>
      <c r="I1103" s="30"/>
      <c r="J1103" s="30"/>
      <c r="K1103" s="30"/>
      <c r="L1103" s="30"/>
      <c r="M1103" s="30"/>
      <c r="N1103" s="30"/>
      <c r="O1103" s="30"/>
      <c r="P1103" s="30"/>
      <c r="Q1103" s="30"/>
      <c r="R1103" s="30"/>
      <c r="S1103" s="30"/>
      <c r="T1103" s="30"/>
      <c r="U1103" s="30"/>
      <c r="V1103" s="30"/>
      <c r="W1103" s="30"/>
      <c r="X1103" s="30"/>
      <c r="Y1103" s="30"/>
      <c r="Z1103" s="30"/>
      <c r="AA1103" s="30"/>
      <c r="AB1103" s="30"/>
      <c r="AC1103" s="30"/>
      <c r="AD1103" s="30"/>
      <c r="AE1103" s="30"/>
      <c r="AF1103" s="30"/>
      <c r="AG1103" s="30"/>
      <c r="AH1103" s="30"/>
      <c r="AI1103" s="30"/>
      <c r="AJ1103" s="30"/>
      <c r="AK1103" s="30"/>
      <c r="AL1103" s="30"/>
      <c r="AM1103" s="30"/>
      <c r="AN1103" s="30"/>
      <c r="AO1103" s="30"/>
      <c r="AP1103" s="30"/>
      <c r="AQ1103" s="30"/>
      <c r="AR1103" s="30"/>
      <c r="AS1103" s="30"/>
      <c r="AT1103" s="30"/>
      <c r="AU1103" s="30"/>
      <c r="AV1103" s="30"/>
      <c r="AW1103" s="30"/>
      <c r="AX1103" s="30"/>
      <c r="AY1103" s="30"/>
      <c r="AZ1103" s="30"/>
      <c r="BA1103" s="30"/>
      <c r="BB1103" s="30"/>
      <c r="BC1103" s="30"/>
      <c r="BD1103" s="30"/>
      <c r="BE1103" s="30"/>
      <c r="BF1103" s="30"/>
      <c r="BG1103" s="30"/>
      <c r="BH1103" s="30"/>
      <c r="BI1103" s="30"/>
      <c r="BJ1103" s="30"/>
      <c r="BK1103" s="30"/>
      <c r="BL1103" s="30"/>
      <c r="BM1103" s="30"/>
      <c r="BN1103" s="30"/>
      <c r="BO1103" s="30"/>
      <c r="BP1103" s="30"/>
      <c r="BQ1103" s="30"/>
      <c r="BR1103" s="30"/>
      <c r="BS1103" s="30"/>
      <c r="BT1103" s="30"/>
      <c r="BU1103" s="30"/>
      <c r="BV1103" s="30"/>
      <c r="BW1103" s="30"/>
      <c r="BX1103" s="30"/>
      <c r="BY1103" s="30"/>
      <c r="BZ1103" s="30"/>
      <c r="CA1103" s="30"/>
      <c r="CB1103" s="30"/>
      <c r="CC1103" s="30"/>
      <c r="CD1103" s="30"/>
      <c r="CE1103" s="30"/>
      <c r="CF1103" s="30"/>
      <c r="CG1103" s="30"/>
      <c r="CH1103" s="30"/>
      <c r="CI1103" s="30"/>
      <c r="CJ1103" s="30"/>
      <c r="CK1103" s="30"/>
      <c r="CL1103" s="30"/>
      <c r="CM1103" s="30"/>
      <c r="CN1103" s="30"/>
      <c r="CO1103" s="30"/>
      <c r="CP1103" s="30"/>
      <c r="CQ1103" s="30"/>
      <c r="CR1103" s="30"/>
    </row>
    <row r="1104" spans="1:96" x14ac:dyDescent="0.25">
      <c r="A1104" s="30" t="s">
        <v>1076</v>
      </c>
      <c r="B1104" s="30">
        <v>4970</v>
      </c>
      <c r="C1104" s="30" t="s">
        <v>2696</v>
      </c>
      <c r="D1104" s="30">
        <v>180</v>
      </c>
      <c r="E1104" s="30"/>
      <c r="F1104" s="30"/>
      <c r="G1104" s="30"/>
      <c r="H1104" s="30"/>
      <c r="I1104" s="30"/>
      <c r="J1104" s="30"/>
      <c r="K1104" s="30"/>
      <c r="L1104" s="30"/>
      <c r="M1104" s="30"/>
      <c r="N1104" s="30"/>
      <c r="O1104" s="30"/>
      <c r="P1104" s="30"/>
      <c r="Q1104" s="30"/>
      <c r="R1104" s="30"/>
      <c r="S1104" s="30"/>
      <c r="T1104" s="30"/>
      <c r="U1104" s="30"/>
      <c r="V1104" s="30"/>
      <c r="W1104" s="30"/>
      <c r="X1104" s="30"/>
      <c r="Y1104" s="30"/>
      <c r="Z1104" s="30"/>
      <c r="AA1104" s="30"/>
      <c r="AB1104" s="30"/>
      <c r="AC1104" s="30"/>
      <c r="AD1104" s="30"/>
      <c r="AE1104" s="30"/>
      <c r="AF1104" s="30"/>
      <c r="AG1104" s="30"/>
      <c r="AH1104" s="30"/>
      <c r="AI1104" s="30"/>
      <c r="AJ1104" s="30"/>
      <c r="AK1104" s="30"/>
      <c r="AL1104" s="30"/>
      <c r="AM1104" s="30"/>
      <c r="AN1104" s="30"/>
      <c r="AO1104" s="30"/>
      <c r="AP1104" s="30"/>
      <c r="AQ1104" s="30"/>
      <c r="AR1104" s="30"/>
      <c r="AS1104" s="30"/>
      <c r="AT1104" s="30"/>
      <c r="AU1104" s="30"/>
      <c r="AV1104" s="30"/>
      <c r="AW1104" s="30"/>
      <c r="AX1104" s="30"/>
      <c r="AY1104" s="30"/>
      <c r="AZ1104" s="30"/>
      <c r="BA1104" s="30"/>
      <c r="BB1104" s="30"/>
      <c r="BC1104" s="30"/>
      <c r="BD1104" s="30"/>
      <c r="BE1104" s="30"/>
      <c r="BF1104" s="30"/>
      <c r="BG1104" s="30"/>
      <c r="BH1104" s="30"/>
      <c r="BI1104" s="30"/>
      <c r="BJ1104" s="30"/>
      <c r="BK1104" s="30"/>
      <c r="BL1104" s="30"/>
      <c r="BM1104" s="30"/>
      <c r="BN1104" s="30"/>
      <c r="BO1104" s="30"/>
      <c r="BP1104" s="30"/>
      <c r="BQ1104" s="30"/>
      <c r="BR1104" s="30"/>
      <c r="BS1104" s="30"/>
      <c r="BT1104" s="30"/>
      <c r="BU1104" s="30"/>
      <c r="BV1104" s="30"/>
      <c r="BW1104" s="30"/>
      <c r="BX1104" s="30"/>
      <c r="BY1104" s="30"/>
      <c r="BZ1104" s="30"/>
      <c r="CA1104" s="30"/>
      <c r="CB1104" s="30"/>
      <c r="CC1104" s="30"/>
      <c r="CD1104" s="30"/>
      <c r="CE1104" s="30"/>
      <c r="CF1104" s="30"/>
      <c r="CG1104" s="30"/>
      <c r="CH1104" s="30"/>
      <c r="CI1104" s="30"/>
      <c r="CJ1104" s="30"/>
      <c r="CK1104" s="30"/>
      <c r="CL1104" s="30"/>
      <c r="CM1104" s="30"/>
      <c r="CN1104" s="30"/>
      <c r="CO1104" s="30"/>
      <c r="CP1104" s="30"/>
      <c r="CQ1104" s="30"/>
      <c r="CR1104" s="30"/>
    </row>
    <row r="1105" spans="1:96" x14ac:dyDescent="0.25">
      <c r="A1105" s="30" t="s">
        <v>1077</v>
      </c>
      <c r="B1105" s="30">
        <v>4973</v>
      </c>
      <c r="C1105" s="30" t="s">
        <v>2696</v>
      </c>
      <c r="D1105" s="30">
        <v>180</v>
      </c>
      <c r="E1105" s="30"/>
      <c r="F1105" s="30"/>
      <c r="G1105" s="30"/>
      <c r="H1105" s="30"/>
      <c r="I1105" s="30"/>
      <c r="J1105" s="30"/>
      <c r="K1105" s="30"/>
      <c r="L1105" s="30"/>
      <c r="M1105" s="30"/>
      <c r="N1105" s="30"/>
      <c r="O1105" s="30"/>
      <c r="P1105" s="30"/>
      <c r="Q1105" s="30"/>
      <c r="R1105" s="30"/>
      <c r="S1105" s="30"/>
      <c r="T1105" s="30"/>
      <c r="U1105" s="30"/>
      <c r="V1105" s="30"/>
      <c r="W1105" s="30"/>
      <c r="X1105" s="30"/>
      <c r="Y1105" s="30"/>
      <c r="Z1105" s="30"/>
      <c r="AA1105" s="30"/>
      <c r="AB1105" s="30"/>
      <c r="AC1105" s="30"/>
      <c r="AD1105" s="30"/>
      <c r="AE1105" s="30"/>
      <c r="AF1105" s="30"/>
      <c r="AG1105" s="30"/>
      <c r="AH1105" s="30"/>
      <c r="AI1105" s="30"/>
      <c r="AJ1105" s="30"/>
      <c r="AK1105" s="30"/>
      <c r="AL1105" s="30"/>
      <c r="AM1105" s="30"/>
      <c r="AN1105" s="30"/>
      <c r="AO1105" s="30"/>
      <c r="AP1105" s="30"/>
      <c r="AQ1105" s="30"/>
      <c r="AR1105" s="30"/>
      <c r="AS1105" s="30"/>
      <c r="AT1105" s="30"/>
      <c r="AU1105" s="30"/>
      <c r="AV1105" s="30"/>
      <c r="AW1105" s="30"/>
      <c r="AX1105" s="30"/>
      <c r="AY1105" s="30"/>
      <c r="AZ1105" s="30"/>
      <c r="BA1105" s="30"/>
      <c r="BB1105" s="30"/>
      <c r="BC1105" s="30"/>
      <c r="BD1105" s="30"/>
      <c r="BE1105" s="30"/>
      <c r="BF1105" s="30"/>
      <c r="BG1105" s="30"/>
      <c r="BH1105" s="30"/>
      <c r="BI1105" s="30"/>
      <c r="BJ1105" s="30"/>
      <c r="BK1105" s="30"/>
      <c r="BL1105" s="30"/>
      <c r="BM1105" s="30"/>
      <c r="BN1105" s="30"/>
      <c r="BO1105" s="30"/>
      <c r="BP1105" s="30"/>
      <c r="BQ1105" s="30"/>
      <c r="BR1105" s="30"/>
      <c r="BS1105" s="30"/>
      <c r="BT1105" s="30"/>
      <c r="BU1105" s="30"/>
      <c r="BV1105" s="30"/>
      <c r="BW1105" s="30"/>
      <c r="BX1105" s="30"/>
      <c r="BY1105" s="30"/>
      <c r="BZ1105" s="30"/>
      <c r="CA1105" s="30"/>
      <c r="CB1105" s="30"/>
      <c r="CC1105" s="30"/>
      <c r="CD1105" s="30"/>
      <c r="CE1105" s="30"/>
      <c r="CF1105" s="30"/>
      <c r="CG1105" s="30"/>
      <c r="CH1105" s="30"/>
      <c r="CI1105" s="30"/>
      <c r="CJ1105" s="30"/>
      <c r="CK1105" s="30"/>
      <c r="CL1105" s="30"/>
      <c r="CM1105" s="30"/>
      <c r="CN1105" s="30"/>
      <c r="CO1105" s="30"/>
      <c r="CP1105" s="30"/>
      <c r="CQ1105" s="30"/>
      <c r="CR1105" s="30"/>
    </row>
    <row r="1106" spans="1:96" x14ac:dyDescent="0.25">
      <c r="A1106" s="30" t="s">
        <v>1078</v>
      </c>
      <c r="B1106" s="30">
        <v>4975</v>
      </c>
      <c r="C1106" s="30" t="s">
        <v>2706</v>
      </c>
      <c r="D1106" s="30">
        <v>130</v>
      </c>
      <c r="E1106" s="30"/>
      <c r="F1106" s="30"/>
      <c r="G1106" s="30"/>
      <c r="H1106" s="30"/>
      <c r="I1106" s="30"/>
      <c r="J1106" s="30"/>
      <c r="K1106" s="30"/>
      <c r="L1106" s="30"/>
      <c r="M1106" s="30"/>
      <c r="N1106" s="30"/>
      <c r="O1106" s="30"/>
      <c r="P1106" s="30"/>
      <c r="Q1106" s="30"/>
      <c r="R1106" s="30"/>
      <c r="S1106" s="30"/>
      <c r="T1106" s="30"/>
      <c r="U1106" s="30"/>
      <c r="V1106" s="30"/>
      <c r="W1106" s="30"/>
      <c r="X1106" s="30"/>
      <c r="Y1106" s="30"/>
      <c r="Z1106" s="30"/>
      <c r="AA1106" s="30"/>
      <c r="AB1106" s="30"/>
      <c r="AC1106" s="30"/>
      <c r="AD1106" s="30"/>
      <c r="AE1106" s="30"/>
      <c r="AF1106" s="30"/>
      <c r="AG1106" s="30"/>
      <c r="AH1106" s="30"/>
      <c r="AI1106" s="30"/>
      <c r="AJ1106" s="30"/>
      <c r="AK1106" s="30"/>
      <c r="AL1106" s="30"/>
      <c r="AM1106" s="30"/>
      <c r="AN1106" s="30"/>
      <c r="AO1106" s="30"/>
      <c r="AP1106" s="30"/>
      <c r="AQ1106" s="30"/>
      <c r="AR1106" s="30"/>
      <c r="AS1106" s="30"/>
      <c r="AT1106" s="30"/>
      <c r="AU1106" s="30"/>
      <c r="AV1106" s="30"/>
      <c r="AW1106" s="30"/>
      <c r="AX1106" s="30"/>
      <c r="AY1106" s="30"/>
      <c r="AZ1106" s="30"/>
      <c r="BA1106" s="30"/>
      <c r="BB1106" s="30"/>
      <c r="BC1106" s="30"/>
      <c r="BD1106" s="30"/>
      <c r="BE1106" s="30"/>
      <c r="BF1106" s="30"/>
      <c r="BG1106" s="30"/>
      <c r="BH1106" s="30"/>
      <c r="BI1106" s="30"/>
      <c r="BJ1106" s="30"/>
      <c r="BK1106" s="30"/>
      <c r="BL1106" s="30"/>
      <c r="BM1106" s="30"/>
      <c r="BN1106" s="30"/>
      <c r="BO1106" s="30"/>
      <c r="BP1106" s="30"/>
      <c r="BQ1106" s="30"/>
      <c r="BR1106" s="30"/>
      <c r="BS1106" s="30"/>
      <c r="BT1106" s="30"/>
      <c r="BU1106" s="30"/>
      <c r="BV1106" s="30"/>
      <c r="BW1106" s="30"/>
      <c r="BX1106" s="30"/>
      <c r="BY1106" s="30"/>
      <c r="BZ1106" s="30"/>
      <c r="CA1106" s="30"/>
      <c r="CB1106" s="30"/>
      <c r="CC1106" s="30"/>
      <c r="CD1106" s="30"/>
      <c r="CE1106" s="30"/>
      <c r="CF1106" s="30"/>
      <c r="CG1106" s="30"/>
      <c r="CH1106" s="30"/>
      <c r="CI1106" s="30"/>
      <c r="CJ1106" s="30"/>
      <c r="CK1106" s="30"/>
      <c r="CL1106" s="30"/>
      <c r="CM1106" s="30"/>
      <c r="CN1106" s="30"/>
      <c r="CO1106" s="30"/>
      <c r="CP1106" s="30"/>
      <c r="CQ1106" s="30"/>
      <c r="CR1106" s="30"/>
    </row>
    <row r="1107" spans="1:96" x14ac:dyDescent="0.25">
      <c r="A1107" s="30" t="s">
        <v>1079</v>
      </c>
      <c r="B1107" s="30">
        <v>4980</v>
      </c>
      <c r="C1107" s="30" t="s">
        <v>2647</v>
      </c>
      <c r="D1107" s="30">
        <v>900</v>
      </c>
      <c r="E1107" s="30"/>
      <c r="F1107" s="30"/>
      <c r="G1107" s="30"/>
      <c r="H1107" s="30"/>
      <c r="I1107" s="30"/>
      <c r="J1107" s="30"/>
      <c r="K1107" s="30"/>
      <c r="L1107" s="30"/>
      <c r="M1107" s="30"/>
      <c r="N1107" s="30"/>
      <c r="O1107" s="30"/>
      <c r="P1107" s="30"/>
      <c r="Q1107" s="30"/>
      <c r="R1107" s="30"/>
      <c r="S1107" s="30"/>
      <c r="T1107" s="30"/>
      <c r="U1107" s="30"/>
      <c r="V1107" s="30"/>
      <c r="W1107" s="30"/>
      <c r="X1107" s="30"/>
      <c r="Y1107" s="30"/>
      <c r="Z1107" s="30"/>
      <c r="AA1107" s="30"/>
      <c r="AB1107" s="30"/>
      <c r="AC1107" s="30"/>
      <c r="AD1107" s="30"/>
      <c r="AE1107" s="30"/>
      <c r="AF1107" s="30"/>
      <c r="AG1107" s="30"/>
      <c r="AH1107" s="30"/>
      <c r="AI1107" s="30"/>
      <c r="AJ1107" s="30"/>
      <c r="AK1107" s="30"/>
      <c r="AL1107" s="30"/>
      <c r="AM1107" s="30"/>
      <c r="AN1107" s="30"/>
      <c r="AO1107" s="30"/>
      <c r="AP1107" s="30"/>
      <c r="AQ1107" s="30"/>
      <c r="AR1107" s="30"/>
      <c r="AS1107" s="30"/>
      <c r="AT1107" s="30"/>
      <c r="AU1107" s="30"/>
      <c r="AV1107" s="30"/>
      <c r="AW1107" s="30"/>
      <c r="AX1107" s="30"/>
      <c r="AY1107" s="30"/>
      <c r="AZ1107" s="30"/>
      <c r="BA1107" s="30"/>
      <c r="BB1107" s="30"/>
      <c r="BC1107" s="30"/>
      <c r="BD1107" s="30"/>
      <c r="BE1107" s="30"/>
      <c r="BF1107" s="30"/>
      <c r="BG1107" s="30"/>
      <c r="BH1107" s="30"/>
      <c r="BI1107" s="30"/>
      <c r="BJ1107" s="30"/>
      <c r="BK1107" s="30"/>
      <c r="BL1107" s="30"/>
      <c r="BM1107" s="30"/>
      <c r="BN1107" s="30"/>
      <c r="BO1107" s="30"/>
      <c r="BP1107" s="30"/>
      <c r="BQ1107" s="30"/>
      <c r="BR1107" s="30"/>
      <c r="BS1107" s="30"/>
      <c r="BT1107" s="30"/>
      <c r="BU1107" s="30"/>
      <c r="BV1107" s="30"/>
      <c r="BW1107" s="30"/>
      <c r="BX1107" s="30"/>
      <c r="BY1107" s="30"/>
      <c r="BZ1107" s="30"/>
      <c r="CA1107" s="30"/>
      <c r="CB1107" s="30"/>
      <c r="CC1107" s="30"/>
      <c r="CD1107" s="30"/>
      <c r="CE1107" s="30"/>
      <c r="CF1107" s="30"/>
      <c r="CG1107" s="30"/>
      <c r="CH1107" s="30"/>
      <c r="CI1107" s="30"/>
      <c r="CJ1107" s="30"/>
      <c r="CK1107" s="30"/>
      <c r="CL1107" s="30"/>
      <c r="CM1107" s="30"/>
      <c r="CN1107" s="30"/>
      <c r="CO1107" s="30"/>
      <c r="CP1107" s="30"/>
      <c r="CQ1107" s="30"/>
      <c r="CR1107" s="30"/>
    </row>
    <row r="1108" spans="1:96" x14ac:dyDescent="0.25">
      <c r="A1108" s="30" t="s">
        <v>1080</v>
      </c>
      <c r="B1108" s="30">
        <v>1812</v>
      </c>
      <c r="C1108" s="30" t="s">
        <v>2945</v>
      </c>
      <c r="D1108" s="30">
        <v>290</v>
      </c>
      <c r="E1108" s="30"/>
      <c r="F1108" s="30"/>
      <c r="G1108" s="30"/>
      <c r="H1108" s="30"/>
      <c r="I1108" s="30"/>
      <c r="J1108" s="30"/>
      <c r="K1108" s="30"/>
      <c r="L1108" s="30"/>
      <c r="M1108" s="30"/>
      <c r="N1108" s="30"/>
      <c r="O1108" s="30"/>
      <c r="P1108" s="30"/>
      <c r="Q1108" s="30"/>
      <c r="R1108" s="30"/>
      <c r="S1108" s="30"/>
      <c r="T1108" s="30"/>
      <c r="U1108" s="30"/>
      <c r="V1108" s="30"/>
      <c r="W1108" s="30"/>
      <c r="X1108" s="30"/>
      <c r="Y1108" s="30"/>
      <c r="Z1108" s="30"/>
      <c r="AA1108" s="30"/>
      <c r="AB1108" s="30"/>
      <c r="AC1108" s="30"/>
      <c r="AD1108" s="30"/>
      <c r="AE1108" s="30"/>
      <c r="AF1108" s="30"/>
      <c r="AG1108" s="30"/>
      <c r="AH1108" s="30"/>
      <c r="AI1108" s="30"/>
      <c r="AJ1108" s="30"/>
      <c r="AK1108" s="30"/>
      <c r="AL1108" s="30"/>
      <c r="AM1108" s="30"/>
      <c r="AN1108" s="30"/>
      <c r="AO1108" s="30"/>
      <c r="AP1108" s="30"/>
      <c r="AQ1108" s="30"/>
      <c r="AR1108" s="30"/>
      <c r="AS1108" s="30"/>
      <c r="AT1108" s="30"/>
      <c r="AU1108" s="30"/>
      <c r="AV1108" s="30"/>
      <c r="AW1108" s="30"/>
      <c r="AX1108" s="30"/>
      <c r="AY1108" s="30"/>
      <c r="AZ1108" s="30"/>
      <c r="BA1108" s="30"/>
      <c r="BB1108" s="30"/>
      <c r="BC1108" s="30"/>
      <c r="BD1108" s="30"/>
      <c r="BE1108" s="30"/>
      <c r="BF1108" s="30"/>
      <c r="BG1108" s="30"/>
      <c r="BH1108" s="30"/>
      <c r="BI1108" s="30"/>
      <c r="BJ1108" s="30"/>
      <c r="BK1108" s="30"/>
      <c r="BL1108" s="30"/>
      <c r="BM1108" s="30"/>
      <c r="BN1108" s="30"/>
      <c r="BO1108" s="30"/>
      <c r="BP1108" s="30"/>
      <c r="BQ1108" s="30"/>
      <c r="BR1108" s="30"/>
      <c r="BS1108" s="30"/>
      <c r="BT1108" s="30"/>
      <c r="BU1108" s="30"/>
      <c r="BV1108" s="30"/>
      <c r="BW1108" s="30"/>
      <c r="BX1108" s="30"/>
      <c r="BY1108" s="30"/>
      <c r="BZ1108" s="30"/>
      <c r="CA1108" s="30"/>
      <c r="CB1108" s="30"/>
      <c r="CC1108" s="30"/>
      <c r="CD1108" s="30"/>
      <c r="CE1108" s="30"/>
      <c r="CF1108" s="30"/>
      <c r="CG1108" s="30"/>
      <c r="CH1108" s="30"/>
      <c r="CI1108" s="30"/>
      <c r="CJ1108" s="30"/>
      <c r="CK1108" s="30"/>
      <c r="CL1108" s="30"/>
      <c r="CM1108" s="30"/>
      <c r="CN1108" s="30"/>
      <c r="CO1108" s="30"/>
      <c r="CP1108" s="30"/>
      <c r="CQ1108" s="30"/>
      <c r="CR1108" s="30"/>
    </row>
    <row r="1109" spans="1:96" x14ac:dyDescent="0.25">
      <c r="A1109" s="30" t="s">
        <v>1081</v>
      </c>
      <c r="B1109" s="30">
        <v>4990</v>
      </c>
      <c r="C1109" s="30" t="s">
        <v>2945</v>
      </c>
      <c r="D1109" s="30">
        <v>290</v>
      </c>
      <c r="E1109" s="30"/>
      <c r="F1109" s="30"/>
      <c r="G1109" s="30"/>
      <c r="H1109" s="30"/>
      <c r="I1109" s="30"/>
      <c r="J1109" s="30"/>
      <c r="K1109" s="30"/>
      <c r="L1109" s="30"/>
      <c r="M1109" s="30"/>
      <c r="N1109" s="30"/>
      <c r="O1109" s="30"/>
      <c r="P1109" s="30"/>
      <c r="Q1109" s="30"/>
      <c r="R1109" s="30"/>
      <c r="S1109" s="30"/>
      <c r="T1109" s="30"/>
      <c r="U1109" s="30"/>
      <c r="V1109" s="30"/>
      <c r="W1109" s="30"/>
      <c r="X1109" s="30"/>
      <c r="Y1109" s="30"/>
      <c r="Z1109" s="30"/>
      <c r="AA1109" s="30"/>
      <c r="AB1109" s="30"/>
      <c r="AC1109" s="30"/>
      <c r="AD1109" s="30"/>
      <c r="AE1109" s="30"/>
      <c r="AF1109" s="30"/>
      <c r="AG1109" s="30"/>
      <c r="AH1109" s="30"/>
      <c r="AI1109" s="30"/>
      <c r="AJ1109" s="30"/>
      <c r="AK1109" s="30"/>
      <c r="AL1109" s="30"/>
      <c r="AM1109" s="30"/>
      <c r="AN1109" s="30"/>
      <c r="AO1109" s="30"/>
      <c r="AP1109" s="30"/>
      <c r="AQ1109" s="30"/>
      <c r="AR1109" s="30"/>
      <c r="AS1109" s="30"/>
      <c r="AT1109" s="30"/>
      <c r="AU1109" s="30"/>
      <c r="AV1109" s="30"/>
      <c r="AW1109" s="30"/>
      <c r="AX1109" s="30"/>
      <c r="AY1109" s="30"/>
      <c r="AZ1109" s="30"/>
      <c r="BA1109" s="30"/>
      <c r="BB1109" s="30"/>
      <c r="BC1109" s="30"/>
      <c r="BD1109" s="30"/>
      <c r="BE1109" s="30"/>
      <c r="BF1109" s="30"/>
      <c r="BG1109" s="30"/>
      <c r="BH1109" s="30"/>
      <c r="BI1109" s="30"/>
      <c r="BJ1109" s="30"/>
      <c r="BK1109" s="30"/>
      <c r="BL1109" s="30"/>
      <c r="BM1109" s="30"/>
      <c r="BN1109" s="30"/>
      <c r="BO1109" s="30"/>
      <c r="BP1109" s="30"/>
      <c r="BQ1109" s="30"/>
      <c r="BR1109" s="30"/>
      <c r="BS1109" s="30"/>
      <c r="BT1109" s="30"/>
      <c r="BU1109" s="30"/>
      <c r="BV1109" s="30"/>
      <c r="BW1109" s="30"/>
      <c r="BX1109" s="30"/>
      <c r="BY1109" s="30"/>
      <c r="BZ1109" s="30"/>
      <c r="CA1109" s="30"/>
      <c r="CB1109" s="30"/>
      <c r="CC1109" s="30"/>
      <c r="CD1109" s="30"/>
      <c r="CE1109" s="30"/>
      <c r="CF1109" s="30"/>
      <c r="CG1109" s="30"/>
      <c r="CH1109" s="30"/>
      <c r="CI1109" s="30"/>
      <c r="CJ1109" s="30"/>
      <c r="CK1109" s="30"/>
      <c r="CL1109" s="30"/>
      <c r="CM1109" s="30"/>
      <c r="CN1109" s="30"/>
      <c r="CO1109" s="30"/>
      <c r="CP1109" s="30"/>
      <c r="CQ1109" s="30"/>
      <c r="CR1109" s="30"/>
    </row>
    <row r="1110" spans="1:96" x14ac:dyDescent="0.25">
      <c r="A1110" s="30" t="s">
        <v>1082</v>
      </c>
      <c r="B1110" s="30">
        <v>4986</v>
      </c>
      <c r="C1110" s="30" t="s">
        <v>2945</v>
      </c>
      <c r="D1110" s="30">
        <v>290</v>
      </c>
      <c r="E1110" s="30"/>
      <c r="F1110" s="30"/>
      <c r="G1110" s="30"/>
      <c r="H1110" s="30"/>
      <c r="I1110" s="30"/>
      <c r="J1110" s="30"/>
      <c r="K1110" s="30"/>
      <c r="L1110" s="30"/>
      <c r="M1110" s="30"/>
      <c r="N1110" s="30"/>
      <c r="O1110" s="30"/>
      <c r="P1110" s="30"/>
      <c r="Q1110" s="30"/>
      <c r="R1110" s="30"/>
      <c r="S1110" s="30"/>
      <c r="T1110" s="30"/>
      <c r="U1110" s="30"/>
      <c r="V1110" s="30"/>
      <c r="W1110" s="30"/>
      <c r="X1110" s="30"/>
      <c r="Y1110" s="30"/>
      <c r="Z1110" s="30"/>
      <c r="AA1110" s="30"/>
      <c r="AB1110" s="30"/>
      <c r="AC1110" s="30"/>
      <c r="AD1110" s="30"/>
      <c r="AE1110" s="30"/>
      <c r="AF1110" s="30"/>
      <c r="AG1110" s="30"/>
      <c r="AH1110" s="30"/>
      <c r="AI1110" s="30"/>
      <c r="AJ1110" s="30"/>
      <c r="AK1110" s="30"/>
      <c r="AL1110" s="30"/>
      <c r="AM1110" s="30"/>
      <c r="AN1110" s="30"/>
      <c r="AO1110" s="30"/>
      <c r="AP1110" s="30"/>
      <c r="AQ1110" s="30"/>
      <c r="AR1110" s="30"/>
      <c r="AS1110" s="30"/>
      <c r="AT1110" s="30"/>
      <c r="AU1110" s="30"/>
      <c r="AV1110" s="30"/>
      <c r="AW1110" s="30"/>
      <c r="AX1110" s="30"/>
      <c r="AY1110" s="30"/>
      <c r="AZ1110" s="30"/>
      <c r="BA1110" s="30"/>
      <c r="BB1110" s="30"/>
      <c r="BC1110" s="30"/>
      <c r="BD1110" s="30"/>
      <c r="BE1110" s="30"/>
      <c r="BF1110" s="30"/>
      <c r="BG1110" s="30"/>
      <c r="BH1110" s="30"/>
      <c r="BI1110" s="30"/>
      <c r="BJ1110" s="30"/>
      <c r="BK1110" s="30"/>
      <c r="BL1110" s="30"/>
      <c r="BM1110" s="30"/>
      <c r="BN1110" s="30"/>
      <c r="BO1110" s="30"/>
      <c r="BP1110" s="30"/>
      <c r="BQ1110" s="30"/>
      <c r="BR1110" s="30"/>
      <c r="BS1110" s="30"/>
      <c r="BT1110" s="30"/>
      <c r="BU1110" s="30"/>
      <c r="BV1110" s="30"/>
      <c r="BW1110" s="30"/>
      <c r="BX1110" s="30"/>
      <c r="BY1110" s="30"/>
      <c r="BZ1110" s="30"/>
      <c r="CA1110" s="30"/>
      <c r="CB1110" s="30"/>
      <c r="CC1110" s="30"/>
      <c r="CD1110" s="30"/>
      <c r="CE1110" s="30"/>
      <c r="CF1110" s="30"/>
      <c r="CG1110" s="30"/>
      <c r="CH1110" s="30"/>
      <c r="CI1110" s="30"/>
      <c r="CJ1110" s="30"/>
      <c r="CK1110" s="30"/>
      <c r="CL1110" s="30"/>
      <c r="CM1110" s="30"/>
      <c r="CN1110" s="30"/>
      <c r="CO1110" s="30"/>
      <c r="CP1110" s="30"/>
      <c r="CQ1110" s="30"/>
      <c r="CR1110" s="30"/>
    </row>
    <row r="1111" spans="1:96" x14ac:dyDescent="0.25">
      <c r="A1111" s="30" t="s">
        <v>1083</v>
      </c>
      <c r="B1111" s="30">
        <v>5004</v>
      </c>
      <c r="C1111" s="30" t="s">
        <v>2666</v>
      </c>
      <c r="D1111" s="30">
        <v>1420</v>
      </c>
      <c r="E1111" s="30"/>
      <c r="F1111" s="30"/>
      <c r="G1111" s="30"/>
      <c r="H1111" s="30"/>
      <c r="I1111" s="30"/>
      <c r="J1111" s="30"/>
      <c r="K1111" s="30"/>
      <c r="L1111" s="30"/>
      <c r="M1111" s="30"/>
      <c r="N1111" s="30"/>
      <c r="O1111" s="30"/>
      <c r="P1111" s="30"/>
      <c r="Q1111" s="30"/>
      <c r="R1111" s="30"/>
      <c r="S1111" s="30"/>
      <c r="T1111" s="30"/>
      <c r="U1111" s="30"/>
      <c r="V1111" s="30"/>
      <c r="W1111" s="30"/>
      <c r="X1111" s="30"/>
      <c r="Y1111" s="30"/>
      <c r="Z1111" s="30"/>
      <c r="AA1111" s="30"/>
      <c r="AB1111" s="30"/>
      <c r="AC1111" s="30"/>
      <c r="AD1111" s="30"/>
      <c r="AE1111" s="30"/>
      <c r="AF1111" s="30"/>
      <c r="AG1111" s="30"/>
      <c r="AH1111" s="30"/>
      <c r="AI1111" s="30"/>
      <c r="AJ1111" s="30"/>
      <c r="AK1111" s="30"/>
      <c r="AL1111" s="30"/>
      <c r="AM1111" s="30"/>
      <c r="AN1111" s="30"/>
      <c r="AO1111" s="30"/>
      <c r="AP1111" s="30"/>
      <c r="AQ1111" s="30"/>
      <c r="AR1111" s="30"/>
      <c r="AS1111" s="30"/>
      <c r="AT1111" s="30"/>
      <c r="AU1111" s="30"/>
      <c r="AV1111" s="30"/>
      <c r="AW1111" s="30"/>
      <c r="AX1111" s="30"/>
      <c r="AY1111" s="30"/>
      <c r="AZ1111" s="30"/>
      <c r="BA1111" s="30"/>
      <c r="BB1111" s="30"/>
      <c r="BC1111" s="30"/>
      <c r="BD1111" s="30"/>
      <c r="BE1111" s="30"/>
      <c r="BF1111" s="30"/>
      <c r="BG1111" s="30"/>
      <c r="BH1111" s="30"/>
      <c r="BI1111" s="30"/>
      <c r="BJ1111" s="30"/>
      <c r="BK1111" s="30"/>
      <c r="BL1111" s="30"/>
      <c r="BM1111" s="30"/>
      <c r="BN1111" s="30"/>
      <c r="BO1111" s="30"/>
      <c r="BP1111" s="30"/>
      <c r="BQ1111" s="30"/>
      <c r="BR1111" s="30"/>
      <c r="BS1111" s="30"/>
      <c r="BT1111" s="30"/>
      <c r="BU1111" s="30"/>
      <c r="BV1111" s="30"/>
      <c r="BW1111" s="30"/>
      <c r="BX1111" s="30"/>
      <c r="BY1111" s="30"/>
      <c r="BZ1111" s="30"/>
      <c r="CA1111" s="30"/>
      <c r="CB1111" s="30"/>
      <c r="CC1111" s="30"/>
      <c r="CD1111" s="30"/>
      <c r="CE1111" s="30"/>
      <c r="CF1111" s="30"/>
      <c r="CG1111" s="30"/>
      <c r="CH1111" s="30"/>
      <c r="CI1111" s="30"/>
      <c r="CJ1111" s="30"/>
      <c r="CK1111" s="30"/>
      <c r="CL1111" s="30"/>
      <c r="CM1111" s="30"/>
      <c r="CN1111" s="30"/>
      <c r="CO1111" s="30"/>
      <c r="CP1111" s="30"/>
      <c r="CQ1111" s="30"/>
      <c r="CR1111" s="30"/>
    </row>
    <row r="1112" spans="1:96" x14ac:dyDescent="0.25">
      <c r="A1112" s="30" t="s">
        <v>1084</v>
      </c>
      <c r="B1112" s="30">
        <v>5014</v>
      </c>
      <c r="C1112" s="30" t="s">
        <v>2764</v>
      </c>
      <c r="D1112" s="30">
        <v>1550</v>
      </c>
      <c r="E1112" s="30"/>
      <c r="F1112" s="30"/>
      <c r="G1112" s="30"/>
      <c r="H1112" s="30"/>
      <c r="I1112" s="30"/>
      <c r="J1112" s="30"/>
      <c r="K1112" s="30"/>
      <c r="L1112" s="30"/>
      <c r="M1112" s="30"/>
      <c r="N1112" s="30"/>
      <c r="O1112" s="30"/>
      <c r="P1112" s="30"/>
      <c r="Q1112" s="30"/>
      <c r="R1112" s="30"/>
      <c r="S1112" s="30"/>
      <c r="T1112" s="30"/>
      <c r="U1112" s="30"/>
      <c r="V1112" s="30"/>
      <c r="W1112" s="30"/>
      <c r="X1112" s="30"/>
      <c r="Y1112" s="30"/>
      <c r="Z1112" s="30"/>
      <c r="AA1112" s="30"/>
      <c r="AB1112" s="30"/>
      <c r="AC1112" s="30"/>
      <c r="AD1112" s="30"/>
      <c r="AE1112" s="30"/>
      <c r="AF1112" s="30"/>
      <c r="AG1112" s="30"/>
      <c r="AH1112" s="30"/>
      <c r="AI1112" s="30"/>
      <c r="AJ1112" s="30"/>
      <c r="AK1112" s="30"/>
      <c r="AL1112" s="30"/>
      <c r="AM1112" s="30"/>
      <c r="AN1112" s="30"/>
      <c r="AO1112" s="30"/>
      <c r="AP1112" s="30"/>
      <c r="AQ1112" s="30"/>
      <c r="AR1112" s="30"/>
      <c r="AS1112" s="30"/>
      <c r="AT1112" s="30"/>
      <c r="AU1112" s="30"/>
      <c r="AV1112" s="30"/>
      <c r="AW1112" s="30"/>
      <c r="AX1112" s="30"/>
      <c r="AY1112" s="30"/>
      <c r="AZ1112" s="30"/>
      <c r="BA1112" s="30"/>
      <c r="BB1112" s="30"/>
      <c r="BC1112" s="30"/>
      <c r="BD1112" s="30"/>
      <c r="BE1112" s="30"/>
      <c r="BF1112" s="30"/>
      <c r="BG1112" s="30"/>
      <c r="BH1112" s="30"/>
      <c r="BI1112" s="30"/>
      <c r="BJ1112" s="30"/>
      <c r="BK1112" s="30"/>
      <c r="BL1112" s="30"/>
      <c r="BM1112" s="30"/>
      <c r="BN1112" s="30"/>
      <c r="BO1112" s="30"/>
      <c r="BP1112" s="30"/>
      <c r="BQ1112" s="30"/>
      <c r="BR1112" s="30"/>
      <c r="BS1112" s="30"/>
      <c r="BT1112" s="30"/>
      <c r="BU1112" s="30"/>
      <c r="BV1112" s="30"/>
      <c r="BW1112" s="30"/>
      <c r="BX1112" s="30"/>
      <c r="BY1112" s="30"/>
      <c r="BZ1112" s="30"/>
      <c r="CA1112" s="30"/>
      <c r="CB1112" s="30"/>
      <c r="CC1112" s="30"/>
      <c r="CD1112" s="30"/>
      <c r="CE1112" s="30"/>
      <c r="CF1112" s="30"/>
      <c r="CG1112" s="30"/>
      <c r="CH1112" s="30"/>
      <c r="CI1112" s="30"/>
      <c r="CJ1112" s="30"/>
      <c r="CK1112" s="30"/>
      <c r="CL1112" s="30"/>
      <c r="CM1112" s="30"/>
      <c r="CN1112" s="30"/>
      <c r="CO1112" s="30"/>
      <c r="CP1112" s="30"/>
      <c r="CQ1112" s="30"/>
      <c r="CR1112" s="30"/>
    </row>
    <row r="1113" spans="1:96" x14ac:dyDescent="0.25">
      <c r="A1113" s="30" t="s">
        <v>1085</v>
      </c>
      <c r="B1113" s="30">
        <v>5018</v>
      </c>
      <c r="C1113" s="30" t="s">
        <v>2760</v>
      </c>
      <c r="D1113" s="30">
        <v>1560</v>
      </c>
      <c r="E1113" s="30"/>
      <c r="F1113" s="30"/>
      <c r="G1113" s="30"/>
      <c r="H1113" s="30"/>
      <c r="I1113" s="30"/>
      <c r="J1113" s="30"/>
      <c r="K1113" s="30"/>
      <c r="L1113" s="30"/>
      <c r="M1113" s="30"/>
      <c r="N1113" s="30"/>
      <c r="O1113" s="30"/>
      <c r="P1113" s="30"/>
      <c r="Q1113" s="30"/>
      <c r="R1113" s="30"/>
      <c r="S1113" s="30"/>
      <c r="T1113" s="30"/>
      <c r="U1113" s="30"/>
      <c r="V1113" s="30"/>
      <c r="W1113" s="30"/>
      <c r="X1113" s="30"/>
      <c r="Y1113" s="30"/>
      <c r="Z1113" s="30"/>
      <c r="AA1113" s="30"/>
      <c r="AB1113" s="30"/>
      <c r="AC1113" s="30"/>
      <c r="AD1113" s="30"/>
      <c r="AE1113" s="30"/>
      <c r="AF1113" s="30"/>
      <c r="AG1113" s="30"/>
      <c r="AH1113" s="30"/>
      <c r="AI1113" s="30"/>
      <c r="AJ1113" s="30"/>
      <c r="AK1113" s="30"/>
      <c r="AL1113" s="30"/>
      <c r="AM1113" s="30"/>
      <c r="AN1113" s="30"/>
      <c r="AO1113" s="30"/>
      <c r="AP1113" s="30"/>
      <c r="AQ1113" s="30"/>
      <c r="AR1113" s="30"/>
      <c r="AS1113" s="30"/>
      <c r="AT1113" s="30"/>
      <c r="AU1113" s="30"/>
      <c r="AV1113" s="30"/>
      <c r="AW1113" s="30"/>
      <c r="AX1113" s="30"/>
      <c r="AY1113" s="30"/>
      <c r="AZ1113" s="30"/>
      <c r="BA1113" s="30"/>
      <c r="BB1113" s="30"/>
      <c r="BC1113" s="30"/>
      <c r="BD1113" s="30"/>
      <c r="BE1113" s="30"/>
      <c r="BF1113" s="30"/>
      <c r="BG1113" s="30"/>
      <c r="BH1113" s="30"/>
      <c r="BI1113" s="30"/>
      <c r="BJ1113" s="30"/>
      <c r="BK1113" s="30"/>
      <c r="BL1113" s="30"/>
      <c r="BM1113" s="30"/>
      <c r="BN1113" s="30"/>
      <c r="BO1113" s="30"/>
      <c r="BP1113" s="30"/>
      <c r="BQ1113" s="30"/>
      <c r="BR1113" s="30"/>
      <c r="BS1113" s="30"/>
      <c r="BT1113" s="30"/>
      <c r="BU1113" s="30"/>
      <c r="BV1113" s="30"/>
      <c r="BW1113" s="30"/>
      <c r="BX1113" s="30"/>
      <c r="BY1113" s="30"/>
      <c r="BZ1113" s="30"/>
      <c r="CA1113" s="30"/>
      <c r="CB1113" s="30"/>
      <c r="CC1113" s="30"/>
      <c r="CD1113" s="30"/>
      <c r="CE1113" s="30"/>
      <c r="CF1113" s="30"/>
      <c r="CG1113" s="30"/>
      <c r="CH1113" s="30"/>
      <c r="CI1113" s="30"/>
      <c r="CJ1113" s="30"/>
      <c r="CK1113" s="30"/>
      <c r="CL1113" s="30"/>
      <c r="CM1113" s="30"/>
      <c r="CN1113" s="30"/>
      <c r="CO1113" s="30"/>
      <c r="CP1113" s="30"/>
      <c r="CQ1113" s="30"/>
      <c r="CR1113" s="30"/>
    </row>
    <row r="1114" spans="1:96" x14ac:dyDescent="0.25">
      <c r="A1114" s="30" t="s">
        <v>1086</v>
      </c>
      <c r="B1114" s="30">
        <v>5024</v>
      </c>
      <c r="C1114" s="30" t="s">
        <v>2666</v>
      </c>
      <c r="D1114" s="30">
        <v>1420</v>
      </c>
      <c r="E1114" s="30"/>
      <c r="F1114" s="30"/>
      <c r="G1114" s="30"/>
      <c r="H1114" s="30"/>
      <c r="I1114" s="30"/>
      <c r="J1114" s="30"/>
      <c r="K1114" s="30"/>
      <c r="L1114" s="30"/>
      <c r="M1114" s="30"/>
      <c r="N1114" s="30"/>
      <c r="O1114" s="30"/>
      <c r="P1114" s="30"/>
      <c r="Q1114" s="30"/>
      <c r="R1114" s="30"/>
      <c r="S1114" s="30"/>
      <c r="T1114" s="30"/>
      <c r="U1114" s="30"/>
      <c r="V1114" s="30"/>
      <c r="W1114" s="30"/>
      <c r="X1114" s="30"/>
      <c r="Y1114" s="30"/>
      <c r="Z1114" s="30"/>
      <c r="AA1114" s="30"/>
      <c r="AB1114" s="30"/>
      <c r="AC1114" s="30"/>
      <c r="AD1114" s="30"/>
      <c r="AE1114" s="30"/>
      <c r="AF1114" s="30"/>
      <c r="AG1114" s="30"/>
      <c r="AH1114" s="30"/>
      <c r="AI1114" s="30"/>
      <c r="AJ1114" s="30"/>
      <c r="AK1114" s="30"/>
      <c r="AL1114" s="30"/>
      <c r="AM1114" s="30"/>
      <c r="AN1114" s="30"/>
      <c r="AO1114" s="30"/>
      <c r="AP1114" s="30"/>
      <c r="AQ1114" s="30"/>
      <c r="AR1114" s="30"/>
      <c r="AS1114" s="30"/>
      <c r="AT1114" s="30"/>
      <c r="AU1114" s="30"/>
      <c r="AV1114" s="30"/>
      <c r="AW1114" s="30"/>
      <c r="AX1114" s="30"/>
      <c r="AY1114" s="30"/>
      <c r="AZ1114" s="30"/>
      <c r="BA1114" s="30"/>
      <c r="BB1114" s="30"/>
      <c r="BC1114" s="30"/>
      <c r="BD1114" s="30"/>
      <c r="BE1114" s="30"/>
      <c r="BF1114" s="30"/>
      <c r="BG1114" s="30"/>
      <c r="BH1114" s="30"/>
      <c r="BI1114" s="30"/>
      <c r="BJ1114" s="30"/>
      <c r="BK1114" s="30"/>
      <c r="BL1114" s="30"/>
      <c r="BM1114" s="30"/>
      <c r="BN1114" s="30"/>
      <c r="BO1114" s="30"/>
      <c r="BP1114" s="30"/>
      <c r="BQ1114" s="30"/>
      <c r="BR1114" s="30"/>
      <c r="BS1114" s="30"/>
      <c r="BT1114" s="30"/>
      <c r="BU1114" s="30"/>
      <c r="BV1114" s="30"/>
      <c r="BW1114" s="30"/>
      <c r="BX1114" s="30"/>
      <c r="BY1114" s="30"/>
      <c r="BZ1114" s="30"/>
      <c r="CA1114" s="30"/>
      <c r="CB1114" s="30"/>
      <c r="CC1114" s="30"/>
      <c r="CD1114" s="30"/>
      <c r="CE1114" s="30"/>
      <c r="CF1114" s="30"/>
      <c r="CG1114" s="30"/>
      <c r="CH1114" s="30"/>
      <c r="CI1114" s="30"/>
      <c r="CJ1114" s="30"/>
      <c r="CK1114" s="30"/>
      <c r="CL1114" s="30"/>
      <c r="CM1114" s="30"/>
      <c r="CN1114" s="30"/>
      <c r="CO1114" s="30"/>
      <c r="CP1114" s="30"/>
      <c r="CQ1114" s="30"/>
      <c r="CR1114" s="30"/>
    </row>
    <row r="1115" spans="1:96" x14ac:dyDescent="0.25">
      <c r="A1115" s="30" t="s">
        <v>1087</v>
      </c>
      <c r="B1115" s="30">
        <v>5036</v>
      </c>
      <c r="C1115" s="30" t="s">
        <v>2666</v>
      </c>
      <c r="D1115" s="30">
        <v>1420</v>
      </c>
      <c r="E1115" s="30"/>
      <c r="F1115" s="30"/>
      <c r="G1115" s="30"/>
      <c r="H1115" s="30"/>
      <c r="I1115" s="30"/>
      <c r="J1115" s="30"/>
      <c r="K1115" s="30"/>
      <c r="L1115" s="30"/>
      <c r="M1115" s="30"/>
      <c r="N1115" s="30"/>
      <c r="O1115" s="30"/>
      <c r="P1115" s="30"/>
      <c r="Q1115" s="30"/>
      <c r="R1115" s="30"/>
      <c r="S1115" s="30"/>
      <c r="T1115" s="30"/>
      <c r="U1115" s="30"/>
      <c r="V1115" s="30"/>
      <c r="W1115" s="30"/>
      <c r="X1115" s="30"/>
      <c r="Y1115" s="30"/>
      <c r="Z1115" s="30"/>
      <c r="AA1115" s="30"/>
      <c r="AB1115" s="30"/>
      <c r="AC1115" s="30"/>
      <c r="AD1115" s="30"/>
      <c r="AE1115" s="30"/>
      <c r="AF1115" s="30"/>
      <c r="AG1115" s="30"/>
      <c r="AH1115" s="30"/>
      <c r="AI1115" s="30"/>
      <c r="AJ1115" s="30"/>
      <c r="AK1115" s="30"/>
      <c r="AL1115" s="30"/>
      <c r="AM1115" s="30"/>
      <c r="AN1115" s="30"/>
      <c r="AO1115" s="30"/>
      <c r="AP1115" s="30"/>
      <c r="AQ1115" s="30"/>
      <c r="AR1115" s="30"/>
      <c r="AS1115" s="30"/>
      <c r="AT1115" s="30"/>
      <c r="AU1115" s="30"/>
      <c r="AV1115" s="30"/>
      <c r="AW1115" s="30"/>
      <c r="AX1115" s="30"/>
      <c r="AY1115" s="30"/>
      <c r="AZ1115" s="30"/>
      <c r="BA1115" s="30"/>
      <c r="BB1115" s="30"/>
      <c r="BC1115" s="30"/>
      <c r="BD1115" s="30"/>
      <c r="BE1115" s="30"/>
      <c r="BF1115" s="30"/>
      <c r="BG1115" s="30"/>
      <c r="BH1115" s="30"/>
      <c r="BI1115" s="30"/>
      <c r="BJ1115" s="30"/>
      <c r="BK1115" s="30"/>
      <c r="BL1115" s="30"/>
      <c r="BM1115" s="30"/>
      <c r="BN1115" s="30"/>
      <c r="BO1115" s="30"/>
      <c r="BP1115" s="30"/>
      <c r="BQ1115" s="30"/>
      <c r="BR1115" s="30"/>
      <c r="BS1115" s="30"/>
      <c r="BT1115" s="30"/>
      <c r="BU1115" s="30"/>
      <c r="BV1115" s="30"/>
      <c r="BW1115" s="30"/>
      <c r="BX1115" s="30"/>
      <c r="BY1115" s="30"/>
      <c r="BZ1115" s="30"/>
      <c r="CA1115" s="30"/>
      <c r="CB1115" s="30"/>
      <c r="CC1115" s="30"/>
      <c r="CD1115" s="30"/>
      <c r="CE1115" s="30"/>
      <c r="CF1115" s="30"/>
      <c r="CG1115" s="30"/>
      <c r="CH1115" s="30"/>
      <c r="CI1115" s="30"/>
      <c r="CJ1115" s="30"/>
      <c r="CK1115" s="30"/>
      <c r="CL1115" s="30"/>
      <c r="CM1115" s="30"/>
      <c r="CN1115" s="30"/>
      <c r="CO1115" s="30"/>
      <c r="CP1115" s="30"/>
      <c r="CQ1115" s="30"/>
      <c r="CR1115" s="30"/>
    </row>
    <row r="1116" spans="1:96" x14ac:dyDescent="0.25">
      <c r="A1116" s="30" t="s">
        <v>1088</v>
      </c>
      <c r="B1116" s="30">
        <v>2572</v>
      </c>
      <c r="C1116" s="30" t="s">
        <v>2915</v>
      </c>
      <c r="D1116" s="30">
        <v>920</v>
      </c>
      <c r="E1116" s="30"/>
      <c r="F1116" s="30"/>
      <c r="G1116" s="30"/>
      <c r="H1116" s="30"/>
      <c r="I1116" s="30"/>
      <c r="J1116" s="30"/>
      <c r="K1116" s="30"/>
      <c r="L1116" s="30"/>
      <c r="M1116" s="30"/>
      <c r="N1116" s="30"/>
      <c r="O1116" s="30"/>
      <c r="P1116" s="30"/>
      <c r="Q1116" s="30"/>
      <c r="R1116" s="30"/>
      <c r="S1116" s="30"/>
      <c r="T1116" s="30"/>
      <c r="U1116" s="30"/>
      <c r="V1116" s="30"/>
      <c r="W1116" s="30"/>
      <c r="X1116" s="30"/>
      <c r="Y1116" s="30"/>
      <c r="Z1116" s="30"/>
      <c r="AA1116" s="30"/>
      <c r="AB1116" s="30"/>
      <c r="AC1116" s="30"/>
      <c r="AD1116" s="30"/>
      <c r="AE1116" s="30"/>
      <c r="AF1116" s="30"/>
      <c r="AG1116" s="30"/>
      <c r="AH1116" s="30"/>
      <c r="AI1116" s="30"/>
      <c r="AJ1116" s="30"/>
      <c r="AK1116" s="30"/>
      <c r="AL1116" s="30"/>
      <c r="AM1116" s="30"/>
      <c r="AN1116" s="30"/>
      <c r="AO1116" s="30"/>
      <c r="AP1116" s="30"/>
      <c r="AQ1116" s="30"/>
      <c r="AR1116" s="30"/>
      <c r="AS1116" s="30"/>
      <c r="AT1116" s="30"/>
      <c r="AU1116" s="30"/>
      <c r="AV1116" s="30"/>
      <c r="AW1116" s="30"/>
      <c r="AX1116" s="30"/>
      <c r="AY1116" s="30"/>
      <c r="AZ1116" s="30"/>
      <c r="BA1116" s="30"/>
      <c r="BB1116" s="30"/>
      <c r="BC1116" s="30"/>
      <c r="BD1116" s="30"/>
      <c r="BE1116" s="30"/>
      <c r="BF1116" s="30"/>
      <c r="BG1116" s="30"/>
      <c r="BH1116" s="30"/>
      <c r="BI1116" s="30"/>
      <c r="BJ1116" s="30"/>
      <c r="BK1116" s="30"/>
      <c r="BL1116" s="30"/>
      <c r="BM1116" s="30"/>
      <c r="BN1116" s="30"/>
      <c r="BO1116" s="30"/>
      <c r="BP1116" s="30"/>
      <c r="BQ1116" s="30"/>
      <c r="BR1116" s="30"/>
      <c r="BS1116" s="30"/>
      <c r="BT1116" s="30"/>
      <c r="BU1116" s="30"/>
      <c r="BV1116" s="30"/>
      <c r="BW1116" s="30"/>
      <c r="BX1116" s="30"/>
      <c r="BY1116" s="30"/>
      <c r="BZ1116" s="30"/>
      <c r="CA1116" s="30"/>
      <c r="CB1116" s="30"/>
      <c r="CC1116" s="30"/>
      <c r="CD1116" s="30"/>
      <c r="CE1116" s="30"/>
      <c r="CF1116" s="30"/>
      <c r="CG1116" s="30"/>
      <c r="CH1116" s="30"/>
      <c r="CI1116" s="30"/>
      <c r="CJ1116" s="30"/>
      <c r="CK1116" s="30"/>
      <c r="CL1116" s="30"/>
      <c r="CM1116" s="30"/>
      <c r="CN1116" s="30"/>
      <c r="CO1116" s="30"/>
      <c r="CP1116" s="30"/>
      <c r="CQ1116" s="30"/>
      <c r="CR1116" s="30"/>
    </row>
    <row r="1117" spans="1:96" x14ac:dyDescent="0.25">
      <c r="A1117" s="30" t="s">
        <v>1089</v>
      </c>
      <c r="B1117" s="30">
        <v>60</v>
      </c>
      <c r="C1117" s="30" t="s">
        <v>2671</v>
      </c>
      <c r="D1117" s="30">
        <v>470</v>
      </c>
      <c r="E1117" s="30"/>
      <c r="F1117" s="30"/>
      <c r="G1117" s="30"/>
      <c r="H1117" s="30"/>
      <c r="I1117" s="30"/>
      <c r="J1117" s="30"/>
      <c r="K1117" s="30"/>
      <c r="L1117" s="30"/>
      <c r="M1117" s="30"/>
      <c r="N1117" s="30"/>
      <c r="O1117" s="30"/>
      <c r="P1117" s="30"/>
      <c r="Q1117" s="30"/>
      <c r="R1117" s="30"/>
      <c r="S1117" s="30"/>
      <c r="T1117" s="30"/>
      <c r="U1117" s="30"/>
      <c r="V1117" s="30"/>
      <c r="W1117" s="30"/>
      <c r="X1117" s="30"/>
      <c r="Y1117" s="30"/>
      <c r="Z1117" s="30"/>
      <c r="AA1117" s="30"/>
      <c r="AB1117" s="30"/>
      <c r="AC1117" s="30"/>
      <c r="AD1117" s="30"/>
      <c r="AE1117" s="30"/>
      <c r="AF1117" s="30"/>
      <c r="AG1117" s="30"/>
      <c r="AH1117" s="30"/>
      <c r="AI1117" s="30"/>
      <c r="AJ1117" s="30"/>
      <c r="AK1117" s="30"/>
      <c r="AL1117" s="30"/>
      <c r="AM1117" s="30"/>
      <c r="AN1117" s="30"/>
      <c r="AO1117" s="30"/>
      <c r="AP1117" s="30"/>
      <c r="AQ1117" s="30"/>
      <c r="AR1117" s="30"/>
      <c r="AS1117" s="30"/>
      <c r="AT1117" s="30"/>
      <c r="AU1117" s="30"/>
      <c r="AV1117" s="30"/>
      <c r="AW1117" s="30"/>
      <c r="AX1117" s="30"/>
      <c r="AY1117" s="30"/>
      <c r="AZ1117" s="30"/>
      <c r="BA1117" s="30"/>
      <c r="BB1117" s="30"/>
      <c r="BC1117" s="30"/>
      <c r="BD1117" s="30"/>
      <c r="BE1117" s="30"/>
      <c r="BF1117" s="30"/>
      <c r="BG1117" s="30"/>
      <c r="BH1117" s="30"/>
      <c r="BI1117" s="30"/>
      <c r="BJ1117" s="30"/>
      <c r="BK1117" s="30"/>
      <c r="BL1117" s="30"/>
      <c r="BM1117" s="30"/>
      <c r="BN1117" s="30"/>
      <c r="BO1117" s="30"/>
      <c r="BP1117" s="30"/>
      <c r="BQ1117" s="30"/>
      <c r="BR1117" s="30"/>
      <c r="BS1117" s="30"/>
      <c r="BT1117" s="30"/>
      <c r="BU1117" s="30"/>
      <c r="BV1117" s="30"/>
      <c r="BW1117" s="30"/>
      <c r="BX1117" s="30"/>
      <c r="BY1117" s="30"/>
      <c r="BZ1117" s="30"/>
      <c r="CA1117" s="30"/>
      <c r="CB1117" s="30"/>
      <c r="CC1117" s="30"/>
      <c r="CD1117" s="30"/>
      <c r="CE1117" s="30"/>
      <c r="CF1117" s="30"/>
      <c r="CG1117" s="30"/>
      <c r="CH1117" s="30"/>
      <c r="CI1117" s="30"/>
      <c r="CJ1117" s="30"/>
      <c r="CK1117" s="30"/>
      <c r="CL1117" s="30"/>
      <c r="CM1117" s="30"/>
      <c r="CN1117" s="30"/>
      <c r="CO1117" s="30"/>
      <c r="CP1117" s="30"/>
      <c r="CQ1117" s="30"/>
      <c r="CR1117" s="30"/>
    </row>
    <row r="1118" spans="1:96" x14ac:dyDescent="0.25">
      <c r="A1118" s="30" t="s">
        <v>1090</v>
      </c>
      <c r="B1118" s="30">
        <v>5043</v>
      </c>
      <c r="C1118" s="30" t="s">
        <v>2641</v>
      </c>
      <c r="D1118" s="30">
        <v>20</v>
      </c>
      <c r="E1118" s="30"/>
      <c r="F1118" s="30"/>
      <c r="G1118" s="30"/>
      <c r="H1118" s="30"/>
      <c r="I1118" s="30"/>
      <c r="J1118" s="30"/>
      <c r="K1118" s="30"/>
      <c r="L1118" s="30"/>
      <c r="M1118" s="30"/>
      <c r="N1118" s="30"/>
      <c r="O1118" s="30"/>
      <c r="P1118" s="30"/>
      <c r="Q1118" s="30"/>
      <c r="R1118" s="30"/>
      <c r="S1118" s="30"/>
      <c r="T1118" s="30"/>
      <c r="U1118" s="30"/>
      <c r="V1118" s="30"/>
      <c r="W1118" s="30"/>
      <c r="X1118" s="30"/>
      <c r="Y1118" s="30"/>
      <c r="Z1118" s="30"/>
      <c r="AA1118" s="30"/>
      <c r="AB1118" s="30"/>
      <c r="AC1118" s="30"/>
      <c r="AD1118" s="30"/>
      <c r="AE1118" s="30"/>
      <c r="AF1118" s="30"/>
      <c r="AG1118" s="30"/>
      <c r="AH1118" s="30"/>
      <c r="AI1118" s="30"/>
      <c r="AJ1118" s="30"/>
      <c r="AK1118" s="30"/>
      <c r="AL1118" s="30"/>
      <c r="AM1118" s="30"/>
      <c r="AN1118" s="30"/>
      <c r="AO1118" s="30"/>
      <c r="AP1118" s="30"/>
      <c r="AQ1118" s="30"/>
      <c r="AR1118" s="30"/>
      <c r="AS1118" s="30"/>
      <c r="AT1118" s="30"/>
      <c r="AU1118" s="30"/>
      <c r="AV1118" s="30"/>
      <c r="AW1118" s="30"/>
      <c r="AX1118" s="30"/>
      <c r="AY1118" s="30"/>
      <c r="AZ1118" s="30"/>
      <c r="BA1118" s="30"/>
      <c r="BB1118" s="30"/>
      <c r="BC1118" s="30"/>
      <c r="BD1118" s="30"/>
      <c r="BE1118" s="30"/>
      <c r="BF1118" s="30"/>
      <c r="BG1118" s="30"/>
      <c r="BH1118" s="30"/>
      <c r="BI1118" s="30"/>
      <c r="BJ1118" s="30"/>
      <c r="BK1118" s="30"/>
      <c r="BL1118" s="30"/>
      <c r="BM1118" s="30"/>
      <c r="BN1118" s="30"/>
      <c r="BO1118" s="30"/>
      <c r="BP1118" s="30"/>
      <c r="BQ1118" s="30"/>
      <c r="BR1118" s="30"/>
      <c r="BS1118" s="30"/>
      <c r="BT1118" s="30"/>
      <c r="BU1118" s="30"/>
      <c r="BV1118" s="30"/>
      <c r="BW1118" s="30"/>
      <c r="BX1118" s="30"/>
      <c r="BY1118" s="30"/>
      <c r="BZ1118" s="30"/>
      <c r="CA1118" s="30"/>
      <c r="CB1118" s="30"/>
      <c r="CC1118" s="30"/>
      <c r="CD1118" s="30"/>
      <c r="CE1118" s="30"/>
      <c r="CF1118" s="30"/>
      <c r="CG1118" s="30"/>
      <c r="CH1118" s="30"/>
      <c r="CI1118" s="30"/>
      <c r="CJ1118" s="30"/>
      <c r="CK1118" s="30"/>
      <c r="CL1118" s="30"/>
      <c r="CM1118" s="30"/>
      <c r="CN1118" s="30"/>
      <c r="CO1118" s="30"/>
      <c r="CP1118" s="30"/>
      <c r="CQ1118" s="30"/>
      <c r="CR1118" s="30"/>
    </row>
    <row r="1119" spans="1:96" x14ac:dyDescent="0.25">
      <c r="A1119" s="30" t="s">
        <v>1091</v>
      </c>
      <c r="B1119" s="30">
        <v>5045</v>
      </c>
      <c r="C1119" s="30" t="s">
        <v>2647</v>
      </c>
      <c r="D1119" s="30">
        <v>900</v>
      </c>
      <c r="E1119" s="30"/>
      <c r="F1119" s="30"/>
      <c r="G1119" s="30"/>
      <c r="H1119" s="30"/>
      <c r="I1119" s="30"/>
      <c r="J1119" s="30"/>
      <c r="K1119" s="30"/>
      <c r="L1119" s="30"/>
      <c r="M1119" s="30"/>
      <c r="N1119" s="30"/>
      <c r="O1119" s="30"/>
      <c r="P1119" s="30"/>
      <c r="Q1119" s="30"/>
      <c r="R1119" s="30"/>
      <c r="S1119" s="30"/>
      <c r="T1119" s="30"/>
      <c r="U1119" s="30"/>
      <c r="V1119" s="30"/>
      <c r="W1119" s="30"/>
      <c r="X1119" s="30"/>
      <c r="Y1119" s="30"/>
      <c r="Z1119" s="30"/>
      <c r="AA1119" s="30"/>
      <c r="AB1119" s="30"/>
      <c r="AC1119" s="30"/>
      <c r="AD1119" s="30"/>
      <c r="AE1119" s="30"/>
      <c r="AF1119" s="30"/>
      <c r="AG1119" s="30"/>
      <c r="AH1119" s="30"/>
      <c r="AI1119" s="30"/>
      <c r="AJ1119" s="30"/>
      <c r="AK1119" s="30"/>
      <c r="AL1119" s="30"/>
      <c r="AM1119" s="30"/>
      <c r="AN1119" s="30"/>
      <c r="AO1119" s="30"/>
      <c r="AP1119" s="30"/>
      <c r="AQ1119" s="30"/>
      <c r="AR1119" s="30"/>
      <c r="AS1119" s="30"/>
      <c r="AT1119" s="30"/>
      <c r="AU1119" s="30"/>
      <c r="AV1119" s="30"/>
      <c r="AW1119" s="30"/>
      <c r="AX1119" s="30"/>
      <c r="AY1119" s="30"/>
      <c r="AZ1119" s="30"/>
      <c r="BA1119" s="30"/>
      <c r="BB1119" s="30"/>
      <c r="BC1119" s="30"/>
      <c r="BD1119" s="30"/>
      <c r="BE1119" s="30"/>
      <c r="BF1119" s="30"/>
      <c r="BG1119" s="30"/>
      <c r="BH1119" s="30"/>
      <c r="BI1119" s="30"/>
      <c r="BJ1119" s="30"/>
      <c r="BK1119" s="30"/>
      <c r="BL1119" s="30"/>
      <c r="BM1119" s="30"/>
      <c r="BN1119" s="30"/>
      <c r="BO1119" s="30"/>
      <c r="BP1119" s="30"/>
      <c r="BQ1119" s="30"/>
      <c r="BR1119" s="30"/>
      <c r="BS1119" s="30"/>
      <c r="BT1119" s="30"/>
      <c r="BU1119" s="30"/>
      <c r="BV1119" s="30"/>
      <c r="BW1119" s="30"/>
      <c r="BX1119" s="30"/>
      <c r="BY1119" s="30"/>
      <c r="BZ1119" s="30"/>
      <c r="CA1119" s="30"/>
      <c r="CB1119" s="30"/>
      <c r="CC1119" s="30"/>
      <c r="CD1119" s="30"/>
      <c r="CE1119" s="30"/>
      <c r="CF1119" s="30"/>
      <c r="CG1119" s="30"/>
      <c r="CH1119" s="30"/>
      <c r="CI1119" s="30"/>
      <c r="CJ1119" s="30"/>
      <c r="CK1119" s="30"/>
      <c r="CL1119" s="30"/>
      <c r="CM1119" s="30"/>
      <c r="CN1119" s="30"/>
      <c r="CO1119" s="30"/>
      <c r="CP1119" s="30"/>
      <c r="CQ1119" s="30"/>
      <c r="CR1119" s="30"/>
    </row>
    <row r="1120" spans="1:96" x14ac:dyDescent="0.25">
      <c r="A1120" s="30" t="s">
        <v>1092</v>
      </c>
      <c r="B1120" s="30">
        <v>4271</v>
      </c>
      <c r="C1120" s="30" t="s">
        <v>2647</v>
      </c>
      <c r="D1120" s="30">
        <v>900</v>
      </c>
      <c r="E1120" s="30"/>
      <c r="F1120" s="30"/>
      <c r="G1120" s="30"/>
      <c r="H1120" s="30"/>
      <c r="I1120" s="30"/>
      <c r="J1120" s="30"/>
      <c r="K1120" s="30"/>
      <c r="L1120" s="30"/>
      <c r="M1120" s="30"/>
      <c r="N1120" s="30"/>
      <c r="O1120" s="30"/>
      <c r="P1120" s="30"/>
      <c r="Q1120" s="30"/>
      <c r="R1120" s="30"/>
      <c r="S1120" s="30"/>
      <c r="T1120" s="30"/>
      <c r="U1120" s="30"/>
      <c r="V1120" s="30"/>
      <c r="W1120" s="30"/>
      <c r="X1120" s="30"/>
      <c r="Y1120" s="30"/>
      <c r="Z1120" s="30"/>
      <c r="AA1120" s="30"/>
      <c r="AB1120" s="30"/>
      <c r="AC1120" s="30"/>
      <c r="AD1120" s="30"/>
      <c r="AE1120" s="30"/>
      <c r="AF1120" s="30"/>
      <c r="AG1120" s="30"/>
      <c r="AH1120" s="30"/>
      <c r="AI1120" s="30"/>
      <c r="AJ1120" s="30"/>
      <c r="AK1120" s="30"/>
      <c r="AL1120" s="30"/>
      <c r="AM1120" s="30"/>
      <c r="AN1120" s="30"/>
      <c r="AO1120" s="30"/>
      <c r="AP1120" s="30"/>
      <c r="AQ1120" s="30"/>
      <c r="AR1120" s="30"/>
      <c r="AS1120" s="30"/>
      <c r="AT1120" s="30"/>
      <c r="AU1120" s="30"/>
      <c r="AV1120" s="30"/>
      <c r="AW1120" s="30"/>
      <c r="AX1120" s="30"/>
      <c r="AY1120" s="30"/>
      <c r="AZ1120" s="30"/>
      <c r="BA1120" s="30"/>
      <c r="BB1120" s="30"/>
      <c r="BC1120" s="30"/>
      <c r="BD1120" s="30"/>
      <c r="BE1120" s="30"/>
      <c r="BF1120" s="30"/>
      <c r="BG1120" s="30"/>
      <c r="BH1120" s="30"/>
      <c r="BI1120" s="30"/>
      <c r="BJ1120" s="30"/>
      <c r="BK1120" s="30"/>
      <c r="BL1120" s="30"/>
      <c r="BM1120" s="30"/>
      <c r="BN1120" s="30"/>
      <c r="BO1120" s="30"/>
      <c r="BP1120" s="30"/>
      <c r="BQ1120" s="30"/>
      <c r="BR1120" s="30"/>
      <c r="BS1120" s="30"/>
      <c r="BT1120" s="30"/>
      <c r="BU1120" s="30"/>
      <c r="BV1120" s="30"/>
      <c r="BW1120" s="30"/>
      <c r="BX1120" s="30"/>
      <c r="BY1120" s="30"/>
      <c r="BZ1120" s="30"/>
      <c r="CA1120" s="30"/>
      <c r="CB1120" s="30"/>
      <c r="CC1120" s="30"/>
      <c r="CD1120" s="30"/>
      <c r="CE1120" s="30"/>
      <c r="CF1120" s="30"/>
      <c r="CG1120" s="30"/>
      <c r="CH1120" s="30"/>
      <c r="CI1120" s="30"/>
      <c r="CJ1120" s="30"/>
      <c r="CK1120" s="30"/>
      <c r="CL1120" s="30"/>
      <c r="CM1120" s="30"/>
      <c r="CN1120" s="30"/>
      <c r="CO1120" s="30"/>
      <c r="CP1120" s="30"/>
      <c r="CQ1120" s="30"/>
      <c r="CR1120" s="30"/>
    </row>
    <row r="1121" spans="1:96" x14ac:dyDescent="0.25">
      <c r="A1121" s="30" t="s">
        <v>1093</v>
      </c>
      <c r="B1121" s="30">
        <v>5048</v>
      </c>
      <c r="C1121" s="30" t="s">
        <v>2804</v>
      </c>
      <c r="D1121" s="30">
        <v>2690</v>
      </c>
      <c r="E1121" s="30"/>
      <c r="F1121" s="30"/>
      <c r="G1121" s="30"/>
      <c r="H1121" s="30"/>
      <c r="I1121" s="30"/>
      <c r="J1121" s="30"/>
      <c r="K1121" s="30"/>
      <c r="L1121" s="30"/>
      <c r="M1121" s="30"/>
      <c r="N1121" s="30"/>
      <c r="O1121" s="30"/>
      <c r="P1121" s="30"/>
      <c r="Q1121" s="30"/>
      <c r="R1121" s="30"/>
      <c r="S1121" s="30"/>
      <c r="T1121" s="30"/>
      <c r="U1121" s="30"/>
      <c r="V1121" s="30"/>
      <c r="W1121" s="30"/>
      <c r="X1121" s="30"/>
      <c r="Y1121" s="30"/>
      <c r="Z1121" s="30"/>
      <c r="AA1121" s="30"/>
      <c r="AB1121" s="30"/>
      <c r="AC1121" s="30"/>
      <c r="AD1121" s="30"/>
      <c r="AE1121" s="30"/>
      <c r="AF1121" s="30"/>
      <c r="AG1121" s="30"/>
      <c r="AH1121" s="30"/>
      <c r="AI1121" s="30"/>
      <c r="AJ1121" s="30"/>
      <c r="AK1121" s="30"/>
      <c r="AL1121" s="30"/>
      <c r="AM1121" s="30"/>
      <c r="AN1121" s="30"/>
      <c r="AO1121" s="30"/>
      <c r="AP1121" s="30"/>
      <c r="AQ1121" s="30"/>
      <c r="AR1121" s="30"/>
      <c r="AS1121" s="30"/>
      <c r="AT1121" s="30"/>
      <c r="AU1121" s="30"/>
      <c r="AV1121" s="30"/>
      <c r="AW1121" s="30"/>
      <c r="AX1121" s="30"/>
      <c r="AY1121" s="30"/>
      <c r="AZ1121" s="30"/>
      <c r="BA1121" s="30"/>
      <c r="BB1121" s="30"/>
      <c r="BC1121" s="30"/>
      <c r="BD1121" s="30"/>
      <c r="BE1121" s="30"/>
      <c r="BF1121" s="30"/>
      <c r="BG1121" s="30"/>
      <c r="BH1121" s="30"/>
      <c r="BI1121" s="30"/>
      <c r="BJ1121" s="30"/>
      <c r="BK1121" s="30"/>
      <c r="BL1121" s="30"/>
      <c r="BM1121" s="30"/>
      <c r="BN1121" s="30"/>
      <c r="BO1121" s="30"/>
      <c r="BP1121" s="30"/>
      <c r="BQ1121" s="30"/>
      <c r="BR1121" s="30"/>
      <c r="BS1121" s="30"/>
      <c r="BT1121" s="30"/>
      <c r="BU1121" s="30"/>
      <c r="BV1121" s="30"/>
      <c r="BW1121" s="30"/>
      <c r="BX1121" s="30"/>
      <c r="BY1121" s="30"/>
      <c r="BZ1121" s="30"/>
      <c r="CA1121" s="30"/>
      <c r="CB1121" s="30"/>
      <c r="CC1121" s="30"/>
      <c r="CD1121" s="30"/>
      <c r="CE1121" s="30"/>
      <c r="CF1121" s="30"/>
      <c r="CG1121" s="30"/>
      <c r="CH1121" s="30"/>
      <c r="CI1121" s="30"/>
      <c r="CJ1121" s="30"/>
      <c r="CK1121" s="30"/>
      <c r="CL1121" s="30"/>
      <c r="CM1121" s="30"/>
      <c r="CN1121" s="30"/>
      <c r="CO1121" s="30"/>
      <c r="CP1121" s="30"/>
      <c r="CQ1121" s="30"/>
      <c r="CR1121" s="30"/>
    </row>
    <row r="1122" spans="1:96" x14ac:dyDescent="0.25">
      <c r="A1122" s="30" t="s">
        <v>1094</v>
      </c>
      <c r="B1122" s="30">
        <v>5050</v>
      </c>
      <c r="C1122" s="30" t="s">
        <v>2922</v>
      </c>
      <c r="D1122" s="30">
        <v>3140</v>
      </c>
      <c r="E1122" s="30"/>
      <c r="F1122" s="30"/>
      <c r="G1122" s="30"/>
      <c r="H1122" s="30"/>
      <c r="I1122" s="30"/>
      <c r="J1122" s="30"/>
      <c r="K1122" s="30"/>
      <c r="L1122" s="30"/>
      <c r="M1122" s="30"/>
      <c r="N1122" s="30"/>
      <c r="O1122" s="30"/>
      <c r="P1122" s="30"/>
      <c r="Q1122" s="30"/>
      <c r="R1122" s="30"/>
      <c r="S1122" s="30"/>
      <c r="T1122" s="30"/>
      <c r="U1122" s="30"/>
      <c r="V1122" s="30"/>
      <c r="W1122" s="30"/>
      <c r="X1122" s="30"/>
      <c r="Y1122" s="30"/>
      <c r="Z1122" s="30"/>
      <c r="AA1122" s="30"/>
      <c r="AB1122" s="30"/>
      <c r="AC1122" s="30"/>
      <c r="AD1122" s="30"/>
      <c r="AE1122" s="30"/>
      <c r="AF1122" s="30"/>
      <c r="AG1122" s="30"/>
      <c r="AH1122" s="30"/>
      <c r="AI1122" s="30"/>
      <c r="AJ1122" s="30"/>
      <c r="AK1122" s="30"/>
      <c r="AL1122" s="30"/>
      <c r="AM1122" s="30"/>
      <c r="AN1122" s="30"/>
      <c r="AO1122" s="30"/>
      <c r="AP1122" s="30"/>
      <c r="AQ1122" s="30"/>
      <c r="AR1122" s="30"/>
      <c r="AS1122" s="30"/>
      <c r="AT1122" s="30"/>
      <c r="AU1122" s="30"/>
      <c r="AV1122" s="30"/>
      <c r="AW1122" s="30"/>
      <c r="AX1122" s="30"/>
      <c r="AY1122" s="30"/>
      <c r="AZ1122" s="30"/>
      <c r="BA1122" s="30"/>
      <c r="BB1122" s="30"/>
      <c r="BC1122" s="30"/>
      <c r="BD1122" s="30"/>
      <c r="BE1122" s="30"/>
      <c r="BF1122" s="30"/>
      <c r="BG1122" s="30"/>
      <c r="BH1122" s="30"/>
      <c r="BI1122" s="30"/>
      <c r="BJ1122" s="30"/>
      <c r="BK1122" s="30"/>
      <c r="BL1122" s="30"/>
      <c r="BM1122" s="30"/>
      <c r="BN1122" s="30"/>
      <c r="BO1122" s="30"/>
      <c r="BP1122" s="30"/>
      <c r="BQ1122" s="30"/>
      <c r="BR1122" s="30"/>
      <c r="BS1122" s="30"/>
      <c r="BT1122" s="30"/>
      <c r="BU1122" s="30"/>
      <c r="BV1122" s="30"/>
      <c r="BW1122" s="30"/>
      <c r="BX1122" s="30"/>
      <c r="BY1122" s="30"/>
      <c r="BZ1122" s="30"/>
      <c r="CA1122" s="30"/>
      <c r="CB1122" s="30"/>
      <c r="CC1122" s="30"/>
      <c r="CD1122" s="30"/>
      <c r="CE1122" s="30"/>
      <c r="CF1122" s="30"/>
      <c r="CG1122" s="30"/>
      <c r="CH1122" s="30"/>
      <c r="CI1122" s="30"/>
      <c r="CJ1122" s="30"/>
      <c r="CK1122" s="30"/>
      <c r="CL1122" s="30"/>
      <c r="CM1122" s="30"/>
      <c r="CN1122" s="30"/>
      <c r="CO1122" s="30"/>
      <c r="CP1122" s="30"/>
      <c r="CQ1122" s="30"/>
      <c r="CR1122" s="30"/>
    </row>
    <row r="1123" spans="1:96" x14ac:dyDescent="0.25">
      <c r="A1123" s="30" t="s">
        <v>1095</v>
      </c>
      <c r="B1123" s="30">
        <v>5058</v>
      </c>
      <c r="C1123" s="30" t="s">
        <v>2641</v>
      </c>
      <c r="D1123" s="30">
        <v>20</v>
      </c>
      <c r="E1123" s="30"/>
      <c r="F1123" s="30"/>
      <c r="G1123" s="30"/>
      <c r="H1123" s="30"/>
      <c r="I1123" s="30"/>
      <c r="J1123" s="30"/>
      <c r="K1123" s="30"/>
      <c r="L1123" s="30"/>
      <c r="M1123" s="30"/>
      <c r="N1123" s="30"/>
      <c r="O1123" s="30"/>
      <c r="P1123" s="30"/>
      <c r="Q1123" s="30"/>
      <c r="R1123" s="30"/>
      <c r="S1123" s="30"/>
      <c r="T1123" s="30"/>
      <c r="U1123" s="30"/>
      <c r="V1123" s="30"/>
      <c r="W1123" s="30"/>
      <c r="X1123" s="30"/>
      <c r="Y1123" s="30"/>
      <c r="Z1123" s="30"/>
      <c r="AA1123" s="30"/>
      <c r="AB1123" s="30"/>
      <c r="AC1123" s="30"/>
      <c r="AD1123" s="30"/>
      <c r="AE1123" s="30"/>
      <c r="AF1123" s="30"/>
      <c r="AG1123" s="30"/>
      <c r="AH1123" s="30"/>
      <c r="AI1123" s="30"/>
      <c r="AJ1123" s="30"/>
      <c r="AK1123" s="30"/>
      <c r="AL1123" s="30"/>
      <c r="AM1123" s="30"/>
      <c r="AN1123" s="30"/>
      <c r="AO1123" s="30"/>
      <c r="AP1123" s="30"/>
      <c r="AQ1123" s="30"/>
      <c r="AR1123" s="30"/>
      <c r="AS1123" s="30"/>
      <c r="AT1123" s="30"/>
      <c r="AU1123" s="30"/>
      <c r="AV1123" s="30"/>
      <c r="AW1123" s="30"/>
      <c r="AX1123" s="30"/>
      <c r="AY1123" s="30"/>
      <c r="AZ1123" s="30"/>
      <c r="BA1123" s="30"/>
      <c r="BB1123" s="30"/>
      <c r="BC1123" s="30"/>
      <c r="BD1123" s="30"/>
      <c r="BE1123" s="30"/>
      <c r="BF1123" s="30"/>
      <c r="BG1123" s="30"/>
      <c r="BH1123" s="30"/>
      <c r="BI1123" s="30"/>
      <c r="BJ1123" s="30"/>
      <c r="BK1123" s="30"/>
      <c r="BL1123" s="30"/>
      <c r="BM1123" s="30"/>
      <c r="BN1123" s="30"/>
      <c r="BO1123" s="30"/>
      <c r="BP1123" s="30"/>
      <c r="BQ1123" s="30"/>
      <c r="BR1123" s="30"/>
      <c r="BS1123" s="30"/>
      <c r="BT1123" s="30"/>
      <c r="BU1123" s="30"/>
      <c r="BV1123" s="30"/>
      <c r="BW1123" s="30"/>
      <c r="BX1123" s="30"/>
      <c r="BY1123" s="30"/>
      <c r="BZ1123" s="30"/>
      <c r="CA1123" s="30"/>
      <c r="CB1123" s="30"/>
      <c r="CC1123" s="30"/>
      <c r="CD1123" s="30"/>
      <c r="CE1123" s="30"/>
      <c r="CF1123" s="30"/>
      <c r="CG1123" s="30"/>
      <c r="CH1123" s="30"/>
      <c r="CI1123" s="30"/>
      <c r="CJ1123" s="30"/>
      <c r="CK1123" s="30"/>
      <c r="CL1123" s="30"/>
      <c r="CM1123" s="30"/>
      <c r="CN1123" s="30"/>
      <c r="CO1123" s="30"/>
      <c r="CP1123" s="30"/>
      <c r="CQ1123" s="30"/>
      <c r="CR1123" s="30"/>
    </row>
    <row r="1124" spans="1:96" x14ac:dyDescent="0.25">
      <c r="A1124" s="30" t="s">
        <v>1096</v>
      </c>
      <c r="B1124" s="30">
        <v>5068</v>
      </c>
      <c r="C1124" s="30" t="s">
        <v>2764</v>
      </c>
      <c r="D1124" s="30">
        <v>1550</v>
      </c>
      <c r="E1124" s="30"/>
      <c r="F1124" s="30"/>
      <c r="G1124" s="30"/>
      <c r="H1124" s="30"/>
      <c r="I1124" s="30"/>
      <c r="J1124" s="30"/>
      <c r="K1124" s="30"/>
      <c r="L1124" s="30"/>
      <c r="M1124" s="30"/>
      <c r="N1124" s="30"/>
      <c r="O1124" s="30"/>
      <c r="P1124" s="30"/>
      <c r="Q1124" s="30"/>
      <c r="R1124" s="30"/>
      <c r="S1124" s="30"/>
      <c r="T1124" s="30"/>
      <c r="U1124" s="30"/>
      <c r="V1124" s="30"/>
      <c r="W1124" s="30"/>
      <c r="X1124" s="30"/>
      <c r="Y1124" s="30"/>
      <c r="Z1124" s="30"/>
      <c r="AA1124" s="30"/>
      <c r="AB1124" s="30"/>
      <c r="AC1124" s="30"/>
      <c r="AD1124" s="30"/>
      <c r="AE1124" s="30"/>
      <c r="AF1124" s="30"/>
      <c r="AG1124" s="30"/>
      <c r="AH1124" s="30"/>
      <c r="AI1124" s="30"/>
      <c r="AJ1124" s="30"/>
      <c r="AK1124" s="30"/>
      <c r="AL1124" s="30"/>
      <c r="AM1124" s="30"/>
      <c r="AN1124" s="30"/>
      <c r="AO1124" s="30"/>
      <c r="AP1124" s="30"/>
      <c r="AQ1124" s="30"/>
      <c r="AR1124" s="30"/>
      <c r="AS1124" s="30"/>
      <c r="AT1124" s="30"/>
      <c r="AU1124" s="30"/>
      <c r="AV1124" s="30"/>
      <c r="AW1124" s="30"/>
      <c r="AX1124" s="30"/>
      <c r="AY1124" s="30"/>
      <c r="AZ1124" s="30"/>
      <c r="BA1124" s="30"/>
      <c r="BB1124" s="30"/>
      <c r="BC1124" s="30"/>
      <c r="BD1124" s="30"/>
      <c r="BE1124" s="30"/>
      <c r="BF1124" s="30"/>
      <c r="BG1124" s="30"/>
      <c r="BH1124" s="30"/>
      <c r="BI1124" s="30"/>
      <c r="BJ1124" s="30"/>
      <c r="BK1124" s="30"/>
      <c r="BL1124" s="30"/>
      <c r="BM1124" s="30"/>
      <c r="BN1124" s="30"/>
      <c r="BO1124" s="30"/>
      <c r="BP1124" s="30"/>
      <c r="BQ1124" s="30"/>
      <c r="BR1124" s="30"/>
      <c r="BS1124" s="30"/>
      <c r="BT1124" s="30"/>
      <c r="BU1124" s="30"/>
      <c r="BV1124" s="30"/>
      <c r="BW1124" s="30"/>
      <c r="BX1124" s="30"/>
      <c r="BY1124" s="30"/>
      <c r="BZ1124" s="30"/>
      <c r="CA1124" s="30"/>
      <c r="CB1124" s="30"/>
      <c r="CC1124" s="30"/>
      <c r="CD1124" s="30"/>
      <c r="CE1124" s="30"/>
      <c r="CF1124" s="30"/>
      <c r="CG1124" s="30"/>
      <c r="CH1124" s="30"/>
      <c r="CI1124" s="30"/>
      <c r="CJ1124" s="30"/>
      <c r="CK1124" s="30"/>
      <c r="CL1124" s="30"/>
      <c r="CM1124" s="30"/>
      <c r="CN1124" s="30"/>
      <c r="CO1124" s="30"/>
      <c r="CP1124" s="30"/>
      <c r="CQ1124" s="30"/>
      <c r="CR1124" s="30"/>
    </row>
    <row r="1125" spans="1:96" x14ac:dyDescent="0.25">
      <c r="A1125" s="30" t="s">
        <v>1097</v>
      </c>
      <c r="B1125" s="30">
        <v>22</v>
      </c>
      <c r="C1125" s="30" t="s">
        <v>2663</v>
      </c>
      <c r="D1125" s="30">
        <v>30</v>
      </c>
      <c r="E1125" s="30"/>
      <c r="F1125" s="30"/>
      <c r="G1125" s="30"/>
      <c r="H1125" s="30"/>
      <c r="I1125" s="30"/>
      <c r="J1125" s="30"/>
      <c r="K1125" s="30"/>
      <c r="L1125" s="30"/>
      <c r="M1125" s="30"/>
      <c r="N1125" s="30"/>
      <c r="O1125" s="30"/>
      <c r="P1125" s="30"/>
      <c r="Q1125" s="30"/>
      <c r="R1125" s="30"/>
      <c r="S1125" s="30"/>
      <c r="T1125" s="30"/>
      <c r="U1125" s="30"/>
      <c r="V1125" s="30"/>
      <c r="W1125" s="30"/>
      <c r="X1125" s="30"/>
      <c r="Y1125" s="30"/>
      <c r="Z1125" s="30"/>
      <c r="AA1125" s="30"/>
      <c r="AB1125" s="30"/>
      <c r="AC1125" s="30"/>
      <c r="AD1125" s="30"/>
      <c r="AE1125" s="30"/>
      <c r="AF1125" s="30"/>
      <c r="AG1125" s="30"/>
      <c r="AH1125" s="30"/>
      <c r="AI1125" s="30"/>
      <c r="AJ1125" s="30"/>
      <c r="AK1125" s="30"/>
      <c r="AL1125" s="30"/>
      <c r="AM1125" s="30"/>
      <c r="AN1125" s="30"/>
      <c r="AO1125" s="30"/>
      <c r="AP1125" s="30"/>
      <c r="AQ1125" s="30"/>
      <c r="AR1125" s="30"/>
      <c r="AS1125" s="30"/>
      <c r="AT1125" s="30"/>
      <c r="AU1125" s="30"/>
      <c r="AV1125" s="30"/>
      <c r="AW1125" s="30"/>
      <c r="AX1125" s="30"/>
      <c r="AY1125" s="30"/>
      <c r="AZ1125" s="30"/>
      <c r="BA1125" s="30"/>
      <c r="BB1125" s="30"/>
      <c r="BC1125" s="30"/>
      <c r="BD1125" s="30"/>
      <c r="BE1125" s="30"/>
      <c r="BF1125" s="30"/>
      <c r="BG1125" s="30"/>
      <c r="BH1125" s="30"/>
      <c r="BI1125" s="30"/>
      <c r="BJ1125" s="30"/>
      <c r="BK1125" s="30"/>
      <c r="BL1125" s="30"/>
      <c r="BM1125" s="30"/>
      <c r="BN1125" s="30"/>
      <c r="BO1125" s="30"/>
      <c r="BP1125" s="30"/>
      <c r="BQ1125" s="30"/>
      <c r="BR1125" s="30"/>
      <c r="BS1125" s="30"/>
      <c r="BT1125" s="30"/>
      <c r="BU1125" s="30"/>
      <c r="BV1125" s="30"/>
      <c r="BW1125" s="30"/>
      <c r="BX1125" s="30"/>
      <c r="BY1125" s="30"/>
      <c r="BZ1125" s="30"/>
      <c r="CA1125" s="30"/>
      <c r="CB1125" s="30"/>
      <c r="CC1125" s="30"/>
      <c r="CD1125" s="30"/>
      <c r="CE1125" s="30"/>
      <c r="CF1125" s="30"/>
      <c r="CG1125" s="30"/>
      <c r="CH1125" s="30"/>
      <c r="CI1125" s="30"/>
      <c r="CJ1125" s="30"/>
      <c r="CK1125" s="30"/>
      <c r="CL1125" s="30"/>
      <c r="CM1125" s="30"/>
      <c r="CN1125" s="30"/>
      <c r="CO1125" s="30"/>
      <c r="CP1125" s="30"/>
      <c r="CQ1125" s="30"/>
      <c r="CR1125" s="30"/>
    </row>
    <row r="1126" spans="1:96" x14ac:dyDescent="0.25">
      <c r="A1126" s="30" t="s">
        <v>1098</v>
      </c>
      <c r="B1126" s="30">
        <v>5078</v>
      </c>
      <c r="C1126" s="30" t="s">
        <v>2951</v>
      </c>
      <c r="D1126" s="30">
        <v>3110</v>
      </c>
      <c r="E1126" s="30"/>
      <c r="F1126" s="30"/>
      <c r="G1126" s="30"/>
      <c r="H1126" s="30"/>
      <c r="I1126" s="30"/>
      <c r="J1126" s="30"/>
      <c r="K1126" s="30"/>
      <c r="L1126" s="30"/>
      <c r="M1126" s="30"/>
      <c r="N1126" s="30"/>
      <c r="O1126" s="30"/>
      <c r="P1126" s="30"/>
      <c r="Q1126" s="30"/>
      <c r="R1126" s="30"/>
      <c r="S1126" s="30"/>
      <c r="T1126" s="30"/>
      <c r="U1126" s="30"/>
      <c r="V1126" s="30"/>
      <c r="W1126" s="30"/>
      <c r="X1126" s="30"/>
      <c r="Y1126" s="30"/>
      <c r="Z1126" s="30"/>
      <c r="AA1126" s="30"/>
      <c r="AB1126" s="30"/>
      <c r="AC1126" s="30"/>
      <c r="AD1126" s="30"/>
      <c r="AE1126" s="30"/>
      <c r="AF1126" s="30"/>
      <c r="AG1126" s="30"/>
      <c r="AH1126" s="30"/>
      <c r="AI1126" s="30"/>
      <c r="AJ1126" s="30"/>
      <c r="AK1126" s="30"/>
      <c r="AL1126" s="30"/>
      <c r="AM1126" s="30"/>
      <c r="AN1126" s="30"/>
      <c r="AO1126" s="30"/>
      <c r="AP1126" s="30"/>
      <c r="AQ1126" s="30"/>
      <c r="AR1126" s="30"/>
      <c r="AS1126" s="30"/>
      <c r="AT1126" s="30"/>
      <c r="AU1126" s="30"/>
      <c r="AV1126" s="30"/>
      <c r="AW1126" s="30"/>
      <c r="AX1126" s="30"/>
      <c r="AY1126" s="30"/>
      <c r="AZ1126" s="30"/>
      <c r="BA1126" s="30"/>
      <c r="BB1126" s="30"/>
      <c r="BC1126" s="30"/>
      <c r="BD1126" s="30"/>
      <c r="BE1126" s="30"/>
      <c r="BF1126" s="30"/>
      <c r="BG1126" s="30"/>
      <c r="BH1126" s="30"/>
      <c r="BI1126" s="30"/>
      <c r="BJ1126" s="30"/>
      <c r="BK1126" s="30"/>
      <c r="BL1126" s="30"/>
      <c r="BM1126" s="30"/>
      <c r="BN1126" s="30"/>
      <c r="BO1126" s="30"/>
      <c r="BP1126" s="30"/>
      <c r="BQ1126" s="30"/>
      <c r="BR1126" s="30"/>
      <c r="BS1126" s="30"/>
      <c r="BT1126" s="30"/>
      <c r="BU1126" s="30"/>
      <c r="BV1126" s="30"/>
      <c r="BW1126" s="30"/>
      <c r="BX1126" s="30"/>
      <c r="BY1126" s="30"/>
      <c r="BZ1126" s="30"/>
      <c r="CA1126" s="30"/>
      <c r="CB1126" s="30"/>
      <c r="CC1126" s="30"/>
      <c r="CD1126" s="30"/>
      <c r="CE1126" s="30"/>
      <c r="CF1126" s="30"/>
      <c r="CG1126" s="30"/>
      <c r="CH1126" s="30"/>
      <c r="CI1126" s="30"/>
      <c r="CJ1126" s="30"/>
      <c r="CK1126" s="30"/>
      <c r="CL1126" s="30"/>
      <c r="CM1126" s="30"/>
      <c r="CN1126" s="30"/>
      <c r="CO1126" s="30"/>
      <c r="CP1126" s="30"/>
      <c r="CQ1126" s="30"/>
      <c r="CR1126" s="30"/>
    </row>
    <row r="1127" spans="1:96" x14ac:dyDescent="0.25">
      <c r="A1127" s="30" t="s">
        <v>1099</v>
      </c>
      <c r="B1127" s="30">
        <v>5090</v>
      </c>
      <c r="C1127" s="30" t="s">
        <v>2780</v>
      </c>
      <c r="D1127" s="30">
        <v>2035</v>
      </c>
      <c r="E1127" s="30"/>
      <c r="F1127" s="30"/>
      <c r="G1127" s="30"/>
      <c r="H1127" s="30"/>
      <c r="I1127" s="30"/>
      <c r="J1127" s="30"/>
      <c r="K1127" s="30"/>
      <c r="L1127" s="30"/>
      <c r="M1127" s="30"/>
      <c r="N1127" s="30"/>
      <c r="O1127" s="30"/>
      <c r="P1127" s="30"/>
      <c r="Q1127" s="30"/>
      <c r="R1127" s="30"/>
      <c r="S1127" s="30"/>
      <c r="T1127" s="30"/>
      <c r="U1127" s="30"/>
      <c r="V1127" s="30"/>
      <c r="W1127" s="30"/>
      <c r="X1127" s="30"/>
      <c r="Y1127" s="30"/>
      <c r="Z1127" s="30"/>
      <c r="AA1127" s="30"/>
      <c r="AB1127" s="30"/>
      <c r="AC1127" s="30"/>
      <c r="AD1127" s="30"/>
      <c r="AE1127" s="30"/>
      <c r="AF1127" s="30"/>
      <c r="AG1127" s="30"/>
      <c r="AH1127" s="30"/>
      <c r="AI1127" s="30"/>
      <c r="AJ1127" s="30"/>
      <c r="AK1127" s="30"/>
      <c r="AL1127" s="30"/>
      <c r="AM1127" s="30"/>
      <c r="AN1127" s="30"/>
      <c r="AO1127" s="30"/>
      <c r="AP1127" s="30"/>
      <c r="AQ1127" s="30"/>
      <c r="AR1127" s="30"/>
      <c r="AS1127" s="30"/>
      <c r="AT1127" s="30"/>
      <c r="AU1127" s="30"/>
      <c r="AV1127" s="30"/>
      <c r="AW1127" s="30"/>
      <c r="AX1127" s="30"/>
      <c r="AY1127" s="30"/>
      <c r="AZ1127" s="30"/>
      <c r="BA1127" s="30"/>
      <c r="BB1127" s="30"/>
      <c r="BC1127" s="30"/>
      <c r="BD1127" s="30"/>
      <c r="BE1127" s="30"/>
      <c r="BF1127" s="30"/>
      <c r="BG1127" s="30"/>
      <c r="BH1127" s="30"/>
      <c r="BI1127" s="30"/>
      <c r="BJ1127" s="30"/>
      <c r="BK1127" s="30"/>
      <c r="BL1127" s="30"/>
      <c r="BM1127" s="30"/>
      <c r="BN1127" s="30"/>
      <c r="BO1127" s="30"/>
      <c r="BP1127" s="30"/>
      <c r="BQ1127" s="30"/>
      <c r="BR1127" s="30"/>
      <c r="BS1127" s="30"/>
      <c r="BT1127" s="30"/>
      <c r="BU1127" s="30"/>
      <c r="BV1127" s="30"/>
      <c r="BW1127" s="30"/>
      <c r="BX1127" s="30"/>
      <c r="BY1127" s="30"/>
      <c r="BZ1127" s="30"/>
      <c r="CA1127" s="30"/>
      <c r="CB1127" s="30"/>
      <c r="CC1127" s="30"/>
      <c r="CD1127" s="30"/>
      <c r="CE1127" s="30"/>
      <c r="CF1127" s="30"/>
      <c r="CG1127" s="30"/>
      <c r="CH1127" s="30"/>
      <c r="CI1127" s="30"/>
      <c r="CJ1127" s="30"/>
      <c r="CK1127" s="30"/>
      <c r="CL1127" s="30"/>
      <c r="CM1127" s="30"/>
      <c r="CN1127" s="30"/>
      <c r="CO1127" s="30"/>
      <c r="CP1127" s="30"/>
      <c r="CQ1127" s="30"/>
      <c r="CR1127" s="30"/>
    </row>
    <row r="1128" spans="1:96" x14ac:dyDescent="0.25">
      <c r="A1128" s="30" t="s">
        <v>1100</v>
      </c>
      <c r="B1128" s="30">
        <v>5096</v>
      </c>
      <c r="C1128" s="30" t="s">
        <v>2792</v>
      </c>
      <c r="D1128" s="30">
        <v>1080</v>
      </c>
      <c r="E1128" s="30"/>
      <c r="F1128" s="30"/>
      <c r="G1128" s="30"/>
      <c r="H1128" s="30"/>
      <c r="I1128" s="30"/>
      <c r="J1128" s="30"/>
      <c r="K1128" s="30"/>
      <c r="L1128" s="30"/>
      <c r="M1128" s="30"/>
      <c r="N1128" s="30"/>
      <c r="O1128" s="30"/>
      <c r="P1128" s="30"/>
      <c r="Q1128" s="30"/>
      <c r="R1128" s="30"/>
      <c r="S1128" s="30"/>
      <c r="T1128" s="30"/>
      <c r="U1128" s="30"/>
      <c r="V1128" s="30"/>
      <c r="W1128" s="30"/>
      <c r="X1128" s="30"/>
      <c r="Y1128" s="30"/>
      <c r="Z1128" s="30"/>
      <c r="AA1128" s="30"/>
      <c r="AB1128" s="30"/>
      <c r="AC1128" s="30"/>
      <c r="AD1128" s="30"/>
      <c r="AE1128" s="30"/>
      <c r="AF1128" s="30"/>
      <c r="AG1128" s="30"/>
      <c r="AH1128" s="30"/>
      <c r="AI1128" s="30"/>
      <c r="AJ1128" s="30"/>
      <c r="AK1128" s="30"/>
      <c r="AL1128" s="30"/>
      <c r="AM1128" s="30"/>
      <c r="AN1128" s="30"/>
      <c r="AO1128" s="30"/>
      <c r="AP1128" s="30"/>
      <c r="AQ1128" s="30"/>
      <c r="AR1128" s="30"/>
      <c r="AS1128" s="30"/>
      <c r="AT1128" s="30"/>
      <c r="AU1128" s="30"/>
      <c r="AV1128" s="30"/>
      <c r="AW1128" s="30"/>
      <c r="AX1128" s="30"/>
      <c r="AY1128" s="30"/>
      <c r="AZ1128" s="30"/>
      <c r="BA1128" s="30"/>
      <c r="BB1128" s="30"/>
      <c r="BC1128" s="30"/>
      <c r="BD1128" s="30"/>
      <c r="BE1128" s="30"/>
      <c r="BF1128" s="30"/>
      <c r="BG1128" s="30"/>
      <c r="BH1128" s="30"/>
      <c r="BI1128" s="30"/>
      <c r="BJ1128" s="30"/>
      <c r="BK1128" s="30"/>
      <c r="BL1128" s="30"/>
      <c r="BM1128" s="30"/>
      <c r="BN1128" s="30"/>
      <c r="BO1128" s="30"/>
      <c r="BP1128" s="30"/>
      <c r="BQ1128" s="30"/>
      <c r="BR1128" s="30"/>
      <c r="BS1128" s="30"/>
      <c r="BT1128" s="30"/>
      <c r="BU1128" s="30"/>
      <c r="BV1128" s="30"/>
      <c r="BW1128" s="30"/>
      <c r="BX1128" s="30"/>
      <c r="BY1128" s="30"/>
      <c r="BZ1128" s="30"/>
      <c r="CA1128" s="30"/>
      <c r="CB1128" s="30"/>
      <c r="CC1128" s="30"/>
      <c r="CD1128" s="30"/>
      <c r="CE1128" s="30"/>
      <c r="CF1128" s="30"/>
      <c r="CG1128" s="30"/>
      <c r="CH1128" s="30"/>
      <c r="CI1128" s="30"/>
      <c r="CJ1128" s="30"/>
      <c r="CK1128" s="30"/>
      <c r="CL1128" s="30"/>
      <c r="CM1128" s="30"/>
      <c r="CN1128" s="30"/>
      <c r="CO1128" s="30"/>
      <c r="CP1128" s="30"/>
      <c r="CQ1128" s="30"/>
      <c r="CR1128" s="30"/>
    </row>
    <row r="1129" spans="1:96" x14ac:dyDescent="0.25">
      <c r="A1129" s="30" t="s">
        <v>1101</v>
      </c>
      <c r="B1129" s="30">
        <v>5100</v>
      </c>
      <c r="C1129" s="30" t="s">
        <v>2792</v>
      </c>
      <c r="D1129" s="30">
        <v>1080</v>
      </c>
      <c r="E1129" s="30"/>
      <c r="F1129" s="30"/>
      <c r="G1129" s="30"/>
      <c r="H1129" s="30"/>
      <c r="I1129" s="30"/>
      <c r="J1129" s="30"/>
      <c r="K1129" s="30"/>
      <c r="L1129" s="30"/>
      <c r="M1129" s="30"/>
      <c r="N1129" s="30"/>
      <c r="O1129" s="30"/>
      <c r="P1129" s="30"/>
      <c r="Q1129" s="30"/>
      <c r="R1129" s="30"/>
      <c r="S1129" s="30"/>
      <c r="T1129" s="30"/>
      <c r="U1129" s="30"/>
      <c r="V1129" s="30"/>
      <c r="W1129" s="30"/>
      <c r="X1129" s="30"/>
      <c r="Y1129" s="30"/>
      <c r="Z1129" s="30"/>
      <c r="AA1129" s="30"/>
      <c r="AB1129" s="30"/>
      <c r="AC1129" s="30"/>
      <c r="AD1129" s="30"/>
      <c r="AE1129" s="30"/>
      <c r="AF1129" s="30"/>
      <c r="AG1129" s="30"/>
      <c r="AH1129" s="30"/>
      <c r="AI1129" s="30"/>
      <c r="AJ1129" s="30"/>
      <c r="AK1129" s="30"/>
      <c r="AL1129" s="30"/>
      <c r="AM1129" s="30"/>
      <c r="AN1129" s="30"/>
      <c r="AO1129" s="30"/>
      <c r="AP1129" s="30"/>
      <c r="AQ1129" s="30"/>
      <c r="AR1129" s="30"/>
      <c r="AS1129" s="30"/>
      <c r="AT1129" s="30"/>
      <c r="AU1129" s="30"/>
      <c r="AV1129" s="30"/>
      <c r="AW1129" s="30"/>
      <c r="AX1129" s="30"/>
      <c r="AY1129" s="30"/>
      <c r="AZ1129" s="30"/>
      <c r="BA1129" s="30"/>
      <c r="BB1129" s="30"/>
      <c r="BC1129" s="30"/>
      <c r="BD1129" s="30"/>
      <c r="BE1129" s="30"/>
      <c r="BF1129" s="30"/>
      <c r="BG1129" s="30"/>
      <c r="BH1129" s="30"/>
      <c r="BI1129" s="30"/>
      <c r="BJ1129" s="30"/>
      <c r="BK1129" s="30"/>
      <c r="BL1129" s="30"/>
      <c r="BM1129" s="30"/>
      <c r="BN1129" s="30"/>
      <c r="BO1129" s="30"/>
      <c r="BP1129" s="30"/>
      <c r="BQ1129" s="30"/>
      <c r="BR1129" s="30"/>
      <c r="BS1129" s="30"/>
      <c r="BT1129" s="30"/>
      <c r="BU1129" s="30"/>
      <c r="BV1129" s="30"/>
      <c r="BW1129" s="30"/>
      <c r="BX1129" s="30"/>
      <c r="BY1129" s="30"/>
      <c r="BZ1129" s="30"/>
      <c r="CA1129" s="30"/>
      <c r="CB1129" s="30"/>
      <c r="CC1129" s="30"/>
      <c r="CD1129" s="30"/>
      <c r="CE1129" s="30"/>
      <c r="CF1129" s="30"/>
      <c r="CG1129" s="30"/>
      <c r="CH1129" s="30"/>
      <c r="CI1129" s="30"/>
      <c r="CJ1129" s="30"/>
      <c r="CK1129" s="30"/>
      <c r="CL1129" s="30"/>
      <c r="CM1129" s="30"/>
      <c r="CN1129" s="30"/>
      <c r="CO1129" s="30"/>
      <c r="CP1129" s="30"/>
      <c r="CQ1129" s="30"/>
      <c r="CR1129" s="30"/>
    </row>
    <row r="1130" spans="1:96" x14ac:dyDescent="0.25">
      <c r="A1130" s="30" t="s">
        <v>1102</v>
      </c>
      <c r="B1130" s="30">
        <v>5098</v>
      </c>
      <c r="C1130" s="30" t="s">
        <v>2792</v>
      </c>
      <c r="D1130" s="30">
        <v>1080</v>
      </c>
      <c r="E1130" s="30"/>
      <c r="F1130" s="30"/>
      <c r="G1130" s="30"/>
      <c r="H1130" s="30"/>
      <c r="I1130" s="30"/>
      <c r="J1130" s="30"/>
      <c r="K1130" s="30"/>
      <c r="L1130" s="30"/>
      <c r="M1130" s="30"/>
      <c r="N1130" s="30"/>
      <c r="O1130" s="30"/>
      <c r="P1130" s="30"/>
      <c r="Q1130" s="30"/>
      <c r="R1130" s="30"/>
      <c r="S1130" s="30"/>
      <c r="T1130" s="30"/>
      <c r="U1130" s="30"/>
      <c r="V1130" s="30"/>
      <c r="W1130" s="30"/>
      <c r="X1130" s="30"/>
      <c r="Y1130" s="30"/>
      <c r="Z1130" s="30"/>
      <c r="AA1130" s="30"/>
      <c r="AB1130" s="30"/>
      <c r="AC1130" s="30"/>
      <c r="AD1130" s="30"/>
      <c r="AE1130" s="30"/>
      <c r="AF1130" s="30"/>
      <c r="AG1130" s="30"/>
      <c r="AH1130" s="30"/>
      <c r="AI1130" s="30"/>
      <c r="AJ1130" s="30"/>
      <c r="AK1130" s="30"/>
      <c r="AL1130" s="30"/>
      <c r="AM1130" s="30"/>
      <c r="AN1130" s="30"/>
      <c r="AO1130" s="30"/>
      <c r="AP1130" s="30"/>
      <c r="AQ1130" s="30"/>
      <c r="AR1130" s="30"/>
      <c r="AS1130" s="30"/>
      <c r="AT1130" s="30"/>
      <c r="AU1130" s="30"/>
      <c r="AV1130" s="30"/>
      <c r="AW1130" s="30"/>
      <c r="AX1130" s="30"/>
      <c r="AY1130" s="30"/>
      <c r="AZ1130" s="30"/>
      <c r="BA1130" s="30"/>
      <c r="BB1130" s="30"/>
      <c r="BC1130" s="30"/>
      <c r="BD1130" s="30"/>
      <c r="BE1130" s="30"/>
      <c r="BF1130" s="30"/>
      <c r="BG1130" s="30"/>
      <c r="BH1130" s="30"/>
      <c r="BI1130" s="30"/>
      <c r="BJ1130" s="30"/>
      <c r="BK1130" s="30"/>
      <c r="BL1130" s="30"/>
      <c r="BM1130" s="30"/>
      <c r="BN1130" s="30"/>
      <c r="BO1130" s="30"/>
      <c r="BP1130" s="30"/>
      <c r="BQ1130" s="30"/>
      <c r="BR1130" s="30"/>
      <c r="BS1130" s="30"/>
      <c r="BT1130" s="30"/>
      <c r="BU1130" s="30"/>
      <c r="BV1130" s="30"/>
      <c r="BW1130" s="30"/>
      <c r="BX1130" s="30"/>
      <c r="BY1130" s="30"/>
      <c r="BZ1130" s="30"/>
      <c r="CA1130" s="30"/>
      <c r="CB1130" s="30"/>
      <c r="CC1130" s="30"/>
      <c r="CD1130" s="30"/>
      <c r="CE1130" s="30"/>
      <c r="CF1130" s="30"/>
      <c r="CG1130" s="30"/>
      <c r="CH1130" s="30"/>
      <c r="CI1130" s="30"/>
      <c r="CJ1130" s="30"/>
      <c r="CK1130" s="30"/>
      <c r="CL1130" s="30"/>
      <c r="CM1130" s="30"/>
      <c r="CN1130" s="30"/>
      <c r="CO1130" s="30"/>
      <c r="CP1130" s="30"/>
      <c r="CQ1130" s="30"/>
      <c r="CR1130" s="30"/>
    </row>
    <row r="1131" spans="1:96" x14ac:dyDescent="0.25">
      <c r="A1131" s="30" t="s">
        <v>1103</v>
      </c>
      <c r="B1131" s="30">
        <v>5120</v>
      </c>
      <c r="C1131" s="30" t="s">
        <v>2764</v>
      </c>
      <c r="D1131" s="30">
        <v>1550</v>
      </c>
      <c r="E1131" s="30"/>
      <c r="F1131" s="30"/>
      <c r="G1131" s="30"/>
      <c r="H1131" s="30"/>
      <c r="I1131" s="30"/>
      <c r="J1131" s="30"/>
      <c r="K1131" s="30"/>
      <c r="L1131" s="30"/>
      <c r="M1131" s="30"/>
      <c r="N1131" s="30"/>
      <c r="O1131" s="30"/>
      <c r="P1131" s="30"/>
      <c r="Q1131" s="30"/>
      <c r="R1131" s="30"/>
      <c r="S1131" s="30"/>
      <c r="T1131" s="30"/>
      <c r="U1131" s="30"/>
      <c r="V1131" s="30"/>
      <c r="W1131" s="30"/>
      <c r="X1131" s="30"/>
      <c r="Y1131" s="30"/>
      <c r="Z1131" s="30"/>
      <c r="AA1131" s="30"/>
      <c r="AB1131" s="30"/>
      <c r="AC1131" s="30"/>
      <c r="AD1131" s="30"/>
      <c r="AE1131" s="30"/>
      <c r="AF1131" s="30"/>
      <c r="AG1131" s="30"/>
      <c r="AH1131" s="30"/>
      <c r="AI1131" s="30"/>
      <c r="AJ1131" s="30"/>
      <c r="AK1131" s="30"/>
      <c r="AL1131" s="30"/>
      <c r="AM1131" s="30"/>
      <c r="AN1131" s="30"/>
      <c r="AO1131" s="30"/>
      <c r="AP1131" s="30"/>
      <c r="AQ1131" s="30"/>
      <c r="AR1131" s="30"/>
      <c r="AS1131" s="30"/>
      <c r="AT1131" s="30"/>
      <c r="AU1131" s="30"/>
      <c r="AV1131" s="30"/>
      <c r="AW1131" s="30"/>
      <c r="AX1131" s="30"/>
      <c r="AY1131" s="30"/>
      <c r="AZ1131" s="30"/>
      <c r="BA1131" s="30"/>
      <c r="BB1131" s="30"/>
      <c r="BC1131" s="30"/>
      <c r="BD1131" s="30"/>
      <c r="BE1131" s="30"/>
      <c r="BF1131" s="30"/>
      <c r="BG1131" s="30"/>
      <c r="BH1131" s="30"/>
      <c r="BI1131" s="30"/>
      <c r="BJ1131" s="30"/>
      <c r="BK1131" s="30"/>
      <c r="BL1131" s="30"/>
      <c r="BM1131" s="30"/>
      <c r="BN1131" s="30"/>
      <c r="BO1131" s="30"/>
      <c r="BP1131" s="30"/>
      <c r="BQ1131" s="30"/>
      <c r="BR1131" s="30"/>
      <c r="BS1131" s="30"/>
      <c r="BT1131" s="30"/>
      <c r="BU1131" s="30"/>
      <c r="BV1131" s="30"/>
      <c r="BW1131" s="30"/>
      <c r="BX1131" s="30"/>
      <c r="BY1131" s="30"/>
      <c r="BZ1131" s="30"/>
      <c r="CA1131" s="30"/>
      <c r="CB1131" s="30"/>
      <c r="CC1131" s="30"/>
      <c r="CD1131" s="30"/>
      <c r="CE1131" s="30"/>
      <c r="CF1131" s="30"/>
      <c r="CG1131" s="30"/>
      <c r="CH1131" s="30"/>
      <c r="CI1131" s="30"/>
      <c r="CJ1131" s="30"/>
      <c r="CK1131" s="30"/>
      <c r="CL1131" s="30"/>
      <c r="CM1131" s="30"/>
      <c r="CN1131" s="30"/>
      <c r="CO1131" s="30"/>
      <c r="CP1131" s="30"/>
      <c r="CQ1131" s="30"/>
      <c r="CR1131" s="30"/>
    </row>
    <row r="1132" spans="1:96" x14ac:dyDescent="0.25">
      <c r="A1132" s="30" t="s">
        <v>1104</v>
      </c>
      <c r="B1132" s="30">
        <v>5119</v>
      </c>
      <c r="C1132" s="30" t="s">
        <v>2956</v>
      </c>
      <c r="D1132" s="30">
        <v>3230</v>
      </c>
      <c r="E1132" s="30"/>
      <c r="F1132" s="30"/>
      <c r="G1132" s="30"/>
      <c r="H1132" s="30"/>
      <c r="I1132" s="30"/>
      <c r="J1132" s="30"/>
      <c r="K1132" s="30"/>
      <c r="L1132" s="30"/>
      <c r="M1132" s="30"/>
      <c r="N1132" s="30"/>
      <c r="O1132" s="30"/>
      <c r="P1132" s="30"/>
      <c r="Q1132" s="30"/>
      <c r="R1132" s="30"/>
      <c r="S1132" s="30"/>
      <c r="T1132" s="30"/>
      <c r="U1132" s="30"/>
      <c r="V1132" s="30"/>
      <c r="W1132" s="30"/>
      <c r="X1132" s="30"/>
      <c r="Y1132" s="30"/>
      <c r="Z1132" s="30"/>
      <c r="AA1132" s="30"/>
      <c r="AB1132" s="30"/>
      <c r="AC1132" s="30"/>
      <c r="AD1132" s="30"/>
      <c r="AE1132" s="30"/>
      <c r="AF1132" s="30"/>
      <c r="AG1132" s="30"/>
      <c r="AH1132" s="30"/>
      <c r="AI1132" s="30"/>
      <c r="AJ1132" s="30"/>
      <c r="AK1132" s="30"/>
      <c r="AL1132" s="30"/>
      <c r="AM1132" s="30"/>
      <c r="AN1132" s="30"/>
      <c r="AO1132" s="30"/>
      <c r="AP1132" s="30"/>
      <c r="AQ1132" s="30"/>
      <c r="AR1132" s="30"/>
      <c r="AS1132" s="30"/>
      <c r="AT1132" s="30"/>
      <c r="AU1132" s="30"/>
      <c r="AV1132" s="30"/>
      <c r="AW1132" s="30"/>
      <c r="AX1132" s="30"/>
      <c r="AY1132" s="30"/>
      <c r="AZ1132" s="30"/>
      <c r="BA1132" s="30"/>
      <c r="BB1132" s="30"/>
      <c r="BC1132" s="30"/>
      <c r="BD1132" s="30"/>
      <c r="BE1132" s="30"/>
      <c r="BF1132" s="30"/>
      <c r="BG1132" s="30"/>
      <c r="BH1132" s="30"/>
      <c r="BI1132" s="30"/>
      <c r="BJ1132" s="30"/>
      <c r="BK1132" s="30"/>
      <c r="BL1132" s="30"/>
      <c r="BM1132" s="30"/>
      <c r="BN1132" s="30"/>
      <c r="BO1132" s="30"/>
      <c r="BP1132" s="30"/>
      <c r="BQ1132" s="30"/>
      <c r="BR1132" s="30"/>
      <c r="BS1132" s="30"/>
      <c r="BT1132" s="30"/>
      <c r="BU1132" s="30"/>
      <c r="BV1132" s="30"/>
      <c r="BW1132" s="30"/>
      <c r="BX1132" s="30"/>
      <c r="BY1132" s="30"/>
      <c r="BZ1132" s="30"/>
      <c r="CA1132" s="30"/>
      <c r="CB1132" s="30"/>
      <c r="CC1132" s="30"/>
      <c r="CD1132" s="30"/>
      <c r="CE1132" s="30"/>
      <c r="CF1132" s="30"/>
      <c r="CG1132" s="30"/>
      <c r="CH1132" s="30"/>
      <c r="CI1132" s="30"/>
      <c r="CJ1132" s="30"/>
      <c r="CK1132" s="30"/>
      <c r="CL1132" s="30"/>
      <c r="CM1132" s="30"/>
      <c r="CN1132" s="30"/>
      <c r="CO1132" s="30"/>
      <c r="CP1132" s="30"/>
      <c r="CQ1132" s="30"/>
      <c r="CR1132" s="30"/>
    </row>
    <row r="1133" spans="1:96" x14ac:dyDescent="0.25">
      <c r="A1133" s="30" t="s">
        <v>1105</v>
      </c>
      <c r="B1133" s="30">
        <v>5126</v>
      </c>
      <c r="C1133" s="30" t="s">
        <v>2649</v>
      </c>
      <c r="D1133" s="30">
        <v>1040</v>
      </c>
      <c r="E1133" s="30"/>
      <c r="F1133" s="30"/>
      <c r="G1133" s="30"/>
      <c r="H1133" s="30"/>
      <c r="I1133" s="30"/>
      <c r="J1133" s="30"/>
      <c r="K1133" s="30"/>
      <c r="L1133" s="30"/>
      <c r="M1133" s="30"/>
      <c r="N1133" s="30"/>
      <c r="O1133" s="30"/>
      <c r="P1133" s="30"/>
      <c r="Q1133" s="30"/>
      <c r="R1133" s="30"/>
      <c r="S1133" s="30"/>
      <c r="T1133" s="30"/>
      <c r="U1133" s="30"/>
      <c r="V1133" s="30"/>
      <c r="W1133" s="30"/>
      <c r="X1133" s="30"/>
      <c r="Y1133" s="30"/>
      <c r="Z1133" s="30"/>
      <c r="AA1133" s="30"/>
      <c r="AB1133" s="30"/>
      <c r="AC1133" s="30"/>
      <c r="AD1133" s="30"/>
      <c r="AE1133" s="30"/>
      <c r="AF1133" s="30"/>
      <c r="AG1133" s="30"/>
      <c r="AH1133" s="30"/>
      <c r="AI1133" s="30"/>
      <c r="AJ1133" s="30"/>
      <c r="AK1133" s="30"/>
      <c r="AL1133" s="30"/>
      <c r="AM1133" s="30"/>
      <c r="AN1133" s="30"/>
      <c r="AO1133" s="30"/>
      <c r="AP1133" s="30"/>
      <c r="AQ1133" s="30"/>
      <c r="AR1133" s="30"/>
      <c r="AS1133" s="30"/>
      <c r="AT1133" s="30"/>
      <c r="AU1133" s="30"/>
      <c r="AV1133" s="30"/>
      <c r="AW1133" s="30"/>
      <c r="AX1133" s="30"/>
      <c r="AY1133" s="30"/>
      <c r="AZ1133" s="30"/>
      <c r="BA1133" s="30"/>
      <c r="BB1133" s="30"/>
      <c r="BC1133" s="30"/>
      <c r="BD1133" s="30"/>
      <c r="BE1133" s="30"/>
      <c r="BF1133" s="30"/>
      <c r="BG1133" s="30"/>
      <c r="BH1133" s="30"/>
      <c r="BI1133" s="30"/>
      <c r="BJ1133" s="30"/>
      <c r="BK1133" s="30"/>
      <c r="BL1133" s="30"/>
      <c r="BM1133" s="30"/>
      <c r="BN1133" s="30"/>
      <c r="BO1133" s="30"/>
      <c r="BP1133" s="30"/>
      <c r="BQ1133" s="30"/>
      <c r="BR1133" s="30"/>
      <c r="BS1133" s="30"/>
      <c r="BT1133" s="30"/>
      <c r="BU1133" s="30"/>
      <c r="BV1133" s="30"/>
      <c r="BW1133" s="30"/>
      <c r="BX1133" s="30"/>
      <c r="BY1133" s="30"/>
      <c r="BZ1133" s="30"/>
      <c r="CA1133" s="30"/>
      <c r="CB1133" s="30"/>
      <c r="CC1133" s="30"/>
      <c r="CD1133" s="30"/>
      <c r="CE1133" s="30"/>
      <c r="CF1133" s="30"/>
      <c r="CG1133" s="30"/>
      <c r="CH1133" s="30"/>
      <c r="CI1133" s="30"/>
      <c r="CJ1133" s="30"/>
      <c r="CK1133" s="30"/>
      <c r="CL1133" s="30"/>
      <c r="CM1133" s="30"/>
      <c r="CN1133" s="30"/>
      <c r="CO1133" s="30"/>
      <c r="CP1133" s="30"/>
      <c r="CQ1133" s="30"/>
      <c r="CR1133" s="30"/>
    </row>
    <row r="1134" spans="1:96" x14ac:dyDescent="0.25">
      <c r="A1134" s="30" t="s">
        <v>1106</v>
      </c>
      <c r="B1134" s="30">
        <v>5123</v>
      </c>
      <c r="C1134" s="30" t="s">
        <v>2956</v>
      </c>
      <c r="D1134" s="30">
        <v>3230</v>
      </c>
      <c r="E1134" s="30"/>
      <c r="F1134" s="30"/>
      <c r="G1134" s="30"/>
      <c r="H1134" s="30"/>
      <c r="I1134" s="30"/>
      <c r="J1134" s="30"/>
      <c r="K1134" s="30"/>
      <c r="L1134" s="30"/>
      <c r="M1134" s="30"/>
      <c r="N1134" s="30"/>
      <c r="O1134" s="30"/>
      <c r="P1134" s="30"/>
      <c r="Q1134" s="30"/>
      <c r="R1134" s="30"/>
      <c r="S1134" s="30"/>
      <c r="T1134" s="30"/>
      <c r="U1134" s="30"/>
      <c r="V1134" s="30"/>
      <c r="W1134" s="30"/>
      <c r="X1134" s="30"/>
      <c r="Y1134" s="30"/>
      <c r="Z1134" s="30"/>
      <c r="AA1134" s="30"/>
      <c r="AB1134" s="30"/>
      <c r="AC1134" s="30"/>
      <c r="AD1134" s="30"/>
      <c r="AE1134" s="30"/>
      <c r="AF1134" s="30"/>
      <c r="AG1134" s="30"/>
      <c r="AH1134" s="30"/>
      <c r="AI1134" s="30"/>
      <c r="AJ1134" s="30"/>
      <c r="AK1134" s="30"/>
      <c r="AL1134" s="30"/>
      <c r="AM1134" s="30"/>
      <c r="AN1134" s="30"/>
      <c r="AO1134" s="30"/>
      <c r="AP1134" s="30"/>
      <c r="AQ1134" s="30"/>
      <c r="AR1134" s="30"/>
      <c r="AS1134" s="30"/>
      <c r="AT1134" s="30"/>
      <c r="AU1134" s="30"/>
      <c r="AV1134" s="30"/>
      <c r="AW1134" s="30"/>
      <c r="AX1134" s="30"/>
      <c r="AY1134" s="30"/>
      <c r="AZ1134" s="30"/>
      <c r="BA1134" s="30"/>
      <c r="BB1134" s="30"/>
      <c r="BC1134" s="30"/>
      <c r="BD1134" s="30"/>
      <c r="BE1134" s="30"/>
      <c r="BF1134" s="30"/>
      <c r="BG1134" s="30"/>
      <c r="BH1134" s="30"/>
      <c r="BI1134" s="30"/>
      <c r="BJ1134" s="30"/>
      <c r="BK1134" s="30"/>
      <c r="BL1134" s="30"/>
      <c r="BM1134" s="30"/>
      <c r="BN1134" s="30"/>
      <c r="BO1134" s="30"/>
      <c r="BP1134" s="30"/>
      <c r="BQ1134" s="30"/>
      <c r="BR1134" s="30"/>
      <c r="BS1134" s="30"/>
      <c r="BT1134" s="30"/>
      <c r="BU1134" s="30"/>
      <c r="BV1134" s="30"/>
      <c r="BW1134" s="30"/>
      <c r="BX1134" s="30"/>
      <c r="BY1134" s="30"/>
      <c r="BZ1134" s="30"/>
      <c r="CA1134" s="30"/>
      <c r="CB1134" s="30"/>
      <c r="CC1134" s="30"/>
      <c r="CD1134" s="30"/>
      <c r="CE1134" s="30"/>
      <c r="CF1134" s="30"/>
      <c r="CG1134" s="30"/>
      <c r="CH1134" s="30"/>
      <c r="CI1134" s="30"/>
      <c r="CJ1134" s="30"/>
      <c r="CK1134" s="30"/>
      <c r="CL1134" s="30"/>
      <c r="CM1134" s="30"/>
      <c r="CN1134" s="30"/>
      <c r="CO1134" s="30"/>
      <c r="CP1134" s="30"/>
      <c r="CQ1134" s="30"/>
      <c r="CR1134" s="30"/>
    </row>
    <row r="1135" spans="1:96" x14ac:dyDescent="0.25">
      <c r="A1135" s="30" t="s">
        <v>1107</v>
      </c>
      <c r="B1135" s="30">
        <v>18</v>
      </c>
      <c r="C1135" s="30" t="s">
        <v>2706</v>
      </c>
      <c r="D1135" s="30">
        <v>130</v>
      </c>
      <c r="E1135" s="30"/>
      <c r="F1135" s="30"/>
      <c r="G1135" s="30"/>
      <c r="H1135" s="30"/>
      <c r="I1135" s="30"/>
      <c r="J1135" s="30"/>
      <c r="K1135" s="30"/>
      <c r="L1135" s="30"/>
      <c r="M1135" s="30"/>
      <c r="N1135" s="30"/>
      <c r="O1135" s="30"/>
      <c r="P1135" s="30"/>
      <c r="Q1135" s="30"/>
      <c r="R1135" s="30"/>
      <c r="S1135" s="30"/>
      <c r="T1135" s="30"/>
      <c r="U1135" s="30"/>
      <c r="V1135" s="30"/>
      <c r="W1135" s="30"/>
      <c r="X1135" s="30"/>
      <c r="Y1135" s="30"/>
      <c r="Z1135" s="30"/>
      <c r="AA1135" s="30"/>
      <c r="AB1135" s="30"/>
      <c r="AC1135" s="30"/>
      <c r="AD1135" s="30"/>
      <c r="AE1135" s="30"/>
      <c r="AF1135" s="30"/>
      <c r="AG1135" s="30"/>
      <c r="AH1135" s="30"/>
      <c r="AI1135" s="30"/>
      <c r="AJ1135" s="30"/>
      <c r="AK1135" s="30"/>
      <c r="AL1135" s="30"/>
      <c r="AM1135" s="30"/>
      <c r="AN1135" s="30"/>
      <c r="AO1135" s="30"/>
      <c r="AP1135" s="30"/>
      <c r="AQ1135" s="30"/>
      <c r="AR1135" s="30"/>
      <c r="AS1135" s="30"/>
      <c r="AT1135" s="30"/>
      <c r="AU1135" s="30"/>
      <c r="AV1135" s="30"/>
      <c r="AW1135" s="30"/>
      <c r="AX1135" s="30"/>
      <c r="AY1135" s="30"/>
      <c r="AZ1135" s="30"/>
      <c r="BA1135" s="30"/>
      <c r="BB1135" s="30"/>
      <c r="BC1135" s="30"/>
      <c r="BD1135" s="30"/>
      <c r="BE1135" s="30"/>
      <c r="BF1135" s="30"/>
      <c r="BG1135" s="30"/>
      <c r="BH1135" s="30"/>
      <c r="BI1135" s="30"/>
      <c r="BJ1135" s="30"/>
      <c r="BK1135" s="30"/>
      <c r="BL1135" s="30"/>
      <c r="BM1135" s="30"/>
      <c r="BN1135" s="30"/>
      <c r="BO1135" s="30"/>
      <c r="BP1135" s="30"/>
      <c r="BQ1135" s="30"/>
      <c r="BR1135" s="30"/>
      <c r="BS1135" s="30"/>
      <c r="BT1135" s="30"/>
      <c r="BU1135" s="30"/>
      <c r="BV1135" s="30"/>
      <c r="BW1135" s="30"/>
      <c r="BX1135" s="30"/>
      <c r="BY1135" s="30"/>
      <c r="BZ1135" s="30"/>
      <c r="CA1135" s="30"/>
      <c r="CB1135" s="30"/>
      <c r="CC1135" s="30"/>
      <c r="CD1135" s="30"/>
      <c r="CE1135" s="30"/>
      <c r="CF1135" s="30"/>
      <c r="CG1135" s="30"/>
      <c r="CH1135" s="30"/>
      <c r="CI1135" s="30"/>
      <c r="CJ1135" s="30"/>
      <c r="CK1135" s="30"/>
      <c r="CL1135" s="30"/>
      <c r="CM1135" s="30"/>
      <c r="CN1135" s="30"/>
      <c r="CO1135" s="30"/>
      <c r="CP1135" s="30"/>
      <c r="CQ1135" s="30"/>
      <c r="CR1135" s="30"/>
    </row>
    <row r="1136" spans="1:96" x14ac:dyDescent="0.25">
      <c r="A1136" s="30" t="s">
        <v>1108</v>
      </c>
      <c r="B1136" s="30">
        <v>5146</v>
      </c>
      <c r="C1136" s="30" t="s">
        <v>2651</v>
      </c>
      <c r="D1136" s="30">
        <v>1010</v>
      </c>
      <c r="E1136" s="30"/>
      <c r="F1136" s="30"/>
      <c r="G1136" s="30"/>
      <c r="H1136" s="30"/>
      <c r="I1136" s="30"/>
      <c r="J1136" s="30"/>
      <c r="K1136" s="30"/>
      <c r="L1136" s="30"/>
      <c r="M1136" s="30"/>
      <c r="N1136" s="30"/>
      <c r="O1136" s="30"/>
      <c r="P1136" s="30"/>
      <c r="Q1136" s="30"/>
      <c r="R1136" s="30"/>
      <c r="S1136" s="30"/>
      <c r="T1136" s="30"/>
      <c r="U1136" s="30"/>
      <c r="V1136" s="30"/>
      <c r="W1136" s="30"/>
      <c r="X1136" s="30"/>
      <c r="Y1136" s="30"/>
      <c r="Z1136" s="30"/>
      <c r="AA1136" s="30"/>
      <c r="AB1136" s="30"/>
      <c r="AC1136" s="30"/>
      <c r="AD1136" s="30"/>
      <c r="AE1136" s="30"/>
      <c r="AF1136" s="30"/>
      <c r="AG1136" s="30"/>
      <c r="AH1136" s="30"/>
      <c r="AI1136" s="30"/>
      <c r="AJ1136" s="30"/>
      <c r="AK1136" s="30"/>
      <c r="AL1136" s="30"/>
      <c r="AM1136" s="30"/>
      <c r="AN1136" s="30"/>
      <c r="AO1136" s="30"/>
      <c r="AP1136" s="30"/>
      <c r="AQ1136" s="30"/>
      <c r="AR1136" s="30"/>
      <c r="AS1136" s="30"/>
      <c r="AT1136" s="30"/>
      <c r="AU1136" s="30"/>
      <c r="AV1136" s="30"/>
      <c r="AW1136" s="30"/>
      <c r="AX1136" s="30"/>
      <c r="AY1136" s="30"/>
      <c r="AZ1136" s="30"/>
      <c r="BA1136" s="30"/>
      <c r="BB1136" s="30"/>
      <c r="BC1136" s="30"/>
      <c r="BD1136" s="30"/>
      <c r="BE1136" s="30"/>
      <c r="BF1136" s="30"/>
      <c r="BG1136" s="30"/>
      <c r="BH1136" s="30"/>
      <c r="BI1136" s="30"/>
      <c r="BJ1136" s="30"/>
      <c r="BK1136" s="30"/>
      <c r="BL1136" s="30"/>
      <c r="BM1136" s="30"/>
      <c r="BN1136" s="30"/>
      <c r="BO1136" s="30"/>
      <c r="BP1136" s="30"/>
      <c r="BQ1136" s="30"/>
      <c r="BR1136" s="30"/>
      <c r="BS1136" s="30"/>
      <c r="BT1136" s="30"/>
      <c r="BU1136" s="30"/>
      <c r="BV1136" s="30"/>
      <c r="BW1136" s="30"/>
      <c r="BX1136" s="30"/>
      <c r="BY1136" s="30"/>
      <c r="BZ1136" s="30"/>
      <c r="CA1136" s="30"/>
      <c r="CB1136" s="30"/>
      <c r="CC1136" s="30"/>
      <c r="CD1136" s="30"/>
      <c r="CE1136" s="30"/>
      <c r="CF1136" s="30"/>
      <c r="CG1136" s="30"/>
      <c r="CH1136" s="30"/>
      <c r="CI1136" s="30"/>
      <c r="CJ1136" s="30"/>
      <c r="CK1136" s="30"/>
      <c r="CL1136" s="30"/>
      <c r="CM1136" s="30"/>
      <c r="CN1136" s="30"/>
      <c r="CO1136" s="30"/>
      <c r="CP1136" s="30"/>
      <c r="CQ1136" s="30"/>
      <c r="CR1136" s="30"/>
    </row>
    <row r="1137" spans="1:96" x14ac:dyDescent="0.25">
      <c r="A1137" s="30" t="s">
        <v>1109</v>
      </c>
      <c r="B1137" s="30">
        <v>5129</v>
      </c>
      <c r="C1137" s="30" t="s">
        <v>2642</v>
      </c>
      <c r="D1137" s="30">
        <v>880</v>
      </c>
      <c r="E1137" s="30"/>
      <c r="F1137" s="30"/>
      <c r="G1137" s="30"/>
      <c r="H1137" s="30"/>
      <c r="I1137" s="30"/>
      <c r="J1137" s="30"/>
      <c r="K1137" s="30"/>
      <c r="L1137" s="30"/>
      <c r="M1137" s="30"/>
      <c r="N1137" s="30"/>
      <c r="O1137" s="30"/>
      <c r="P1137" s="30"/>
      <c r="Q1137" s="30"/>
      <c r="R1137" s="30"/>
      <c r="S1137" s="30"/>
      <c r="T1137" s="30"/>
      <c r="U1137" s="30"/>
      <c r="V1137" s="30"/>
      <c r="W1137" s="30"/>
      <c r="X1137" s="30"/>
      <c r="Y1137" s="30"/>
      <c r="Z1137" s="30"/>
      <c r="AA1137" s="30"/>
      <c r="AB1137" s="30"/>
      <c r="AC1137" s="30"/>
      <c r="AD1137" s="30"/>
      <c r="AE1137" s="30"/>
      <c r="AF1137" s="30"/>
      <c r="AG1137" s="30"/>
      <c r="AH1137" s="30"/>
      <c r="AI1137" s="30"/>
      <c r="AJ1137" s="30"/>
      <c r="AK1137" s="30"/>
      <c r="AL1137" s="30"/>
      <c r="AM1137" s="30"/>
      <c r="AN1137" s="30"/>
      <c r="AO1137" s="30"/>
      <c r="AP1137" s="30"/>
      <c r="AQ1137" s="30"/>
      <c r="AR1137" s="30"/>
      <c r="AS1137" s="30"/>
      <c r="AT1137" s="30"/>
      <c r="AU1137" s="30"/>
      <c r="AV1137" s="30"/>
      <c r="AW1137" s="30"/>
      <c r="AX1137" s="30"/>
      <c r="AY1137" s="30"/>
      <c r="AZ1137" s="30"/>
      <c r="BA1137" s="30"/>
      <c r="BB1137" s="30"/>
      <c r="BC1137" s="30"/>
      <c r="BD1137" s="30"/>
      <c r="BE1137" s="30"/>
      <c r="BF1137" s="30"/>
      <c r="BG1137" s="30"/>
      <c r="BH1137" s="30"/>
      <c r="BI1137" s="30"/>
      <c r="BJ1137" s="30"/>
      <c r="BK1137" s="30"/>
      <c r="BL1137" s="30"/>
      <c r="BM1137" s="30"/>
      <c r="BN1137" s="30"/>
      <c r="BO1137" s="30"/>
      <c r="BP1137" s="30"/>
      <c r="BQ1137" s="30"/>
      <c r="BR1137" s="30"/>
      <c r="BS1137" s="30"/>
      <c r="BT1137" s="30"/>
      <c r="BU1137" s="30"/>
      <c r="BV1137" s="30"/>
      <c r="BW1137" s="30"/>
      <c r="BX1137" s="30"/>
      <c r="BY1137" s="30"/>
      <c r="BZ1137" s="30"/>
      <c r="CA1137" s="30"/>
      <c r="CB1137" s="30"/>
      <c r="CC1137" s="30"/>
      <c r="CD1137" s="30"/>
      <c r="CE1137" s="30"/>
      <c r="CF1137" s="30"/>
      <c r="CG1137" s="30"/>
      <c r="CH1137" s="30"/>
      <c r="CI1137" s="30"/>
      <c r="CJ1137" s="30"/>
      <c r="CK1137" s="30"/>
      <c r="CL1137" s="30"/>
      <c r="CM1137" s="30"/>
      <c r="CN1137" s="30"/>
      <c r="CO1137" s="30"/>
      <c r="CP1137" s="30"/>
      <c r="CQ1137" s="30"/>
      <c r="CR1137" s="30"/>
    </row>
    <row r="1138" spans="1:96" x14ac:dyDescent="0.25">
      <c r="A1138" s="30" t="s">
        <v>1110</v>
      </c>
      <c r="B1138" s="30">
        <v>5132</v>
      </c>
      <c r="C1138" s="30" t="s">
        <v>2957</v>
      </c>
      <c r="D1138" s="30">
        <v>1790</v>
      </c>
      <c r="E1138" s="30"/>
      <c r="F1138" s="30"/>
      <c r="G1138" s="30"/>
      <c r="H1138" s="30"/>
      <c r="I1138" s="30"/>
      <c r="J1138" s="30"/>
      <c r="K1138" s="30"/>
      <c r="L1138" s="30"/>
      <c r="M1138" s="30"/>
      <c r="N1138" s="30"/>
      <c r="O1138" s="30"/>
      <c r="P1138" s="30"/>
      <c r="Q1138" s="30"/>
      <c r="R1138" s="30"/>
      <c r="S1138" s="30"/>
      <c r="T1138" s="30"/>
      <c r="U1138" s="30"/>
      <c r="V1138" s="30"/>
      <c r="W1138" s="30"/>
      <c r="X1138" s="30"/>
      <c r="Y1138" s="30"/>
      <c r="Z1138" s="30"/>
      <c r="AA1138" s="30"/>
      <c r="AB1138" s="30"/>
      <c r="AC1138" s="30"/>
      <c r="AD1138" s="30"/>
      <c r="AE1138" s="30"/>
      <c r="AF1138" s="30"/>
      <c r="AG1138" s="30"/>
      <c r="AH1138" s="30"/>
      <c r="AI1138" s="30"/>
      <c r="AJ1138" s="30"/>
      <c r="AK1138" s="30"/>
      <c r="AL1138" s="30"/>
      <c r="AM1138" s="30"/>
      <c r="AN1138" s="30"/>
      <c r="AO1138" s="30"/>
      <c r="AP1138" s="30"/>
      <c r="AQ1138" s="30"/>
      <c r="AR1138" s="30"/>
      <c r="AS1138" s="30"/>
      <c r="AT1138" s="30"/>
      <c r="AU1138" s="30"/>
      <c r="AV1138" s="30"/>
      <c r="AW1138" s="30"/>
      <c r="AX1138" s="30"/>
      <c r="AY1138" s="30"/>
      <c r="AZ1138" s="30"/>
      <c r="BA1138" s="30"/>
      <c r="BB1138" s="30"/>
      <c r="BC1138" s="30"/>
      <c r="BD1138" s="30"/>
      <c r="BE1138" s="30"/>
      <c r="BF1138" s="30"/>
      <c r="BG1138" s="30"/>
      <c r="BH1138" s="30"/>
      <c r="BI1138" s="30"/>
      <c r="BJ1138" s="30"/>
      <c r="BK1138" s="30"/>
      <c r="BL1138" s="30"/>
      <c r="BM1138" s="30"/>
      <c r="BN1138" s="30"/>
      <c r="BO1138" s="30"/>
      <c r="BP1138" s="30"/>
      <c r="BQ1138" s="30"/>
      <c r="BR1138" s="30"/>
      <c r="BS1138" s="30"/>
      <c r="BT1138" s="30"/>
      <c r="BU1138" s="30"/>
      <c r="BV1138" s="30"/>
      <c r="BW1138" s="30"/>
      <c r="BX1138" s="30"/>
      <c r="BY1138" s="30"/>
      <c r="BZ1138" s="30"/>
      <c r="CA1138" s="30"/>
      <c r="CB1138" s="30"/>
      <c r="CC1138" s="30"/>
      <c r="CD1138" s="30"/>
      <c r="CE1138" s="30"/>
      <c r="CF1138" s="30"/>
      <c r="CG1138" s="30"/>
      <c r="CH1138" s="30"/>
      <c r="CI1138" s="30"/>
      <c r="CJ1138" s="30"/>
      <c r="CK1138" s="30"/>
      <c r="CL1138" s="30"/>
      <c r="CM1138" s="30"/>
      <c r="CN1138" s="30"/>
      <c r="CO1138" s="30"/>
      <c r="CP1138" s="30"/>
      <c r="CQ1138" s="30"/>
      <c r="CR1138" s="30"/>
    </row>
    <row r="1139" spans="1:96" x14ac:dyDescent="0.25">
      <c r="A1139" s="30" t="s">
        <v>1111</v>
      </c>
      <c r="B1139" s="30">
        <v>5136</v>
      </c>
      <c r="C1139" s="30" t="s">
        <v>2957</v>
      </c>
      <c r="D1139" s="30">
        <v>1790</v>
      </c>
      <c r="E1139" s="30"/>
      <c r="F1139" s="30"/>
      <c r="G1139" s="30"/>
      <c r="H1139" s="30"/>
      <c r="I1139" s="30"/>
      <c r="J1139" s="30"/>
      <c r="K1139" s="30"/>
      <c r="L1139" s="30"/>
      <c r="M1139" s="30"/>
      <c r="N1139" s="30"/>
      <c r="O1139" s="30"/>
      <c r="P1139" s="30"/>
      <c r="Q1139" s="30"/>
      <c r="R1139" s="30"/>
      <c r="S1139" s="30"/>
      <c r="T1139" s="30"/>
      <c r="U1139" s="30"/>
      <c r="V1139" s="30"/>
      <c r="W1139" s="30"/>
      <c r="X1139" s="30"/>
      <c r="Y1139" s="30"/>
      <c r="Z1139" s="30"/>
      <c r="AA1139" s="30"/>
      <c r="AB1139" s="30"/>
      <c r="AC1139" s="30"/>
      <c r="AD1139" s="30"/>
      <c r="AE1139" s="30"/>
      <c r="AF1139" s="30"/>
      <c r="AG1139" s="30"/>
      <c r="AH1139" s="30"/>
      <c r="AI1139" s="30"/>
      <c r="AJ1139" s="30"/>
      <c r="AK1139" s="30"/>
      <c r="AL1139" s="30"/>
      <c r="AM1139" s="30"/>
      <c r="AN1139" s="30"/>
      <c r="AO1139" s="30"/>
      <c r="AP1139" s="30"/>
      <c r="AQ1139" s="30"/>
      <c r="AR1139" s="30"/>
      <c r="AS1139" s="30"/>
      <c r="AT1139" s="30"/>
      <c r="AU1139" s="30"/>
      <c r="AV1139" s="30"/>
      <c r="AW1139" s="30"/>
      <c r="AX1139" s="30"/>
      <c r="AY1139" s="30"/>
      <c r="AZ1139" s="30"/>
      <c r="BA1139" s="30"/>
      <c r="BB1139" s="30"/>
      <c r="BC1139" s="30"/>
      <c r="BD1139" s="30"/>
      <c r="BE1139" s="30"/>
      <c r="BF1139" s="30"/>
      <c r="BG1139" s="30"/>
      <c r="BH1139" s="30"/>
      <c r="BI1139" s="30"/>
      <c r="BJ1139" s="30"/>
      <c r="BK1139" s="30"/>
      <c r="BL1139" s="30"/>
      <c r="BM1139" s="30"/>
      <c r="BN1139" s="30"/>
      <c r="BO1139" s="30"/>
      <c r="BP1139" s="30"/>
      <c r="BQ1139" s="30"/>
      <c r="BR1139" s="30"/>
      <c r="BS1139" s="30"/>
      <c r="BT1139" s="30"/>
      <c r="BU1139" s="30"/>
      <c r="BV1139" s="30"/>
      <c r="BW1139" s="30"/>
      <c r="BX1139" s="30"/>
      <c r="BY1139" s="30"/>
      <c r="BZ1139" s="30"/>
      <c r="CA1139" s="30"/>
      <c r="CB1139" s="30"/>
      <c r="CC1139" s="30"/>
      <c r="CD1139" s="30"/>
      <c r="CE1139" s="30"/>
      <c r="CF1139" s="30"/>
      <c r="CG1139" s="30"/>
      <c r="CH1139" s="30"/>
      <c r="CI1139" s="30"/>
      <c r="CJ1139" s="30"/>
      <c r="CK1139" s="30"/>
      <c r="CL1139" s="30"/>
      <c r="CM1139" s="30"/>
      <c r="CN1139" s="30"/>
      <c r="CO1139" s="30"/>
      <c r="CP1139" s="30"/>
      <c r="CQ1139" s="30"/>
      <c r="CR1139" s="30"/>
    </row>
    <row r="1140" spans="1:96" x14ac:dyDescent="0.25">
      <c r="A1140" s="30" t="s">
        <v>1112</v>
      </c>
      <c r="B1140" s="30">
        <v>5145</v>
      </c>
      <c r="C1140" s="30" t="s">
        <v>2666</v>
      </c>
      <c r="D1140" s="30">
        <v>1420</v>
      </c>
      <c r="E1140" s="30"/>
      <c r="F1140" s="30"/>
      <c r="G1140" s="30"/>
      <c r="H1140" s="30"/>
      <c r="I1140" s="30"/>
      <c r="J1140" s="30"/>
      <c r="K1140" s="30"/>
      <c r="L1140" s="30"/>
      <c r="M1140" s="30"/>
      <c r="N1140" s="30"/>
      <c r="O1140" s="30"/>
      <c r="P1140" s="30"/>
      <c r="Q1140" s="30"/>
      <c r="R1140" s="30"/>
      <c r="S1140" s="30"/>
      <c r="T1140" s="30"/>
      <c r="U1140" s="30"/>
      <c r="V1140" s="30"/>
      <c r="W1140" s="30"/>
      <c r="X1140" s="30"/>
      <c r="Y1140" s="30"/>
      <c r="Z1140" s="30"/>
      <c r="AA1140" s="30"/>
      <c r="AB1140" s="30"/>
      <c r="AC1140" s="30"/>
      <c r="AD1140" s="30"/>
      <c r="AE1140" s="30"/>
      <c r="AF1140" s="30"/>
      <c r="AG1140" s="30"/>
      <c r="AH1140" s="30"/>
      <c r="AI1140" s="30"/>
      <c r="AJ1140" s="30"/>
      <c r="AK1140" s="30"/>
      <c r="AL1140" s="30"/>
      <c r="AM1140" s="30"/>
      <c r="AN1140" s="30"/>
      <c r="AO1140" s="30"/>
      <c r="AP1140" s="30"/>
      <c r="AQ1140" s="30"/>
      <c r="AR1140" s="30"/>
      <c r="AS1140" s="30"/>
      <c r="AT1140" s="30"/>
      <c r="AU1140" s="30"/>
      <c r="AV1140" s="30"/>
      <c r="AW1140" s="30"/>
      <c r="AX1140" s="30"/>
      <c r="AY1140" s="30"/>
      <c r="AZ1140" s="30"/>
      <c r="BA1140" s="30"/>
      <c r="BB1140" s="30"/>
      <c r="BC1140" s="30"/>
      <c r="BD1140" s="30"/>
      <c r="BE1140" s="30"/>
      <c r="BF1140" s="30"/>
      <c r="BG1140" s="30"/>
      <c r="BH1140" s="30"/>
      <c r="BI1140" s="30"/>
      <c r="BJ1140" s="30"/>
      <c r="BK1140" s="30"/>
      <c r="BL1140" s="30"/>
      <c r="BM1140" s="30"/>
      <c r="BN1140" s="30"/>
      <c r="BO1140" s="30"/>
      <c r="BP1140" s="30"/>
      <c r="BQ1140" s="30"/>
      <c r="BR1140" s="30"/>
      <c r="BS1140" s="30"/>
      <c r="BT1140" s="30"/>
      <c r="BU1140" s="30"/>
      <c r="BV1140" s="30"/>
      <c r="BW1140" s="30"/>
      <c r="BX1140" s="30"/>
      <c r="BY1140" s="30"/>
      <c r="BZ1140" s="30"/>
      <c r="CA1140" s="30"/>
      <c r="CB1140" s="30"/>
      <c r="CC1140" s="30"/>
      <c r="CD1140" s="30"/>
      <c r="CE1140" s="30"/>
      <c r="CF1140" s="30"/>
      <c r="CG1140" s="30"/>
      <c r="CH1140" s="30"/>
      <c r="CI1140" s="30"/>
      <c r="CJ1140" s="30"/>
      <c r="CK1140" s="30"/>
      <c r="CL1140" s="30"/>
      <c r="CM1140" s="30"/>
      <c r="CN1140" s="30"/>
      <c r="CO1140" s="30"/>
      <c r="CP1140" s="30"/>
      <c r="CQ1140" s="30"/>
      <c r="CR1140" s="30"/>
    </row>
    <row r="1141" spans="1:96" x14ac:dyDescent="0.25">
      <c r="A1141" s="30" t="s">
        <v>1113</v>
      </c>
      <c r="B1141" s="30">
        <v>5166</v>
      </c>
      <c r="C1141" s="30" t="s">
        <v>2882</v>
      </c>
      <c r="D1141" s="30">
        <v>1140</v>
      </c>
      <c r="E1141" s="30"/>
      <c r="F1141" s="30"/>
      <c r="G1141" s="30"/>
      <c r="H1141" s="30"/>
      <c r="I1141" s="30"/>
      <c r="J1141" s="30"/>
      <c r="K1141" s="30"/>
      <c r="L1141" s="30"/>
      <c r="M1141" s="30"/>
      <c r="N1141" s="30"/>
      <c r="O1141" s="30"/>
      <c r="P1141" s="30"/>
      <c r="Q1141" s="30"/>
      <c r="R1141" s="30"/>
      <c r="S1141" s="30"/>
      <c r="T1141" s="30"/>
      <c r="U1141" s="30"/>
      <c r="V1141" s="30"/>
      <c r="W1141" s="30"/>
      <c r="X1141" s="30"/>
      <c r="Y1141" s="30"/>
      <c r="Z1141" s="30"/>
      <c r="AA1141" s="30"/>
      <c r="AB1141" s="30"/>
      <c r="AC1141" s="30"/>
      <c r="AD1141" s="30"/>
      <c r="AE1141" s="30"/>
      <c r="AF1141" s="30"/>
      <c r="AG1141" s="30"/>
      <c r="AH1141" s="30"/>
      <c r="AI1141" s="30"/>
      <c r="AJ1141" s="30"/>
      <c r="AK1141" s="30"/>
      <c r="AL1141" s="30"/>
      <c r="AM1141" s="30"/>
      <c r="AN1141" s="30"/>
      <c r="AO1141" s="30"/>
      <c r="AP1141" s="30"/>
      <c r="AQ1141" s="30"/>
      <c r="AR1141" s="30"/>
      <c r="AS1141" s="30"/>
      <c r="AT1141" s="30"/>
      <c r="AU1141" s="30"/>
      <c r="AV1141" s="30"/>
      <c r="AW1141" s="30"/>
      <c r="AX1141" s="30"/>
      <c r="AY1141" s="30"/>
      <c r="AZ1141" s="30"/>
      <c r="BA1141" s="30"/>
      <c r="BB1141" s="30"/>
      <c r="BC1141" s="30"/>
      <c r="BD1141" s="30"/>
      <c r="BE1141" s="30"/>
      <c r="BF1141" s="30"/>
      <c r="BG1141" s="30"/>
      <c r="BH1141" s="30"/>
      <c r="BI1141" s="30"/>
      <c r="BJ1141" s="30"/>
      <c r="BK1141" s="30"/>
      <c r="BL1141" s="30"/>
      <c r="BM1141" s="30"/>
      <c r="BN1141" s="30"/>
      <c r="BO1141" s="30"/>
      <c r="BP1141" s="30"/>
      <c r="BQ1141" s="30"/>
      <c r="BR1141" s="30"/>
      <c r="BS1141" s="30"/>
      <c r="BT1141" s="30"/>
      <c r="BU1141" s="30"/>
      <c r="BV1141" s="30"/>
      <c r="BW1141" s="30"/>
      <c r="BX1141" s="30"/>
      <c r="BY1141" s="30"/>
      <c r="BZ1141" s="30"/>
      <c r="CA1141" s="30"/>
      <c r="CB1141" s="30"/>
      <c r="CC1141" s="30"/>
      <c r="CD1141" s="30"/>
      <c r="CE1141" s="30"/>
      <c r="CF1141" s="30"/>
      <c r="CG1141" s="30"/>
      <c r="CH1141" s="30"/>
      <c r="CI1141" s="30"/>
      <c r="CJ1141" s="30"/>
      <c r="CK1141" s="30"/>
      <c r="CL1141" s="30"/>
      <c r="CM1141" s="30"/>
      <c r="CN1141" s="30"/>
      <c r="CO1141" s="30"/>
      <c r="CP1141" s="30"/>
      <c r="CQ1141" s="30"/>
      <c r="CR1141" s="30"/>
    </row>
    <row r="1142" spans="1:96" x14ac:dyDescent="0.25">
      <c r="A1142" s="30" t="s">
        <v>1114</v>
      </c>
      <c r="B1142" s="30">
        <v>5162</v>
      </c>
      <c r="C1142" s="30" t="s">
        <v>2651</v>
      </c>
      <c r="D1142" s="30">
        <v>1010</v>
      </c>
      <c r="E1142" s="30"/>
      <c r="F1142" s="30"/>
      <c r="G1142" s="30"/>
      <c r="H1142" s="30"/>
      <c r="I1142" s="30"/>
      <c r="J1142" s="30"/>
      <c r="K1142" s="30"/>
      <c r="L1142" s="30"/>
      <c r="M1142" s="30"/>
      <c r="N1142" s="30"/>
      <c r="O1142" s="30"/>
      <c r="P1142" s="30"/>
      <c r="Q1142" s="30"/>
      <c r="R1142" s="30"/>
      <c r="S1142" s="30"/>
      <c r="T1142" s="30"/>
      <c r="U1142" s="30"/>
      <c r="V1142" s="30"/>
      <c r="W1142" s="30"/>
      <c r="X1142" s="30"/>
      <c r="Y1142" s="30"/>
      <c r="Z1142" s="30"/>
      <c r="AA1142" s="30"/>
      <c r="AB1142" s="30"/>
      <c r="AC1142" s="30"/>
      <c r="AD1142" s="30"/>
      <c r="AE1142" s="30"/>
      <c r="AF1142" s="30"/>
      <c r="AG1142" s="30"/>
      <c r="AH1142" s="30"/>
      <c r="AI1142" s="30"/>
      <c r="AJ1142" s="30"/>
      <c r="AK1142" s="30"/>
      <c r="AL1142" s="30"/>
      <c r="AM1142" s="30"/>
      <c r="AN1142" s="30"/>
      <c r="AO1142" s="30"/>
      <c r="AP1142" s="30"/>
      <c r="AQ1142" s="30"/>
      <c r="AR1142" s="30"/>
      <c r="AS1142" s="30"/>
      <c r="AT1142" s="30"/>
      <c r="AU1142" s="30"/>
      <c r="AV1142" s="30"/>
      <c r="AW1142" s="30"/>
      <c r="AX1142" s="30"/>
      <c r="AY1142" s="30"/>
      <c r="AZ1142" s="30"/>
      <c r="BA1142" s="30"/>
      <c r="BB1142" s="30"/>
      <c r="BC1142" s="30"/>
      <c r="BD1142" s="30"/>
      <c r="BE1142" s="30"/>
      <c r="BF1142" s="30"/>
      <c r="BG1142" s="30"/>
      <c r="BH1142" s="30"/>
      <c r="BI1142" s="30"/>
      <c r="BJ1142" s="30"/>
      <c r="BK1142" s="30"/>
      <c r="BL1142" s="30"/>
      <c r="BM1142" s="30"/>
      <c r="BN1142" s="30"/>
      <c r="BO1142" s="30"/>
      <c r="BP1142" s="30"/>
      <c r="BQ1142" s="30"/>
      <c r="BR1142" s="30"/>
      <c r="BS1142" s="30"/>
      <c r="BT1142" s="30"/>
      <c r="BU1142" s="30"/>
      <c r="BV1142" s="30"/>
      <c r="BW1142" s="30"/>
      <c r="BX1142" s="30"/>
      <c r="BY1142" s="30"/>
      <c r="BZ1142" s="30"/>
      <c r="CA1142" s="30"/>
      <c r="CB1142" s="30"/>
      <c r="CC1142" s="30"/>
      <c r="CD1142" s="30"/>
      <c r="CE1142" s="30"/>
      <c r="CF1142" s="30"/>
      <c r="CG1142" s="30"/>
      <c r="CH1142" s="30"/>
      <c r="CI1142" s="30"/>
      <c r="CJ1142" s="30"/>
      <c r="CK1142" s="30"/>
      <c r="CL1142" s="30"/>
      <c r="CM1142" s="30"/>
      <c r="CN1142" s="30"/>
      <c r="CO1142" s="30"/>
      <c r="CP1142" s="30"/>
      <c r="CQ1142" s="30"/>
      <c r="CR1142" s="30"/>
    </row>
    <row r="1143" spans="1:96" x14ac:dyDescent="0.25">
      <c r="A1143" s="30" t="s">
        <v>1115</v>
      </c>
      <c r="B1143" s="30">
        <v>5154</v>
      </c>
      <c r="C1143" s="30" t="s">
        <v>2762</v>
      </c>
      <c r="D1143" s="30">
        <v>870</v>
      </c>
      <c r="E1143" s="30"/>
      <c r="F1143" s="30"/>
      <c r="G1143" s="30"/>
      <c r="H1143" s="30"/>
      <c r="I1143" s="30"/>
      <c r="J1143" s="30"/>
      <c r="K1143" s="30"/>
      <c r="L1143" s="30"/>
      <c r="M1143" s="30"/>
      <c r="N1143" s="30"/>
      <c r="O1143" s="30"/>
      <c r="P1143" s="30"/>
      <c r="Q1143" s="30"/>
      <c r="R1143" s="30"/>
      <c r="S1143" s="30"/>
      <c r="T1143" s="30"/>
      <c r="U1143" s="30"/>
      <c r="V1143" s="30"/>
      <c r="W1143" s="30"/>
      <c r="X1143" s="30"/>
      <c r="Y1143" s="30"/>
      <c r="Z1143" s="30"/>
      <c r="AA1143" s="30"/>
      <c r="AB1143" s="30"/>
      <c r="AC1143" s="30"/>
      <c r="AD1143" s="30"/>
      <c r="AE1143" s="30"/>
      <c r="AF1143" s="30"/>
      <c r="AG1143" s="30"/>
      <c r="AH1143" s="30"/>
      <c r="AI1143" s="30"/>
      <c r="AJ1143" s="30"/>
      <c r="AK1143" s="30"/>
      <c r="AL1143" s="30"/>
      <c r="AM1143" s="30"/>
      <c r="AN1143" s="30"/>
      <c r="AO1143" s="30"/>
      <c r="AP1143" s="30"/>
      <c r="AQ1143" s="30"/>
      <c r="AR1143" s="30"/>
      <c r="AS1143" s="30"/>
      <c r="AT1143" s="30"/>
      <c r="AU1143" s="30"/>
      <c r="AV1143" s="30"/>
      <c r="AW1143" s="30"/>
      <c r="AX1143" s="30"/>
      <c r="AY1143" s="30"/>
      <c r="AZ1143" s="30"/>
      <c r="BA1143" s="30"/>
      <c r="BB1143" s="30"/>
      <c r="BC1143" s="30"/>
      <c r="BD1143" s="30"/>
      <c r="BE1143" s="30"/>
      <c r="BF1143" s="30"/>
      <c r="BG1143" s="30"/>
      <c r="BH1143" s="30"/>
      <c r="BI1143" s="30"/>
      <c r="BJ1143" s="30"/>
      <c r="BK1143" s="30"/>
      <c r="BL1143" s="30"/>
      <c r="BM1143" s="30"/>
      <c r="BN1143" s="30"/>
      <c r="BO1143" s="30"/>
      <c r="BP1143" s="30"/>
      <c r="BQ1143" s="30"/>
      <c r="BR1143" s="30"/>
      <c r="BS1143" s="30"/>
      <c r="BT1143" s="30"/>
      <c r="BU1143" s="30"/>
      <c r="BV1143" s="30"/>
      <c r="BW1143" s="30"/>
      <c r="BX1143" s="30"/>
      <c r="BY1143" s="30"/>
      <c r="BZ1143" s="30"/>
      <c r="CA1143" s="30"/>
      <c r="CB1143" s="30"/>
      <c r="CC1143" s="30"/>
      <c r="CD1143" s="30"/>
      <c r="CE1143" s="30"/>
      <c r="CF1143" s="30"/>
      <c r="CG1143" s="30"/>
      <c r="CH1143" s="30"/>
      <c r="CI1143" s="30"/>
      <c r="CJ1143" s="30"/>
      <c r="CK1143" s="30"/>
      <c r="CL1143" s="30"/>
      <c r="CM1143" s="30"/>
      <c r="CN1143" s="30"/>
      <c r="CO1143" s="30"/>
      <c r="CP1143" s="30"/>
      <c r="CQ1143" s="30"/>
      <c r="CR1143" s="30"/>
    </row>
    <row r="1144" spans="1:96" x14ac:dyDescent="0.25">
      <c r="A1144" s="30" t="s">
        <v>1116</v>
      </c>
      <c r="B1144" s="30">
        <v>5158</v>
      </c>
      <c r="C1144" s="30" t="s">
        <v>2642</v>
      </c>
      <c r="D1144" s="30">
        <v>880</v>
      </c>
      <c r="E1144" s="30"/>
      <c r="F1144" s="30"/>
      <c r="G1144" s="30"/>
      <c r="H1144" s="30"/>
      <c r="I1144" s="30"/>
      <c r="J1144" s="30"/>
      <c r="K1144" s="30"/>
      <c r="L1144" s="30"/>
      <c r="M1144" s="30"/>
      <c r="N1144" s="30"/>
      <c r="O1144" s="30"/>
      <c r="P1144" s="30"/>
      <c r="Q1144" s="30"/>
      <c r="R1144" s="30"/>
      <c r="S1144" s="30"/>
      <c r="T1144" s="30"/>
      <c r="U1144" s="30"/>
      <c r="V1144" s="30"/>
      <c r="W1144" s="30"/>
      <c r="X1144" s="30"/>
      <c r="Y1144" s="30"/>
      <c r="Z1144" s="30"/>
      <c r="AA1144" s="30"/>
      <c r="AB1144" s="30"/>
      <c r="AC1144" s="30"/>
      <c r="AD1144" s="30"/>
      <c r="AE1144" s="30"/>
      <c r="AF1144" s="30"/>
      <c r="AG1144" s="30"/>
      <c r="AH1144" s="30"/>
      <c r="AI1144" s="30"/>
      <c r="AJ1144" s="30"/>
      <c r="AK1144" s="30"/>
      <c r="AL1144" s="30"/>
      <c r="AM1144" s="30"/>
      <c r="AN1144" s="30"/>
      <c r="AO1144" s="30"/>
      <c r="AP1144" s="30"/>
      <c r="AQ1144" s="30"/>
      <c r="AR1144" s="30"/>
      <c r="AS1144" s="30"/>
      <c r="AT1144" s="30"/>
      <c r="AU1144" s="30"/>
      <c r="AV1144" s="30"/>
      <c r="AW1144" s="30"/>
      <c r="AX1144" s="30"/>
      <c r="AY1144" s="30"/>
      <c r="AZ1144" s="30"/>
      <c r="BA1144" s="30"/>
      <c r="BB1144" s="30"/>
      <c r="BC1144" s="30"/>
      <c r="BD1144" s="30"/>
      <c r="BE1144" s="30"/>
      <c r="BF1144" s="30"/>
      <c r="BG1144" s="30"/>
      <c r="BH1144" s="30"/>
      <c r="BI1144" s="30"/>
      <c r="BJ1144" s="30"/>
      <c r="BK1144" s="30"/>
      <c r="BL1144" s="30"/>
      <c r="BM1144" s="30"/>
      <c r="BN1144" s="30"/>
      <c r="BO1144" s="30"/>
      <c r="BP1144" s="30"/>
      <c r="BQ1144" s="30"/>
      <c r="BR1144" s="30"/>
      <c r="BS1144" s="30"/>
      <c r="BT1144" s="30"/>
      <c r="BU1144" s="30"/>
      <c r="BV1144" s="30"/>
      <c r="BW1144" s="30"/>
      <c r="BX1144" s="30"/>
      <c r="BY1144" s="30"/>
      <c r="BZ1144" s="30"/>
      <c r="CA1144" s="30"/>
      <c r="CB1144" s="30"/>
      <c r="CC1144" s="30"/>
      <c r="CD1144" s="30"/>
      <c r="CE1144" s="30"/>
      <c r="CF1144" s="30"/>
      <c r="CG1144" s="30"/>
      <c r="CH1144" s="30"/>
      <c r="CI1144" s="30"/>
      <c r="CJ1144" s="30"/>
      <c r="CK1144" s="30"/>
      <c r="CL1144" s="30"/>
      <c r="CM1144" s="30"/>
      <c r="CN1144" s="30"/>
      <c r="CO1144" s="30"/>
      <c r="CP1144" s="30"/>
      <c r="CQ1144" s="30"/>
      <c r="CR1144" s="30"/>
    </row>
    <row r="1145" spans="1:96" x14ac:dyDescent="0.25">
      <c r="A1145" s="30" t="s">
        <v>1117</v>
      </c>
      <c r="B1145" s="30">
        <v>5190</v>
      </c>
      <c r="C1145" s="30" t="s">
        <v>2693</v>
      </c>
      <c r="D1145" s="30">
        <v>2660</v>
      </c>
      <c r="E1145" s="30"/>
      <c r="F1145" s="30"/>
      <c r="G1145" s="30"/>
      <c r="H1145" s="30"/>
      <c r="I1145" s="30"/>
      <c r="J1145" s="30"/>
      <c r="K1145" s="30"/>
      <c r="L1145" s="30"/>
      <c r="M1145" s="30"/>
      <c r="N1145" s="30"/>
      <c r="O1145" s="30"/>
      <c r="P1145" s="30"/>
      <c r="Q1145" s="30"/>
      <c r="R1145" s="30"/>
      <c r="S1145" s="30"/>
      <c r="T1145" s="30"/>
      <c r="U1145" s="30"/>
      <c r="V1145" s="30"/>
      <c r="W1145" s="30"/>
      <c r="X1145" s="30"/>
      <c r="Y1145" s="30"/>
      <c r="Z1145" s="30"/>
      <c r="AA1145" s="30"/>
      <c r="AB1145" s="30"/>
      <c r="AC1145" s="30"/>
      <c r="AD1145" s="30"/>
      <c r="AE1145" s="30"/>
      <c r="AF1145" s="30"/>
      <c r="AG1145" s="30"/>
      <c r="AH1145" s="30"/>
      <c r="AI1145" s="30"/>
      <c r="AJ1145" s="30"/>
      <c r="AK1145" s="30"/>
      <c r="AL1145" s="30"/>
      <c r="AM1145" s="30"/>
      <c r="AN1145" s="30"/>
      <c r="AO1145" s="30"/>
      <c r="AP1145" s="30"/>
      <c r="AQ1145" s="30"/>
      <c r="AR1145" s="30"/>
      <c r="AS1145" s="30"/>
      <c r="AT1145" s="30"/>
      <c r="AU1145" s="30"/>
      <c r="AV1145" s="30"/>
      <c r="AW1145" s="30"/>
      <c r="AX1145" s="30"/>
      <c r="AY1145" s="30"/>
      <c r="AZ1145" s="30"/>
      <c r="BA1145" s="30"/>
      <c r="BB1145" s="30"/>
      <c r="BC1145" s="30"/>
      <c r="BD1145" s="30"/>
      <c r="BE1145" s="30"/>
      <c r="BF1145" s="30"/>
      <c r="BG1145" s="30"/>
      <c r="BH1145" s="30"/>
      <c r="BI1145" s="30"/>
      <c r="BJ1145" s="30"/>
      <c r="BK1145" s="30"/>
      <c r="BL1145" s="30"/>
      <c r="BM1145" s="30"/>
      <c r="BN1145" s="30"/>
      <c r="BO1145" s="30"/>
      <c r="BP1145" s="30"/>
      <c r="BQ1145" s="30"/>
      <c r="BR1145" s="30"/>
      <c r="BS1145" s="30"/>
      <c r="BT1145" s="30"/>
      <c r="BU1145" s="30"/>
      <c r="BV1145" s="30"/>
      <c r="BW1145" s="30"/>
      <c r="BX1145" s="30"/>
      <c r="BY1145" s="30"/>
      <c r="BZ1145" s="30"/>
      <c r="CA1145" s="30"/>
      <c r="CB1145" s="30"/>
      <c r="CC1145" s="30"/>
      <c r="CD1145" s="30"/>
      <c r="CE1145" s="30"/>
      <c r="CF1145" s="30"/>
      <c r="CG1145" s="30"/>
      <c r="CH1145" s="30"/>
      <c r="CI1145" s="30"/>
      <c r="CJ1145" s="30"/>
      <c r="CK1145" s="30"/>
      <c r="CL1145" s="30"/>
      <c r="CM1145" s="30"/>
      <c r="CN1145" s="30"/>
      <c r="CO1145" s="30"/>
      <c r="CP1145" s="30"/>
      <c r="CQ1145" s="30"/>
      <c r="CR1145" s="30"/>
    </row>
    <row r="1146" spans="1:96" x14ac:dyDescent="0.25">
      <c r="A1146" s="30" t="s">
        <v>1118</v>
      </c>
      <c r="B1146" s="30">
        <v>5170</v>
      </c>
      <c r="C1146" s="30" t="s">
        <v>2760</v>
      </c>
      <c r="D1146" s="30">
        <v>1560</v>
      </c>
      <c r="E1146" s="30"/>
      <c r="F1146" s="30"/>
      <c r="G1146" s="30"/>
      <c r="H1146" s="30"/>
      <c r="I1146" s="30"/>
      <c r="J1146" s="30"/>
      <c r="K1146" s="30"/>
      <c r="L1146" s="30"/>
      <c r="M1146" s="30"/>
      <c r="N1146" s="30"/>
      <c r="O1146" s="30"/>
      <c r="P1146" s="30"/>
      <c r="Q1146" s="30"/>
      <c r="R1146" s="30"/>
      <c r="S1146" s="30"/>
      <c r="T1146" s="30"/>
      <c r="U1146" s="30"/>
      <c r="V1146" s="30"/>
      <c r="W1146" s="30"/>
      <c r="X1146" s="30"/>
      <c r="Y1146" s="30"/>
      <c r="Z1146" s="30"/>
      <c r="AA1146" s="30"/>
      <c r="AB1146" s="30"/>
      <c r="AC1146" s="30"/>
      <c r="AD1146" s="30"/>
      <c r="AE1146" s="30"/>
      <c r="AF1146" s="30"/>
      <c r="AG1146" s="30"/>
      <c r="AH1146" s="30"/>
      <c r="AI1146" s="30"/>
      <c r="AJ1146" s="30"/>
      <c r="AK1146" s="30"/>
      <c r="AL1146" s="30"/>
      <c r="AM1146" s="30"/>
      <c r="AN1146" s="30"/>
      <c r="AO1146" s="30"/>
      <c r="AP1146" s="30"/>
      <c r="AQ1146" s="30"/>
      <c r="AR1146" s="30"/>
      <c r="AS1146" s="30"/>
      <c r="AT1146" s="30"/>
      <c r="AU1146" s="30"/>
      <c r="AV1146" s="30"/>
      <c r="AW1146" s="30"/>
      <c r="AX1146" s="30"/>
      <c r="AY1146" s="30"/>
      <c r="AZ1146" s="30"/>
      <c r="BA1146" s="30"/>
      <c r="BB1146" s="30"/>
      <c r="BC1146" s="30"/>
      <c r="BD1146" s="30"/>
      <c r="BE1146" s="30"/>
      <c r="BF1146" s="30"/>
      <c r="BG1146" s="30"/>
      <c r="BH1146" s="30"/>
      <c r="BI1146" s="30"/>
      <c r="BJ1146" s="30"/>
      <c r="BK1146" s="30"/>
      <c r="BL1146" s="30"/>
      <c r="BM1146" s="30"/>
      <c r="BN1146" s="30"/>
      <c r="BO1146" s="30"/>
      <c r="BP1146" s="30"/>
      <c r="BQ1146" s="30"/>
      <c r="BR1146" s="30"/>
      <c r="BS1146" s="30"/>
      <c r="BT1146" s="30"/>
      <c r="BU1146" s="30"/>
      <c r="BV1146" s="30"/>
      <c r="BW1146" s="30"/>
      <c r="BX1146" s="30"/>
      <c r="BY1146" s="30"/>
      <c r="BZ1146" s="30"/>
      <c r="CA1146" s="30"/>
      <c r="CB1146" s="30"/>
      <c r="CC1146" s="30"/>
      <c r="CD1146" s="30"/>
      <c r="CE1146" s="30"/>
      <c r="CF1146" s="30"/>
      <c r="CG1146" s="30"/>
      <c r="CH1146" s="30"/>
      <c r="CI1146" s="30"/>
      <c r="CJ1146" s="30"/>
      <c r="CK1146" s="30"/>
      <c r="CL1146" s="30"/>
      <c r="CM1146" s="30"/>
      <c r="CN1146" s="30"/>
      <c r="CO1146" s="30"/>
      <c r="CP1146" s="30"/>
      <c r="CQ1146" s="30"/>
      <c r="CR1146" s="30"/>
    </row>
    <row r="1147" spans="1:96" x14ac:dyDescent="0.25">
      <c r="A1147" s="30" t="s">
        <v>1119</v>
      </c>
      <c r="B1147" s="30">
        <v>5180</v>
      </c>
      <c r="C1147" s="30" t="s">
        <v>2766</v>
      </c>
      <c r="D1147" s="30">
        <v>2405</v>
      </c>
      <c r="E1147" s="30"/>
      <c r="F1147" s="30"/>
      <c r="G1147" s="30"/>
      <c r="H1147" s="30"/>
      <c r="I1147" s="30"/>
      <c r="J1147" s="30"/>
      <c r="K1147" s="30"/>
      <c r="L1147" s="30"/>
      <c r="M1147" s="30"/>
      <c r="N1147" s="30"/>
      <c r="O1147" s="30"/>
      <c r="P1147" s="30"/>
      <c r="Q1147" s="30"/>
      <c r="R1147" s="30"/>
      <c r="S1147" s="30"/>
      <c r="T1147" s="30"/>
      <c r="U1147" s="30"/>
      <c r="V1147" s="30"/>
      <c r="W1147" s="30"/>
      <c r="X1147" s="30"/>
      <c r="Y1147" s="30"/>
      <c r="Z1147" s="30"/>
      <c r="AA1147" s="30"/>
      <c r="AB1147" s="30"/>
      <c r="AC1147" s="30"/>
      <c r="AD1147" s="30"/>
      <c r="AE1147" s="30"/>
      <c r="AF1147" s="30"/>
      <c r="AG1147" s="30"/>
      <c r="AH1147" s="30"/>
      <c r="AI1147" s="30"/>
      <c r="AJ1147" s="30"/>
      <c r="AK1147" s="30"/>
      <c r="AL1147" s="30"/>
      <c r="AM1147" s="30"/>
      <c r="AN1147" s="30"/>
      <c r="AO1147" s="30"/>
      <c r="AP1147" s="30"/>
      <c r="AQ1147" s="30"/>
      <c r="AR1147" s="30"/>
      <c r="AS1147" s="30"/>
      <c r="AT1147" s="30"/>
      <c r="AU1147" s="30"/>
      <c r="AV1147" s="30"/>
      <c r="AW1147" s="30"/>
      <c r="AX1147" s="30"/>
      <c r="AY1147" s="30"/>
      <c r="AZ1147" s="30"/>
      <c r="BA1147" s="30"/>
      <c r="BB1147" s="30"/>
      <c r="BC1147" s="30"/>
      <c r="BD1147" s="30"/>
      <c r="BE1147" s="30"/>
      <c r="BF1147" s="30"/>
      <c r="BG1147" s="30"/>
      <c r="BH1147" s="30"/>
      <c r="BI1147" s="30"/>
      <c r="BJ1147" s="30"/>
      <c r="BK1147" s="30"/>
      <c r="BL1147" s="30"/>
      <c r="BM1147" s="30"/>
      <c r="BN1147" s="30"/>
      <c r="BO1147" s="30"/>
      <c r="BP1147" s="30"/>
      <c r="BQ1147" s="30"/>
      <c r="BR1147" s="30"/>
      <c r="BS1147" s="30"/>
      <c r="BT1147" s="30"/>
      <c r="BU1147" s="30"/>
      <c r="BV1147" s="30"/>
      <c r="BW1147" s="30"/>
      <c r="BX1147" s="30"/>
      <c r="BY1147" s="30"/>
      <c r="BZ1147" s="30"/>
      <c r="CA1147" s="30"/>
      <c r="CB1147" s="30"/>
      <c r="CC1147" s="30"/>
      <c r="CD1147" s="30"/>
      <c r="CE1147" s="30"/>
      <c r="CF1147" s="30"/>
      <c r="CG1147" s="30"/>
      <c r="CH1147" s="30"/>
      <c r="CI1147" s="30"/>
      <c r="CJ1147" s="30"/>
      <c r="CK1147" s="30"/>
      <c r="CL1147" s="30"/>
      <c r="CM1147" s="30"/>
      <c r="CN1147" s="30"/>
      <c r="CO1147" s="30"/>
      <c r="CP1147" s="30"/>
      <c r="CQ1147" s="30"/>
      <c r="CR1147" s="30"/>
    </row>
    <row r="1148" spans="1:96" x14ac:dyDescent="0.25">
      <c r="A1148" s="30" t="s">
        <v>1120</v>
      </c>
      <c r="B1148" s="30">
        <v>5168</v>
      </c>
      <c r="C1148" s="30" t="s">
        <v>2764</v>
      </c>
      <c r="D1148" s="30">
        <v>1550</v>
      </c>
      <c r="E1148" s="30"/>
      <c r="F1148" s="30"/>
      <c r="G1148" s="30"/>
      <c r="H1148" s="30"/>
      <c r="I1148" s="30"/>
      <c r="J1148" s="30"/>
      <c r="K1148" s="30"/>
      <c r="L1148" s="30"/>
      <c r="M1148" s="30"/>
      <c r="N1148" s="30"/>
      <c r="O1148" s="30"/>
      <c r="P1148" s="30"/>
      <c r="Q1148" s="30"/>
      <c r="R1148" s="30"/>
      <c r="S1148" s="30"/>
      <c r="T1148" s="30"/>
      <c r="U1148" s="30"/>
      <c r="V1148" s="30"/>
      <c r="W1148" s="30"/>
      <c r="X1148" s="30"/>
      <c r="Y1148" s="30"/>
      <c r="Z1148" s="30"/>
      <c r="AA1148" s="30"/>
      <c r="AB1148" s="30"/>
      <c r="AC1148" s="30"/>
      <c r="AD1148" s="30"/>
      <c r="AE1148" s="30"/>
      <c r="AF1148" s="30"/>
      <c r="AG1148" s="30"/>
      <c r="AH1148" s="30"/>
      <c r="AI1148" s="30"/>
      <c r="AJ1148" s="30"/>
      <c r="AK1148" s="30"/>
      <c r="AL1148" s="30"/>
      <c r="AM1148" s="30"/>
      <c r="AN1148" s="30"/>
      <c r="AO1148" s="30"/>
      <c r="AP1148" s="30"/>
      <c r="AQ1148" s="30"/>
      <c r="AR1148" s="30"/>
      <c r="AS1148" s="30"/>
      <c r="AT1148" s="30"/>
      <c r="AU1148" s="30"/>
      <c r="AV1148" s="30"/>
      <c r="AW1148" s="30"/>
      <c r="AX1148" s="30"/>
      <c r="AY1148" s="30"/>
      <c r="AZ1148" s="30"/>
      <c r="BA1148" s="30"/>
      <c r="BB1148" s="30"/>
      <c r="BC1148" s="30"/>
      <c r="BD1148" s="30"/>
      <c r="BE1148" s="30"/>
      <c r="BF1148" s="30"/>
      <c r="BG1148" s="30"/>
      <c r="BH1148" s="30"/>
      <c r="BI1148" s="30"/>
      <c r="BJ1148" s="30"/>
      <c r="BK1148" s="30"/>
      <c r="BL1148" s="30"/>
      <c r="BM1148" s="30"/>
      <c r="BN1148" s="30"/>
      <c r="BO1148" s="30"/>
      <c r="BP1148" s="30"/>
      <c r="BQ1148" s="30"/>
      <c r="BR1148" s="30"/>
      <c r="BS1148" s="30"/>
      <c r="BT1148" s="30"/>
      <c r="BU1148" s="30"/>
      <c r="BV1148" s="30"/>
      <c r="BW1148" s="30"/>
      <c r="BX1148" s="30"/>
      <c r="BY1148" s="30"/>
      <c r="BZ1148" s="30"/>
      <c r="CA1148" s="30"/>
      <c r="CB1148" s="30"/>
      <c r="CC1148" s="30"/>
      <c r="CD1148" s="30"/>
      <c r="CE1148" s="30"/>
      <c r="CF1148" s="30"/>
      <c r="CG1148" s="30"/>
      <c r="CH1148" s="30"/>
      <c r="CI1148" s="30"/>
      <c r="CJ1148" s="30"/>
      <c r="CK1148" s="30"/>
      <c r="CL1148" s="30"/>
      <c r="CM1148" s="30"/>
      <c r="CN1148" s="30"/>
      <c r="CO1148" s="30"/>
      <c r="CP1148" s="30"/>
      <c r="CQ1148" s="30"/>
      <c r="CR1148" s="30"/>
    </row>
    <row r="1149" spans="1:96" x14ac:dyDescent="0.25">
      <c r="A1149" s="30" t="s">
        <v>1121</v>
      </c>
      <c r="B1149" s="30">
        <v>5210</v>
      </c>
      <c r="C1149" s="30" t="s">
        <v>2712</v>
      </c>
      <c r="D1149" s="30">
        <v>2000</v>
      </c>
      <c r="E1149" s="30"/>
      <c r="F1149" s="30"/>
      <c r="G1149" s="30"/>
      <c r="H1149" s="30"/>
      <c r="I1149" s="30"/>
      <c r="J1149" s="30"/>
      <c r="K1149" s="30"/>
      <c r="L1149" s="30"/>
      <c r="M1149" s="30"/>
      <c r="N1149" s="30"/>
      <c r="O1149" s="30"/>
      <c r="P1149" s="30"/>
      <c r="Q1149" s="30"/>
      <c r="R1149" s="30"/>
      <c r="S1149" s="30"/>
      <c r="T1149" s="30"/>
      <c r="U1149" s="30"/>
      <c r="V1149" s="30"/>
      <c r="W1149" s="30"/>
      <c r="X1149" s="30"/>
      <c r="Y1149" s="30"/>
      <c r="Z1149" s="30"/>
      <c r="AA1149" s="30"/>
      <c r="AB1149" s="30"/>
      <c r="AC1149" s="30"/>
      <c r="AD1149" s="30"/>
      <c r="AE1149" s="30"/>
      <c r="AF1149" s="30"/>
      <c r="AG1149" s="30"/>
      <c r="AH1149" s="30"/>
      <c r="AI1149" s="30"/>
      <c r="AJ1149" s="30"/>
      <c r="AK1149" s="30"/>
      <c r="AL1149" s="30"/>
      <c r="AM1149" s="30"/>
      <c r="AN1149" s="30"/>
      <c r="AO1149" s="30"/>
      <c r="AP1149" s="30"/>
      <c r="AQ1149" s="30"/>
      <c r="AR1149" s="30"/>
      <c r="AS1149" s="30"/>
      <c r="AT1149" s="30"/>
      <c r="AU1149" s="30"/>
      <c r="AV1149" s="30"/>
      <c r="AW1149" s="30"/>
      <c r="AX1149" s="30"/>
      <c r="AY1149" s="30"/>
      <c r="AZ1149" s="30"/>
      <c r="BA1149" s="30"/>
      <c r="BB1149" s="30"/>
      <c r="BC1149" s="30"/>
      <c r="BD1149" s="30"/>
      <c r="BE1149" s="30"/>
      <c r="BF1149" s="30"/>
      <c r="BG1149" s="30"/>
      <c r="BH1149" s="30"/>
      <c r="BI1149" s="30"/>
      <c r="BJ1149" s="30"/>
      <c r="BK1149" s="30"/>
      <c r="BL1149" s="30"/>
      <c r="BM1149" s="30"/>
      <c r="BN1149" s="30"/>
      <c r="BO1149" s="30"/>
      <c r="BP1149" s="30"/>
      <c r="BQ1149" s="30"/>
      <c r="BR1149" s="30"/>
      <c r="BS1149" s="30"/>
      <c r="BT1149" s="30"/>
      <c r="BU1149" s="30"/>
      <c r="BV1149" s="30"/>
      <c r="BW1149" s="30"/>
      <c r="BX1149" s="30"/>
      <c r="BY1149" s="30"/>
      <c r="BZ1149" s="30"/>
      <c r="CA1149" s="30"/>
      <c r="CB1149" s="30"/>
      <c r="CC1149" s="30"/>
      <c r="CD1149" s="30"/>
      <c r="CE1149" s="30"/>
      <c r="CF1149" s="30"/>
      <c r="CG1149" s="30"/>
      <c r="CH1149" s="30"/>
      <c r="CI1149" s="30"/>
      <c r="CJ1149" s="30"/>
      <c r="CK1149" s="30"/>
      <c r="CL1149" s="30"/>
      <c r="CM1149" s="30"/>
      <c r="CN1149" s="30"/>
      <c r="CO1149" s="30"/>
      <c r="CP1149" s="30"/>
      <c r="CQ1149" s="30"/>
      <c r="CR1149" s="30"/>
    </row>
    <row r="1150" spans="1:96" x14ac:dyDescent="0.25">
      <c r="A1150" s="30" t="s">
        <v>1122</v>
      </c>
      <c r="B1150" s="30">
        <v>4084</v>
      </c>
      <c r="C1150" s="30" t="s">
        <v>2712</v>
      </c>
      <c r="D1150" s="30">
        <v>2000</v>
      </c>
      <c r="E1150" s="30"/>
      <c r="F1150" s="30"/>
      <c r="G1150" s="30"/>
      <c r="H1150" s="30"/>
      <c r="I1150" s="30"/>
      <c r="J1150" s="30"/>
      <c r="K1150" s="30"/>
      <c r="L1150" s="30"/>
      <c r="M1150" s="30"/>
      <c r="N1150" s="30"/>
      <c r="O1150" s="30"/>
      <c r="P1150" s="30"/>
      <c r="Q1150" s="30"/>
      <c r="R1150" s="30"/>
      <c r="S1150" s="30"/>
      <c r="T1150" s="30"/>
      <c r="U1150" s="30"/>
      <c r="V1150" s="30"/>
      <c r="W1150" s="30"/>
      <c r="X1150" s="30"/>
      <c r="Y1150" s="30"/>
      <c r="Z1150" s="30"/>
      <c r="AA1150" s="30"/>
      <c r="AB1150" s="30"/>
      <c r="AC1150" s="30"/>
      <c r="AD1150" s="30"/>
      <c r="AE1150" s="30"/>
      <c r="AF1150" s="30"/>
      <c r="AG1150" s="30"/>
      <c r="AH1150" s="30"/>
      <c r="AI1150" s="30"/>
      <c r="AJ1150" s="30"/>
      <c r="AK1150" s="30"/>
      <c r="AL1150" s="30"/>
      <c r="AM1150" s="30"/>
      <c r="AN1150" s="30"/>
      <c r="AO1150" s="30"/>
      <c r="AP1150" s="30"/>
      <c r="AQ1150" s="30"/>
      <c r="AR1150" s="30"/>
      <c r="AS1150" s="30"/>
      <c r="AT1150" s="30"/>
      <c r="AU1150" s="30"/>
      <c r="AV1150" s="30"/>
      <c r="AW1150" s="30"/>
      <c r="AX1150" s="30"/>
      <c r="AY1150" s="30"/>
      <c r="AZ1150" s="30"/>
      <c r="BA1150" s="30"/>
      <c r="BB1150" s="30"/>
      <c r="BC1150" s="30"/>
      <c r="BD1150" s="30"/>
      <c r="BE1150" s="30"/>
      <c r="BF1150" s="30"/>
      <c r="BG1150" s="30"/>
      <c r="BH1150" s="30"/>
      <c r="BI1150" s="30"/>
      <c r="BJ1150" s="30"/>
      <c r="BK1150" s="30"/>
      <c r="BL1150" s="30"/>
      <c r="BM1150" s="30"/>
      <c r="BN1150" s="30"/>
      <c r="BO1150" s="30"/>
      <c r="BP1150" s="30"/>
      <c r="BQ1150" s="30"/>
      <c r="BR1150" s="30"/>
      <c r="BS1150" s="30"/>
      <c r="BT1150" s="30"/>
      <c r="BU1150" s="30"/>
      <c r="BV1150" s="30"/>
      <c r="BW1150" s="30"/>
      <c r="BX1150" s="30"/>
      <c r="BY1150" s="30"/>
      <c r="BZ1150" s="30"/>
      <c r="CA1150" s="30"/>
      <c r="CB1150" s="30"/>
      <c r="CC1150" s="30"/>
      <c r="CD1150" s="30"/>
      <c r="CE1150" s="30"/>
      <c r="CF1150" s="30"/>
      <c r="CG1150" s="30"/>
      <c r="CH1150" s="30"/>
      <c r="CI1150" s="30"/>
      <c r="CJ1150" s="30"/>
      <c r="CK1150" s="30"/>
      <c r="CL1150" s="30"/>
      <c r="CM1150" s="30"/>
      <c r="CN1150" s="30"/>
      <c r="CO1150" s="30"/>
      <c r="CP1150" s="30"/>
      <c r="CQ1150" s="30"/>
      <c r="CR1150" s="30"/>
    </row>
    <row r="1151" spans="1:96" x14ac:dyDescent="0.25">
      <c r="A1151" s="30" t="s">
        <v>1123</v>
      </c>
      <c r="B1151" s="30">
        <v>5196</v>
      </c>
      <c r="C1151" s="30" t="s">
        <v>2764</v>
      </c>
      <c r="D1151" s="30">
        <v>1550</v>
      </c>
      <c r="E1151" s="30"/>
      <c r="F1151" s="30"/>
      <c r="G1151" s="30"/>
      <c r="H1151" s="30"/>
      <c r="I1151" s="30"/>
      <c r="J1151" s="30"/>
      <c r="K1151" s="30"/>
      <c r="L1151" s="30"/>
      <c r="M1151" s="30"/>
      <c r="N1151" s="30"/>
      <c r="O1151" s="30"/>
      <c r="P1151" s="30"/>
      <c r="Q1151" s="30"/>
      <c r="R1151" s="30"/>
      <c r="S1151" s="30"/>
      <c r="T1151" s="30"/>
      <c r="U1151" s="30"/>
      <c r="V1151" s="30"/>
      <c r="W1151" s="30"/>
      <c r="X1151" s="30"/>
      <c r="Y1151" s="30"/>
      <c r="Z1151" s="30"/>
      <c r="AA1151" s="30"/>
      <c r="AB1151" s="30"/>
      <c r="AC1151" s="30"/>
      <c r="AD1151" s="30"/>
      <c r="AE1151" s="30"/>
      <c r="AF1151" s="30"/>
      <c r="AG1151" s="30"/>
      <c r="AH1151" s="30"/>
      <c r="AI1151" s="30"/>
      <c r="AJ1151" s="30"/>
      <c r="AK1151" s="30"/>
      <c r="AL1151" s="30"/>
      <c r="AM1151" s="30"/>
      <c r="AN1151" s="30"/>
      <c r="AO1151" s="30"/>
      <c r="AP1151" s="30"/>
      <c r="AQ1151" s="30"/>
      <c r="AR1151" s="30"/>
      <c r="AS1151" s="30"/>
      <c r="AT1151" s="30"/>
      <c r="AU1151" s="30"/>
      <c r="AV1151" s="30"/>
      <c r="AW1151" s="30"/>
      <c r="AX1151" s="30"/>
      <c r="AY1151" s="30"/>
      <c r="AZ1151" s="30"/>
      <c r="BA1151" s="30"/>
      <c r="BB1151" s="30"/>
      <c r="BC1151" s="30"/>
      <c r="BD1151" s="30"/>
      <c r="BE1151" s="30"/>
      <c r="BF1151" s="30"/>
      <c r="BG1151" s="30"/>
      <c r="BH1151" s="30"/>
      <c r="BI1151" s="30"/>
      <c r="BJ1151" s="30"/>
      <c r="BK1151" s="30"/>
      <c r="BL1151" s="30"/>
      <c r="BM1151" s="30"/>
      <c r="BN1151" s="30"/>
      <c r="BO1151" s="30"/>
      <c r="BP1151" s="30"/>
      <c r="BQ1151" s="30"/>
      <c r="BR1151" s="30"/>
      <c r="BS1151" s="30"/>
      <c r="BT1151" s="30"/>
      <c r="BU1151" s="30"/>
      <c r="BV1151" s="30"/>
      <c r="BW1151" s="30"/>
      <c r="BX1151" s="30"/>
      <c r="BY1151" s="30"/>
      <c r="BZ1151" s="30"/>
      <c r="CA1151" s="30"/>
      <c r="CB1151" s="30"/>
      <c r="CC1151" s="30"/>
      <c r="CD1151" s="30"/>
      <c r="CE1151" s="30"/>
      <c r="CF1151" s="30"/>
      <c r="CG1151" s="30"/>
      <c r="CH1151" s="30"/>
      <c r="CI1151" s="30"/>
      <c r="CJ1151" s="30"/>
      <c r="CK1151" s="30"/>
      <c r="CL1151" s="30"/>
      <c r="CM1151" s="30"/>
      <c r="CN1151" s="30"/>
      <c r="CO1151" s="30"/>
      <c r="CP1151" s="30"/>
      <c r="CQ1151" s="30"/>
      <c r="CR1151" s="30"/>
    </row>
    <row r="1152" spans="1:96" x14ac:dyDescent="0.25">
      <c r="A1152" s="30" t="s">
        <v>1124</v>
      </c>
      <c r="B1152" s="30">
        <v>5222</v>
      </c>
      <c r="C1152" s="30" t="s">
        <v>2666</v>
      </c>
      <c r="D1152" s="30">
        <v>1420</v>
      </c>
      <c r="E1152" s="30"/>
      <c r="F1152" s="30"/>
      <c r="G1152" s="30"/>
      <c r="H1152" s="30"/>
      <c r="I1152" s="30"/>
      <c r="J1152" s="30"/>
      <c r="K1152" s="30"/>
      <c r="L1152" s="30"/>
      <c r="M1152" s="30"/>
      <c r="N1152" s="30"/>
      <c r="O1152" s="30"/>
      <c r="P1152" s="30"/>
      <c r="Q1152" s="30"/>
      <c r="R1152" s="30"/>
      <c r="S1152" s="30"/>
      <c r="T1152" s="30"/>
      <c r="U1152" s="30"/>
      <c r="V1152" s="30"/>
      <c r="W1152" s="30"/>
      <c r="X1152" s="30"/>
      <c r="Y1152" s="30"/>
      <c r="Z1152" s="30"/>
      <c r="AA1152" s="30"/>
      <c r="AB1152" s="30"/>
      <c r="AC1152" s="30"/>
      <c r="AD1152" s="30"/>
      <c r="AE1152" s="30"/>
      <c r="AF1152" s="30"/>
      <c r="AG1152" s="30"/>
      <c r="AH1152" s="30"/>
      <c r="AI1152" s="30"/>
      <c r="AJ1152" s="30"/>
      <c r="AK1152" s="30"/>
      <c r="AL1152" s="30"/>
      <c r="AM1152" s="30"/>
      <c r="AN1152" s="30"/>
      <c r="AO1152" s="30"/>
      <c r="AP1152" s="30"/>
      <c r="AQ1152" s="30"/>
      <c r="AR1152" s="30"/>
      <c r="AS1152" s="30"/>
      <c r="AT1152" s="30"/>
      <c r="AU1152" s="30"/>
      <c r="AV1152" s="30"/>
      <c r="AW1152" s="30"/>
      <c r="AX1152" s="30"/>
      <c r="AY1152" s="30"/>
      <c r="AZ1152" s="30"/>
      <c r="BA1152" s="30"/>
      <c r="BB1152" s="30"/>
      <c r="BC1152" s="30"/>
      <c r="BD1152" s="30"/>
      <c r="BE1152" s="30"/>
      <c r="BF1152" s="30"/>
      <c r="BG1152" s="30"/>
      <c r="BH1152" s="30"/>
      <c r="BI1152" s="30"/>
      <c r="BJ1152" s="30"/>
      <c r="BK1152" s="30"/>
      <c r="BL1152" s="30"/>
      <c r="BM1152" s="30"/>
      <c r="BN1152" s="30"/>
      <c r="BO1152" s="30"/>
      <c r="BP1152" s="30"/>
      <c r="BQ1152" s="30"/>
      <c r="BR1152" s="30"/>
      <c r="BS1152" s="30"/>
      <c r="BT1152" s="30"/>
      <c r="BU1152" s="30"/>
      <c r="BV1152" s="30"/>
      <c r="BW1152" s="30"/>
      <c r="BX1152" s="30"/>
      <c r="BY1152" s="30"/>
      <c r="BZ1152" s="30"/>
      <c r="CA1152" s="30"/>
      <c r="CB1152" s="30"/>
      <c r="CC1152" s="30"/>
      <c r="CD1152" s="30"/>
      <c r="CE1152" s="30"/>
      <c r="CF1152" s="30"/>
      <c r="CG1152" s="30"/>
      <c r="CH1152" s="30"/>
      <c r="CI1152" s="30"/>
      <c r="CJ1152" s="30"/>
      <c r="CK1152" s="30"/>
      <c r="CL1152" s="30"/>
      <c r="CM1152" s="30"/>
      <c r="CN1152" s="30"/>
      <c r="CO1152" s="30"/>
      <c r="CP1152" s="30"/>
      <c r="CQ1152" s="30"/>
      <c r="CR1152" s="30"/>
    </row>
    <row r="1153" spans="1:96" x14ac:dyDescent="0.25">
      <c r="A1153" s="30" t="s">
        <v>1125</v>
      </c>
      <c r="B1153" s="30">
        <v>5221</v>
      </c>
      <c r="C1153" s="30" t="s">
        <v>2947</v>
      </c>
      <c r="D1153" s="30">
        <v>3200</v>
      </c>
      <c r="E1153" s="30"/>
      <c r="F1153" s="30"/>
      <c r="G1153" s="30"/>
      <c r="H1153" s="30"/>
      <c r="I1153" s="30"/>
      <c r="J1153" s="30"/>
      <c r="K1153" s="30"/>
      <c r="L1153" s="30"/>
      <c r="M1153" s="30"/>
      <c r="N1153" s="30"/>
      <c r="O1153" s="30"/>
      <c r="P1153" s="30"/>
      <c r="Q1153" s="30"/>
      <c r="R1153" s="30"/>
      <c r="S1153" s="30"/>
      <c r="T1153" s="30"/>
      <c r="U1153" s="30"/>
      <c r="V1153" s="30"/>
      <c r="W1153" s="30"/>
      <c r="X1153" s="30"/>
      <c r="Y1153" s="30"/>
      <c r="Z1153" s="30"/>
      <c r="AA1153" s="30"/>
      <c r="AB1153" s="30"/>
      <c r="AC1153" s="30"/>
      <c r="AD1153" s="30"/>
      <c r="AE1153" s="30"/>
      <c r="AF1153" s="30"/>
      <c r="AG1153" s="30"/>
      <c r="AH1153" s="30"/>
      <c r="AI1153" s="30"/>
      <c r="AJ1153" s="30"/>
      <c r="AK1153" s="30"/>
      <c r="AL1153" s="30"/>
      <c r="AM1153" s="30"/>
      <c r="AN1153" s="30"/>
      <c r="AO1153" s="30"/>
      <c r="AP1153" s="30"/>
      <c r="AQ1153" s="30"/>
      <c r="AR1153" s="30"/>
      <c r="AS1153" s="30"/>
      <c r="AT1153" s="30"/>
      <c r="AU1153" s="30"/>
      <c r="AV1153" s="30"/>
      <c r="AW1153" s="30"/>
      <c r="AX1153" s="30"/>
      <c r="AY1153" s="30"/>
      <c r="AZ1153" s="30"/>
      <c r="BA1153" s="30"/>
      <c r="BB1153" s="30"/>
      <c r="BC1153" s="30"/>
      <c r="BD1153" s="30"/>
      <c r="BE1153" s="30"/>
      <c r="BF1153" s="30"/>
      <c r="BG1153" s="30"/>
      <c r="BH1153" s="30"/>
      <c r="BI1153" s="30"/>
      <c r="BJ1153" s="30"/>
      <c r="BK1153" s="30"/>
      <c r="BL1153" s="30"/>
      <c r="BM1153" s="30"/>
      <c r="BN1153" s="30"/>
      <c r="BO1153" s="30"/>
      <c r="BP1153" s="30"/>
      <c r="BQ1153" s="30"/>
      <c r="BR1153" s="30"/>
      <c r="BS1153" s="30"/>
      <c r="BT1153" s="30"/>
      <c r="BU1153" s="30"/>
      <c r="BV1153" s="30"/>
      <c r="BW1153" s="30"/>
      <c r="BX1153" s="30"/>
      <c r="BY1153" s="30"/>
      <c r="BZ1153" s="30"/>
      <c r="CA1153" s="30"/>
      <c r="CB1153" s="30"/>
      <c r="CC1153" s="30"/>
      <c r="CD1153" s="30"/>
      <c r="CE1153" s="30"/>
      <c r="CF1153" s="30"/>
      <c r="CG1153" s="30"/>
      <c r="CH1153" s="30"/>
      <c r="CI1153" s="30"/>
      <c r="CJ1153" s="30"/>
      <c r="CK1153" s="30"/>
      <c r="CL1153" s="30"/>
      <c r="CM1153" s="30"/>
      <c r="CN1153" s="30"/>
      <c r="CO1153" s="30"/>
      <c r="CP1153" s="30"/>
      <c r="CQ1153" s="30"/>
      <c r="CR1153" s="30"/>
    </row>
    <row r="1154" spans="1:96" x14ac:dyDescent="0.25">
      <c r="A1154" s="30" t="s">
        <v>1126</v>
      </c>
      <c r="B1154" s="30">
        <v>5229</v>
      </c>
      <c r="C1154" s="30" t="s">
        <v>2716</v>
      </c>
      <c r="D1154" s="30">
        <v>140</v>
      </c>
      <c r="E1154" s="30"/>
      <c r="F1154" s="30"/>
      <c r="G1154" s="30"/>
      <c r="H1154" s="30"/>
      <c r="I1154" s="30"/>
      <c r="J1154" s="30"/>
      <c r="K1154" s="30"/>
      <c r="L1154" s="30"/>
      <c r="M1154" s="30"/>
      <c r="N1154" s="30"/>
      <c r="O1154" s="30"/>
      <c r="P1154" s="30"/>
      <c r="Q1154" s="30"/>
      <c r="R1154" s="30"/>
      <c r="S1154" s="30"/>
      <c r="T1154" s="30"/>
      <c r="U1154" s="30"/>
      <c r="V1154" s="30"/>
      <c r="W1154" s="30"/>
      <c r="X1154" s="30"/>
      <c r="Y1154" s="30"/>
      <c r="Z1154" s="30"/>
      <c r="AA1154" s="30"/>
      <c r="AB1154" s="30"/>
      <c r="AC1154" s="30"/>
      <c r="AD1154" s="30"/>
      <c r="AE1154" s="30"/>
      <c r="AF1154" s="30"/>
      <c r="AG1154" s="30"/>
      <c r="AH1154" s="30"/>
      <c r="AI1154" s="30"/>
      <c r="AJ1154" s="30"/>
      <c r="AK1154" s="30"/>
      <c r="AL1154" s="30"/>
      <c r="AM1154" s="30"/>
      <c r="AN1154" s="30"/>
      <c r="AO1154" s="30"/>
      <c r="AP1154" s="30"/>
      <c r="AQ1154" s="30"/>
      <c r="AR1154" s="30"/>
      <c r="AS1154" s="30"/>
      <c r="AT1154" s="30"/>
      <c r="AU1154" s="30"/>
      <c r="AV1154" s="30"/>
      <c r="AW1154" s="30"/>
      <c r="AX1154" s="30"/>
      <c r="AY1154" s="30"/>
      <c r="AZ1154" s="30"/>
      <c r="BA1154" s="30"/>
      <c r="BB1154" s="30"/>
      <c r="BC1154" s="30"/>
      <c r="BD1154" s="30"/>
      <c r="BE1154" s="30"/>
      <c r="BF1154" s="30"/>
      <c r="BG1154" s="30"/>
      <c r="BH1154" s="30"/>
      <c r="BI1154" s="30"/>
      <c r="BJ1154" s="30"/>
      <c r="BK1154" s="30"/>
      <c r="BL1154" s="30"/>
      <c r="BM1154" s="30"/>
      <c r="BN1154" s="30"/>
      <c r="BO1154" s="30"/>
      <c r="BP1154" s="30"/>
      <c r="BQ1154" s="30"/>
      <c r="BR1154" s="30"/>
      <c r="BS1154" s="30"/>
      <c r="BT1154" s="30"/>
      <c r="BU1154" s="30"/>
      <c r="BV1154" s="30"/>
      <c r="BW1154" s="30"/>
      <c r="BX1154" s="30"/>
      <c r="BY1154" s="30"/>
      <c r="BZ1154" s="30"/>
      <c r="CA1154" s="30"/>
      <c r="CB1154" s="30"/>
      <c r="CC1154" s="30"/>
      <c r="CD1154" s="30"/>
      <c r="CE1154" s="30"/>
      <c r="CF1154" s="30"/>
      <c r="CG1154" s="30"/>
      <c r="CH1154" s="30"/>
      <c r="CI1154" s="30"/>
      <c r="CJ1154" s="30"/>
      <c r="CK1154" s="30"/>
      <c r="CL1154" s="30"/>
      <c r="CM1154" s="30"/>
      <c r="CN1154" s="30"/>
      <c r="CO1154" s="30"/>
      <c r="CP1154" s="30"/>
      <c r="CQ1154" s="30"/>
      <c r="CR1154" s="30"/>
    </row>
    <row r="1155" spans="1:96" x14ac:dyDescent="0.25">
      <c r="A1155" s="30" t="s">
        <v>1127</v>
      </c>
      <c r="B1155" s="30">
        <v>5224</v>
      </c>
      <c r="C1155" s="30" t="s">
        <v>2716</v>
      </c>
      <c r="D1155" s="30">
        <v>140</v>
      </c>
      <c r="E1155" s="30"/>
      <c r="F1155" s="30"/>
      <c r="G1155" s="30"/>
      <c r="H1155" s="30"/>
      <c r="I1155" s="30"/>
      <c r="J1155" s="30"/>
      <c r="K1155" s="30"/>
      <c r="L1155" s="30"/>
      <c r="M1155" s="30"/>
      <c r="N1155" s="30"/>
      <c r="O1155" s="30"/>
      <c r="P1155" s="30"/>
      <c r="Q1155" s="30"/>
      <c r="R1155" s="30"/>
      <c r="S1155" s="30"/>
      <c r="T1155" s="30"/>
      <c r="U1155" s="30"/>
      <c r="V1155" s="30"/>
      <c r="W1155" s="30"/>
      <c r="X1155" s="30"/>
      <c r="Y1155" s="30"/>
      <c r="Z1155" s="30"/>
      <c r="AA1155" s="30"/>
      <c r="AB1155" s="30"/>
      <c r="AC1155" s="30"/>
      <c r="AD1155" s="30"/>
      <c r="AE1155" s="30"/>
      <c r="AF1155" s="30"/>
      <c r="AG1155" s="30"/>
      <c r="AH1155" s="30"/>
      <c r="AI1155" s="30"/>
      <c r="AJ1155" s="30"/>
      <c r="AK1155" s="30"/>
      <c r="AL1155" s="30"/>
      <c r="AM1155" s="30"/>
      <c r="AN1155" s="30"/>
      <c r="AO1155" s="30"/>
      <c r="AP1155" s="30"/>
      <c r="AQ1155" s="30"/>
      <c r="AR1155" s="30"/>
      <c r="AS1155" s="30"/>
      <c r="AT1155" s="30"/>
      <c r="AU1155" s="30"/>
      <c r="AV1155" s="30"/>
      <c r="AW1155" s="30"/>
      <c r="AX1155" s="30"/>
      <c r="AY1155" s="30"/>
      <c r="AZ1155" s="30"/>
      <c r="BA1155" s="30"/>
      <c r="BB1155" s="30"/>
      <c r="BC1155" s="30"/>
      <c r="BD1155" s="30"/>
      <c r="BE1155" s="30"/>
      <c r="BF1155" s="30"/>
      <c r="BG1155" s="30"/>
      <c r="BH1155" s="30"/>
      <c r="BI1155" s="30"/>
      <c r="BJ1155" s="30"/>
      <c r="BK1155" s="30"/>
      <c r="BL1155" s="30"/>
      <c r="BM1155" s="30"/>
      <c r="BN1155" s="30"/>
      <c r="BO1155" s="30"/>
      <c r="BP1155" s="30"/>
      <c r="BQ1155" s="30"/>
      <c r="BR1155" s="30"/>
      <c r="BS1155" s="30"/>
      <c r="BT1155" s="30"/>
      <c r="BU1155" s="30"/>
      <c r="BV1155" s="30"/>
      <c r="BW1155" s="30"/>
      <c r="BX1155" s="30"/>
      <c r="BY1155" s="30"/>
      <c r="BZ1155" s="30"/>
      <c r="CA1155" s="30"/>
      <c r="CB1155" s="30"/>
      <c r="CC1155" s="30"/>
      <c r="CD1155" s="30"/>
      <c r="CE1155" s="30"/>
      <c r="CF1155" s="30"/>
      <c r="CG1155" s="30"/>
      <c r="CH1155" s="30"/>
      <c r="CI1155" s="30"/>
      <c r="CJ1155" s="30"/>
      <c r="CK1155" s="30"/>
      <c r="CL1155" s="30"/>
      <c r="CM1155" s="30"/>
      <c r="CN1155" s="30"/>
      <c r="CO1155" s="30"/>
      <c r="CP1155" s="30"/>
      <c r="CQ1155" s="30"/>
      <c r="CR1155" s="30"/>
    </row>
    <row r="1156" spans="1:96" x14ac:dyDescent="0.25">
      <c r="A1156" s="30" t="s">
        <v>1128</v>
      </c>
      <c r="B1156" s="30">
        <v>5233</v>
      </c>
      <c r="C1156" s="30" t="s">
        <v>2716</v>
      </c>
      <c r="D1156" s="30">
        <v>140</v>
      </c>
      <c r="E1156" s="30"/>
      <c r="F1156" s="30"/>
      <c r="G1156" s="30"/>
      <c r="H1156" s="30"/>
      <c r="I1156" s="30"/>
      <c r="J1156" s="30"/>
      <c r="K1156" s="30"/>
      <c r="L1156" s="30"/>
      <c r="M1156" s="30"/>
      <c r="N1156" s="30"/>
      <c r="O1156" s="30"/>
      <c r="P1156" s="30"/>
      <c r="Q1156" s="30"/>
      <c r="R1156" s="30"/>
      <c r="S1156" s="30"/>
      <c r="T1156" s="30"/>
      <c r="U1156" s="30"/>
      <c r="V1156" s="30"/>
      <c r="W1156" s="30"/>
      <c r="X1156" s="30"/>
      <c r="Y1156" s="30"/>
      <c r="Z1156" s="30"/>
      <c r="AA1156" s="30"/>
      <c r="AB1156" s="30"/>
      <c r="AC1156" s="30"/>
      <c r="AD1156" s="30"/>
      <c r="AE1156" s="30"/>
      <c r="AF1156" s="30"/>
      <c r="AG1156" s="30"/>
      <c r="AH1156" s="30"/>
      <c r="AI1156" s="30"/>
      <c r="AJ1156" s="30"/>
      <c r="AK1156" s="30"/>
      <c r="AL1156" s="30"/>
      <c r="AM1156" s="30"/>
      <c r="AN1156" s="30"/>
      <c r="AO1156" s="30"/>
      <c r="AP1156" s="30"/>
      <c r="AQ1156" s="30"/>
      <c r="AR1156" s="30"/>
      <c r="AS1156" s="30"/>
      <c r="AT1156" s="30"/>
      <c r="AU1156" s="30"/>
      <c r="AV1156" s="30"/>
      <c r="AW1156" s="30"/>
      <c r="AX1156" s="30"/>
      <c r="AY1156" s="30"/>
      <c r="AZ1156" s="30"/>
      <c r="BA1156" s="30"/>
      <c r="BB1156" s="30"/>
      <c r="BC1156" s="30"/>
      <c r="BD1156" s="30"/>
      <c r="BE1156" s="30"/>
      <c r="BF1156" s="30"/>
      <c r="BG1156" s="30"/>
      <c r="BH1156" s="30"/>
      <c r="BI1156" s="30"/>
      <c r="BJ1156" s="30"/>
      <c r="BK1156" s="30"/>
      <c r="BL1156" s="30"/>
      <c r="BM1156" s="30"/>
      <c r="BN1156" s="30"/>
      <c r="BO1156" s="30"/>
      <c r="BP1156" s="30"/>
      <c r="BQ1156" s="30"/>
      <c r="BR1156" s="30"/>
      <c r="BS1156" s="30"/>
      <c r="BT1156" s="30"/>
      <c r="BU1156" s="30"/>
      <c r="BV1156" s="30"/>
      <c r="BW1156" s="30"/>
      <c r="BX1156" s="30"/>
      <c r="BY1156" s="30"/>
      <c r="BZ1156" s="30"/>
      <c r="CA1156" s="30"/>
      <c r="CB1156" s="30"/>
      <c r="CC1156" s="30"/>
      <c r="CD1156" s="30"/>
      <c r="CE1156" s="30"/>
      <c r="CF1156" s="30"/>
      <c r="CG1156" s="30"/>
      <c r="CH1156" s="30"/>
      <c r="CI1156" s="30"/>
      <c r="CJ1156" s="30"/>
      <c r="CK1156" s="30"/>
      <c r="CL1156" s="30"/>
      <c r="CM1156" s="30"/>
      <c r="CN1156" s="30"/>
      <c r="CO1156" s="30"/>
      <c r="CP1156" s="30"/>
      <c r="CQ1156" s="30"/>
      <c r="CR1156" s="30"/>
    </row>
    <row r="1157" spans="1:96" x14ac:dyDescent="0.25">
      <c r="A1157" s="30" t="s">
        <v>1129</v>
      </c>
      <c r="B1157" s="30">
        <v>5234</v>
      </c>
      <c r="C1157" s="30" t="s">
        <v>2764</v>
      </c>
      <c r="D1157" s="30">
        <v>1550</v>
      </c>
      <c r="E1157" s="30"/>
      <c r="F1157" s="30"/>
      <c r="G1157" s="30"/>
      <c r="H1157" s="30"/>
      <c r="I1157" s="30"/>
      <c r="J1157" s="30"/>
      <c r="K1157" s="30"/>
      <c r="L1157" s="30"/>
      <c r="M1157" s="30"/>
      <c r="N1157" s="30"/>
      <c r="O1157" s="30"/>
      <c r="P1157" s="30"/>
      <c r="Q1157" s="30"/>
      <c r="R1157" s="30"/>
      <c r="S1157" s="30"/>
      <c r="T1157" s="30"/>
      <c r="U1157" s="30"/>
      <c r="V1157" s="30"/>
      <c r="W1157" s="30"/>
      <c r="X1157" s="30"/>
      <c r="Y1157" s="30"/>
      <c r="Z1157" s="30"/>
      <c r="AA1157" s="30"/>
      <c r="AB1157" s="30"/>
      <c r="AC1157" s="30"/>
      <c r="AD1157" s="30"/>
      <c r="AE1157" s="30"/>
      <c r="AF1157" s="30"/>
      <c r="AG1157" s="30"/>
      <c r="AH1157" s="30"/>
      <c r="AI1157" s="30"/>
      <c r="AJ1157" s="30"/>
      <c r="AK1157" s="30"/>
      <c r="AL1157" s="30"/>
      <c r="AM1157" s="30"/>
      <c r="AN1157" s="30"/>
      <c r="AO1157" s="30"/>
      <c r="AP1157" s="30"/>
      <c r="AQ1157" s="30"/>
      <c r="AR1157" s="30"/>
      <c r="AS1157" s="30"/>
      <c r="AT1157" s="30"/>
      <c r="AU1157" s="30"/>
      <c r="AV1157" s="30"/>
      <c r="AW1157" s="30"/>
      <c r="AX1157" s="30"/>
      <c r="AY1157" s="30"/>
      <c r="AZ1157" s="30"/>
      <c r="BA1157" s="30"/>
      <c r="BB1157" s="30"/>
      <c r="BC1157" s="30"/>
      <c r="BD1157" s="30"/>
      <c r="BE1157" s="30"/>
      <c r="BF1157" s="30"/>
      <c r="BG1157" s="30"/>
      <c r="BH1157" s="30"/>
      <c r="BI1157" s="30"/>
      <c r="BJ1157" s="30"/>
      <c r="BK1157" s="30"/>
      <c r="BL1157" s="30"/>
      <c r="BM1157" s="30"/>
      <c r="BN1157" s="30"/>
      <c r="BO1157" s="30"/>
      <c r="BP1157" s="30"/>
      <c r="BQ1157" s="30"/>
      <c r="BR1157" s="30"/>
      <c r="BS1157" s="30"/>
      <c r="BT1157" s="30"/>
      <c r="BU1157" s="30"/>
      <c r="BV1157" s="30"/>
      <c r="BW1157" s="30"/>
      <c r="BX1157" s="30"/>
      <c r="BY1157" s="30"/>
      <c r="BZ1157" s="30"/>
      <c r="CA1157" s="30"/>
      <c r="CB1157" s="30"/>
      <c r="CC1157" s="30"/>
      <c r="CD1157" s="30"/>
      <c r="CE1157" s="30"/>
      <c r="CF1157" s="30"/>
      <c r="CG1157" s="30"/>
      <c r="CH1157" s="30"/>
      <c r="CI1157" s="30"/>
      <c r="CJ1157" s="30"/>
      <c r="CK1157" s="30"/>
      <c r="CL1157" s="30"/>
      <c r="CM1157" s="30"/>
      <c r="CN1157" s="30"/>
      <c r="CO1157" s="30"/>
      <c r="CP1157" s="30"/>
      <c r="CQ1157" s="30"/>
      <c r="CR1157" s="30"/>
    </row>
    <row r="1158" spans="1:96" x14ac:dyDescent="0.25">
      <c r="A1158" s="30" t="s">
        <v>1130</v>
      </c>
      <c r="B1158" s="30">
        <v>3090</v>
      </c>
      <c r="C1158" s="30" t="s">
        <v>2883</v>
      </c>
      <c r="D1158" s="30">
        <v>3090</v>
      </c>
      <c r="E1158" s="30"/>
      <c r="F1158" s="30"/>
      <c r="G1158" s="30"/>
      <c r="H1158" s="30"/>
      <c r="I1158" s="30"/>
      <c r="J1158" s="30"/>
      <c r="K1158" s="30"/>
      <c r="L1158" s="30"/>
      <c r="M1158" s="30"/>
      <c r="N1158" s="30"/>
      <c r="O1158" s="30"/>
      <c r="P1158" s="30"/>
      <c r="Q1158" s="30"/>
      <c r="R1158" s="30"/>
      <c r="S1158" s="30"/>
      <c r="T1158" s="30"/>
      <c r="U1158" s="30"/>
      <c r="V1158" s="30"/>
      <c r="W1158" s="30"/>
      <c r="X1158" s="30"/>
      <c r="Y1158" s="30"/>
      <c r="Z1158" s="30"/>
      <c r="AA1158" s="30"/>
      <c r="AB1158" s="30"/>
      <c r="AC1158" s="30"/>
      <c r="AD1158" s="30"/>
      <c r="AE1158" s="30"/>
      <c r="AF1158" s="30"/>
      <c r="AG1158" s="30"/>
      <c r="AH1158" s="30"/>
      <c r="AI1158" s="30"/>
      <c r="AJ1158" s="30"/>
      <c r="AK1158" s="30"/>
      <c r="AL1158" s="30"/>
      <c r="AM1158" s="30"/>
      <c r="AN1158" s="30"/>
      <c r="AO1158" s="30"/>
      <c r="AP1158" s="30"/>
      <c r="AQ1158" s="30"/>
      <c r="AR1158" s="30"/>
      <c r="AS1158" s="30"/>
      <c r="AT1158" s="30"/>
      <c r="AU1158" s="30"/>
      <c r="AV1158" s="30"/>
      <c r="AW1158" s="30"/>
      <c r="AX1158" s="30"/>
      <c r="AY1158" s="30"/>
      <c r="AZ1158" s="30"/>
      <c r="BA1158" s="30"/>
      <c r="BB1158" s="30"/>
      <c r="BC1158" s="30"/>
      <c r="BD1158" s="30"/>
      <c r="BE1158" s="30"/>
      <c r="BF1158" s="30"/>
      <c r="BG1158" s="30"/>
      <c r="BH1158" s="30"/>
      <c r="BI1158" s="30"/>
      <c r="BJ1158" s="30"/>
      <c r="BK1158" s="30"/>
      <c r="BL1158" s="30"/>
      <c r="BM1158" s="30"/>
      <c r="BN1158" s="30"/>
      <c r="BO1158" s="30"/>
      <c r="BP1158" s="30"/>
      <c r="BQ1158" s="30"/>
      <c r="BR1158" s="30"/>
      <c r="BS1158" s="30"/>
      <c r="BT1158" s="30"/>
      <c r="BU1158" s="30"/>
      <c r="BV1158" s="30"/>
      <c r="BW1158" s="30"/>
      <c r="BX1158" s="30"/>
      <c r="BY1158" s="30"/>
      <c r="BZ1158" s="30"/>
      <c r="CA1158" s="30"/>
      <c r="CB1158" s="30"/>
      <c r="CC1158" s="30"/>
      <c r="CD1158" s="30"/>
      <c r="CE1158" s="30"/>
      <c r="CF1158" s="30"/>
      <c r="CG1158" s="30"/>
      <c r="CH1158" s="30"/>
      <c r="CI1158" s="30"/>
      <c r="CJ1158" s="30"/>
      <c r="CK1158" s="30"/>
      <c r="CL1158" s="30"/>
      <c r="CM1158" s="30"/>
      <c r="CN1158" s="30"/>
      <c r="CO1158" s="30"/>
      <c r="CP1158" s="30"/>
      <c r="CQ1158" s="30"/>
      <c r="CR1158" s="30"/>
    </row>
    <row r="1159" spans="1:96" x14ac:dyDescent="0.25">
      <c r="A1159" s="30" t="s">
        <v>1131</v>
      </c>
      <c r="B1159" s="30">
        <v>5236</v>
      </c>
      <c r="C1159" s="30" t="s">
        <v>2716</v>
      </c>
      <c r="D1159" s="30">
        <v>140</v>
      </c>
      <c r="E1159" s="30"/>
      <c r="F1159" s="30"/>
      <c r="G1159" s="30"/>
      <c r="H1159" s="30"/>
      <c r="I1159" s="30"/>
      <c r="J1159" s="30"/>
      <c r="K1159" s="30"/>
      <c r="L1159" s="30"/>
      <c r="M1159" s="30"/>
      <c r="N1159" s="30"/>
      <c r="O1159" s="30"/>
      <c r="P1159" s="30"/>
      <c r="Q1159" s="30"/>
      <c r="R1159" s="30"/>
      <c r="S1159" s="30"/>
      <c r="T1159" s="30"/>
      <c r="U1159" s="30"/>
      <c r="V1159" s="30"/>
      <c r="W1159" s="30"/>
      <c r="X1159" s="30"/>
      <c r="Y1159" s="30"/>
      <c r="Z1159" s="30"/>
      <c r="AA1159" s="30"/>
      <c r="AB1159" s="30"/>
      <c r="AC1159" s="30"/>
      <c r="AD1159" s="30"/>
      <c r="AE1159" s="30"/>
      <c r="AF1159" s="30"/>
      <c r="AG1159" s="30"/>
      <c r="AH1159" s="30"/>
      <c r="AI1159" s="30"/>
      <c r="AJ1159" s="30"/>
      <c r="AK1159" s="30"/>
      <c r="AL1159" s="30"/>
      <c r="AM1159" s="30"/>
      <c r="AN1159" s="30"/>
      <c r="AO1159" s="30"/>
      <c r="AP1159" s="30"/>
      <c r="AQ1159" s="30"/>
      <c r="AR1159" s="30"/>
      <c r="AS1159" s="30"/>
      <c r="AT1159" s="30"/>
      <c r="AU1159" s="30"/>
      <c r="AV1159" s="30"/>
      <c r="AW1159" s="30"/>
      <c r="AX1159" s="30"/>
      <c r="AY1159" s="30"/>
      <c r="AZ1159" s="30"/>
      <c r="BA1159" s="30"/>
      <c r="BB1159" s="30"/>
      <c r="BC1159" s="30"/>
      <c r="BD1159" s="30"/>
      <c r="BE1159" s="30"/>
      <c r="BF1159" s="30"/>
      <c r="BG1159" s="30"/>
      <c r="BH1159" s="30"/>
      <c r="BI1159" s="30"/>
      <c r="BJ1159" s="30"/>
      <c r="BK1159" s="30"/>
      <c r="BL1159" s="30"/>
      <c r="BM1159" s="30"/>
      <c r="BN1159" s="30"/>
      <c r="BO1159" s="30"/>
      <c r="BP1159" s="30"/>
      <c r="BQ1159" s="30"/>
      <c r="BR1159" s="30"/>
      <c r="BS1159" s="30"/>
      <c r="BT1159" s="30"/>
      <c r="BU1159" s="30"/>
      <c r="BV1159" s="30"/>
      <c r="BW1159" s="30"/>
      <c r="BX1159" s="30"/>
      <c r="BY1159" s="30"/>
      <c r="BZ1159" s="30"/>
      <c r="CA1159" s="30"/>
      <c r="CB1159" s="30"/>
      <c r="CC1159" s="30"/>
      <c r="CD1159" s="30"/>
      <c r="CE1159" s="30"/>
      <c r="CF1159" s="30"/>
      <c r="CG1159" s="30"/>
      <c r="CH1159" s="30"/>
      <c r="CI1159" s="30"/>
      <c r="CJ1159" s="30"/>
      <c r="CK1159" s="30"/>
      <c r="CL1159" s="30"/>
      <c r="CM1159" s="30"/>
      <c r="CN1159" s="30"/>
      <c r="CO1159" s="30"/>
      <c r="CP1159" s="30"/>
      <c r="CQ1159" s="30"/>
      <c r="CR1159" s="30"/>
    </row>
    <row r="1160" spans="1:96" x14ac:dyDescent="0.25">
      <c r="A1160" s="30" t="s">
        <v>1132</v>
      </c>
      <c r="B1160" s="30">
        <v>5244</v>
      </c>
      <c r="C1160" s="30" t="s">
        <v>2712</v>
      </c>
      <c r="D1160" s="30">
        <v>2000</v>
      </c>
      <c r="E1160" s="30"/>
      <c r="F1160" s="30"/>
      <c r="G1160" s="30"/>
      <c r="H1160" s="30"/>
      <c r="I1160" s="30"/>
      <c r="J1160" s="30"/>
      <c r="K1160" s="30"/>
      <c r="L1160" s="30"/>
      <c r="M1160" s="30"/>
      <c r="N1160" s="30"/>
      <c r="O1160" s="30"/>
      <c r="P1160" s="30"/>
      <c r="Q1160" s="30"/>
      <c r="R1160" s="30"/>
      <c r="S1160" s="30"/>
      <c r="T1160" s="30"/>
      <c r="U1160" s="30"/>
      <c r="V1160" s="30"/>
      <c r="W1160" s="30"/>
      <c r="X1160" s="30"/>
      <c r="Y1160" s="30"/>
      <c r="Z1160" s="30"/>
      <c r="AA1160" s="30"/>
      <c r="AB1160" s="30"/>
      <c r="AC1160" s="30"/>
      <c r="AD1160" s="30"/>
      <c r="AE1160" s="30"/>
      <c r="AF1160" s="30"/>
      <c r="AG1160" s="30"/>
      <c r="AH1160" s="30"/>
      <c r="AI1160" s="30"/>
      <c r="AJ1160" s="30"/>
      <c r="AK1160" s="30"/>
      <c r="AL1160" s="30"/>
      <c r="AM1160" s="30"/>
      <c r="AN1160" s="30"/>
      <c r="AO1160" s="30"/>
      <c r="AP1160" s="30"/>
      <c r="AQ1160" s="30"/>
      <c r="AR1160" s="30"/>
      <c r="AS1160" s="30"/>
      <c r="AT1160" s="30"/>
      <c r="AU1160" s="30"/>
      <c r="AV1160" s="30"/>
      <c r="AW1160" s="30"/>
      <c r="AX1160" s="30"/>
      <c r="AY1160" s="30"/>
      <c r="AZ1160" s="30"/>
      <c r="BA1160" s="30"/>
      <c r="BB1160" s="30"/>
      <c r="BC1160" s="30"/>
      <c r="BD1160" s="30"/>
      <c r="BE1160" s="30"/>
      <c r="BF1160" s="30"/>
      <c r="BG1160" s="30"/>
      <c r="BH1160" s="30"/>
      <c r="BI1160" s="30"/>
      <c r="BJ1160" s="30"/>
      <c r="BK1160" s="30"/>
      <c r="BL1160" s="30"/>
      <c r="BM1160" s="30"/>
      <c r="BN1160" s="30"/>
      <c r="BO1160" s="30"/>
      <c r="BP1160" s="30"/>
      <c r="BQ1160" s="30"/>
      <c r="BR1160" s="30"/>
      <c r="BS1160" s="30"/>
      <c r="BT1160" s="30"/>
      <c r="BU1160" s="30"/>
      <c r="BV1160" s="30"/>
      <c r="BW1160" s="30"/>
      <c r="BX1160" s="30"/>
      <c r="BY1160" s="30"/>
      <c r="BZ1160" s="30"/>
      <c r="CA1160" s="30"/>
      <c r="CB1160" s="30"/>
      <c r="CC1160" s="30"/>
      <c r="CD1160" s="30"/>
      <c r="CE1160" s="30"/>
      <c r="CF1160" s="30"/>
      <c r="CG1160" s="30"/>
      <c r="CH1160" s="30"/>
      <c r="CI1160" s="30"/>
      <c r="CJ1160" s="30"/>
      <c r="CK1160" s="30"/>
      <c r="CL1160" s="30"/>
      <c r="CM1160" s="30"/>
      <c r="CN1160" s="30"/>
      <c r="CO1160" s="30"/>
      <c r="CP1160" s="30"/>
      <c r="CQ1160" s="30"/>
      <c r="CR1160" s="30"/>
    </row>
    <row r="1161" spans="1:96" x14ac:dyDescent="0.25">
      <c r="A1161" s="30" t="s">
        <v>1133</v>
      </c>
      <c r="B1161" s="30">
        <v>5246</v>
      </c>
      <c r="C1161" s="30" t="s">
        <v>2671</v>
      </c>
      <c r="D1161" s="30">
        <v>470</v>
      </c>
      <c r="E1161" s="30"/>
      <c r="F1161" s="30"/>
      <c r="G1161" s="30"/>
      <c r="H1161" s="30"/>
      <c r="I1161" s="30"/>
      <c r="J1161" s="30"/>
      <c r="K1161" s="30"/>
      <c r="L1161" s="30"/>
      <c r="M1161" s="30"/>
      <c r="N1161" s="30"/>
      <c r="O1161" s="30"/>
      <c r="P1161" s="30"/>
      <c r="Q1161" s="30"/>
      <c r="R1161" s="30"/>
      <c r="S1161" s="30"/>
      <c r="T1161" s="30"/>
      <c r="U1161" s="30"/>
      <c r="V1161" s="30"/>
      <c r="W1161" s="30"/>
      <c r="X1161" s="30"/>
      <c r="Y1161" s="30"/>
      <c r="Z1161" s="30"/>
      <c r="AA1161" s="30"/>
      <c r="AB1161" s="30"/>
      <c r="AC1161" s="30"/>
      <c r="AD1161" s="30"/>
      <c r="AE1161" s="30"/>
      <c r="AF1161" s="30"/>
      <c r="AG1161" s="30"/>
      <c r="AH1161" s="30"/>
      <c r="AI1161" s="30"/>
      <c r="AJ1161" s="30"/>
      <c r="AK1161" s="30"/>
      <c r="AL1161" s="30"/>
      <c r="AM1161" s="30"/>
      <c r="AN1161" s="30"/>
      <c r="AO1161" s="30"/>
      <c r="AP1161" s="30"/>
      <c r="AQ1161" s="30"/>
      <c r="AR1161" s="30"/>
      <c r="AS1161" s="30"/>
      <c r="AT1161" s="30"/>
      <c r="AU1161" s="30"/>
      <c r="AV1161" s="30"/>
      <c r="AW1161" s="30"/>
      <c r="AX1161" s="30"/>
      <c r="AY1161" s="30"/>
      <c r="AZ1161" s="30"/>
      <c r="BA1161" s="30"/>
      <c r="BB1161" s="30"/>
      <c r="BC1161" s="30"/>
      <c r="BD1161" s="30"/>
      <c r="BE1161" s="30"/>
      <c r="BF1161" s="30"/>
      <c r="BG1161" s="30"/>
      <c r="BH1161" s="30"/>
      <c r="BI1161" s="30"/>
      <c r="BJ1161" s="30"/>
      <c r="BK1161" s="30"/>
      <c r="BL1161" s="30"/>
      <c r="BM1161" s="30"/>
      <c r="BN1161" s="30"/>
      <c r="BO1161" s="30"/>
      <c r="BP1161" s="30"/>
      <c r="BQ1161" s="30"/>
      <c r="BR1161" s="30"/>
      <c r="BS1161" s="30"/>
      <c r="BT1161" s="30"/>
      <c r="BU1161" s="30"/>
      <c r="BV1161" s="30"/>
      <c r="BW1161" s="30"/>
      <c r="BX1161" s="30"/>
      <c r="BY1161" s="30"/>
      <c r="BZ1161" s="30"/>
      <c r="CA1161" s="30"/>
      <c r="CB1161" s="30"/>
      <c r="CC1161" s="30"/>
      <c r="CD1161" s="30"/>
      <c r="CE1161" s="30"/>
      <c r="CF1161" s="30"/>
      <c r="CG1161" s="30"/>
      <c r="CH1161" s="30"/>
      <c r="CI1161" s="30"/>
      <c r="CJ1161" s="30"/>
      <c r="CK1161" s="30"/>
      <c r="CL1161" s="30"/>
      <c r="CM1161" s="30"/>
      <c r="CN1161" s="30"/>
      <c r="CO1161" s="30"/>
      <c r="CP1161" s="30"/>
      <c r="CQ1161" s="30"/>
      <c r="CR1161" s="30"/>
    </row>
    <row r="1162" spans="1:96" x14ac:dyDescent="0.25">
      <c r="A1162" s="30" t="s">
        <v>1134</v>
      </c>
      <c r="B1162" s="30">
        <v>5254</v>
      </c>
      <c r="C1162" s="30" t="s">
        <v>2958</v>
      </c>
      <c r="D1162" s="30">
        <v>3060</v>
      </c>
      <c r="E1162" s="30"/>
      <c r="F1162" s="30"/>
      <c r="G1162" s="30"/>
      <c r="H1162" s="30"/>
      <c r="I1162" s="30"/>
      <c r="J1162" s="30"/>
      <c r="K1162" s="30"/>
      <c r="L1162" s="30"/>
      <c r="M1162" s="30"/>
      <c r="N1162" s="30"/>
      <c r="O1162" s="30"/>
      <c r="P1162" s="30"/>
      <c r="Q1162" s="30"/>
      <c r="R1162" s="30"/>
      <c r="S1162" s="30"/>
      <c r="T1162" s="30"/>
      <c r="U1162" s="30"/>
      <c r="V1162" s="30"/>
      <c r="W1162" s="30"/>
      <c r="X1162" s="30"/>
      <c r="Y1162" s="30"/>
      <c r="Z1162" s="30"/>
      <c r="AA1162" s="30"/>
      <c r="AB1162" s="30"/>
      <c r="AC1162" s="30"/>
      <c r="AD1162" s="30"/>
      <c r="AE1162" s="30"/>
      <c r="AF1162" s="30"/>
      <c r="AG1162" s="30"/>
      <c r="AH1162" s="30"/>
      <c r="AI1162" s="30"/>
      <c r="AJ1162" s="30"/>
      <c r="AK1162" s="30"/>
      <c r="AL1162" s="30"/>
      <c r="AM1162" s="30"/>
      <c r="AN1162" s="30"/>
      <c r="AO1162" s="30"/>
      <c r="AP1162" s="30"/>
      <c r="AQ1162" s="30"/>
      <c r="AR1162" s="30"/>
      <c r="AS1162" s="30"/>
      <c r="AT1162" s="30"/>
      <c r="AU1162" s="30"/>
      <c r="AV1162" s="30"/>
      <c r="AW1162" s="30"/>
      <c r="AX1162" s="30"/>
      <c r="AY1162" s="30"/>
      <c r="AZ1162" s="30"/>
      <c r="BA1162" s="30"/>
      <c r="BB1162" s="30"/>
      <c r="BC1162" s="30"/>
      <c r="BD1162" s="30"/>
      <c r="BE1162" s="30"/>
      <c r="BF1162" s="30"/>
      <c r="BG1162" s="30"/>
      <c r="BH1162" s="30"/>
      <c r="BI1162" s="30"/>
      <c r="BJ1162" s="30"/>
      <c r="BK1162" s="30"/>
      <c r="BL1162" s="30"/>
      <c r="BM1162" s="30"/>
      <c r="BN1162" s="30"/>
      <c r="BO1162" s="30"/>
      <c r="BP1162" s="30"/>
      <c r="BQ1162" s="30"/>
      <c r="BR1162" s="30"/>
      <c r="BS1162" s="30"/>
      <c r="BT1162" s="30"/>
      <c r="BU1162" s="30"/>
      <c r="BV1162" s="30"/>
      <c r="BW1162" s="30"/>
      <c r="BX1162" s="30"/>
      <c r="BY1162" s="30"/>
      <c r="BZ1162" s="30"/>
      <c r="CA1162" s="30"/>
      <c r="CB1162" s="30"/>
      <c r="CC1162" s="30"/>
      <c r="CD1162" s="30"/>
      <c r="CE1162" s="30"/>
      <c r="CF1162" s="30"/>
      <c r="CG1162" s="30"/>
      <c r="CH1162" s="30"/>
      <c r="CI1162" s="30"/>
      <c r="CJ1162" s="30"/>
      <c r="CK1162" s="30"/>
      <c r="CL1162" s="30"/>
      <c r="CM1162" s="30"/>
      <c r="CN1162" s="30"/>
      <c r="CO1162" s="30"/>
      <c r="CP1162" s="30"/>
      <c r="CQ1162" s="30"/>
      <c r="CR1162" s="30"/>
    </row>
    <row r="1163" spans="1:96" x14ac:dyDescent="0.25">
      <c r="A1163" s="30" t="s">
        <v>1135</v>
      </c>
      <c r="B1163" s="30">
        <v>5238</v>
      </c>
      <c r="C1163" s="30" t="s">
        <v>2958</v>
      </c>
      <c r="D1163" s="30">
        <v>3060</v>
      </c>
      <c r="E1163" s="30"/>
      <c r="F1163" s="30"/>
      <c r="G1163" s="30"/>
      <c r="H1163" s="30"/>
      <c r="I1163" s="30"/>
      <c r="J1163" s="30"/>
      <c r="K1163" s="30"/>
      <c r="L1163" s="30"/>
      <c r="M1163" s="30"/>
      <c r="N1163" s="30"/>
      <c r="O1163" s="30"/>
      <c r="P1163" s="30"/>
      <c r="Q1163" s="30"/>
      <c r="R1163" s="30"/>
      <c r="S1163" s="30"/>
      <c r="T1163" s="30"/>
      <c r="U1163" s="30"/>
      <c r="V1163" s="30"/>
      <c r="W1163" s="30"/>
      <c r="X1163" s="30"/>
      <c r="Y1163" s="30"/>
      <c r="Z1163" s="30"/>
      <c r="AA1163" s="30"/>
      <c r="AB1163" s="30"/>
      <c r="AC1163" s="30"/>
      <c r="AD1163" s="30"/>
      <c r="AE1163" s="30"/>
      <c r="AF1163" s="30"/>
      <c r="AG1163" s="30"/>
      <c r="AH1163" s="30"/>
      <c r="AI1163" s="30"/>
      <c r="AJ1163" s="30"/>
      <c r="AK1163" s="30"/>
      <c r="AL1163" s="30"/>
      <c r="AM1163" s="30"/>
      <c r="AN1163" s="30"/>
      <c r="AO1163" s="30"/>
      <c r="AP1163" s="30"/>
      <c r="AQ1163" s="30"/>
      <c r="AR1163" s="30"/>
      <c r="AS1163" s="30"/>
      <c r="AT1163" s="30"/>
      <c r="AU1163" s="30"/>
      <c r="AV1163" s="30"/>
      <c r="AW1163" s="30"/>
      <c r="AX1163" s="30"/>
      <c r="AY1163" s="30"/>
      <c r="AZ1163" s="30"/>
      <c r="BA1163" s="30"/>
      <c r="BB1163" s="30"/>
      <c r="BC1163" s="30"/>
      <c r="BD1163" s="30"/>
      <c r="BE1163" s="30"/>
      <c r="BF1163" s="30"/>
      <c r="BG1163" s="30"/>
      <c r="BH1163" s="30"/>
      <c r="BI1163" s="30"/>
      <c r="BJ1163" s="30"/>
      <c r="BK1163" s="30"/>
      <c r="BL1163" s="30"/>
      <c r="BM1163" s="30"/>
      <c r="BN1163" s="30"/>
      <c r="BO1163" s="30"/>
      <c r="BP1163" s="30"/>
      <c r="BQ1163" s="30"/>
      <c r="BR1163" s="30"/>
      <c r="BS1163" s="30"/>
      <c r="BT1163" s="30"/>
      <c r="BU1163" s="30"/>
      <c r="BV1163" s="30"/>
      <c r="BW1163" s="30"/>
      <c r="BX1163" s="30"/>
      <c r="BY1163" s="30"/>
      <c r="BZ1163" s="30"/>
      <c r="CA1163" s="30"/>
      <c r="CB1163" s="30"/>
      <c r="CC1163" s="30"/>
      <c r="CD1163" s="30"/>
      <c r="CE1163" s="30"/>
      <c r="CF1163" s="30"/>
      <c r="CG1163" s="30"/>
      <c r="CH1163" s="30"/>
      <c r="CI1163" s="30"/>
      <c r="CJ1163" s="30"/>
      <c r="CK1163" s="30"/>
      <c r="CL1163" s="30"/>
      <c r="CM1163" s="30"/>
      <c r="CN1163" s="30"/>
      <c r="CO1163" s="30"/>
      <c r="CP1163" s="30"/>
      <c r="CQ1163" s="30"/>
      <c r="CR1163" s="30"/>
    </row>
    <row r="1164" spans="1:96" x14ac:dyDescent="0.25">
      <c r="A1164" s="30" t="s">
        <v>1136</v>
      </c>
      <c r="B1164" s="30">
        <v>5258</v>
      </c>
      <c r="C1164" s="30" t="s">
        <v>2958</v>
      </c>
      <c r="D1164" s="30">
        <v>3060</v>
      </c>
      <c r="E1164" s="30"/>
      <c r="F1164" s="30"/>
      <c r="G1164" s="30"/>
      <c r="H1164" s="30"/>
      <c r="I1164" s="30"/>
      <c r="J1164" s="30"/>
      <c r="K1164" s="30"/>
      <c r="L1164" s="30"/>
      <c r="M1164" s="30"/>
      <c r="N1164" s="30"/>
      <c r="O1164" s="30"/>
      <c r="P1164" s="30"/>
      <c r="Q1164" s="30"/>
      <c r="R1164" s="30"/>
      <c r="S1164" s="30"/>
      <c r="T1164" s="30"/>
      <c r="U1164" s="30"/>
      <c r="V1164" s="30"/>
      <c r="W1164" s="30"/>
      <c r="X1164" s="30"/>
      <c r="Y1164" s="30"/>
      <c r="Z1164" s="30"/>
      <c r="AA1164" s="30"/>
      <c r="AB1164" s="30"/>
      <c r="AC1164" s="30"/>
      <c r="AD1164" s="30"/>
      <c r="AE1164" s="30"/>
      <c r="AF1164" s="30"/>
      <c r="AG1164" s="30"/>
      <c r="AH1164" s="30"/>
      <c r="AI1164" s="30"/>
      <c r="AJ1164" s="30"/>
      <c r="AK1164" s="30"/>
      <c r="AL1164" s="30"/>
      <c r="AM1164" s="30"/>
      <c r="AN1164" s="30"/>
      <c r="AO1164" s="30"/>
      <c r="AP1164" s="30"/>
      <c r="AQ1164" s="30"/>
      <c r="AR1164" s="30"/>
      <c r="AS1164" s="30"/>
      <c r="AT1164" s="30"/>
      <c r="AU1164" s="30"/>
      <c r="AV1164" s="30"/>
      <c r="AW1164" s="30"/>
      <c r="AX1164" s="30"/>
      <c r="AY1164" s="30"/>
      <c r="AZ1164" s="30"/>
      <c r="BA1164" s="30"/>
      <c r="BB1164" s="30"/>
      <c r="BC1164" s="30"/>
      <c r="BD1164" s="30"/>
      <c r="BE1164" s="30"/>
      <c r="BF1164" s="30"/>
      <c r="BG1164" s="30"/>
      <c r="BH1164" s="30"/>
      <c r="BI1164" s="30"/>
      <c r="BJ1164" s="30"/>
      <c r="BK1164" s="30"/>
      <c r="BL1164" s="30"/>
      <c r="BM1164" s="30"/>
      <c r="BN1164" s="30"/>
      <c r="BO1164" s="30"/>
      <c r="BP1164" s="30"/>
      <c r="BQ1164" s="30"/>
      <c r="BR1164" s="30"/>
      <c r="BS1164" s="30"/>
      <c r="BT1164" s="30"/>
      <c r="BU1164" s="30"/>
      <c r="BV1164" s="30"/>
      <c r="BW1164" s="30"/>
      <c r="BX1164" s="30"/>
      <c r="BY1164" s="30"/>
      <c r="BZ1164" s="30"/>
      <c r="CA1164" s="30"/>
      <c r="CB1164" s="30"/>
      <c r="CC1164" s="30"/>
      <c r="CD1164" s="30"/>
      <c r="CE1164" s="30"/>
      <c r="CF1164" s="30"/>
      <c r="CG1164" s="30"/>
      <c r="CH1164" s="30"/>
      <c r="CI1164" s="30"/>
      <c r="CJ1164" s="30"/>
      <c r="CK1164" s="30"/>
      <c r="CL1164" s="30"/>
      <c r="CM1164" s="30"/>
      <c r="CN1164" s="30"/>
      <c r="CO1164" s="30"/>
      <c r="CP1164" s="30"/>
      <c r="CQ1164" s="30"/>
      <c r="CR1164" s="30"/>
    </row>
    <row r="1165" spans="1:96" x14ac:dyDescent="0.25">
      <c r="A1165" s="30" t="s">
        <v>1137</v>
      </c>
      <c r="B1165" s="30">
        <v>5843</v>
      </c>
      <c r="C1165" s="30" t="s">
        <v>2647</v>
      </c>
      <c r="D1165" s="30">
        <v>900</v>
      </c>
      <c r="E1165" s="30"/>
      <c r="F1165" s="30"/>
      <c r="G1165" s="30"/>
      <c r="H1165" s="30"/>
      <c r="I1165" s="30"/>
      <c r="J1165" s="30"/>
      <c r="K1165" s="30"/>
      <c r="L1165" s="30"/>
      <c r="M1165" s="30"/>
      <c r="N1165" s="30"/>
      <c r="O1165" s="30"/>
      <c r="P1165" s="30"/>
      <c r="Q1165" s="30"/>
      <c r="R1165" s="30"/>
      <c r="S1165" s="30"/>
      <c r="T1165" s="30"/>
      <c r="U1165" s="30"/>
      <c r="V1165" s="30"/>
      <c r="W1165" s="30"/>
      <c r="X1165" s="30"/>
      <c r="Y1165" s="30"/>
      <c r="Z1165" s="30"/>
      <c r="AA1165" s="30"/>
      <c r="AB1165" s="30"/>
      <c r="AC1165" s="30"/>
      <c r="AD1165" s="30"/>
      <c r="AE1165" s="30"/>
      <c r="AF1165" s="30"/>
      <c r="AG1165" s="30"/>
      <c r="AH1165" s="30"/>
      <c r="AI1165" s="30"/>
      <c r="AJ1165" s="30"/>
      <c r="AK1165" s="30"/>
      <c r="AL1165" s="30"/>
      <c r="AM1165" s="30"/>
      <c r="AN1165" s="30"/>
      <c r="AO1165" s="30"/>
      <c r="AP1165" s="30"/>
      <c r="AQ1165" s="30"/>
      <c r="AR1165" s="30"/>
      <c r="AS1165" s="30"/>
      <c r="AT1165" s="30"/>
      <c r="AU1165" s="30"/>
      <c r="AV1165" s="30"/>
      <c r="AW1165" s="30"/>
      <c r="AX1165" s="30"/>
      <c r="AY1165" s="30"/>
      <c r="AZ1165" s="30"/>
      <c r="BA1165" s="30"/>
      <c r="BB1165" s="30"/>
      <c r="BC1165" s="30"/>
      <c r="BD1165" s="30"/>
      <c r="BE1165" s="30"/>
      <c r="BF1165" s="30"/>
      <c r="BG1165" s="30"/>
      <c r="BH1165" s="30"/>
      <c r="BI1165" s="30"/>
      <c r="BJ1165" s="30"/>
      <c r="BK1165" s="30"/>
      <c r="BL1165" s="30"/>
      <c r="BM1165" s="30"/>
      <c r="BN1165" s="30"/>
      <c r="BO1165" s="30"/>
      <c r="BP1165" s="30"/>
      <c r="BQ1165" s="30"/>
      <c r="BR1165" s="30"/>
      <c r="BS1165" s="30"/>
      <c r="BT1165" s="30"/>
      <c r="BU1165" s="30"/>
      <c r="BV1165" s="30"/>
      <c r="BW1165" s="30"/>
      <c r="BX1165" s="30"/>
      <c r="BY1165" s="30"/>
      <c r="BZ1165" s="30"/>
      <c r="CA1165" s="30"/>
      <c r="CB1165" s="30"/>
      <c r="CC1165" s="30"/>
      <c r="CD1165" s="30"/>
      <c r="CE1165" s="30"/>
      <c r="CF1165" s="30"/>
      <c r="CG1165" s="30"/>
      <c r="CH1165" s="30"/>
      <c r="CI1165" s="30"/>
      <c r="CJ1165" s="30"/>
      <c r="CK1165" s="30"/>
      <c r="CL1165" s="30"/>
      <c r="CM1165" s="30"/>
      <c r="CN1165" s="30"/>
      <c r="CO1165" s="30"/>
      <c r="CP1165" s="30"/>
      <c r="CQ1165" s="30"/>
      <c r="CR1165" s="30"/>
    </row>
    <row r="1166" spans="1:96" x14ac:dyDescent="0.25">
      <c r="A1166" s="30" t="s">
        <v>1138</v>
      </c>
      <c r="B1166" s="30">
        <v>5268</v>
      </c>
      <c r="C1166" s="30" t="s">
        <v>2940</v>
      </c>
      <c r="D1166" s="30">
        <v>500</v>
      </c>
      <c r="E1166" s="30"/>
      <c r="F1166" s="30"/>
      <c r="G1166" s="30"/>
      <c r="H1166" s="30"/>
      <c r="I1166" s="30"/>
      <c r="J1166" s="30"/>
      <c r="K1166" s="30"/>
      <c r="L1166" s="30"/>
      <c r="M1166" s="30"/>
      <c r="N1166" s="30"/>
      <c r="O1166" s="30"/>
      <c r="P1166" s="30"/>
      <c r="Q1166" s="30"/>
      <c r="R1166" s="30"/>
      <c r="S1166" s="30"/>
      <c r="T1166" s="30"/>
      <c r="U1166" s="30"/>
      <c r="V1166" s="30"/>
      <c r="W1166" s="30"/>
      <c r="X1166" s="30"/>
      <c r="Y1166" s="30"/>
      <c r="Z1166" s="30"/>
      <c r="AA1166" s="30"/>
      <c r="AB1166" s="30"/>
      <c r="AC1166" s="30"/>
      <c r="AD1166" s="30"/>
      <c r="AE1166" s="30"/>
      <c r="AF1166" s="30"/>
      <c r="AG1166" s="30"/>
      <c r="AH1166" s="30"/>
      <c r="AI1166" s="30"/>
      <c r="AJ1166" s="30"/>
      <c r="AK1166" s="30"/>
      <c r="AL1166" s="30"/>
      <c r="AM1166" s="30"/>
      <c r="AN1166" s="30"/>
      <c r="AO1166" s="30"/>
      <c r="AP1166" s="30"/>
      <c r="AQ1166" s="30"/>
      <c r="AR1166" s="30"/>
      <c r="AS1166" s="30"/>
      <c r="AT1166" s="30"/>
      <c r="AU1166" s="30"/>
      <c r="AV1166" s="30"/>
      <c r="AW1166" s="30"/>
      <c r="AX1166" s="30"/>
      <c r="AY1166" s="30"/>
      <c r="AZ1166" s="30"/>
      <c r="BA1166" s="30"/>
      <c r="BB1166" s="30"/>
      <c r="BC1166" s="30"/>
      <c r="BD1166" s="30"/>
      <c r="BE1166" s="30"/>
      <c r="BF1166" s="30"/>
      <c r="BG1166" s="30"/>
      <c r="BH1166" s="30"/>
      <c r="BI1166" s="30"/>
      <c r="BJ1166" s="30"/>
      <c r="BK1166" s="30"/>
      <c r="BL1166" s="30"/>
      <c r="BM1166" s="30"/>
      <c r="BN1166" s="30"/>
      <c r="BO1166" s="30"/>
      <c r="BP1166" s="30"/>
      <c r="BQ1166" s="30"/>
      <c r="BR1166" s="30"/>
      <c r="BS1166" s="30"/>
      <c r="BT1166" s="30"/>
      <c r="BU1166" s="30"/>
      <c r="BV1166" s="30"/>
      <c r="BW1166" s="30"/>
      <c r="BX1166" s="30"/>
      <c r="BY1166" s="30"/>
      <c r="BZ1166" s="30"/>
      <c r="CA1166" s="30"/>
      <c r="CB1166" s="30"/>
      <c r="CC1166" s="30"/>
      <c r="CD1166" s="30"/>
      <c r="CE1166" s="30"/>
      <c r="CF1166" s="30"/>
      <c r="CG1166" s="30"/>
      <c r="CH1166" s="30"/>
      <c r="CI1166" s="30"/>
      <c r="CJ1166" s="30"/>
      <c r="CK1166" s="30"/>
      <c r="CL1166" s="30"/>
      <c r="CM1166" s="30"/>
      <c r="CN1166" s="30"/>
      <c r="CO1166" s="30"/>
      <c r="CP1166" s="30"/>
      <c r="CQ1166" s="30"/>
      <c r="CR1166" s="30"/>
    </row>
    <row r="1167" spans="1:96" x14ac:dyDescent="0.25">
      <c r="A1167" s="30" t="s">
        <v>1139</v>
      </c>
      <c r="B1167" s="30">
        <v>5284</v>
      </c>
      <c r="C1167" s="30" t="s">
        <v>2671</v>
      </c>
      <c r="D1167" s="30">
        <v>470</v>
      </c>
      <c r="E1167" s="30"/>
      <c r="F1167" s="30"/>
      <c r="G1167" s="30"/>
      <c r="H1167" s="30"/>
      <c r="I1167" s="30"/>
      <c r="J1167" s="30"/>
      <c r="K1167" s="30"/>
      <c r="L1167" s="30"/>
      <c r="M1167" s="30"/>
      <c r="N1167" s="30"/>
      <c r="O1167" s="30"/>
      <c r="P1167" s="30"/>
      <c r="Q1167" s="30"/>
      <c r="R1167" s="30"/>
      <c r="S1167" s="30"/>
      <c r="T1167" s="30"/>
      <c r="U1167" s="30"/>
      <c r="V1167" s="30"/>
      <c r="W1167" s="30"/>
      <c r="X1167" s="30"/>
      <c r="Y1167" s="30"/>
      <c r="Z1167" s="30"/>
      <c r="AA1167" s="30"/>
      <c r="AB1167" s="30"/>
      <c r="AC1167" s="30"/>
      <c r="AD1167" s="30"/>
      <c r="AE1167" s="30"/>
      <c r="AF1167" s="30"/>
      <c r="AG1167" s="30"/>
      <c r="AH1167" s="30"/>
      <c r="AI1167" s="30"/>
      <c r="AJ1167" s="30"/>
      <c r="AK1167" s="30"/>
      <c r="AL1167" s="30"/>
      <c r="AM1167" s="30"/>
      <c r="AN1167" s="30"/>
      <c r="AO1167" s="30"/>
      <c r="AP1167" s="30"/>
      <c r="AQ1167" s="30"/>
      <c r="AR1167" s="30"/>
      <c r="AS1167" s="30"/>
      <c r="AT1167" s="30"/>
      <c r="AU1167" s="30"/>
      <c r="AV1167" s="30"/>
      <c r="AW1167" s="30"/>
      <c r="AX1167" s="30"/>
      <c r="AY1167" s="30"/>
      <c r="AZ1167" s="30"/>
      <c r="BA1167" s="30"/>
      <c r="BB1167" s="30"/>
      <c r="BC1167" s="30"/>
      <c r="BD1167" s="30"/>
      <c r="BE1167" s="30"/>
      <c r="BF1167" s="30"/>
      <c r="BG1167" s="30"/>
      <c r="BH1167" s="30"/>
      <c r="BI1167" s="30"/>
      <c r="BJ1167" s="30"/>
      <c r="BK1167" s="30"/>
      <c r="BL1167" s="30"/>
      <c r="BM1167" s="30"/>
      <c r="BN1167" s="30"/>
      <c r="BO1167" s="30"/>
      <c r="BP1167" s="30"/>
      <c r="BQ1167" s="30"/>
      <c r="BR1167" s="30"/>
      <c r="BS1167" s="30"/>
      <c r="BT1167" s="30"/>
      <c r="BU1167" s="30"/>
      <c r="BV1167" s="30"/>
      <c r="BW1167" s="30"/>
      <c r="BX1167" s="30"/>
      <c r="BY1167" s="30"/>
      <c r="BZ1167" s="30"/>
      <c r="CA1167" s="30"/>
      <c r="CB1167" s="30"/>
      <c r="CC1167" s="30"/>
      <c r="CD1167" s="30"/>
      <c r="CE1167" s="30"/>
      <c r="CF1167" s="30"/>
      <c r="CG1167" s="30"/>
      <c r="CH1167" s="30"/>
      <c r="CI1167" s="30"/>
      <c r="CJ1167" s="30"/>
      <c r="CK1167" s="30"/>
      <c r="CL1167" s="30"/>
      <c r="CM1167" s="30"/>
      <c r="CN1167" s="30"/>
      <c r="CO1167" s="30"/>
      <c r="CP1167" s="30"/>
      <c r="CQ1167" s="30"/>
      <c r="CR1167" s="30"/>
    </row>
    <row r="1168" spans="1:96" x14ac:dyDescent="0.25">
      <c r="A1168" s="30" t="s">
        <v>1140</v>
      </c>
      <c r="B1168" s="30">
        <v>5282</v>
      </c>
      <c r="C1168" s="30" t="s">
        <v>2671</v>
      </c>
      <c r="D1168" s="30">
        <v>470</v>
      </c>
      <c r="E1168" s="30"/>
      <c r="F1168" s="30"/>
      <c r="G1168" s="30"/>
      <c r="H1168" s="30"/>
      <c r="I1168" s="30"/>
      <c r="J1168" s="30"/>
      <c r="K1168" s="30"/>
      <c r="L1168" s="30"/>
      <c r="M1168" s="30"/>
      <c r="N1168" s="30"/>
      <c r="O1168" s="30"/>
      <c r="P1168" s="30"/>
      <c r="Q1168" s="30"/>
      <c r="R1168" s="30"/>
      <c r="S1168" s="30"/>
      <c r="T1168" s="30"/>
      <c r="U1168" s="30"/>
      <c r="V1168" s="30"/>
      <c r="W1168" s="30"/>
      <c r="X1168" s="30"/>
      <c r="Y1168" s="30"/>
      <c r="Z1168" s="30"/>
      <c r="AA1168" s="30"/>
      <c r="AB1168" s="30"/>
      <c r="AC1168" s="30"/>
      <c r="AD1168" s="30"/>
      <c r="AE1168" s="30"/>
      <c r="AF1168" s="30"/>
      <c r="AG1168" s="30"/>
      <c r="AH1168" s="30"/>
      <c r="AI1168" s="30"/>
      <c r="AJ1168" s="30"/>
      <c r="AK1168" s="30"/>
      <c r="AL1168" s="30"/>
      <c r="AM1168" s="30"/>
      <c r="AN1168" s="30"/>
      <c r="AO1168" s="30"/>
      <c r="AP1168" s="30"/>
      <c r="AQ1168" s="30"/>
      <c r="AR1168" s="30"/>
      <c r="AS1168" s="30"/>
      <c r="AT1168" s="30"/>
      <c r="AU1168" s="30"/>
      <c r="AV1168" s="30"/>
      <c r="AW1168" s="30"/>
      <c r="AX1168" s="30"/>
      <c r="AY1168" s="30"/>
      <c r="AZ1168" s="30"/>
      <c r="BA1168" s="30"/>
      <c r="BB1168" s="30"/>
      <c r="BC1168" s="30"/>
      <c r="BD1168" s="30"/>
      <c r="BE1168" s="30"/>
      <c r="BF1168" s="30"/>
      <c r="BG1168" s="30"/>
      <c r="BH1168" s="30"/>
      <c r="BI1168" s="30"/>
      <c r="BJ1168" s="30"/>
      <c r="BK1168" s="30"/>
      <c r="BL1168" s="30"/>
      <c r="BM1168" s="30"/>
      <c r="BN1168" s="30"/>
      <c r="BO1168" s="30"/>
      <c r="BP1168" s="30"/>
      <c r="BQ1168" s="30"/>
      <c r="BR1168" s="30"/>
      <c r="BS1168" s="30"/>
      <c r="BT1168" s="30"/>
      <c r="BU1168" s="30"/>
      <c r="BV1168" s="30"/>
      <c r="BW1168" s="30"/>
      <c r="BX1168" s="30"/>
      <c r="BY1168" s="30"/>
      <c r="BZ1168" s="30"/>
      <c r="CA1168" s="30"/>
      <c r="CB1168" s="30"/>
      <c r="CC1168" s="30"/>
      <c r="CD1168" s="30"/>
      <c r="CE1168" s="30"/>
      <c r="CF1168" s="30"/>
      <c r="CG1168" s="30"/>
      <c r="CH1168" s="30"/>
      <c r="CI1168" s="30"/>
      <c r="CJ1168" s="30"/>
      <c r="CK1168" s="30"/>
      <c r="CL1168" s="30"/>
      <c r="CM1168" s="30"/>
      <c r="CN1168" s="30"/>
      <c r="CO1168" s="30"/>
      <c r="CP1168" s="30"/>
      <c r="CQ1168" s="30"/>
      <c r="CR1168" s="30"/>
    </row>
    <row r="1169" spans="1:96" x14ac:dyDescent="0.25">
      <c r="A1169" s="30" t="s">
        <v>1141</v>
      </c>
      <c r="B1169" s="30">
        <v>5288</v>
      </c>
      <c r="C1169" s="30" t="s">
        <v>2671</v>
      </c>
      <c r="D1169" s="30">
        <v>470</v>
      </c>
      <c r="E1169" s="30"/>
      <c r="F1169" s="30"/>
      <c r="G1169" s="30"/>
      <c r="H1169" s="30"/>
      <c r="I1169" s="30"/>
      <c r="J1169" s="30"/>
      <c r="K1169" s="30"/>
      <c r="L1169" s="30"/>
      <c r="M1169" s="30"/>
      <c r="N1169" s="30"/>
      <c r="O1169" s="30"/>
      <c r="P1169" s="30"/>
      <c r="Q1169" s="30"/>
      <c r="R1169" s="30"/>
      <c r="S1169" s="30"/>
      <c r="T1169" s="30"/>
      <c r="U1169" s="30"/>
      <c r="V1169" s="30"/>
      <c r="W1169" s="30"/>
      <c r="X1169" s="30"/>
      <c r="Y1169" s="30"/>
      <c r="Z1169" s="30"/>
      <c r="AA1169" s="30"/>
      <c r="AB1169" s="30"/>
      <c r="AC1169" s="30"/>
      <c r="AD1169" s="30"/>
      <c r="AE1169" s="30"/>
      <c r="AF1169" s="30"/>
      <c r="AG1169" s="30"/>
      <c r="AH1169" s="30"/>
      <c r="AI1169" s="30"/>
      <c r="AJ1169" s="30"/>
      <c r="AK1169" s="30"/>
      <c r="AL1169" s="30"/>
      <c r="AM1169" s="30"/>
      <c r="AN1169" s="30"/>
      <c r="AO1169" s="30"/>
      <c r="AP1169" s="30"/>
      <c r="AQ1169" s="30"/>
      <c r="AR1169" s="30"/>
      <c r="AS1169" s="30"/>
      <c r="AT1169" s="30"/>
      <c r="AU1169" s="30"/>
      <c r="AV1169" s="30"/>
      <c r="AW1169" s="30"/>
      <c r="AX1169" s="30"/>
      <c r="AY1169" s="30"/>
      <c r="AZ1169" s="30"/>
      <c r="BA1169" s="30"/>
      <c r="BB1169" s="30"/>
      <c r="BC1169" s="30"/>
      <c r="BD1169" s="30"/>
      <c r="BE1169" s="30"/>
      <c r="BF1169" s="30"/>
      <c r="BG1169" s="30"/>
      <c r="BH1169" s="30"/>
      <c r="BI1169" s="30"/>
      <c r="BJ1169" s="30"/>
      <c r="BK1169" s="30"/>
      <c r="BL1169" s="30"/>
      <c r="BM1169" s="30"/>
      <c r="BN1169" s="30"/>
      <c r="BO1169" s="30"/>
      <c r="BP1169" s="30"/>
      <c r="BQ1169" s="30"/>
      <c r="BR1169" s="30"/>
      <c r="BS1169" s="30"/>
      <c r="BT1169" s="30"/>
      <c r="BU1169" s="30"/>
      <c r="BV1169" s="30"/>
      <c r="BW1169" s="30"/>
      <c r="BX1169" s="30"/>
      <c r="BY1169" s="30"/>
      <c r="BZ1169" s="30"/>
      <c r="CA1169" s="30"/>
      <c r="CB1169" s="30"/>
      <c r="CC1169" s="30"/>
      <c r="CD1169" s="30"/>
      <c r="CE1169" s="30"/>
      <c r="CF1169" s="30"/>
      <c r="CG1169" s="30"/>
      <c r="CH1169" s="30"/>
      <c r="CI1169" s="30"/>
      <c r="CJ1169" s="30"/>
      <c r="CK1169" s="30"/>
      <c r="CL1169" s="30"/>
      <c r="CM1169" s="30"/>
      <c r="CN1169" s="30"/>
      <c r="CO1169" s="30"/>
      <c r="CP1169" s="30"/>
      <c r="CQ1169" s="30"/>
      <c r="CR1169" s="30"/>
    </row>
    <row r="1170" spans="1:96" x14ac:dyDescent="0.25">
      <c r="A1170" s="30" t="s">
        <v>1142</v>
      </c>
      <c r="B1170" s="30">
        <v>5623</v>
      </c>
      <c r="C1170" s="30" t="s">
        <v>2666</v>
      </c>
      <c r="D1170" s="30">
        <v>1420</v>
      </c>
      <c r="E1170" s="30"/>
      <c r="F1170" s="30"/>
      <c r="G1170" s="30"/>
      <c r="H1170" s="30"/>
      <c r="I1170" s="30"/>
      <c r="J1170" s="30"/>
      <c r="K1170" s="30"/>
      <c r="L1170" s="30"/>
      <c r="M1170" s="30"/>
      <c r="N1170" s="30"/>
      <c r="O1170" s="30"/>
      <c r="P1170" s="30"/>
      <c r="Q1170" s="30"/>
      <c r="R1170" s="30"/>
      <c r="S1170" s="30"/>
      <c r="T1170" s="30"/>
      <c r="U1170" s="30"/>
      <c r="V1170" s="30"/>
      <c r="W1170" s="30"/>
      <c r="X1170" s="30"/>
      <c r="Y1170" s="30"/>
      <c r="Z1170" s="30"/>
      <c r="AA1170" s="30"/>
      <c r="AB1170" s="30"/>
      <c r="AC1170" s="30"/>
      <c r="AD1170" s="30"/>
      <c r="AE1170" s="30"/>
      <c r="AF1170" s="30"/>
      <c r="AG1170" s="30"/>
      <c r="AH1170" s="30"/>
      <c r="AI1170" s="30"/>
      <c r="AJ1170" s="30"/>
      <c r="AK1170" s="30"/>
      <c r="AL1170" s="30"/>
      <c r="AM1170" s="30"/>
      <c r="AN1170" s="30"/>
      <c r="AO1170" s="30"/>
      <c r="AP1170" s="30"/>
      <c r="AQ1170" s="30"/>
      <c r="AR1170" s="30"/>
      <c r="AS1170" s="30"/>
      <c r="AT1170" s="30"/>
      <c r="AU1170" s="30"/>
      <c r="AV1170" s="30"/>
      <c r="AW1170" s="30"/>
      <c r="AX1170" s="30"/>
      <c r="AY1170" s="30"/>
      <c r="AZ1170" s="30"/>
      <c r="BA1170" s="30"/>
      <c r="BB1170" s="30"/>
      <c r="BC1170" s="30"/>
      <c r="BD1170" s="30"/>
      <c r="BE1170" s="30"/>
      <c r="BF1170" s="30"/>
      <c r="BG1170" s="30"/>
      <c r="BH1170" s="30"/>
      <c r="BI1170" s="30"/>
      <c r="BJ1170" s="30"/>
      <c r="BK1170" s="30"/>
      <c r="BL1170" s="30"/>
      <c r="BM1170" s="30"/>
      <c r="BN1170" s="30"/>
      <c r="BO1170" s="30"/>
      <c r="BP1170" s="30"/>
      <c r="BQ1170" s="30"/>
      <c r="BR1170" s="30"/>
      <c r="BS1170" s="30"/>
      <c r="BT1170" s="30"/>
      <c r="BU1170" s="30"/>
      <c r="BV1170" s="30"/>
      <c r="BW1170" s="30"/>
      <c r="BX1170" s="30"/>
      <c r="BY1170" s="30"/>
      <c r="BZ1170" s="30"/>
      <c r="CA1170" s="30"/>
      <c r="CB1170" s="30"/>
      <c r="CC1170" s="30"/>
      <c r="CD1170" s="30"/>
      <c r="CE1170" s="30"/>
      <c r="CF1170" s="30"/>
      <c r="CG1170" s="30"/>
      <c r="CH1170" s="30"/>
      <c r="CI1170" s="30"/>
      <c r="CJ1170" s="30"/>
      <c r="CK1170" s="30"/>
      <c r="CL1170" s="30"/>
      <c r="CM1170" s="30"/>
      <c r="CN1170" s="30"/>
      <c r="CO1170" s="30"/>
      <c r="CP1170" s="30"/>
      <c r="CQ1170" s="30"/>
      <c r="CR1170" s="30"/>
    </row>
    <row r="1171" spans="1:96" x14ac:dyDescent="0.25">
      <c r="A1171" s="30" t="s">
        <v>1143</v>
      </c>
      <c r="B1171" s="30">
        <v>5292</v>
      </c>
      <c r="C1171" s="30" t="s">
        <v>2764</v>
      </c>
      <c r="D1171" s="30">
        <v>1550</v>
      </c>
      <c r="E1171" s="30"/>
      <c r="F1171" s="30"/>
      <c r="G1171" s="30"/>
      <c r="H1171" s="30"/>
      <c r="I1171" s="30"/>
      <c r="J1171" s="30"/>
      <c r="K1171" s="30"/>
      <c r="L1171" s="30"/>
      <c r="M1171" s="30"/>
      <c r="N1171" s="30"/>
      <c r="O1171" s="30"/>
      <c r="P1171" s="30"/>
      <c r="Q1171" s="30"/>
      <c r="R1171" s="30"/>
      <c r="S1171" s="30"/>
      <c r="T1171" s="30"/>
      <c r="U1171" s="30"/>
      <c r="V1171" s="30"/>
      <c r="W1171" s="30"/>
      <c r="X1171" s="30"/>
      <c r="Y1171" s="30"/>
      <c r="Z1171" s="30"/>
      <c r="AA1171" s="30"/>
      <c r="AB1171" s="30"/>
      <c r="AC1171" s="30"/>
      <c r="AD1171" s="30"/>
      <c r="AE1171" s="30"/>
      <c r="AF1171" s="30"/>
      <c r="AG1171" s="30"/>
      <c r="AH1171" s="30"/>
      <c r="AI1171" s="30"/>
      <c r="AJ1171" s="30"/>
      <c r="AK1171" s="30"/>
      <c r="AL1171" s="30"/>
      <c r="AM1171" s="30"/>
      <c r="AN1171" s="30"/>
      <c r="AO1171" s="30"/>
      <c r="AP1171" s="30"/>
      <c r="AQ1171" s="30"/>
      <c r="AR1171" s="30"/>
      <c r="AS1171" s="30"/>
      <c r="AT1171" s="30"/>
      <c r="AU1171" s="30"/>
      <c r="AV1171" s="30"/>
      <c r="AW1171" s="30"/>
      <c r="AX1171" s="30"/>
      <c r="AY1171" s="30"/>
      <c r="AZ1171" s="30"/>
      <c r="BA1171" s="30"/>
      <c r="BB1171" s="30"/>
      <c r="BC1171" s="30"/>
      <c r="BD1171" s="30"/>
      <c r="BE1171" s="30"/>
      <c r="BF1171" s="30"/>
      <c r="BG1171" s="30"/>
      <c r="BH1171" s="30"/>
      <c r="BI1171" s="30"/>
      <c r="BJ1171" s="30"/>
      <c r="BK1171" s="30"/>
      <c r="BL1171" s="30"/>
      <c r="BM1171" s="30"/>
      <c r="BN1171" s="30"/>
      <c r="BO1171" s="30"/>
      <c r="BP1171" s="30"/>
      <c r="BQ1171" s="30"/>
      <c r="BR1171" s="30"/>
      <c r="BS1171" s="30"/>
      <c r="BT1171" s="30"/>
      <c r="BU1171" s="30"/>
      <c r="BV1171" s="30"/>
      <c r="BW1171" s="30"/>
      <c r="BX1171" s="30"/>
      <c r="BY1171" s="30"/>
      <c r="BZ1171" s="30"/>
      <c r="CA1171" s="30"/>
      <c r="CB1171" s="30"/>
      <c r="CC1171" s="30"/>
      <c r="CD1171" s="30"/>
      <c r="CE1171" s="30"/>
      <c r="CF1171" s="30"/>
      <c r="CG1171" s="30"/>
      <c r="CH1171" s="30"/>
      <c r="CI1171" s="30"/>
      <c r="CJ1171" s="30"/>
      <c r="CK1171" s="30"/>
      <c r="CL1171" s="30"/>
      <c r="CM1171" s="30"/>
      <c r="CN1171" s="30"/>
      <c r="CO1171" s="30"/>
      <c r="CP1171" s="30"/>
      <c r="CQ1171" s="30"/>
      <c r="CR1171" s="30"/>
    </row>
    <row r="1172" spans="1:96" x14ac:dyDescent="0.25">
      <c r="A1172" s="30" t="s">
        <v>1144</v>
      </c>
      <c r="B1172" s="30">
        <v>203</v>
      </c>
      <c r="C1172" s="30" t="s">
        <v>2644</v>
      </c>
      <c r="D1172" s="30">
        <v>1000</v>
      </c>
      <c r="E1172" s="30"/>
      <c r="F1172" s="30"/>
      <c r="G1172" s="30"/>
      <c r="H1172" s="30"/>
      <c r="I1172" s="30"/>
      <c r="J1172" s="30"/>
      <c r="K1172" s="30"/>
      <c r="L1172" s="30"/>
      <c r="M1172" s="30"/>
      <c r="N1172" s="30"/>
      <c r="O1172" s="30"/>
      <c r="P1172" s="30"/>
      <c r="Q1172" s="30"/>
      <c r="R1172" s="30"/>
      <c r="S1172" s="30"/>
      <c r="T1172" s="30"/>
      <c r="U1172" s="30"/>
      <c r="V1172" s="30"/>
      <c r="W1172" s="30"/>
      <c r="X1172" s="30"/>
      <c r="Y1172" s="30"/>
      <c r="Z1172" s="30"/>
      <c r="AA1172" s="30"/>
      <c r="AB1172" s="30"/>
      <c r="AC1172" s="30"/>
      <c r="AD1172" s="30"/>
      <c r="AE1172" s="30"/>
      <c r="AF1172" s="30"/>
      <c r="AG1172" s="30"/>
      <c r="AH1172" s="30"/>
      <c r="AI1172" s="30"/>
      <c r="AJ1172" s="30"/>
      <c r="AK1172" s="30"/>
      <c r="AL1172" s="30"/>
      <c r="AM1172" s="30"/>
      <c r="AN1172" s="30"/>
      <c r="AO1172" s="30"/>
      <c r="AP1172" s="30"/>
      <c r="AQ1172" s="30"/>
      <c r="AR1172" s="30"/>
      <c r="AS1172" s="30"/>
      <c r="AT1172" s="30"/>
      <c r="AU1172" s="30"/>
      <c r="AV1172" s="30"/>
      <c r="AW1172" s="30"/>
      <c r="AX1172" s="30"/>
      <c r="AY1172" s="30"/>
      <c r="AZ1172" s="30"/>
      <c r="BA1172" s="30"/>
      <c r="BB1172" s="30"/>
      <c r="BC1172" s="30"/>
      <c r="BD1172" s="30"/>
      <c r="BE1172" s="30"/>
      <c r="BF1172" s="30"/>
      <c r="BG1172" s="30"/>
      <c r="BH1172" s="30"/>
      <c r="BI1172" s="30"/>
      <c r="BJ1172" s="30"/>
      <c r="BK1172" s="30"/>
      <c r="BL1172" s="30"/>
      <c r="BM1172" s="30"/>
      <c r="BN1172" s="30"/>
      <c r="BO1172" s="30"/>
      <c r="BP1172" s="30"/>
      <c r="BQ1172" s="30"/>
      <c r="BR1172" s="30"/>
      <c r="BS1172" s="30"/>
      <c r="BT1172" s="30"/>
      <c r="BU1172" s="30"/>
      <c r="BV1172" s="30"/>
      <c r="BW1172" s="30"/>
      <c r="BX1172" s="30"/>
      <c r="BY1172" s="30"/>
      <c r="BZ1172" s="30"/>
      <c r="CA1172" s="30"/>
      <c r="CB1172" s="30"/>
      <c r="CC1172" s="30"/>
      <c r="CD1172" s="30"/>
      <c r="CE1172" s="30"/>
      <c r="CF1172" s="30"/>
      <c r="CG1172" s="30"/>
      <c r="CH1172" s="30"/>
      <c r="CI1172" s="30"/>
      <c r="CJ1172" s="30"/>
      <c r="CK1172" s="30"/>
      <c r="CL1172" s="30"/>
      <c r="CM1172" s="30"/>
      <c r="CN1172" s="30"/>
      <c r="CO1172" s="30"/>
      <c r="CP1172" s="30"/>
      <c r="CQ1172" s="30"/>
      <c r="CR1172" s="30"/>
    </row>
    <row r="1173" spans="1:96" x14ac:dyDescent="0.25">
      <c r="A1173" s="30" t="s">
        <v>1145</v>
      </c>
      <c r="B1173" s="30">
        <v>5298</v>
      </c>
      <c r="C1173" s="30" t="s">
        <v>2696</v>
      </c>
      <c r="D1173" s="30">
        <v>180</v>
      </c>
      <c r="E1173" s="30"/>
      <c r="F1173" s="30"/>
      <c r="G1173" s="30"/>
      <c r="H1173" s="30"/>
      <c r="I1173" s="30"/>
      <c r="J1173" s="30"/>
      <c r="K1173" s="30"/>
      <c r="L1173" s="30"/>
      <c r="M1173" s="30"/>
      <c r="N1173" s="30"/>
      <c r="O1173" s="30"/>
      <c r="P1173" s="30"/>
      <c r="Q1173" s="30"/>
      <c r="R1173" s="30"/>
      <c r="S1173" s="30"/>
      <c r="T1173" s="30"/>
      <c r="U1173" s="30"/>
      <c r="V1173" s="30"/>
      <c r="W1173" s="30"/>
      <c r="X1173" s="30"/>
      <c r="Y1173" s="30"/>
      <c r="Z1173" s="30"/>
      <c r="AA1173" s="30"/>
      <c r="AB1173" s="30"/>
      <c r="AC1173" s="30"/>
      <c r="AD1173" s="30"/>
      <c r="AE1173" s="30"/>
      <c r="AF1173" s="30"/>
      <c r="AG1173" s="30"/>
      <c r="AH1173" s="30"/>
      <c r="AI1173" s="30"/>
      <c r="AJ1173" s="30"/>
      <c r="AK1173" s="30"/>
      <c r="AL1173" s="30"/>
      <c r="AM1173" s="30"/>
      <c r="AN1173" s="30"/>
      <c r="AO1173" s="30"/>
      <c r="AP1173" s="30"/>
      <c r="AQ1173" s="30"/>
      <c r="AR1173" s="30"/>
      <c r="AS1173" s="30"/>
      <c r="AT1173" s="30"/>
      <c r="AU1173" s="30"/>
      <c r="AV1173" s="30"/>
      <c r="AW1173" s="30"/>
      <c r="AX1173" s="30"/>
      <c r="AY1173" s="30"/>
      <c r="AZ1173" s="30"/>
      <c r="BA1173" s="30"/>
      <c r="BB1173" s="30"/>
      <c r="BC1173" s="30"/>
      <c r="BD1173" s="30"/>
      <c r="BE1173" s="30"/>
      <c r="BF1173" s="30"/>
      <c r="BG1173" s="30"/>
      <c r="BH1173" s="30"/>
      <c r="BI1173" s="30"/>
      <c r="BJ1173" s="30"/>
      <c r="BK1173" s="30"/>
      <c r="BL1173" s="30"/>
      <c r="BM1173" s="30"/>
      <c r="BN1173" s="30"/>
      <c r="BO1173" s="30"/>
      <c r="BP1173" s="30"/>
      <c r="BQ1173" s="30"/>
      <c r="BR1173" s="30"/>
      <c r="BS1173" s="30"/>
      <c r="BT1173" s="30"/>
      <c r="BU1173" s="30"/>
      <c r="BV1173" s="30"/>
      <c r="BW1173" s="30"/>
      <c r="BX1173" s="30"/>
      <c r="BY1173" s="30"/>
      <c r="BZ1173" s="30"/>
      <c r="CA1173" s="30"/>
      <c r="CB1173" s="30"/>
      <c r="CC1173" s="30"/>
      <c r="CD1173" s="30"/>
      <c r="CE1173" s="30"/>
      <c r="CF1173" s="30"/>
      <c r="CG1173" s="30"/>
      <c r="CH1173" s="30"/>
      <c r="CI1173" s="30"/>
      <c r="CJ1173" s="30"/>
      <c r="CK1173" s="30"/>
      <c r="CL1173" s="30"/>
      <c r="CM1173" s="30"/>
      <c r="CN1173" s="30"/>
      <c r="CO1173" s="30"/>
      <c r="CP1173" s="30"/>
      <c r="CQ1173" s="30"/>
      <c r="CR1173" s="30"/>
    </row>
    <row r="1174" spans="1:96" x14ac:dyDescent="0.25">
      <c r="A1174" s="30" t="s">
        <v>1146</v>
      </c>
      <c r="B1174" s="30">
        <v>5302</v>
      </c>
      <c r="C1174" s="30" t="s">
        <v>2700</v>
      </c>
      <c r="D1174" s="30">
        <v>480</v>
      </c>
      <c r="E1174" s="30"/>
      <c r="F1174" s="30"/>
      <c r="G1174" s="30"/>
      <c r="H1174" s="30"/>
      <c r="I1174" s="30"/>
      <c r="J1174" s="30"/>
      <c r="K1174" s="30"/>
      <c r="L1174" s="30"/>
      <c r="M1174" s="30"/>
      <c r="N1174" s="30"/>
      <c r="O1174" s="30"/>
      <c r="P1174" s="30"/>
      <c r="Q1174" s="30"/>
      <c r="R1174" s="30"/>
      <c r="S1174" s="30"/>
      <c r="T1174" s="30"/>
      <c r="U1174" s="30"/>
      <c r="V1174" s="30"/>
      <c r="W1174" s="30"/>
      <c r="X1174" s="30"/>
      <c r="Y1174" s="30"/>
      <c r="Z1174" s="30"/>
      <c r="AA1174" s="30"/>
      <c r="AB1174" s="30"/>
      <c r="AC1174" s="30"/>
      <c r="AD1174" s="30"/>
      <c r="AE1174" s="30"/>
      <c r="AF1174" s="30"/>
      <c r="AG1174" s="30"/>
      <c r="AH1174" s="30"/>
      <c r="AI1174" s="30"/>
      <c r="AJ1174" s="30"/>
      <c r="AK1174" s="30"/>
      <c r="AL1174" s="30"/>
      <c r="AM1174" s="30"/>
      <c r="AN1174" s="30"/>
      <c r="AO1174" s="30"/>
      <c r="AP1174" s="30"/>
      <c r="AQ1174" s="30"/>
      <c r="AR1174" s="30"/>
      <c r="AS1174" s="30"/>
      <c r="AT1174" s="30"/>
      <c r="AU1174" s="30"/>
      <c r="AV1174" s="30"/>
      <c r="AW1174" s="30"/>
      <c r="AX1174" s="30"/>
      <c r="AY1174" s="30"/>
      <c r="AZ1174" s="30"/>
      <c r="BA1174" s="30"/>
      <c r="BB1174" s="30"/>
      <c r="BC1174" s="30"/>
      <c r="BD1174" s="30"/>
      <c r="BE1174" s="30"/>
      <c r="BF1174" s="30"/>
      <c r="BG1174" s="30"/>
      <c r="BH1174" s="30"/>
      <c r="BI1174" s="30"/>
      <c r="BJ1174" s="30"/>
      <c r="BK1174" s="30"/>
      <c r="BL1174" s="30"/>
      <c r="BM1174" s="30"/>
      <c r="BN1174" s="30"/>
      <c r="BO1174" s="30"/>
      <c r="BP1174" s="30"/>
      <c r="BQ1174" s="30"/>
      <c r="BR1174" s="30"/>
      <c r="BS1174" s="30"/>
      <c r="BT1174" s="30"/>
      <c r="BU1174" s="30"/>
      <c r="BV1174" s="30"/>
      <c r="BW1174" s="30"/>
      <c r="BX1174" s="30"/>
      <c r="BY1174" s="30"/>
      <c r="BZ1174" s="30"/>
      <c r="CA1174" s="30"/>
      <c r="CB1174" s="30"/>
      <c r="CC1174" s="30"/>
      <c r="CD1174" s="30"/>
      <c r="CE1174" s="30"/>
      <c r="CF1174" s="30"/>
      <c r="CG1174" s="30"/>
      <c r="CH1174" s="30"/>
      <c r="CI1174" s="30"/>
      <c r="CJ1174" s="30"/>
      <c r="CK1174" s="30"/>
      <c r="CL1174" s="30"/>
      <c r="CM1174" s="30"/>
      <c r="CN1174" s="30"/>
      <c r="CO1174" s="30"/>
      <c r="CP1174" s="30"/>
      <c r="CQ1174" s="30"/>
      <c r="CR1174" s="30"/>
    </row>
    <row r="1175" spans="1:96" x14ac:dyDescent="0.25">
      <c r="A1175" s="30" t="s">
        <v>1147</v>
      </c>
      <c r="B1175" s="30">
        <v>5306</v>
      </c>
      <c r="C1175" s="30" t="s">
        <v>2700</v>
      </c>
      <c r="D1175" s="30">
        <v>480</v>
      </c>
      <c r="E1175" s="30"/>
      <c r="F1175" s="30"/>
      <c r="G1175" s="30"/>
      <c r="H1175" s="30"/>
      <c r="I1175" s="30"/>
      <c r="J1175" s="30"/>
      <c r="K1175" s="30"/>
      <c r="L1175" s="30"/>
      <c r="M1175" s="30"/>
      <c r="N1175" s="30"/>
      <c r="O1175" s="30"/>
      <c r="P1175" s="30"/>
      <c r="Q1175" s="30"/>
      <c r="R1175" s="30"/>
      <c r="S1175" s="30"/>
      <c r="T1175" s="30"/>
      <c r="U1175" s="30"/>
      <c r="V1175" s="30"/>
      <c r="W1175" s="30"/>
      <c r="X1175" s="30"/>
      <c r="Y1175" s="30"/>
      <c r="Z1175" s="30"/>
      <c r="AA1175" s="30"/>
      <c r="AB1175" s="30"/>
      <c r="AC1175" s="30"/>
      <c r="AD1175" s="30"/>
      <c r="AE1175" s="30"/>
      <c r="AF1175" s="30"/>
      <c r="AG1175" s="30"/>
      <c r="AH1175" s="30"/>
      <c r="AI1175" s="30"/>
      <c r="AJ1175" s="30"/>
      <c r="AK1175" s="30"/>
      <c r="AL1175" s="30"/>
      <c r="AM1175" s="30"/>
      <c r="AN1175" s="30"/>
      <c r="AO1175" s="30"/>
      <c r="AP1175" s="30"/>
      <c r="AQ1175" s="30"/>
      <c r="AR1175" s="30"/>
      <c r="AS1175" s="30"/>
      <c r="AT1175" s="30"/>
      <c r="AU1175" s="30"/>
      <c r="AV1175" s="30"/>
      <c r="AW1175" s="30"/>
      <c r="AX1175" s="30"/>
      <c r="AY1175" s="30"/>
      <c r="AZ1175" s="30"/>
      <c r="BA1175" s="30"/>
      <c r="BB1175" s="30"/>
      <c r="BC1175" s="30"/>
      <c r="BD1175" s="30"/>
      <c r="BE1175" s="30"/>
      <c r="BF1175" s="30"/>
      <c r="BG1175" s="30"/>
      <c r="BH1175" s="30"/>
      <c r="BI1175" s="30"/>
      <c r="BJ1175" s="30"/>
      <c r="BK1175" s="30"/>
      <c r="BL1175" s="30"/>
      <c r="BM1175" s="30"/>
      <c r="BN1175" s="30"/>
      <c r="BO1175" s="30"/>
      <c r="BP1175" s="30"/>
      <c r="BQ1175" s="30"/>
      <c r="BR1175" s="30"/>
      <c r="BS1175" s="30"/>
      <c r="BT1175" s="30"/>
      <c r="BU1175" s="30"/>
      <c r="BV1175" s="30"/>
      <c r="BW1175" s="30"/>
      <c r="BX1175" s="30"/>
      <c r="BY1175" s="30"/>
      <c r="BZ1175" s="30"/>
      <c r="CA1175" s="30"/>
      <c r="CB1175" s="30"/>
      <c r="CC1175" s="30"/>
      <c r="CD1175" s="30"/>
      <c r="CE1175" s="30"/>
      <c r="CF1175" s="30"/>
      <c r="CG1175" s="30"/>
      <c r="CH1175" s="30"/>
      <c r="CI1175" s="30"/>
      <c r="CJ1175" s="30"/>
      <c r="CK1175" s="30"/>
      <c r="CL1175" s="30"/>
      <c r="CM1175" s="30"/>
      <c r="CN1175" s="30"/>
      <c r="CO1175" s="30"/>
      <c r="CP1175" s="30"/>
      <c r="CQ1175" s="30"/>
      <c r="CR1175" s="30"/>
    </row>
    <row r="1176" spans="1:96" x14ac:dyDescent="0.25">
      <c r="A1176" s="30" t="s">
        <v>1148</v>
      </c>
      <c r="B1176" s="30">
        <v>5235</v>
      </c>
      <c r="C1176" s="30" t="s">
        <v>2959</v>
      </c>
      <c r="D1176" s="30">
        <v>1560</v>
      </c>
      <c r="E1176" s="30"/>
      <c r="F1176" s="30"/>
      <c r="G1176" s="30"/>
      <c r="H1176" s="30"/>
      <c r="I1176" s="30"/>
      <c r="J1176" s="30"/>
      <c r="K1176" s="30"/>
      <c r="L1176" s="30"/>
      <c r="M1176" s="30"/>
      <c r="N1176" s="30"/>
      <c r="O1176" s="30"/>
      <c r="P1176" s="30"/>
      <c r="Q1176" s="30"/>
      <c r="R1176" s="30"/>
      <c r="S1176" s="30"/>
      <c r="T1176" s="30"/>
      <c r="U1176" s="30"/>
      <c r="V1176" s="30"/>
      <c r="W1176" s="30"/>
      <c r="X1176" s="30"/>
      <c r="Y1176" s="30"/>
      <c r="Z1176" s="30"/>
      <c r="AA1176" s="30"/>
      <c r="AB1176" s="30"/>
      <c r="AC1176" s="30"/>
      <c r="AD1176" s="30"/>
      <c r="AE1176" s="30"/>
      <c r="AF1176" s="30"/>
      <c r="AG1176" s="30"/>
      <c r="AH1176" s="30"/>
      <c r="AI1176" s="30"/>
      <c r="AJ1176" s="30"/>
      <c r="AK1176" s="30"/>
      <c r="AL1176" s="30"/>
      <c r="AM1176" s="30"/>
      <c r="AN1176" s="30"/>
      <c r="AO1176" s="30"/>
      <c r="AP1176" s="30"/>
      <c r="AQ1176" s="30"/>
      <c r="AR1176" s="30"/>
      <c r="AS1176" s="30"/>
      <c r="AT1176" s="30"/>
      <c r="AU1176" s="30"/>
      <c r="AV1176" s="30"/>
      <c r="AW1176" s="30"/>
      <c r="AX1176" s="30"/>
      <c r="AY1176" s="30"/>
      <c r="AZ1176" s="30"/>
      <c r="BA1176" s="30"/>
      <c r="BB1176" s="30"/>
      <c r="BC1176" s="30"/>
      <c r="BD1176" s="30"/>
      <c r="BE1176" s="30"/>
      <c r="BF1176" s="30"/>
      <c r="BG1176" s="30"/>
      <c r="BH1176" s="30"/>
      <c r="BI1176" s="30"/>
      <c r="BJ1176" s="30"/>
      <c r="BK1176" s="30"/>
      <c r="BL1176" s="30"/>
      <c r="BM1176" s="30"/>
      <c r="BN1176" s="30"/>
      <c r="BO1176" s="30"/>
      <c r="BP1176" s="30"/>
      <c r="BQ1176" s="30"/>
      <c r="BR1176" s="30"/>
      <c r="BS1176" s="30"/>
      <c r="BT1176" s="30"/>
      <c r="BU1176" s="30"/>
      <c r="BV1176" s="30"/>
      <c r="BW1176" s="30"/>
      <c r="BX1176" s="30"/>
      <c r="BY1176" s="30"/>
      <c r="BZ1176" s="30"/>
      <c r="CA1176" s="30"/>
      <c r="CB1176" s="30"/>
      <c r="CC1176" s="30"/>
      <c r="CD1176" s="30"/>
      <c r="CE1176" s="30"/>
      <c r="CF1176" s="30"/>
      <c r="CG1176" s="30"/>
      <c r="CH1176" s="30"/>
      <c r="CI1176" s="30"/>
      <c r="CJ1176" s="30"/>
      <c r="CK1176" s="30"/>
      <c r="CL1176" s="30"/>
      <c r="CM1176" s="30"/>
      <c r="CN1176" s="30"/>
      <c r="CO1176" s="30"/>
      <c r="CP1176" s="30"/>
      <c r="CQ1176" s="30"/>
      <c r="CR1176" s="30"/>
    </row>
    <row r="1177" spans="1:96" x14ac:dyDescent="0.25">
      <c r="A1177" s="30" t="s">
        <v>1149</v>
      </c>
      <c r="B1177" s="30">
        <v>5316</v>
      </c>
      <c r="C1177" s="30" t="s">
        <v>2760</v>
      </c>
      <c r="D1177" s="30">
        <v>1560</v>
      </c>
      <c r="E1177" s="30"/>
      <c r="F1177" s="30"/>
      <c r="G1177" s="30"/>
      <c r="H1177" s="30"/>
      <c r="I1177" s="30"/>
      <c r="J1177" s="30"/>
      <c r="K1177" s="30"/>
      <c r="L1177" s="30"/>
      <c r="M1177" s="30"/>
      <c r="N1177" s="30"/>
      <c r="O1177" s="30"/>
      <c r="P1177" s="30"/>
      <c r="Q1177" s="30"/>
      <c r="R1177" s="30"/>
      <c r="S1177" s="30"/>
      <c r="T1177" s="30"/>
      <c r="U1177" s="30"/>
      <c r="V1177" s="30"/>
      <c r="W1177" s="30"/>
      <c r="X1177" s="30"/>
      <c r="Y1177" s="30"/>
      <c r="Z1177" s="30"/>
      <c r="AA1177" s="30"/>
      <c r="AB1177" s="30"/>
      <c r="AC1177" s="30"/>
      <c r="AD1177" s="30"/>
      <c r="AE1177" s="30"/>
      <c r="AF1177" s="30"/>
      <c r="AG1177" s="30"/>
      <c r="AH1177" s="30"/>
      <c r="AI1177" s="30"/>
      <c r="AJ1177" s="30"/>
      <c r="AK1177" s="30"/>
      <c r="AL1177" s="30"/>
      <c r="AM1177" s="30"/>
      <c r="AN1177" s="30"/>
      <c r="AO1177" s="30"/>
      <c r="AP1177" s="30"/>
      <c r="AQ1177" s="30"/>
      <c r="AR1177" s="30"/>
      <c r="AS1177" s="30"/>
      <c r="AT1177" s="30"/>
      <c r="AU1177" s="30"/>
      <c r="AV1177" s="30"/>
      <c r="AW1177" s="30"/>
      <c r="AX1177" s="30"/>
      <c r="AY1177" s="30"/>
      <c r="AZ1177" s="30"/>
      <c r="BA1177" s="30"/>
      <c r="BB1177" s="30"/>
      <c r="BC1177" s="30"/>
      <c r="BD1177" s="30"/>
      <c r="BE1177" s="30"/>
      <c r="BF1177" s="30"/>
      <c r="BG1177" s="30"/>
      <c r="BH1177" s="30"/>
      <c r="BI1177" s="30"/>
      <c r="BJ1177" s="30"/>
      <c r="BK1177" s="30"/>
      <c r="BL1177" s="30"/>
      <c r="BM1177" s="30"/>
      <c r="BN1177" s="30"/>
      <c r="BO1177" s="30"/>
      <c r="BP1177" s="30"/>
      <c r="BQ1177" s="30"/>
      <c r="BR1177" s="30"/>
      <c r="BS1177" s="30"/>
      <c r="BT1177" s="30"/>
      <c r="BU1177" s="30"/>
      <c r="BV1177" s="30"/>
      <c r="BW1177" s="30"/>
      <c r="BX1177" s="30"/>
      <c r="BY1177" s="30"/>
      <c r="BZ1177" s="30"/>
      <c r="CA1177" s="30"/>
      <c r="CB1177" s="30"/>
      <c r="CC1177" s="30"/>
      <c r="CD1177" s="30"/>
      <c r="CE1177" s="30"/>
      <c r="CF1177" s="30"/>
      <c r="CG1177" s="30"/>
      <c r="CH1177" s="30"/>
      <c r="CI1177" s="30"/>
      <c r="CJ1177" s="30"/>
      <c r="CK1177" s="30"/>
      <c r="CL1177" s="30"/>
      <c r="CM1177" s="30"/>
      <c r="CN1177" s="30"/>
      <c r="CO1177" s="30"/>
      <c r="CP1177" s="30"/>
      <c r="CQ1177" s="30"/>
      <c r="CR1177" s="30"/>
    </row>
    <row r="1178" spans="1:96" x14ac:dyDescent="0.25">
      <c r="A1178" s="30" t="s">
        <v>1150</v>
      </c>
      <c r="B1178" s="30">
        <v>5342</v>
      </c>
      <c r="C1178" s="30" t="s">
        <v>2642</v>
      </c>
      <c r="D1178" s="30">
        <v>880</v>
      </c>
      <c r="E1178" s="30"/>
      <c r="F1178" s="30"/>
      <c r="G1178" s="30"/>
      <c r="H1178" s="30"/>
      <c r="I1178" s="30"/>
      <c r="J1178" s="30"/>
      <c r="K1178" s="30"/>
      <c r="L1178" s="30"/>
      <c r="M1178" s="30"/>
      <c r="N1178" s="30"/>
      <c r="O1178" s="30"/>
      <c r="P1178" s="30"/>
      <c r="Q1178" s="30"/>
      <c r="R1178" s="30"/>
      <c r="S1178" s="30"/>
      <c r="T1178" s="30"/>
      <c r="U1178" s="30"/>
      <c r="V1178" s="30"/>
      <c r="W1178" s="30"/>
      <c r="X1178" s="30"/>
      <c r="Y1178" s="30"/>
      <c r="Z1178" s="30"/>
      <c r="AA1178" s="30"/>
      <c r="AB1178" s="30"/>
      <c r="AC1178" s="30"/>
      <c r="AD1178" s="30"/>
      <c r="AE1178" s="30"/>
      <c r="AF1178" s="30"/>
      <c r="AG1178" s="30"/>
      <c r="AH1178" s="30"/>
      <c r="AI1178" s="30"/>
      <c r="AJ1178" s="30"/>
      <c r="AK1178" s="30"/>
      <c r="AL1178" s="30"/>
      <c r="AM1178" s="30"/>
      <c r="AN1178" s="30"/>
      <c r="AO1178" s="30"/>
      <c r="AP1178" s="30"/>
      <c r="AQ1178" s="30"/>
      <c r="AR1178" s="30"/>
      <c r="AS1178" s="30"/>
      <c r="AT1178" s="30"/>
      <c r="AU1178" s="30"/>
      <c r="AV1178" s="30"/>
      <c r="AW1178" s="30"/>
      <c r="AX1178" s="30"/>
      <c r="AY1178" s="30"/>
      <c r="AZ1178" s="30"/>
      <c r="BA1178" s="30"/>
      <c r="BB1178" s="30"/>
      <c r="BC1178" s="30"/>
      <c r="BD1178" s="30"/>
      <c r="BE1178" s="30"/>
      <c r="BF1178" s="30"/>
      <c r="BG1178" s="30"/>
      <c r="BH1178" s="30"/>
      <c r="BI1178" s="30"/>
      <c r="BJ1178" s="30"/>
      <c r="BK1178" s="30"/>
      <c r="BL1178" s="30"/>
      <c r="BM1178" s="30"/>
      <c r="BN1178" s="30"/>
      <c r="BO1178" s="30"/>
      <c r="BP1178" s="30"/>
      <c r="BQ1178" s="30"/>
      <c r="BR1178" s="30"/>
      <c r="BS1178" s="30"/>
      <c r="BT1178" s="30"/>
      <c r="BU1178" s="30"/>
      <c r="BV1178" s="30"/>
      <c r="BW1178" s="30"/>
      <c r="BX1178" s="30"/>
      <c r="BY1178" s="30"/>
      <c r="BZ1178" s="30"/>
      <c r="CA1178" s="30"/>
      <c r="CB1178" s="30"/>
      <c r="CC1178" s="30"/>
      <c r="CD1178" s="30"/>
      <c r="CE1178" s="30"/>
      <c r="CF1178" s="30"/>
      <c r="CG1178" s="30"/>
      <c r="CH1178" s="30"/>
      <c r="CI1178" s="30"/>
      <c r="CJ1178" s="30"/>
      <c r="CK1178" s="30"/>
      <c r="CL1178" s="30"/>
      <c r="CM1178" s="30"/>
      <c r="CN1178" s="30"/>
      <c r="CO1178" s="30"/>
      <c r="CP1178" s="30"/>
      <c r="CQ1178" s="30"/>
      <c r="CR1178" s="30"/>
    </row>
    <row r="1179" spans="1:96" x14ac:dyDescent="0.25">
      <c r="A1179" s="30" t="s">
        <v>1151</v>
      </c>
      <c r="B1179" s="30">
        <v>5335</v>
      </c>
      <c r="C1179" s="30" t="s">
        <v>2760</v>
      </c>
      <c r="D1179" s="30">
        <v>1560</v>
      </c>
      <c r="E1179" s="30"/>
      <c r="F1179" s="30"/>
      <c r="G1179" s="30"/>
      <c r="H1179" s="30"/>
      <c r="I1179" s="30"/>
      <c r="J1179" s="30"/>
      <c r="K1179" s="30"/>
      <c r="L1179" s="30"/>
      <c r="M1179" s="30"/>
      <c r="N1179" s="30"/>
      <c r="O1179" s="30"/>
      <c r="P1179" s="30"/>
      <c r="Q1179" s="30"/>
      <c r="R1179" s="30"/>
      <c r="S1179" s="30"/>
      <c r="T1179" s="30"/>
      <c r="U1179" s="30"/>
      <c r="V1179" s="30"/>
      <c r="W1179" s="30"/>
      <c r="X1179" s="30"/>
      <c r="Y1179" s="30"/>
      <c r="Z1179" s="30"/>
      <c r="AA1179" s="30"/>
      <c r="AB1179" s="30"/>
      <c r="AC1179" s="30"/>
      <c r="AD1179" s="30"/>
      <c r="AE1179" s="30"/>
      <c r="AF1179" s="30"/>
      <c r="AG1179" s="30"/>
      <c r="AH1179" s="30"/>
      <c r="AI1179" s="30"/>
      <c r="AJ1179" s="30"/>
      <c r="AK1179" s="30"/>
      <c r="AL1179" s="30"/>
      <c r="AM1179" s="30"/>
      <c r="AN1179" s="30"/>
      <c r="AO1179" s="30"/>
      <c r="AP1179" s="30"/>
      <c r="AQ1179" s="30"/>
      <c r="AR1179" s="30"/>
      <c r="AS1179" s="30"/>
      <c r="AT1179" s="30"/>
      <c r="AU1179" s="30"/>
      <c r="AV1179" s="30"/>
      <c r="AW1179" s="30"/>
      <c r="AX1179" s="30"/>
      <c r="AY1179" s="30"/>
      <c r="AZ1179" s="30"/>
      <c r="BA1179" s="30"/>
      <c r="BB1179" s="30"/>
      <c r="BC1179" s="30"/>
      <c r="BD1179" s="30"/>
      <c r="BE1179" s="30"/>
      <c r="BF1179" s="30"/>
      <c r="BG1179" s="30"/>
      <c r="BH1179" s="30"/>
      <c r="BI1179" s="30"/>
      <c r="BJ1179" s="30"/>
      <c r="BK1179" s="30"/>
      <c r="BL1179" s="30"/>
      <c r="BM1179" s="30"/>
      <c r="BN1179" s="30"/>
      <c r="BO1179" s="30"/>
      <c r="BP1179" s="30"/>
      <c r="BQ1179" s="30"/>
      <c r="BR1179" s="30"/>
      <c r="BS1179" s="30"/>
      <c r="BT1179" s="30"/>
      <c r="BU1179" s="30"/>
      <c r="BV1179" s="30"/>
      <c r="BW1179" s="30"/>
      <c r="BX1179" s="30"/>
      <c r="BY1179" s="30"/>
      <c r="BZ1179" s="30"/>
      <c r="CA1179" s="30"/>
      <c r="CB1179" s="30"/>
      <c r="CC1179" s="30"/>
      <c r="CD1179" s="30"/>
      <c r="CE1179" s="30"/>
      <c r="CF1179" s="30"/>
      <c r="CG1179" s="30"/>
      <c r="CH1179" s="30"/>
      <c r="CI1179" s="30"/>
      <c r="CJ1179" s="30"/>
      <c r="CK1179" s="30"/>
      <c r="CL1179" s="30"/>
      <c r="CM1179" s="30"/>
      <c r="CN1179" s="30"/>
      <c r="CO1179" s="30"/>
      <c r="CP1179" s="30"/>
      <c r="CQ1179" s="30"/>
      <c r="CR1179" s="30"/>
    </row>
    <row r="1180" spans="1:96" x14ac:dyDescent="0.25">
      <c r="A1180" s="30" t="s">
        <v>1152</v>
      </c>
      <c r="B1180" s="30">
        <v>5350</v>
      </c>
      <c r="C1180" s="30" t="s">
        <v>2666</v>
      </c>
      <c r="D1180" s="30">
        <v>1420</v>
      </c>
      <c r="E1180" s="30"/>
      <c r="F1180" s="30"/>
      <c r="G1180" s="30"/>
      <c r="H1180" s="30"/>
      <c r="I1180" s="30"/>
      <c r="J1180" s="30"/>
      <c r="K1180" s="30"/>
      <c r="L1180" s="30"/>
      <c r="M1180" s="30"/>
      <c r="N1180" s="30"/>
      <c r="O1180" s="30"/>
      <c r="P1180" s="30"/>
      <c r="Q1180" s="30"/>
      <c r="R1180" s="30"/>
      <c r="S1180" s="30"/>
      <c r="T1180" s="30"/>
      <c r="U1180" s="30"/>
      <c r="V1180" s="30"/>
      <c r="W1180" s="30"/>
      <c r="X1180" s="30"/>
      <c r="Y1180" s="30"/>
      <c r="Z1180" s="30"/>
      <c r="AA1180" s="30"/>
      <c r="AB1180" s="30"/>
      <c r="AC1180" s="30"/>
      <c r="AD1180" s="30"/>
      <c r="AE1180" s="30"/>
      <c r="AF1180" s="30"/>
      <c r="AG1180" s="30"/>
      <c r="AH1180" s="30"/>
      <c r="AI1180" s="30"/>
      <c r="AJ1180" s="30"/>
      <c r="AK1180" s="30"/>
      <c r="AL1180" s="30"/>
      <c r="AM1180" s="30"/>
      <c r="AN1180" s="30"/>
      <c r="AO1180" s="30"/>
      <c r="AP1180" s="30"/>
      <c r="AQ1180" s="30"/>
      <c r="AR1180" s="30"/>
      <c r="AS1180" s="30"/>
      <c r="AT1180" s="30"/>
      <c r="AU1180" s="30"/>
      <c r="AV1180" s="30"/>
      <c r="AW1180" s="30"/>
      <c r="AX1180" s="30"/>
      <c r="AY1180" s="30"/>
      <c r="AZ1180" s="30"/>
      <c r="BA1180" s="30"/>
      <c r="BB1180" s="30"/>
      <c r="BC1180" s="30"/>
      <c r="BD1180" s="30"/>
      <c r="BE1180" s="30"/>
      <c r="BF1180" s="30"/>
      <c r="BG1180" s="30"/>
      <c r="BH1180" s="30"/>
      <c r="BI1180" s="30"/>
      <c r="BJ1180" s="30"/>
      <c r="BK1180" s="30"/>
      <c r="BL1180" s="30"/>
      <c r="BM1180" s="30"/>
      <c r="BN1180" s="30"/>
      <c r="BO1180" s="30"/>
      <c r="BP1180" s="30"/>
      <c r="BQ1180" s="30"/>
      <c r="BR1180" s="30"/>
      <c r="BS1180" s="30"/>
      <c r="BT1180" s="30"/>
      <c r="BU1180" s="30"/>
      <c r="BV1180" s="30"/>
      <c r="BW1180" s="30"/>
      <c r="BX1180" s="30"/>
      <c r="BY1180" s="30"/>
      <c r="BZ1180" s="30"/>
      <c r="CA1180" s="30"/>
      <c r="CB1180" s="30"/>
      <c r="CC1180" s="30"/>
      <c r="CD1180" s="30"/>
      <c r="CE1180" s="30"/>
      <c r="CF1180" s="30"/>
      <c r="CG1180" s="30"/>
      <c r="CH1180" s="30"/>
      <c r="CI1180" s="30"/>
      <c r="CJ1180" s="30"/>
      <c r="CK1180" s="30"/>
      <c r="CL1180" s="30"/>
      <c r="CM1180" s="30"/>
      <c r="CN1180" s="30"/>
      <c r="CO1180" s="30"/>
      <c r="CP1180" s="30"/>
      <c r="CQ1180" s="30"/>
      <c r="CR1180" s="30"/>
    </row>
    <row r="1181" spans="1:96" x14ac:dyDescent="0.25">
      <c r="A1181" s="30" t="s">
        <v>1153</v>
      </c>
      <c r="B1181" s="30">
        <v>5354</v>
      </c>
      <c r="C1181" s="30" t="s">
        <v>2666</v>
      </c>
      <c r="D1181" s="30">
        <v>1420</v>
      </c>
      <c r="E1181" s="30"/>
      <c r="F1181" s="30"/>
      <c r="G1181" s="30"/>
      <c r="H1181" s="30"/>
      <c r="I1181" s="30"/>
      <c r="J1181" s="30"/>
      <c r="K1181" s="30"/>
      <c r="L1181" s="30"/>
      <c r="M1181" s="30"/>
      <c r="N1181" s="30"/>
      <c r="O1181" s="30"/>
      <c r="P1181" s="30"/>
      <c r="Q1181" s="30"/>
      <c r="R1181" s="30"/>
      <c r="S1181" s="30"/>
      <c r="T1181" s="30"/>
      <c r="U1181" s="30"/>
      <c r="V1181" s="30"/>
      <c r="W1181" s="30"/>
      <c r="X1181" s="30"/>
      <c r="Y1181" s="30"/>
      <c r="Z1181" s="30"/>
      <c r="AA1181" s="30"/>
      <c r="AB1181" s="30"/>
      <c r="AC1181" s="30"/>
      <c r="AD1181" s="30"/>
      <c r="AE1181" s="30"/>
      <c r="AF1181" s="30"/>
      <c r="AG1181" s="30"/>
      <c r="AH1181" s="30"/>
      <c r="AI1181" s="30"/>
      <c r="AJ1181" s="30"/>
      <c r="AK1181" s="30"/>
      <c r="AL1181" s="30"/>
      <c r="AM1181" s="30"/>
      <c r="AN1181" s="30"/>
      <c r="AO1181" s="30"/>
      <c r="AP1181" s="30"/>
      <c r="AQ1181" s="30"/>
      <c r="AR1181" s="30"/>
      <c r="AS1181" s="30"/>
      <c r="AT1181" s="30"/>
      <c r="AU1181" s="30"/>
      <c r="AV1181" s="30"/>
      <c r="AW1181" s="30"/>
      <c r="AX1181" s="30"/>
      <c r="AY1181" s="30"/>
      <c r="AZ1181" s="30"/>
      <c r="BA1181" s="30"/>
      <c r="BB1181" s="30"/>
      <c r="BC1181" s="30"/>
      <c r="BD1181" s="30"/>
      <c r="BE1181" s="30"/>
      <c r="BF1181" s="30"/>
      <c r="BG1181" s="30"/>
      <c r="BH1181" s="30"/>
      <c r="BI1181" s="30"/>
      <c r="BJ1181" s="30"/>
      <c r="BK1181" s="30"/>
      <c r="BL1181" s="30"/>
      <c r="BM1181" s="30"/>
      <c r="BN1181" s="30"/>
      <c r="BO1181" s="30"/>
      <c r="BP1181" s="30"/>
      <c r="BQ1181" s="30"/>
      <c r="BR1181" s="30"/>
      <c r="BS1181" s="30"/>
      <c r="BT1181" s="30"/>
      <c r="BU1181" s="30"/>
      <c r="BV1181" s="30"/>
      <c r="BW1181" s="30"/>
      <c r="BX1181" s="30"/>
      <c r="BY1181" s="30"/>
      <c r="BZ1181" s="30"/>
      <c r="CA1181" s="30"/>
      <c r="CB1181" s="30"/>
      <c r="CC1181" s="30"/>
      <c r="CD1181" s="30"/>
      <c r="CE1181" s="30"/>
      <c r="CF1181" s="30"/>
      <c r="CG1181" s="30"/>
      <c r="CH1181" s="30"/>
      <c r="CI1181" s="30"/>
      <c r="CJ1181" s="30"/>
      <c r="CK1181" s="30"/>
      <c r="CL1181" s="30"/>
      <c r="CM1181" s="30"/>
      <c r="CN1181" s="30"/>
      <c r="CO1181" s="30"/>
      <c r="CP1181" s="30"/>
      <c r="CQ1181" s="30"/>
      <c r="CR1181" s="30"/>
    </row>
    <row r="1182" spans="1:96" x14ac:dyDescent="0.25">
      <c r="A1182" s="30" t="s">
        <v>1154</v>
      </c>
      <c r="B1182" s="30">
        <v>5361</v>
      </c>
      <c r="C1182" s="30" t="s">
        <v>2696</v>
      </c>
      <c r="D1182" s="30">
        <v>180</v>
      </c>
      <c r="E1182" s="30"/>
      <c r="F1182" s="30"/>
      <c r="G1182" s="30"/>
      <c r="H1182" s="30"/>
      <c r="I1182" s="30"/>
      <c r="J1182" s="30"/>
      <c r="K1182" s="30"/>
      <c r="L1182" s="30"/>
      <c r="M1182" s="30"/>
      <c r="N1182" s="30"/>
      <c r="O1182" s="30"/>
      <c r="P1182" s="30"/>
      <c r="Q1182" s="30"/>
      <c r="R1182" s="30"/>
      <c r="S1182" s="30"/>
      <c r="T1182" s="30"/>
      <c r="U1182" s="30"/>
      <c r="V1182" s="30"/>
      <c r="W1182" s="30"/>
      <c r="X1182" s="30"/>
      <c r="Y1182" s="30"/>
      <c r="Z1182" s="30"/>
      <c r="AA1182" s="30"/>
      <c r="AB1182" s="30"/>
      <c r="AC1182" s="30"/>
      <c r="AD1182" s="30"/>
      <c r="AE1182" s="30"/>
      <c r="AF1182" s="30"/>
      <c r="AG1182" s="30"/>
      <c r="AH1182" s="30"/>
      <c r="AI1182" s="30"/>
      <c r="AJ1182" s="30"/>
      <c r="AK1182" s="30"/>
      <c r="AL1182" s="30"/>
      <c r="AM1182" s="30"/>
      <c r="AN1182" s="30"/>
      <c r="AO1182" s="30"/>
      <c r="AP1182" s="30"/>
      <c r="AQ1182" s="30"/>
      <c r="AR1182" s="30"/>
      <c r="AS1182" s="30"/>
      <c r="AT1182" s="30"/>
      <c r="AU1182" s="30"/>
      <c r="AV1182" s="30"/>
      <c r="AW1182" s="30"/>
      <c r="AX1182" s="30"/>
      <c r="AY1182" s="30"/>
      <c r="AZ1182" s="30"/>
      <c r="BA1182" s="30"/>
      <c r="BB1182" s="30"/>
      <c r="BC1182" s="30"/>
      <c r="BD1182" s="30"/>
      <c r="BE1182" s="30"/>
      <c r="BF1182" s="30"/>
      <c r="BG1182" s="30"/>
      <c r="BH1182" s="30"/>
      <c r="BI1182" s="30"/>
      <c r="BJ1182" s="30"/>
      <c r="BK1182" s="30"/>
      <c r="BL1182" s="30"/>
      <c r="BM1182" s="30"/>
      <c r="BN1182" s="30"/>
      <c r="BO1182" s="30"/>
      <c r="BP1182" s="30"/>
      <c r="BQ1182" s="30"/>
      <c r="BR1182" s="30"/>
      <c r="BS1182" s="30"/>
      <c r="BT1182" s="30"/>
      <c r="BU1182" s="30"/>
      <c r="BV1182" s="30"/>
      <c r="BW1182" s="30"/>
      <c r="BX1182" s="30"/>
      <c r="BY1182" s="30"/>
      <c r="BZ1182" s="30"/>
      <c r="CA1182" s="30"/>
      <c r="CB1182" s="30"/>
      <c r="CC1182" s="30"/>
      <c r="CD1182" s="30"/>
      <c r="CE1182" s="30"/>
      <c r="CF1182" s="30"/>
      <c r="CG1182" s="30"/>
      <c r="CH1182" s="30"/>
      <c r="CI1182" s="30"/>
      <c r="CJ1182" s="30"/>
      <c r="CK1182" s="30"/>
      <c r="CL1182" s="30"/>
      <c r="CM1182" s="30"/>
      <c r="CN1182" s="30"/>
      <c r="CO1182" s="30"/>
      <c r="CP1182" s="30"/>
      <c r="CQ1182" s="30"/>
      <c r="CR1182" s="30"/>
    </row>
    <row r="1183" spans="1:96" x14ac:dyDescent="0.25">
      <c r="A1183" s="30" t="s">
        <v>1155</v>
      </c>
      <c r="B1183" s="30">
        <v>5364</v>
      </c>
      <c r="C1183" s="30" t="s">
        <v>2671</v>
      </c>
      <c r="D1183" s="30">
        <v>470</v>
      </c>
      <c r="E1183" s="30"/>
      <c r="F1183" s="30"/>
      <c r="G1183" s="30"/>
      <c r="H1183" s="30"/>
      <c r="I1183" s="30"/>
      <c r="J1183" s="30"/>
      <c r="K1183" s="30"/>
      <c r="L1183" s="30"/>
      <c r="M1183" s="30"/>
      <c r="N1183" s="30"/>
      <c r="O1183" s="30"/>
      <c r="P1183" s="30"/>
      <c r="Q1183" s="30"/>
      <c r="R1183" s="30"/>
      <c r="S1183" s="30"/>
      <c r="T1183" s="30"/>
      <c r="U1183" s="30"/>
      <c r="V1183" s="30"/>
      <c r="W1183" s="30"/>
      <c r="X1183" s="30"/>
      <c r="Y1183" s="30"/>
      <c r="Z1183" s="30"/>
      <c r="AA1183" s="30"/>
      <c r="AB1183" s="30"/>
      <c r="AC1183" s="30"/>
      <c r="AD1183" s="30"/>
      <c r="AE1183" s="30"/>
      <c r="AF1183" s="30"/>
      <c r="AG1183" s="30"/>
      <c r="AH1183" s="30"/>
      <c r="AI1183" s="30"/>
      <c r="AJ1183" s="30"/>
      <c r="AK1183" s="30"/>
      <c r="AL1183" s="30"/>
      <c r="AM1183" s="30"/>
      <c r="AN1183" s="30"/>
      <c r="AO1183" s="30"/>
      <c r="AP1183" s="30"/>
      <c r="AQ1183" s="30"/>
      <c r="AR1183" s="30"/>
      <c r="AS1183" s="30"/>
      <c r="AT1183" s="30"/>
      <c r="AU1183" s="30"/>
      <c r="AV1183" s="30"/>
      <c r="AW1183" s="30"/>
      <c r="AX1183" s="30"/>
      <c r="AY1183" s="30"/>
      <c r="AZ1183" s="30"/>
      <c r="BA1183" s="30"/>
      <c r="BB1183" s="30"/>
      <c r="BC1183" s="30"/>
      <c r="BD1183" s="30"/>
      <c r="BE1183" s="30"/>
      <c r="BF1183" s="30"/>
      <c r="BG1183" s="30"/>
      <c r="BH1183" s="30"/>
      <c r="BI1183" s="30"/>
      <c r="BJ1183" s="30"/>
      <c r="BK1183" s="30"/>
      <c r="BL1183" s="30"/>
      <c r="BM1183" s="30"/>
      <c r="BN1183" s="30"/>
      <c r="BO1183" s="30"/>
      <c r="BP1183" s="30"/>
      <c r="BQ1183" s="30"/>
      <c r="BR1183" s="30"/>
      <c r="BS1183" s="30"/>
      <c r="BT1183" s="30"/>
      <c r="BU1183" s="30"/>
      <c r="BV1183" s="30"/>
      <c r="BW1183" s="30"/>
      <c r="BX1183" s="30"/>
      <c r="BY1183" s="30"/>
      <c r="BZ1183" s="30"/>
      <c r="CA1183" s="30"/>
      <c r="CB1183" s="30"/>
      <c r="CC1183" s="30"/>
      <c r="CD1183" s="30"/>
      <c r="CE1183" s="30"/>
      <c r="CF1183" s="30"/>
      <c r="CG1183" s="30"/>
      <c r="CH1183" s="30"/>
      <c r="CI1183" s="30"/>
      <c r="CJ1183" s="30"/>
      <c r="CK1183" s="30"/>
      <c r="CL1183" s="30"/>
      <c r="CM1183" s="30"/>
      <c r="CN1183" s="30"/>
      <c r="CO1183" s="30"/>
      <c r="CP1183" s="30"/>
      <c r="CQ1183" s="30"/>
      <c r="CR1183" s="30"/>
    </row>
    <row r="1184" spans="1:96" x14ac:dyDescent="0.25">
      <c r="A1184" s="30" t="s">
        <v>1156</v>
      </c>
      <c r="B1184" s="30">
        <v>5368</v>
      </c>
      <c r="C1184" s="30" t="s">
        <v>2671</v>
      </c>
      <c r="D1184" s="30">
        <v>470</v>
      </c>
      <c r="E1184" s="30"/>
      <c r="F1184" s="30"/>
      <c r="G1184" s="30"/>
      <c r="H1184" s="30"/>
      <c r="I1184" s="30"/>
      <c r="J1184" s="30"/>
      <c r="K1184" s="30"/>
      <c r="L1184" s="30"/>
      <c r="M1184" s="30"/>
      <c r="N1184" s="30"/>
      <c r="O1184" s="30"/>
      <c r="P1184" s="30"/>
      <c r="Q1184" s="30"/>
      <c r="R1184" s="30"/>
      <c r="S1184" s="30"/>
      <c r="T1184" s="30"/>
      <c r="U1184" s="30"/>
      <c r="V1184" s="30"/>
      <c r="W1184" s="30"/>
      <c r="X1184" s="30"/>
      <c r="Y1184" s="30"/>
      <c r="Z1184" s="30"/>
      <c r="AA1184" s="30"/>
      <c r="AB1184" s="30"/>
      <c r="AC1184" s="30"/>
      <c r="AD1184" s="30"/>
      <c r="AE1184" s="30"/>
      <c r="AF1184" s="30"/>
      <c r="AG1184" s="30"/>
      <c r="AH1184" s="30"/>
      <c r="AI1184" s="30"/>
      <c r="AJ1184" s="30"/>
      <c r="AK1184" s="30"/>
      <c r="AL1184" s="30"/>
      <c r="AM1184" s="30"/>
      <c r="AN1184" s="30"/>
      <c r="AO1184" s="30"/>
      <c r="AP1184" s="30"/>
      <c r="AQ1184" s="30"/>
      <c r="AR1184" s="30"/>
      <c r="AS1184" s="30"/>
      <c r="AT1184" s="30"/>
      <c r="AU1184" s="30"/>
      <c r="AV1184" s="30"/>
      <c r="AW1184" s="30"/>
      <c r="AX1184" s="30"/>
      <c r="AY1184" s="30"/>
      <c r="AZ1184" s="30"/>
      <c r="BA1184" s="30"/>
      <c r="BB1184" s="30"/>
      <c r="BC1184" s="30"/>
      <c r="BD1184" s="30"/>
      <c r="BE1184" s="30"/>
      <c r="BF1184" s="30"/>
      <c r="BG1184" s="30"/>
      <c r="BH1184" s="30"/>
      <c r="BI1184" s="30"/>
      <c r="BJ1184" s="30"/>
      <c r="BK1184" s="30"/>
      <c r="BL1184" s="30"/>
      <c r="BM1184" s="30"/>
      <c r="BN1184" s="30"/>
      <c r="BO1184" s="30"/>
      <c r="BP1184" s="30"/>
      <c r="BQ1184" s="30"/>
      <c r="BR1184" s="30"/>
      <c r="BS1184" s="30"/>
      <c r="BT1184" s="30"/>
      <c r="BU1184" s="30"/>
      <c r="BV1184" s="30"/>
      <c r="BW1184" s="30"/>
      <c r="BX1184" s="30"/>
      <c r="BY1184" s="30"/>
      <c r="BZ1184" s="30"/>
      <c r="CA1184" s="30"/>
      <c r="CB1184" s="30"/>
      <c r="CC1184" s="30"/>
      <c r="CD1184" s="30"/>
      <c r="CE1184" s="30"/>
      <c r="CF1184" s="30"/>
      <c r="CG1184" s="30"/>
      <c r="CH1184" s="30"/>
      <c r="CI1184" s="30"/>
      <c r="CJ1184" s="30"/>
      <c r="CK1184" s="30"/>
      <c r="CL1184" s="30"/>
      <c r="CM1184" s="30"/>
      <c r="CN1184" s="30"/>
      <c r="CO1184" s="30"/>
      <c r="CP1184" s="30"/>
      <c r="CQ1184" s="30"/>
      <c r="CR1184" s="30"/>
    </row>
    <row r="1185" spans="1:96" x14ac:dyDescent="0.25">
      <c r="A1185" s="30" t="s">
        <v>1157</v>
      </c>
      <c r="B1185" s="30">
        <v>5388</v>
      </c>
      <c r="C1185" s="30" t="s">
        <v>2893</v>
      </c>
      <c r="D1185" s="30">
        <v>70</v>
      </c>
      <c r="E1185" s="30"/>
      <c r="F1185" s="30"/>
      <c r="G1185" s="30"/>
      <c r="H1185" s="30"/>
      <c r="I1185" s="30"/>
      <c r="J1185" s="30"/>
      <c r="K1185" s="30"/>
      <c r="L1185" s="30"/>
      <c r="M1185" s="30"/>
      <c r="N1185" s="30"/>
      <c r="O1185" s="30"/>
      <c r="P1185" s="30"/>
      <c r="Q1185" s="30"/>
      <c r="R1185" s="30"/>
      <c r="S1185" s="30"/>
      <c r="T1185" s="30"/>
      <c r="U1185" s="30"/>
      <c r="V1185" s="30"/>
      <c r="W1185" s="30"/>
      <c r="X1185" s="30"/>
      <c r="Y1185" s="30"/>
      <c r="Z1185" s="30"/>
      <c r="AA1185" s="30"/>
      <c r="AB1185" s="30"/>
      <c r="AC1185" s="30"/>
      <c r="AD1185" s="30"/>
      <c r="AE1185" s="30"/>
      <c r="AF1185" s="30"/>
      <c r="AG1185" s="30"/>
      <c r="AH1185" s="30"/>
      <c r="AI1185" s="30"/>
      <c r="AJ1185" s="30"/>
      <c r="AK1185" s="30"/>
      <c r="AL1185" s="30"/>
      <c r="AM1185" s="30"/>
      <c r="AN1185" s="30"/>
      <c r="AO1185" s="30"/>
      <c r="AP1185" s="30"/>
      <c r="AQ1185" s="30"/>
      <c r="AR1185" s="30"/>
      <c r="AS1185" s="30"/>
      <c r="AT1185" s="30"/>
      <c r="AU1185" s="30"/>
      <c r="AV1185" s="30"/>
      <c r="AW1185" s="30"/>
      <c r="AX1185" s="30"/>
      <c r="AY1185" s="30"/>
      <c r="AZ1185" s="30"/>
      <c r="BA1185" s="30"/>
      <c r="BB1185" s="30"/>
      <c r="BC1185" s="30"/>
      <c r="BD1185" s="30"/>
      <c r="BE1185" s="30"/>
      <c r="BF1185" s="30"/>
      <c r="BG1185" s="30"/>
      <c r="BH1185" s="30"/>
      <c r="BI1185" s="30"/>
      <c r="BJ1185" s="30"/>
      <c r="BK1185" s="30"/>
      <c r="BL1185" s="30"/>
      <c r="BM1185" s="30"/>
      <c r="BN1185" s="30"/>
      <c r="BO1185" s="30"/>
      <c r="BP1185" s="30"/>
      <c r="BQ1185" s="30"/>
      <c r="BR1185" s="30"/>
      <c r="BS1185" s="30"/>
      <c r="BT1185" s="30"/>
      <c r="BU1185" s="30"/>
      <c r="BV1185" s="30"/>
      <c r="BW1185" s="30"/>
      <c r="BX1185" s="30"/>
      <c r="BY1185" s="30"/>
      <c r="BZ1185" s="30"/>
      <c r="CA1185" s="30"/>
      <c r="CB1185" s="30"/>
      <c r="CC1185" s="30"/>
      <c r="CD1185" s="30"/>
      <c r="CE1185" s="30"/>
      <c r="CF1185" s="30"/>
      <c r="CG1185" s="30"/>
      <c r="CH1185" s="30"/>
      <c r="CI1185" s="30"/>
      <c r="CJ1185" s="30"/>
      <c r="CK1185" s="30"/>
      <c r="CL1185" s="30"/>
      <c r="CM1185" s="30"/>
      <c r="CN1185" s="30"/>
      <c r="CO1185" s="30"/>
      <c r="CP1185" s="30"/>
      <c r="CQ1185" s="30"/>
      <c r="CR1185" s="30"/>
    </row>
    <row r="1186" spans="1:96" x14ac:dyDescent="0.25">
      <c r="A1186" s="30" t="s">
        <v>1158</v>
      </c>
      <c r="B1186" s="30">
        <v>5404</v>
      </c>
      <c r="C1186" s="30" t="s">
        <v>2651</v>
      </c>
      <c r="D1186" s="30">
        <v>1010</v>
      </c>
      <c r="E1186" s="30"/>
      <c r="F1186" s="30"/>
      <c r="G1186" s="30"/>
      <c r="H1186" s="30"/>
      <c r="I1186" s="30"/>
      <c r="J1186" s="30"/>
      <c r="K1186" s="30"/>
      <c r="L1186" s="30"/>
      <c r="M1186" s="30"/>
      <c r="N1186" s="30"/>
      <c r="O1186" s="30"/>
      <c r="P1186" s="30"/>
      <c r="Q1186" s="30"/>
      <c r="R1186" s="30"/>
      <c r="S1186" s="30"/>
      <c r="T1186" s="30"/>
      <c r="U1186" s="30"/>
      <c r="V1186" s="30"/>
      <c r="W1186" s="30"/>
      <c r="X1186" s="30"/>
      <c r="Y1186" s="30"/>
      <c r="Z1186" s="30"/>
      <c r="AA1186" s="30"/>
      <c r="AB1186" s="30"/>
      <c r="AC1186" s="30"/>
      <c r="AD1186" s="30"/>
      <c r="AE1186" s="30"/>
      <c r="AF1186" s="30"/>
      <c r="AG1186" s="30"/>
      <c r="AH1186" s="30"/>
      <c r="AI1186" s="30"/>
      <c r="AJ1186" s="30"/>
      <c r="AK1186" s="30"/>
      <c r="AL1186" s="30"/>
      <c r="AM1186" s="30"/>
      <c r="AN1186" s="30"/>
      <c r="AO1186" s="30"/>
      <c r="AP1186" s="30"/>
      <c r="AQ1186" s="30"/>
      <c r="AR1186" s="30"/>
      <c r="AS1186" s="30"/>
      <c r="AT1186" s="30"/>
      <c r="AU1186" s="30"/>
      <c r="AV1186" s="30"/>
      <c r="AW1186" s="30"/>
      <c r="AX1186" s="30"/>
      <c r="AY1186" s="30"/>
      <c r="AZ1186" s="30"/>
      <c r="BA1186" s="30"/>
      <c r="BB1186" s="30"/>
      <c r="BC1186" s="30"/>
      <c r="BD1186" s="30"/>
      <c r="BE1186" s="30"/>
      <c r="BF1186" s="30"/>
      <c r="BG1186" s="30"/>
      <c r="BH1186" s="30"/>
      <c r="BI1186" s="30"/>
      <c r="BJ1186" s="30"/>
      <c r="BK1186" s="30"/>
      <c r="BL1186" s="30"/>
      <c r="BM1186" s="30"/>
      <c r="BN1186" s="30"/>
      <c r="BO1186" s="30"/>
      <c r="BP1186" s="30"/>
      <c r="BQ1186" s="30"/>
      <c r="BR1186" s="30"/>
      <c r="BS1186" s="30"/>
      <c r="BT1186" s="30"/>
      <c r="BU1186" s="30"/>
      <c r="BV1186" s="30"/>
      <c r="BW1186" s="30"/>
      <c r="BX1186" s="30"/>
      <c r="BY1186" s="30"/>
      <c r="BZ1186" s="30"/>
      <c r="CA1186" s="30"/>
      <c r="CB1186" s="30"/>
      <c r="CC1186" s="30"/>
      <c r="CD1186" s="30"/>
      <c r="CE1186" s="30"/>
      <c r="CF1186" s="30"/>
      <c r="CG1186" s="30"/>
      <c r="CH1186" s="30"/>
      <c r="CI1186" s="30"/>
      <c r="CJ1186" s="30"/>
      <c r="CK1186" s="30"/>
      <c r="CL1186" s="30"/>
      <c r="CM1186" s="30"/>
      <c r="CN1186" s="30"/>
      <c r="CO1186" s="30"/>
      <c r="CP1186" s="30"/>
      <c r="CQ1186" s="30"/>
      <c r="CR1186" s="30"/>
    </row>
    <row r="1187" spans="1:96" x14ac:dyDescent="0.25">
      <c r="A1187" s="30" t="s">
        <v>1159</v>
      </c>
      <c r="B1187" s="30">
        <v>5412</v>
      </c>
      <c r="C1187" s="30" t="s">
        <v>2857</v>
      </c>
      <c r="D1187" s="30">
        <v>3120</v>
      </c>
      <c r="E1187" s="30"/>
      <c r="F1187" s="30"/>
      <c r="G1187" s="30"/>
      <c r="H1187" s="30"/>
      <c r="I1187" s="30"/>
      <c r="J1187" s="30"/>
      <c r="K1187" s="30"/>
      <c r="L1187" s="30"/>
      <c r="M1187" s="30"/>
      <c r="N1187" s="30"/>
      <c r="O1187" s="30"/>
      <c r="P1187" s="30"/>
      <c r="Q1187" s="30"/>
      <c r="R1187" s="30"/>
      <c r="S1187" s="30"/>
      <c r="T1187" s="30"/>
      <c r="U1187" s="30"/>
      <c r="V1187" s="30"/>
      <c r="W1187" s="30"/>
      <c r="X1187" s="30"/>
      <c r="Y1187" s="30"/>
      <c r="Z1187" s="30"/>
      <c r="AA1187" s="30"/>
      <c r="AB1187" s="30"/>
      <c r="AC1187" s="30"/>
      <c r="AD1187" s="30"/>
      <c r="AE1187" s="30"/>
      <c r="AF1187" s="30"/>
      <c r="AG1187" s="30"/>
      <c r="AH1187" s="30"/>
      <c r="AI1187" s="30"/>
      <c r="AJ1187" s="30"/>
      <c r="AK1187" s="30"/>
      <c r="AL1187" s="30"/>
      <c r="AM1187" s="30"/>
      <c r="AN1187" s="30"/>
      <c r="AO1187" s="30"/>
      <c r="AP1187" s="30"/>
      <c r="AQ1187" s="30"/>
      <c r="AR1187" s="30"/>
      <c r="AS1187" s="30"/>
      <c r="AT1187" s="30"/>
      <c r="AU1187" s="30"/>
      <c r="AV1187" s="30"/>
      <c r="AW1187" s="30"/>
      <c r="AX1187" s="30"/>
      <c r="AY1187" s="30"/>
      <c r="AZ1187" s="30"/>
      <c r="BA1187" s="30"/>
      <c r="BB1187" s="30"/>
      <c r="BC1187" s="30"/>
      <c r="BD1187" s="30"/>
      <c r="BE1187" s="30"/>
      <c r="BF1187" s="30"/>
      <c r="BG1187" s="30"/>
      <c r="BH1187" s="30"/>
      <c r="BI1187" s="30"/>
      <c r="BJ1187" s="30"/>
      <c r="BK1187" s="30"/>
      <c r="BL1187" s="30"/>
      <c r="BM1187" s="30"/>
      <c r="BN1187" s="30"/>
      <c r="BO1187" s="30"/>
      <c r="BP1187" s="30"/>
      <c r="BQ1187" s="30"/>
      <c r="BR1187" s="30"/>
      <c r="BS1187" s="30"/>
      <c r="BT1187" s="30"/>
      <c r="BU1187" s="30"/>
      <c r="BV1187" s="30"/>
      <c r="BW1187" s="30"/>
      <c r="BX1187" s="30"/>
      <c r="BY1187" s="30"/>
      <c r="BZ1187" s="30"/>
      <c r="CA1187" s="30"/>
      <c r="CB1187" s="30"/>
      <c r="CC1187" s="30"/>
      <c r="CD1187" s="30"/>
      <c r="CE1187" s="30"/>
      <c r="CF1187" s="30"/>
      <c r="CG1187" s="30"/>
      <c r="CH1187" s="30"/>
      <c r="CI1187" s="30"/>
      <c r="CJ1187" s="30"/>
      <c r="CK1187" s="30"/>
      <c r="CL1187" s="30"/>
      <c r="CM1187" s="30"/>
      <c r="CN1187" s="30"/>
      <c r="CO1187" s="30"/>
      <c r="CP1187" s="30"/>
      <c r="CQ1187" s="30"/>
      <c r="CR1187" s="30"/>
    </row>
    <row r="1188" spans="1:96" x14ac:dyDescent="0.25">
      <c r="A1188" s="30" t="s">
        <v>1160</v>
      </c>
      <c r="B1188" s="30">
        <v>5414</v>
      </c>
      <c r="C1188" s="30" t="s">
        <v>2882</v>
      </c>
      <c r="D1188" s="30">
        <v>1140</v>
      </c>
      <c r="E1188" s="30"/>
      <c r="F1188" s="30"/>
      <c r="G1188" s="30"/>
      <c r="H1188" s="30"/>
      <c r="I1188" s="30"/>
      <c r="J1188" s="30"/>
      <c r="K1188" s="30"/>
      <c r="L1188" s="30"/>
      <c r="M1188" s="30"/>
      <c r="N1188" s="30"/>
      <c r="O1188" s="30"/>
      <c r="P1188" s="30"/>
      <c r="Q1188" s="30"/>
      <c r="R1188" s="30"/>
      <c r="S1188" s="30"/>
      <c r="T1188" s="30"/>
      <c r="U1188" s="30"/>
      <c r="V1188" s="30"/>
      <c r="W1188" s="30"/>
      <c r="X1188" s="30"/>
      <c r="Y1188" s="30"/>
      <c r="Z1188" s="30"/>
      <c r="AA1188" s="30"/>
      <c r="AB1188" s="30"/>
      <c r="AC1188" s="30"/>
      <c r="AD1188" s="30"/>
      <c r="AE1188" s="30"/>
      <c r="AF1188" s="30"/>
      <c r="AG1188" s="30"/>
      <c r="AH1188" s="30"/>
      <c r="AI1188" s="30"/>
      <c r="AJ1188" s="30"/>
      <c r="AK1188" s="30"/>
      <c r="AL1188" s="30"/>
      <c r="AM1188" s="30"/>
      <c r="AN1188" s="30"/>
      <c r="AO1188" s="30"/>
      <c r="AP1188" s="30"/>
      <c r="AQ1188" s="30"/>
      <c r="AR1188" s="30"/>
      <c r="AS1188" s="30"/>
      <c r="AT1188" s="30"/>
      <c r="AU1188" s="30"/>
      <c r="AV1188" s="30"/>
      <c r="AW1188" s="30"/>
      <c r="AX1188" s="30"/>
      <c r="AY1188" s="30"/>
      <c r="AZ1188" s="30"/>
      <c r="BA1188" s="30"/>
      <c r="BB1188" s="30"/>
      <c r="BC1188" s="30"/>
      <c r="BD1188" s="30"/>
      <c r="BE1188" s="30"/>
      <c r="BF1188" s="30"/>
      <c r="BG1188" s="30"/>
      <c r="BH1188" s="30"/>
      <c r="BI1188" s="30"/>
      <c r="BJ1188" s="30"/>
      <c r="BK1188" s="30"/>
      <c r="BL1188" s="30"/>
      <c r="BM1188" s="30"/>
      <c r="BN1188" s="30"/>
      <c r="BO1188" s="30"/>
      <c r="BP1188" s="30"/>
      <c r="BQ1188" s="30"/>
      <c r="BR1188" s="30"/>
      <c r="BS1188" s="30"/>
      <c r="BT1188" s="30"/>
      <c r="BU1188" s="30"/>
      <c r="BV1188" s="30"/>
      <c r="BW1188" s="30"/>
      <c r="BX1188" s="30"/>
      <c r="BY1188" s="30"/>
      <c r="BZ1188" s="30"/>
      <c r="CA1188" s="30"/>
      <c r="CB1188" s="30"/>
      <c r="CC1188" s="30"/>
      <c r="CD1188" s="30"/>
      <c r="CE1188" s="30"/>
      <c r="CF1188" s="30"/>
      <c r="CG1188" s="30"/>
      <c r="CH1188" s="30"/>
      <c r="CI1188" s="30"/>
      <c r="CJ1188" s="30"/>
      <c r="CK1188" s="30"/>
      <c r="CL1188" s="30"/>
      <c r="CM1188" s="30"/>
      <c r="CN1188" s="30"/>
      <c r="CO1188" s="30"/>
      <c r="CP1188" s="30"/>
      <c r="CQ1188" s="30"/>
      <c r="CR1188" s="30"/>
    </row>
    <row r="1189" spans="1:96" x14ac:dyDescent="0.25">
      <c r="A1189" s="30" t="s">
        <v>1161</v>
      </c>
      <c r="B1189" s="30">
        <v>5418</v>
      </c>
      <c r="C1189" s="30" t="s">
        <v>2641</v>
      </c>
      <c r="D1189" s="30">
        <v>20</v>
      </c>
      <c r="E1189" s="30"/>
      <c r="F1189" s="30"/>
      <c r="G1189" s="30"/>
      <c r="H1189" s="30"/>
      <c r="I1189" s="30"/>
      <c r="J1189" s="30"/>
      <c r="K1189" s="30"/>
      <c r="L1189" s="30"/>
      <c r="M1189" s="30"/>
      <c r="N1189" s="30"/>
      <c r="O1189" s="30"/>
      <c r="P1189" s="30"/>
      <c r="Q1189" s="30"/>
      <c r="R1189" s="30"/>
      <c r="S1189" s="30"/>
      <c r="T1189" s="30"/>
      <c r="U1189" s="30"/>
      <c r="V1189" s="30"/>
      <c r="W1189" s="30"/>
      <c r="X1189" s="30"/>
      <c r="Y1189" s="30"/>
      <c r="Z1189" s="30"/>
      <c r="AA1189" s="30"/>
      <c r="AB1189" s="30"/>
      <c r="AC1189" s="30"/>
      <c r="AD1189" s="30"/>
      <c r="AE1189" s="30"/>
      <c r="AF1189" s="30"/>
      <c r="AG1189" s="30"/>
      <c r="AH1189" s="30"/>
      <c r="AI1189" s="30"/>
      <c r="AJ1189" s="30"/>
      <c r="AK1189" s="30"/>
      <c r="AL1189" s="30"/>
      <c r="AM1189" s="30"/>
      <c r="AN1189" s="30"/>
      <c r="AO1189" s="30"/>
      <c r="AP1189" s="30"/>
      <c r="AQ1189" s="30"/>
      <c r="AR1189" s="30"/>
      <c r="AS1189" s="30"/>
      <c r="AT1189" s="30"/>
      <c r="AU1189" s="30"/>
      <c r="AV1189" s="30"/>
      <c r="AW1189" s="30"/>
      <c r="AX1189" s="30"/>
      <c r="AY1189" s="30"/>
      <c r="AZ1189" s="30"/>
      <c r="BA1189" s="30"/>
      <c r="BB1189" s="30"/>
      <c r="BC1189" s="30"/>
      <c r="BD1189" s="30"/>
      <c r="BE1189" s="30"/>
      <c r="BF1189" s="30"/>
      <c r="BG1189" s="30"/>
      <c r="BH1189" s="30"/>
      <c r="BI1189" s="30"/>
      <c r="BJ1189" s="30"/>
      <c r="BK1189" s="30"/>
      <c r="BL1189" s="30"/>
      <c r="BM1189" s="30"/>
      <c r="BN1189" s="30"/>
      <c r="BO1189" s="30"/>
      <c r="BP1189" s="30"/>
      <c r="BQ1189" s="30"/>
      <c r="BR1189" s="30"/>
      <c r="BS1189" s="30"/>
      <c r="BT1189" s="30"/>
      <c r="BU1189" s="30"/>
      <c r="BV1189" s="30"/>
      <c r="BW1189" s="30"/>
      <c r="BX1189" s="30"/>
      <c r="BY1189" s="30"/>
      <c r="BZ1189" s="30"/>
      <c r="CA1189" s="30"/>
      <c r="CB1189" s="30"/>
      <c r="CC1189" s="30"/>
      <c r="CD1189" s="30"/>
      <c r="CE1189" s="30"/>
      <c r="CF1189" s="30"/>
      <c r="CG1189" s="30"/>
      <c r="CH1189" s="30"/>
      <c r="CI1189" s="30"/>
      <c r="CJ1189" s="30"/>
      <c r="CK1189" s="30"/>
      <c r="CL1189" s="30"/>
      <c r="CM1189" s="30"/>
      <c r="CN1189" s="30"/>
      <c r="CO1189" s="30"/>
      <c r="CP1189" s="30"/>
      <c r="CQ1189" s="30"/>
      <c r="CR1189" s="30"/>
    </row>
    <row r="1190" spans="1:96" x14ac:dyDescent="0.25">
      <c r="A1190" s="30" t="s">
        <v>1162</v>
      </c>
      <c r="B1190" s="30">
        <v>2952</v>
      </c>
      <c r="C1190" s="30" t="s">
        <v>2647</v>
      </c>
      <c r="D1190" s="30">
        <v>900</v>
      </c>
      <c r="E1190" s="30"/>
      <c r="F1190" s="30"/>
      <c r="G1190" s="30"/>
      <c r="H1190" s="30"/>
      <c r="I1190" s="30"/>
      <c r="J1190" s="30"/>
      <c r="K1190" s="30"/>
      <c r="L1190" s="30"/>
      <c r="M1190" s="30"/>
      <c r="N1190" s="30"/>
      <c r="O1190" s="30"/>
      <c r="P1190" s="30"/>
      <c r="Q1190" s="30"/>
      <c r="R1190" s="30"/>
      <c r="S1190" s="30"/>
      <c r="T1190" s="30"/>
      <c r="U1190" s="30"/>
      <c r="V1190" s="30"/>
      <c r="W1190" s="30"/>
      <c r="X1190" s="30"/>
      <c r="Y1190" s="30"/>
      <c r="Z1190" s="30"/>
      <c r="AA1190" s="30"/>
      <c r="AB1190" s="30"/>
      <c r="AC1190" s="30"/>
      <c r="AD1190" s="30"/>
      <c r="AE1190" s="30"/>
      <c r="AF1190" s="30"/>
      <c r="AG1190" s="30"/>
      <c r="AH1190" s="30"/>
      <c r="AI1190" s="30"/>
      <c r="AJ1190" s="30"/>
      <c r="AK1190" s="30"/>
      <c r="AL1190" s="30"/>
      <c r="AM1190" s="30"/>
      <c r="AN1190" s="30"/>
      <c r="AO1190" s="30"/>
      <c r="AP1190" s="30"/>
      <c r="AQ1190" s="30"/>
      <c r="AR1190" s="30"/>
      <c r="AS1190" s="30"/>
      <c r="AT1190" s="30"/>
      <c r="AU1190" s="30"/>
      <c r="AV1190" s="30"/>
      <c r="AW1190" s="30"/>
      <c r="AX1190" s="30"/>
      <c r="AY1190" s="30"/>
      <c r="AZ1190" s="30"/>
      <c r="BA1190" s="30"/>
      <c r="BB1190" s="30"/>
      <c r="BC1190" s="30"/>
      <c r="BD1190" s="30"/>
      <c r="BE1190" s="30"/>
      <c r="BF1190" s="30"/>
      <c r="BG1190" s="30"/>
      <c r="BH1190" s="30"/>
      <c r="BI1190" s="30"/>
      <c r="BJ1190" s="30"/>
      <c r="BK1190" s="30"/>
      <c r="BL1190" s="30"/>
      <c r="BM1190" s="30"/>
      <c r="BN1190" s="30"/>
      <c r="BO1190" s="30"/>
      <c r="BP1190" s="30"/>
      <c r="BQ1190" s="30"/>
      <c r="BR1190" s="30"/>
      <c r="BS1190" s="30"/>
      <c r="BT1190" s="30"/>
      <c r="BU1190" s="30"/>
      <c r="BV1190" s="30"/>
      <c r="BW1190" s="30"/>
      <c r="BX1190" s="30"/>
      <c r="BY1190" s="30"/>
      <c r="BZ1190" s="30"/>
      <c r="CA1190" s="30"/>
      <c r="CB1190" s="30"/>
      <c r="CC1190" s="30"/>
      <c r="CD1190" s="30"/>
      <c r="CE1190" s="30"/>
      <c r="CF1190" s="30"/>
      <c r="CG1190" s="30"/>
      <c r="CH1190" s="30"/>
      <c r="CI1190" s="30"/>
      <c r="CJ1190" s="30"/>
      <c r="CK1190" s="30"/>
      <c r="CL1190" s="30"/>
      <c r="CM1190" s="30"/>
      <c r="CN1190" s="30"/>
      <c r="CO1190" s="30"/>
      <c r="CP1190" s="30"/>
      <c r="CQ1190" s="30"/>
      <c r="CR1190" s="30"/>
    </row>
    <row r="1191" spans="1:96" x14ac:dyDescent="0.25">
      <c r="A1191" s="30" t="s">
        <v>1163</v>
      </c>
      <c r="B1191" s="30">
        <v>5422</v>
      </c>
      <c r="C1191" s="30" t="s">
        <v>2885</v>
      </c>
      <c r="D1191" s="30">
        <v>550</v>
      </c>
      <c r="E1191" s="30"/>
      <c r="F1191" s="30"/>
      <c r="G1191" s="30"/>
      <c r="H1191" s="30"/>
      <c r="I1191" s="30"/>
      <c r="J1191" s="30"/>
      <c r="K1191" s="30"/>
      <c r="L1191" s="30"/>
      <c r="M1191" s="30"/>
      <c r="N1191" s="30"/>
      <c r="O1191" s="30"/>
      <c r="P1191" s="30"/>
      <c r="Q1191" s="30"/>
      <c r="R1191" s="30"/>
      <c r="S1191" s="30"/>
      <c r="T1191" s="30"/>
      <c r="U1191" s="30"/>
      <c r="V1191" s="30"/>
      <c r="W1191" s="30"/>
      <c r="X1191" s="30"/>
      <c r="Y1191" s="30"/>
      <c r="Z1191" s="30"/>
      <c r="AA1191" s="30"/>
      <c r="AB1191" s="30"/>
      <c r="AC1191" s="30"/>
      <c r="AD1191" s="30"/>
      <c r="AE1191" s="30"/>
      <c r="AF1191" s="30"/>
      <c r="AG1191" s="30"/>
      <c r="AH1191" s="30"/>
      <c r="AI1191" s="30"/>
      <c r="AJ1191" s="30"/>
      <c r="AK1191" s="30"/>
      <c r="AL1191" s="30"/>
      <c r="AM1191" s="30"/>
      <c r="AN1191" s="30"/>
      <c r="AO1191" s="30"/>
      <c r="AP1191" s="30"/>
      <c r="AQ1191" s="30"/>
      <c r="AR1191" s="30"/>
      <c r="AS1191" s="30"/>
      <c r="AT1191" s="30"/>
      <c r="AU1191" s="30"/>
      <c r="AV1191" s="30"/>
      <c r="AW1191" s="30"/>
      <c r="AX1191" s="30"/>
      <c r="AY1191" s="30"/>
      <c r="AZ1191" s="30"/>
      <c r="BA1191" s="30"/>
      <c r="BB1191" s="30"/>
      <c r="BC1191" s="30"/>
      <c r="BD1191" s="30"/>
      <c r="BE1191" s="30"/>
      <c r="BF1191" s="30"/>
      <c r="BG1191" s="30"/>
      <c r="BH1191" s="30"/>
      <c r="BI1191" s="30"/>
      <c r="BJ1191" s="30"/>
      <c r="BK1191" s="30"/>
      <c r="BL1191" s="30"/>
      <c r="BM1191" s="30"/>
      <c r="BN1191" s="30"/>
      <c r="BO1191" s="30"/>
      <c r="BP1191" s="30"/>
      <c r="BQ1191" s="30"/>
      <c r="BR1191" s="30"/>
      <c r="BS1191" s="30"/>
      <c r="BT1191" s="30"/>
      <c r="BU1191" s="30"/>
      <c r="BV1191" s="30"/>
      <c r="BW1191" s="30"/>
      <c r="BX1191" s="30"/>
      <c r="BY1191" s="30"/>
      <c r="BZ1191" s="30"/>
      <c r="CA1191" s="30"/>
      <c r="CB1191" s="30"/>
      <c r="CC1191" s="30"/>
      <c r="CD1191" s="30"/>
      <c r="CE1191" s="30"/>
      <c r="CF1191" s="30"/>
      <c r="CG1191" s="30"/>
      <c r="CH1191" s="30"/>
      <c r="CI1191" s="30"/>
      <c r="CJ1191" s="30"/>
      <c r="CK1191" s="30"/>
      <c r="CL1191" s="30"/>
      <c r="CM1191" s="30"/>
      <c r="CN1191" s="30"/>
      <c r="CO1191" s="30"/>
      <c r="CP1191" s="30"/>
      <c r="CQ1191" s="30"/>
      <c r="CR1191" s="30"/>
    </row>
    <row r="1192" spans="1:96" x14ac:dyDescent="0.25">
      <c r="A1192" s="30" t="s">
        <v>1164</v>
      </c>
      <c r="B1192" s="30">
        <v>5436</v>
      </c>
      <c r="C1192" s="30" t="s">
        <v>2780</v>
      </c>
      <c r="D1192" s="30">
        <v>2035</v>
      </c>
      <c r="E1192" s="30"/>
      <c r="F1192" s="30"/>
      <c r="G1192" s="30"/>
      <c r="H1192" s="30"/>
      <c r="I1192" s="30"/>
      <c r="J1192" s="30"/>
      <c r="K1192" s="30"/>
      <c r="L1192" s="30"/>
      <c r="M1192" s="30"/>
      <c r="N1192" s="30"/>
      <c r="O1192" s="30"/>
      <c r="P1192" s="30"/>
      <c r="Q1192" s="30"/>
      <c r="R1192" s="30"/>
      <c r="S1192" s="30"/>
      <c r="T1192" s="30"/>
      <c r="U1192" s="30"/>
      <c r="V1192" s="30"/>
      <c r="W1192" s="30"/>
      <c r="X1192" s="30"/>
      <c r="Y1192" s="30"/>
      <c r="Z1192" s="30"/>
      <c r="AA1192" s="30"/>
      <c r="AB1192" s="30"/>
      <c r="AC1192" s="30"/>
      <c r="AD1192" s="30"/>
      <c r="AE1192" s="30"/>
      <c r="AF1192" s="30"/>
      <c r="AG1192" s="30"/>
      <c r="AH1192" s="30"/>
      <c r="AI1192" s="30"/>
      <c r="AJ1192" s="30"/>
      <c r="AK1192" s="30"/>
      <c r="AL1192" s="30"/>
      <c r="AM1192" s="30"/>
      <c r="AN1192" s="30"/>
      <c r="AO1192" s="30"/>
      <c r="AP1192" s="30"/>
      <c r="AQ1192" s="30"/>
      <c r="AR1192" s="30"/>
      <c r="AS1192" s="30"/>
      <c r="AT1192" s="30"/>
      <c r="AU1192" s="30"/>
      <c r="AV1192" s="30"/>
      <c r="AW1192" s="30"/>
      <c r="AX1192" s="30"/>
      <c r="AY1192" s="30"/>
      <c r="AZ1192" s="30"/>
      <c r="BA1192" s="30"/>
      <c r="BB1192" s="30"/>
      <c r="BC1192" s="30"/>
      <c r="BD1192" s="30"/>
      <c r="BE1192" s="30"/>
      <c r="BF1192" s="30"/>
      <c r="BG1192" s="30"/>
      <c r="BH1192" s="30"/>
      <c r="BI1192" s="30"/>
      <c r="BJ1192" s="30"/>
      <c r="BK1192" s="30"/>
      <c r="BL1192" s="30"/>
      <c r="BM1192" s="30"/>
      <c r="BN1192" s="30"/>
      <c r="BO1192" s="30"/>
      <c r="BP1192" s="30"/>
      <c r="BQ1192" s="30"/>
      <c r="BR1192" s="30"/>
      <c r="BS1192" s="30"/>
      <c r="BT1192" s="30"/>
      <c r="BU1192" s="30"/>
      <c r="BV1192" s="30"/>
      <c r="BW1192" s="30"/>
      <c r="BX1192" s="30"/>
      <c r="BY1192" s="30"/>
      <c r="BZ1192" s="30"/>
      <c r="CA1192" s="30"/>
      <c r="CB1192" s="30"/>
      <c r="CC1192" s="30"/>
      <c r="CD1192" s="30"/>
      <c r="CE1192" s="30"/>
      <c r="CF1192" s="30"/>
      <c r="CG1192" s="30"/>
      <c r="CH1192" s="30"/>
      <c r="CI1192" s="30"/>
      <c r="CJ1192" s="30"/>
      <c r="CK1192" s="30"/>
      <c r="CL1192" s="30"/>
      <c r="CM1192" s="30"/>
      <c r="CN1192" s="30"/>
      <c r="CO1192" s="30"/>
      <c r="CP1192" s="30"/>
      <c r="CQ1192" s="30"/>
      <c r="CR1192" s="30"/>
    </row>
    <row r="1193" spans="1:96" x14ac:dyDescent="0.25">
      <c r="A1193" s="30" t="s">
        <v>1165</v>
      </c>
      <c r="B1193" s="30">
        <v>5446</v>
      </c>
      <c r="C1193" s="30" t="s">
        <v>2960</v>
      </c>
      <c r="D1193" s="30">
        <v>2070</v>
      </c>
      <c r="E1193" s="30"/>
      <c r="F1193" s="30"/>
      <c r="G1193" s="30"/>
      <c r="H1193" s="30"/>
      <c r="I1193" s="30"/>
      <c r="J1193" s="30"/>
      <c r="K1193" s="30"/>
      <c r="L1193" s="30"/>
      <c r="M1193" s="30"/>
      <c r="N1193" s="30"/>
      <c r="O1193" s="30"/>
      <c r="P1193" s="30"/>
      <c r="Q1193" s="30"/>
      <c r="R1193" s="30"/>
      <c r="S1193" s="30"/>
      <c r="T1193" s="30"/>
      <c r="U1193" s="30"/>
      <c r="V1193" s="30"/>
      <c r="W1193" s="30"/>
      <c r="X1193" s="30"/>
      <c r="Y1193" s="30"/>
      <c r="Z1193" s="30"/>
      <c r="AA1193" s="30"/>
      <c r="AB1193" s="30"/>
      <c r="AC1193" s="30"/>
      <c r="AD1193" s="30"/>
      <c r="AE1193" s="30"/>
      <c r="AF1193" s="30"/>
      <c r="AG1193" s="30"/>
      <c r="AH1193" s="30"/>
      <c r="AI1193" s="30"/>
      <c r="AJ1193" s="30"/>
      <c r="AK1193" s="30"/>
      <c r="AL1193" s="30"/>
      <c r="AM1193" s="30"/>
      <c r="AN1193" s="30"/>
      <c r="AO1193" s="30"/>
      <c r="AP1193" s="30"/>
      <c r="AQ1193" s="30"/>
      <c r="AR1193" s="30"/>
      <c r="AS1193" s="30"/>
      <c r="AT1193" s="30"/>
      <c r="AU1193" s="30"/>
      <c r="AV1193" s="30"/>
      <c r="AW1193" s="30"/>
      <c r="AX1193" s="30"/>
      <c r="AY1193" s="30"/>
      <c r="AZ1193" s="30"/>
      <c r="BA1193" s="30"/>
      <c r="BB1193" s="30"/>
      <c r="BC1193" s="30"/>
      <c r="BD1193" s="30"/>
      <c r="BE1193" s="30"/>
      <c r="BF1193" s="30"/>
      <c r="BG1193" s="30"/>
      <c r="BH1193" s="30"/>
      <c r="BI1193" s="30"/>
      <c r="BJ1193" s="30"/>
      <c r="BK1193" s="30"/>
      <c r="BL1193" s="30"/>
      <c r="BM1193" s="30"/>
      <c r="BN1193" s="30"/>
      <c r="BO1193" s="30"/>
      <c r="BP1193" s="30"/>
      <c r="BQ1193" s="30"/>
      <c r="BR1193" s="30"/>
      <c r="BS1193" s="30"/>
      <c r="BT1193" s="30"/>
      <c r="BU1193" s="30"/>
      <c r="BV1193" s="30"/>
      <c r="BW1193" s="30"/>
      <c r="BX1193" s="30"/>
      <c r="BY1193" s="30"/>
      <c r="BZ1193" s="30"/>
      <c r="CA1193" s="30"/>
      <c r="CB1193" s="30"/>
      <c r="CC1193" s="30"/>
      <c r="CD1193" s="30"/>
      <c r="CE1193" s="30"/>
      <c r="CF1193" s="30"/>
      <c r="CG1193" s="30"/>
      <c r="CH1193" s="30"/>
      <c r="CI1193" s="30"/>
      <c r="CJ1193" s="30"/>
      <c r="CK1193" s="30"/>
      <c r="CL1193" s="30"/>
      <c r="CM1193" s="30"/>
      <c r="CN1193" s="30"/>
      <c r="CO1193" s="30"/>
      <c r="CP1193" s="30"/>
      <c r="CQ1193" s="30"/>
      <c r="CR1193" s="30"/>
    </row>
    <row r="1194" spans="1:96" x14ac:dyDescent="0.25">
      <c r="A1194" s="30" t="s">
        <v>1166</v>
      </c>
      <c r="B1194" s="30">
        <v>5452</v>
      </c>
      <c r="C1194" s="30" t="s">
        <v>2960</v>
      </c>
      <c r="D1194" s="30">
        <v>2070</v>
      </c>
      <c r="E1194" s="30"/>
      <c r="F1194" s="30"/>
      <c r="G1194" s="30"/>
      <c r="H1194" s="30"/>
      <c r="I1194" s="30"/>
      <c r="J1194" s="30"/>
      <c r="K1194" s="30"/>
      <c r="L1194" s="30"/>
      <c r="M1194" s="30"/>
      <c r="N1194" s="30"/>
      <c r="O1194" s="30"/>
      <c r="P1194" s="30"/>
      <c r="Q1194" s="30"/>
      <c r="R1194" s="30"/>
      <c r="S1194" s="30"/>
      <c r="T1194" s="30"/>
      <c r="U1194" s="30"/>
      <c r="V1194" s="30"/>
      <c r="W1194" s="30"/>
      <c r="X1194" s="30"/>
      <c r="Y1194" s="30"/>
      <c r="Z1194" s="30"/>
      <c r="AA1194" s="30"/>
      <c r="AB1194" s="30"/>
      <c r="AC1194" s="30"/>
      <c r="AD1194" s="30"/>
      <c r="AE1194" s="30"/>
      <c r="AF1194" s="30"/>
      <c r="AG1194" s="30"/>
      <c r="AH1194" s="30"/>
      <c r="AI1194" s="30"/>
      <c r="AJ1194" s="30"/>
      <c r="AK1194" s="30"/>
      <c r="AL1194" s="30"/>
      <c r="AM1194" s="30"/>
      <c r="AN1194" s="30"/>
      <c r="AO1194" s="30"/>
      <c r="AP1194" s="30"/>
      <c r="AQ1194" s="30"/>
      <c r="AR1194" s="30"/>
      <c r="AS1194" s="30"/>
      <c r="AT1194" s="30"/>
      <c r="AU1194" s="30"/>
      <c r="AV1194" s="30"/>
      <c r="AW1194" s="30"/>
      <c r="AX1194" s="30"/>
      <c r="AY1194" s="30"/>
      <c r="AZ1194" s="30"/>
      <c r="BA1194" s="30"/>
      <c r="BB1194" s="30"/>
      <c r="BC1194" s="30"/>
      <c r="BD1194" s="30"/>
      <c r="BE1194" s="30"/>
      <c r="BF1194" s="30"/>
      <c r="BG1194" s="30"/>
      <c r="BH1194" s="30"/>
      <c r="BI1194" s="30"/>
      <c r="BJ1194" s="30"/>
      <c r="BK1194" s="30"/>
      <c r="BL1194" s="30"/>
      <c r="BM1194" s="30"/>
      <c r="BN1194" s="30"/>
      <c r="BO1194" s="30"/>
      <c r="BP1194" s="30"/>
      <c r="BQ1194" s="30"/>
      <c r="BR1194" s="30"/>
      <c r="BS1194" s="30"/>
      <c r="BT1194" s="30"/>
      <c r="BU1194" s="30"/>
      <c r="BV1194" s="30"/>
      <c r="BW1194" s="30"/>
      <c r="BX1194" s="30"/>
      <c r="BY1194" s="30"/>
      <c r="BZ1194" s="30"/>
      <c r="CA1194" s="30"/>
      <c r="CB1194" s="30"/>
      <c r="CC1194" s="30"/>
      <c r="CD1194" s="30"/>
      <c r="CE1194" s="30"/>
      <c r="CF1194" s="30"/>
      <c r="CG1194" s="30"/>
      <c r="CH1194" s="30"/>
      <c r="CI1194" s="30"/>
      <c r="CJ1194" s="30"/>
      <c r="CK1194" s="30"/>
      <c r="CL1194" s="30"/>
      <c r="CM1194" s="30"/>
      <c r="CN1194" s="30"/>
      <c r="CO1194" s="30"/>
      <c r="CP1194" s="30"/>
      <c r="CQ1194" s="30"/>
      <c r="CR1194" s="30"/>
    </row>
    <row r="1195" spans="1:96" x14ac:dyDescent="0.25">
      <c r="A1195" s="30" t="s">
        <v>1167</v>
      </c>
      <c r="B1195" s="30">
        <v>5450</v>
      </c>
      <c r="C1195" s="30" t="s">
        <v>2960</v>
      </c>
      <c r="D1195" s="30">
        <v>2070</v>
      </c>
      <c r="E1195" s="30"/>
      <c r="F1195" s="30"/>
      <c r="G1195" s="30"/>
      <c r="H1195" s="30"/>
      <c r="I1195" s="30"/>
      <c r="J1195" s="30"/>
      <c r="K1195" s="30"/>
      <c r="L1195" s="30"/>
      <c r="M1195" s="30"/>
      <c r="N1195" s="30"/>
      <c r="O1195" s="30"/>
      <c r="P1195" s="30"/>
      <c r="Q1195" s="30"/>
      <c r="R1195" s="30"/>
      <c r="S1195" s="30"/>
      <c r="T1195" s="30"/>
      <c r="U1195" s="30"/>
      <c r="V1195" s="30"/>
      <c r="W1195" s="30"/>
      <c r="X1195" s="30"/>
      <c r="Y1195" s="30"/>
      <c r="Z1195" s="30"/>
      <c r="AA1195" s="30"/>
      <c r="AB1195" s="30"/>
      <c r="AC1195" s="30"/>
      <c r="AD1195" s="30"/>
      <c r="AE1195" s="30"/>
      <c r="AF1195" s="30"/>
      <c r="AG1195" s="30"/>
      <c r="AH1195" s="30"/>
      <c r="AI1195" s="30"/>
      <c r="AJ1195" s="30"/>
      <c r="AK1195" s="30"/>
      <c r="AL1195" s="30"/>
      <c r="AM1195" s="30"/>
      <c r="AN1195" s="30"/>
      <c r="AO1195" s="30"/>
      <c r="AP1195" s="30"/>
      <c r="AQ1195" s="30"/>
      <c r="AR1195" s="30"/>
      <c r="AS1195" s="30"/>
      <c r="AT1195" s="30"/>
      <c r="AU1195" s="30"/>
      <c r="AV1195" s="30"/>
      <c r="AW1195" s="30"/>
      <c r="AX1195" s="30"/>
      <c r="AY1195" s="30"/>
      <c r="AZ1195" s="30"/>
      <c r="BA1195" s="30"/>
      <c r="BB1195" s="30"/>
      <c r="BC1195" s="30"/>
      <c r="BD1195" s="30"/>
      <c r="BE1195" s="30"/>
      <c r="BF1195" s="30"/>
      <c r="BG1195" s="30"/>
      <c r="BH1195" s="30"/>
      <c r="BI1195" s="30"/>
      <c r="BJ1195" s="30"/>
      <c r="BK1195" s="30"/>
      <c r="BL1195" s="30"/>
      <c r="BM1195" s="30"/>
      <c r="BN1195" s="30"/>
      <c r="BO1195" s="30"/>
      <c r="BP1195" s="30"/>
      <c r="BQ1195" s="30"/>
      <c r="BR1195" s="30"/>
      <c r="BS1195" s="30"/>
      <c r="BT1195" s="30"/>
      <c r="BU1195" s="30"/>
      <c r="BV1195" s="30"/>
      <c r="BW1195" s="30"/>
      <c r="BX1195" s="30"/>
      <c r="BY1195" s="30"/>
      <c r="BZ1195" s="30"/>
      <c r="CA1195" s="30"/>
      <c r="CB1195" s="30"/>
      <c r="CC1195" s="30"/>
      <c r="CD1195" s="30"/>
      <c r="CE1195" s="30"/>
      <c r="CF1195" s="30"/>
      <c r="CG1195" s="30"/>
      <c r="CH1195" s="30"/>
      <c r="CI1195" s="30"/>
      <c r="CJ1195" s="30"/>
      <c r="CK1195" s="30"/>
      <c r="CL1195" s="30"/>
      <c r="CM1195" s="30"/>
      <c r="CN1195" s="30"/>
      <c r="CO1195" s="30"/>
      <c r="CP1195" s="30"/>
      <c r="CQ1195" s="30"/>
      <c r="CR1195" s="30"/>
    </row>
    <row r="1196" spans="1:96" x14ac:dyDescent="0.25">
      <c r="A1196" s="30" t="s">
        <v>1168</v>
      </c>
      <c r="B1196" s="30">
        <v>5454</v>
      </c>
      <c r="C1196" s="30" t="s">
        <v>2666</v>
      </c>
      <c r="D1196" s="30">
        <v>1420</v>
      </c>
      <c r="E1196" s="30"/>
      <c r="F1196" s="30"/>
      <c r="G1196" s="30"/>
      <c r="H1196" s="30"/>
      <c r="I1196" s="30"/>
      <c r="J1196" s="30"/>
      <c r="K1196" s="30"/>
      <c r="L1196" s="30"/>
      <c r="M1196" s="30"/>
      <c r="N1196" s="30"/>
      <c r="O1196" s="30"/>
      <c r="P1196" s="30"/>
      <c r="Q1196" s="30"/>
      <c r="R1196" s="30"/>
      <c r="S1196" s="30"/>
      <c r="T1196" s="30"/>
      <c r="U1196" s="30"/>
      <c r="V1196" s="30"/>
      <c r="W1196" s="30"/>
      <c r="X1196" s="30"/>
      <c r="Y1196" s="30"/>
      <c r="Z1196" s="30"/>
      <c r="AA1196" s="30"/>
      <c r="AB1196" s="30"/>
      <c r="AC1196" s="30"/>
      <c r="AD1196" s="30"/>
      <c r="AE1196" s="30"/>
      <c r="AF1196" s="30"/>
      <c r="AG1196" s="30"/>
      <c r="AH1196" s="30"/>
      <c r="AI1196" s="30"/>
      <c r="AJ1196" s="30"/>
      <c r="AK1196" s="30"/>
      <c r="AL1196" s="30"/>
      <c r="AM1196" s="30"/>
      <c r="AN1196" s="30"/>
      <c r="AO1196" s="30"/>
      <c r="AP1196" s="30"/>
      <c r="AQ1196" s="30"/>
      <c r="AR1196" s="30"/>
      <c r="AS1196" s="30"/>
      <c r="AT1196" s="30"/>
      <c r="AU1196" s="30"/>
      <c r="AV1196" s="30"/>
      <c r="AW1196" s="30"/>
      <c r="AX1196" s="30"/>
      <c r="AY1196" s="30"/>
      <c r="AZ1196" s="30"/>
      <c r="BA1196" s="30"/>
      <c r="BB1196" s="30"/>
      <c r="BC1196" s="30"/>
      <c r="BD1196" s="30"/>
      <c r="BE1196" s="30"/>
      <c r="BF1196" s="30"/>
      <c r="BG1196" s="30"/>
      <c r="BH1196" s="30"/>
      <c r="BI1196" s="30"/>
      <c r="BJ1196" s="30"/>
      <c r="BK1196" s="30"/>
      <c r="BL1196" s="30"/>
      <c r="BM1196" s="30"/>
      <c r="BN1196" s="30"/>
      <c r="BO1196" s="30"/>
      <c r="BP1196" s="30"/>
      <c r="BQ1196" s="30"/>
      <c r="BR1196" s="30"/>
      <c r="BS1196" s="30"/>
      <c r="BT1196" s="30"/>
      <c r="BU1196" s="30"/>
      <c r="BV1196" s="30"/>
      <c r="BW1196" s="30"/>
      <c r="BX1196" s="30"/>
      <c r="BY1196" s="30"/>
      <c r="BZ1196" s="30"/>
      <c r="CA1196" s="30"/>
      <c r="CB1196" s="30"/>
      <c r="CC1196" s="30"/>
      <c r="CD1196" s="30"/>
      <c r="CE1196" s="30"/>
      <c r="CF1196" s="30"/>
      <c r="CG1196" s="30"/>
      <c r="CH1196" s="30"/>
      <c r="CI1196" s="30"/>
      <c r="CJ1196" s="30"/>
      <c r="CK1196" s="30"/>
      <c r="CL1196" s="30"/>
      <c r="CM1196" s="30"/>
      <c r="CN1196" s="30"/>
      <c r="CO1196" s="30"/>
      <c r="CP1196" s="30"/>
      <c r="CQ1196" s="30"/>
      <c r="CR1196" s="30"/>
    </row>
    <row r="1197" spans="1:96" x14ac:dyDescent="0.25">
      <c r="A1197" s="30" t="s">
        <v>1169</v>
      </c>
      <c r="B1197" s="30">
        <v>1136</v>
      </c>
      <c r="C1197" s="30" t="s">
        <v>2700</v>
      </c>
      <c r="D1197" s="30">
        <v>480</v>
      </c>
      <c r="E1197" s="30"/>
      <c r="F1197" s="30"/>
      <c r="G1197" s="30"/>
      <c r="H1197" s="30"/>
      <c r="I1197" s="30"/>
      <c r="J1197" s="30"/>
      <c r="K1197" s="30"/>
      <c r="L1197" s="30"/>
      <c r="M1197" s="30"/>
      <c r="N1197" s="30"/>
      <c r="O1197" s="30"/>
      <c r="P1197" s="30"/>
      <c r="Q1197" s="30"/>
      <c r="R1197" s="30"/>
      <c r="S1197" s="30"/>
      <c r="T1197" s="30"/>
      <c r="U1197" s="30"/>
      <c r="V1197" s="30"/>
      <c r="W1197" s="30"/>
      <c r="X1197" s="30"/>
      <c r="Y1197" s="30"/>
      <c r="Z1197" s="30"/>
      <c r="AA1197" s="30"/>
      <c r="AB1197" s="30"/>
      <c r="AC1197" s="30"/>
      <c r="AD1197" s="30"/>
      <c r="AE1197" s="30"/>
      <c r="AF1197" s="30"/>
      <c r="AG1197" s="30"/>
      <c r="AH1197" s="30"/>
      <c r="AI1197" s="30"/>
      <c r="AJ1197" s="30"/>
      <c r="AK1197" s="30"/>
      <c r="AL1197" s="30"/>
      <c r="AM1197" s="30"/>
      <c r="AN1197" s="30"/>
      <c r="AO1197" s="30"/>
      <c r="AP1197" s="30"/>
      <c r="AQ1197" s="30"/>
      <c r="AR1197" s="30"/>
      <c r="AS1197" s="30"/>
      <c r="AT1197" s="30"/>
      <c r="AU1197" s="30"/>
      <c r="AV1197" s="30"/>
      <c r="AW1197" s="30"/>
      <c r="AX1197" s="30"/>
      <c r="AY1197" s="30"/>
      <c r="AZ1197" s="30"/>
      <c r="BA1197" s="30"/>
      <c r="BB1197" s="30"/>
      <c r="BC1197" s="30"/>
      <c r="BD1197" s="30"/>
      <c r="BE1197" s="30"/>
      <c r="BF1197" s="30"/>
      <c r="BG1197" s="30"/>
      <c r="BH1197" s="30"/>
      <c r="BI1197" s="30"/>
      <c r="BJ1197" s="30"/>
      <c r="BK1197" s="30"/>
      <c r="BL1197" s="30"/>
      <c r="BM1197" s="30"/>
      <c r="BN1197" s="30"/>
      <c r="BO1197" s="30"/>
      <c r="BP1197" s="30"/>
      <c r="BQ1197" s="30"/>
      <c r="BR1197" s="30"/>
      <c r="BS1197" s="30"/>
      <c r="BT1197" s="30"/>
      <c r="BU1197" s="30"/>
      <c r="BV1197" s="30"/>
      <c r="BW1197" s="30"/>
      <c r="BX1197" s="30"/>
      <c r="BY1197" s="30"/>
      <c r="BZ1197" s="30"/>
      <c r="CA1197" s="30"/>
      <c r="CB1197" s="30"/>
      <c r="CC1197" s="30"/>
      <c r="CD1197" s="30"/>
      <c r="CE1197" s="30"/>
      <c r="CF1197" s="30"/>
      <c r="CG1197" s="30"/>
      <c r="CH1197" s="30"/>
      <c r="CI1197" s="30"/>
      <c r="CJ1197" s="30"/>
      <c r="CK1197" s="30"/>
      <c r="CL1197" s="30"/>
      <c r="CM1197" s="30"/>
      <c r="CN1197" s="30"/>
      <c r="CO1197" s="30"/>
      <c r="CP1197" s="30"/>
      <c r="CQ1197" s="30"/>
      <c r="CR1197" s="30"/>
    </row>
    <row r="1198" spans="1:96" x14ac:dyDescent="0.25">
      <c r="A1198" s="30" t="s">
        <v>1170</v>
      </c>
      <c r="B1198" s="30">
        <v>5460</v>
      </c>
      <c r="C1198" s="30" t="s">
        <v>2961</v>
      </c>
      <c r="D1198" s="30">
        <v>1030</v>
      </c>
      <c r="E1198" s="30"/>
      <c r="F1198" s="30"/>
      <c r="G1198" s="30"/>
      <c r="H1198" s="30"/>
      <c r="I1198" s="30"/>
      <c r="J1198" s="30"/>
      <c r="K1198" s="30"/>
      <c r="L1198" s="30"/>
      <c r="M1198" s="30"/>
      <c r="N1198" s="30"/>
      <c r="O1198" s="30"/>
      <c r="P1198" s="30"/>
      <c r="Q1198" s="30"/>
      <c r="R1198" s="30"/>
      <c r="S1198" s="30"/>
      <c r="T1198" s="30"/>
      <c r="U1198" s="30"/>
      <c r="V1198" s="30"/>
      <c r="W1198" s="30"/>
      <c r="X1198" s="30"/>
      <c r="Y1198" s="30"/>
      <c r="Z1198" s="30"/>
      <c r="AA1198" s="30"/>
      <c r="AB1198" s="30"/>
      <c r="AC1198" s="30"/>
      <c r="AD1198" s="30"/>
      <c r="AE1198" s="30"/>
      <c r="AF1198" s="30"/>
      <c r="AG1198" s="30"/>
      <c r="AH1198" s="30"/>
      <c r="AI1198" s="30"/>
      <c r="AJ1198" s="30"/>
      <c r="AK1198" s="30"/>
      <c r="AL1198" s="30"/>
      <c r="AM1198" s="30"/>
      <c r="AN1198" s="30"/>
      <c r="AO1198" s="30"/>
      <c r="AP1198" s="30"/>
      <c r="AQ1198" s="30"/>
      <c r="AR1198" s="30"/>
      <c r="AS1198" s="30"/>
      <c r="AT1198" s="30"/>
      <c r="AU1198" s="30"/>
      <c r="AV1198" s="30"/>
      <c r="AW1198" s="30"/>
      <c r="AX1198" s="30"/>
      <c r="AY1198" s="30"/>
      <c r="AZ1198" s="30"/>
      <c r="BA1198" s="30"/>
      <c r="BB1198" s="30"/>
      <c r="BC1198" s="30"/>
      <c r="BD1198" s="30"/>
      <c r="BE1198" s="30"/>
      <c r="BF1198" s="30"/>
      <c r="BG1198" s="30"/>
      <c r="BH1198" s="30"/>
      <c r="BI1198" s="30"/>
      <c r="BJ1198" s="30"/>
      <c r="BK1198" s="30"/>
      <c r="BL1198" s="30"/>
      <c r="BM1198" s="30"/>
      <c r="BN1198" s="30"/>
      <c r="BO1198" s="30"/>
      <c r="BP1198" s="30"/>
      <c r="BQ1198" s="30"/>
      <c r="BR1198" s="30"/>
      <c r="BS1198" s="30"/>
      <c r="BT1198" s="30"/>
      <c r="BU1198" s="30"/>
      <c r="BV1198" s="30"/>
      <c r="BW1198" s="30"/>
      <c r="BX1198" s="30"/>
      <c r="BY1198" s="30"/>
      <c r="BZ1198" s="30"/>
      <c r="CA1198" s="30"/>
      <c r="CB1198" s="30"/>
      <c r="CC1198" s="30"/>
      <c r="CD1198" s="30"/>
      <c r="CE1198" s="30"/>
      <c r="CF1198" s="30"/>
      <c r="CG1198" s="30"/>
      <c r="CH1198" s="30"/>
      <c r="CI1198" s="30"/>
      <c r="CJ1198" s="30"/>
      <c r="CK1198" s="30"/>
      <c r="CL1198" s="30"/>
      <c r="CM1198" s="30"/>
      <c r="CN1198" s="30"/>
      <c r="CO1198" s="30"/>
      <c r="CP1198" s="30"/>
      <c r="CQ1198" s="30"/>
      <c r="CR1198" s="30"/>
    </row>
    <row r="1199" spans="1:96" x14ac:dyDescent="0.25">
      <c r="A1199" s="30" t="s">
        <v>1171</v>
      </c>
      <c r="B1199" s="30">
        <v>5468</v>
      </c>
      <c r="C1199" s="30" t="s">
        <v>2961</v>
      </c>
      <c r="D1199" s="30">
        <v>1030</v>
      </c>
      <c r="E1199" s="30"/>
      <c r="F1199" s="30"/>
      <c r="G1199" s="30"/>
      <c r="H1199" s="30"/>
      <c r="I1199" s="30"/>
      <c r="J1199" s="30"/>
      <c r="K1199" s="30"/>
      <c r="L1199" s="30"/>
      <c r="M1199" s="30"/>
      <c r="N1199" s="30"/>
      <c r="O1199" s="30"/>
      <c r="P1199" s="30"/>
      <c r="Q1199" s="30"/>
      <c r="R1199" s="30"/>
      <c r="S1199" s="30"/>
      <c r="T1199" s="30"/>
      <c r="U1199" s="30"/>
      <c r="V1199" s="30"/>
      <c r="W1199" s="30"/>
      <c r="X1199" s="30"/>
      <c r="Y1199" s="30"/>
      <c r="Z1199" s="30"/>
      <c r="AA1199" s="30"/>
      <c r="AB1199" s="30"/>
      <c r="AC1199" s="30"/>
      <c r="AD1199" s="30"/>
      <c r="AE1199" s="30"/>
      <c r="AF1199" s="30"/>
      <c r="AG1199" s="30"/>
      <c r="AH1199" s="30"/>
      <c r="AI1199" s="30"/>
      <c r="AJ1199" s="30"/>
      <c r="AK1199" s="30"/>
      <c r="AL1199" s="30"/>
      <c r="AM1199" s="30"/>
      <c r="AN1199" s="30"/>
      <c r="AO1199" s="30"/>
      <c r="AP1199" s="30"/>
      <c r="AQ1199" s="30"/>
      <c r="AR1199" s="30"/>
      <c r="AS1199" s="30"/>
      <c r="AT1199" s="30"/>
      <c r="AU1199" s="30"/>
      <c r="AV1199" s="30"/>
      <c r="AW1199" s="30"/>
      <c r="AX1199" s="30"/>
      <c r="AY1199" s="30"/>
      <c r="AZ1199" s="30"/>
      <c r="BA1199" s="30"/>
      <c r="BB1199" s="30"/>
      <c r="BC1199" s="30"/>
      <c r="BD1199" s="30"/>
      <c r="BE1199" s="30"/>
      <c r="BF1199" s="30"/>
      <c r="BG1199" s="30"/>
      <c r="BH1199" s="30"/>
      <c r="BI1199" s="30"/>
      <c r="BJ1199" s="30"/>
      <c r="BK1199" s="30"/>
      <c r="BL1199" s="30"/>
      <c r="BM1199" s="30"/>
      <c r="BN1199" s="30"/>
      <c r="BO1199" s="30"/>
      <c r="BP1199" s="30"/>
      <c r="BQ1199" s="30"/>
      <c r="BR1199" s="30"/>
      <c r="BS1199" s="30"/>
      <c r="BT1199" s="30"/>
      <c r="BU1199" s="30"/>
      <c r="BV1199" s="30"/>
      <c r="BW1199" s="30"/>
      <c r="BX1199" s="30"/>
      <c r="BY1199" s="30"/>
      <c r="BZ1199" s="30"/>
      <c r="CA1199" s="30"/>
      <c r="CB1199" s="30"/>
      <c r="CC1199" s="30"/>
      <c r="CD1199" s="30"/>
      <c r="CE1199" s="30"/>
      <c r="CF1199" s="30"/>
      <c r="CG1199" s="30"/>
      <c r="CH1199" s="30"/>
      <c r="CI1199" s="30"/>
      <c r="CJ1199" s="30"/>
      <c r="CK1199" s="30"/>
      <c r="CL1199" s="30"/>
      <c r="CM1199" s="30"/>
      <c r="CN1199" s="30"/>
      <c r="CO1199" s="30"/>
      <c r="CP1199" s="30"/>
      <c r="CQ1199" s="30"/>
      <c r="CR1199" s="30"/>
    </row>
    <row r="1200" spans="1:96" x14ac:dyDescent="0.25">
      <c r="A1200" s="30" t="s">
        <v>1172</v>
      </c>
      <c r="B1200" s="30">
        <v>5464</v>
      </c>
      <c r="C1200" s="30" t="s">
        <v>2961</v>
      </c>
      <c r="D1200" s="30">
        <v>1030</v>
      </c>
      <c r="E1200" s="30"/>
      <c r="F1200" s="30"/>
      <c r="G1200" s="30"/>
      <c r="H1200" s="30"/>
      <c r="I1200" s="30"/>
      <c r="J1200" s="30"/>
      <c r="K1200" s="30"/>
      <c r="L1200" s="30"/>
      <c r="M1200" s="30"/>
      <c r="N1200" s="30"/>
      <c r="O1200" s="30"/>
      <c r="P1200" s="30"/>
      <c r="Q1200" s="30"/>
      <c r="R1200" s="30"/>
      <c r="S1200" s="30"/>
      <c r="T1200" s="30"/>
      <c r="U1200" s="30"/>
      <c r="V1200" s="30"/>
      <c r="W1200" s="30"/>
      <c r="X1200" s="30"/>
      <c r="Y1200" s="30"/>
      <c r="Z1200" s="30"/>
      <c r="AA1200" s="30"/>
      <c r="AB1200" s="30"/>
      <c r="AC1200" s="30"/>
      <c r="AD1200" s="30"/>
      <c r="AE1200" s="30"/>
      <c r="AF1200" s="30"/>
      <c r="AG1200" s="30"/>
      <c r="AH1200" s="30"/>
      <c r="AI1200" s="30"/>
      <c r="AJ1200" s="30"/>
      <c r="AK1200" s="30"/>
      <c r="AL1200" s="30"/>
      <c r="AM1200" s="30"/>
      <c r="AN1200" s="30"/>
      <c r="AO1200" s="30"/>
      <c r="AP1200" s="30"/>
      <c r="AQ1200" s="30"/>
      <c r="AR1200" s="30"/>
      <c r="AS1200" s="30"/>
      <c r="AT1200" s="30"/>
      <c r="AU1200" s="30"/>
      <c r="AV1200" s="30"/>
      <c r="AW1200" s="30"/>
      <c r="AX1200" s="30"/>
      <c r="AY1200" s="30"/>
      <c r="AZ1200" s="30"/>
      <c r="BA1200" s="30"/>
      <c r="BB1200" s="30"/>
      <c r="BC1200" s="30"/>
      <c r="BD1200" s="30"/>
      <c r="BE1200" s="30"/>
      <c r="BF1200" s="30"/>
      <c r="BG1200" s="30"/>
      <c r="BH1200" s="30"/>
      <c r="BI1200" s="30"/>
      <c r="BJ1200" s="30"/>
      <c r="BK1200" s="30"/>
      <c r="BL1200" s="30"/>
      <c r="BM1200" s="30"/>
      <c r="BN1200" s="30"/>
      <c r="BO1200" s="30"/>
      <c r="BP1200" s="30"/>
      <c r="BQ1200" s="30"/>
      <c r="BR1200" s="30"/>
      <c r="BS1200" s="30"/>
      <c r="BT1200" s="30"/>
      <c r="BU1200" s="30"/>
      <c r="BV1200" s="30"/>
      <c r="BW1200" s="30"/>
      <c r="BX1200" s="30"/>
      <c r="BY1200" s="30"/>
      <c r="BZ1200" s="30"/>
      <c r="CA1200" s="30"/>
      <c r="CB1200" s="30"/>
      <c r="CC1200" s="30"/>
      <c r="CD1200" s="30"/>
      <c r="CE1200" s="30"/>
      <c r="CF1200" s="30"/>
      <c r="CG1200" s="30"/>
      <c r="CH1200" s="30"/>
      <c r="CI1200" s="30"/>
      <c r="CJ1200" s="30"/>
      <c r="CK1200" s="30"/>
      <c r="CL1200" s="30"/>
      <c r="CM1200" s="30"/>
      <c r="CN1200" s="30"/>
      <c r="CO1200" s="30"/>
      <c r="CP1200" s="30"/>
      <c r="CQ1200" s="30"/>
      <c r="CR1200" s="30"/>
    </row>
    <row r="1201" spans="1:96" x14ac:dyDescent="0.25">
      <c r="A1201" s="30" t="s">
        <v>1173</v>
      </c>
      <c r="B1201" s="30">
        <v>4090</v>
      </c>
      <c r="C1201" s="30" t="s">
        <v>2651</v>
      </c>
      <c r="D1201" s="30">
        <v>1010</v>
      </c>
      <c r="E1201" s="30"/>
      <c r="F1201" s="30"/>
      <c r="G1201" s="30"/>
      <c r="H1201" s="30"/>
      <c r="I1201" s="30"/>
      <c r="J1201" s="30"/>
      <c r="K1201" s="30"/>
      <c r="L1201" s="30"/>
      <c r="M1201" s="30"/>
      <c r="N1201" s="30"/>
      <c r="O1201" s="30"/>
      <c r="P1201" s="30"/>
      <c r="Q1201" s="30"/>
      <c r="R1201" s="30"/>
      <c r="S1201" s="30"/>
      <c r="T1201" s="30"/>
      <c r="U1201" s="30"/>
      <c r="V1201" s="30"/>
      <c r="W1201" s="30"/>
      <c r="X1201" s="30"/>
      <c r="Y1201" s="30"/>
      <c r="Z1201" s="30"/>
      <c r="AA1201" s="30"/>
      <c r="AB1201" s="30"/>
      <c r="AC1201" s="30"/>
      <c r="AD1201" s="30"/>
      <c r="AE1201" s="30"/>
      <c r="AF1201" s="30"/>
      <c r="AG1201" s="30"/>
      <c r="AH1201" s="30"/>
      <c r="AI1201" s="30"/>
      <c r="AJ1201" s="30"/>
      <c r="AK1201" s="30"/>
      <c r="AL1201" s="30"/>
      <c r="AM1201" s="30"/>
      <c r="AN1201" s="30"/>
      <c r="AO1201" s="30"/>
      <c r="AP1201" s="30"/>
      <c r="AQ1201" s="30"/>
      <c r="AR1201" s="30"/>
      <c r="AS1201" s="30"/>
      <c r="AT1201" s="30"/>
      <c r="AU1201" s="30"/>
      <c r="AV1201" s="30"/>
      <c r="AW1201" s="30"/>
      <c r="AX1201" s="30"/>
      <c r="AY1201" s="30"/>
      <c r="AZ1201" s="30"/>
      <c r="BA1201" s="30"/>
      <c r="BB1201" s="30"/>
      <c r="BC1201" s="30"/>
      <c r="BD1201" s="30"/>
      <c r="BE1201" s="30"/>
      <c r="BF1201" s="30"/>
      <c r="BG1201" s="30"/>
      <c r="BH1201" s="30"/>
      <c r="BI1201" s="30"/>
      <c r="BJ1201" s="30"/>
      <c r="BK1201" s="30"/>
      <c r="BL1201" s="30"/>
      <c r="BM1201" s="30"/>
      <c r="BN1201" s="30"/>
      <c r="BO1201" s="30"/>
      <c r="BP1201" s="30"/>
      <c r="BQ1201" s="30"/>
      <c r="BR1201" s="30"/>
      <c r="BS1201" s="30"/>
      <c r="BT1201" s="30"/>
      <c r="BU1201" s="30"/>
      <c r="BV1201" s="30"/>
      <c r="BW1201" s="30"/>
      <c r="BX1201" s="30"/>
      <c r="BY1201" s="30"/>
      <c r="BZ1201" s="30"/>
      <c r="CA1201" s="30"/>
      <c r="CB1201" s="30"/>
      <c r="CC1201" s="30"/>
      <c r="CD1201" s="30"/>
      <c r="CE1201" s="30"/>
      <c r="CF1201" s="30"/>
      <c r="CG1201" s="30"/>
      <c r="CH1201" s="30"/>
      <c r="CI1201" s="30"/>
      <c r="CJ1201" s="30"/>
      <c r="CK1201" s="30"/>
      <c r="CL1201" s="30"/>
      <c r="CM1201" s="30"/>
      <c r="CN1201" s="30"/>
      <c r="CO1201" s="30"/>
      <c r="CP1201" s="30"/>
      <c r="CQ1201" s="30"/>
      <c r="CR1201" s="30"/>
    </row>
    <row r="1202" spans="1:96" x14ac:dyDescent="0.25">
      <c r="A1202" s="30" t="s">
        <v>1174</v>
      </c>
      <c r="B1202" s="30">
        <v>5472</v>
      </c>
      <c r="C1202" s="30" t="s">
        <v>2666</v>
      </c>
      <c r="D1202" s="30">
        <v>1420</v>
      </c>
      <c r="E1202" s="30"/>
      <c r="F1202" s="30"/>
      <c r="G1202" s="30"/>
      <c r="H1202" s="30"/>
      <c r="I1202" s="30"/>
      <c r="J1202" s="30"/>
      <c r="K1202" s="30"/>
      <c r="L1202" s="30"/>
      <c r="M1202" s="30"/>
      <c r="N1202" s="30"/>
      <c r="O1202" s="30"/>
      <c r="P1202" s="30"/>
      <c r="Q1202" s="30"/>
      <c r="R1202" s="30"/>
      <c r="S1202" s="30"/>
      <c r="T1202" s="30"/>
      <c r="U1202" s="30"/>
      <c r="V1202" s="30"/>
      <c r="W1202" s="30"/>
      <c r="X1202" s="30"/>
      <c r="Y1202" s="30"/>
      <c r="Z1202" s="30"/>
      <c r="AA1202" s="30"/>
      <c r="AB1202" s="30"/>
      <c r="AC1202" s="30"/>
      <c r="AD1202" s="30"/>
      <c r="AE1202" s="30"/>
      <c r="AF1202" s="30"/>
      <c r="AG1202" s="30"/>
      <c r="AH1202" s="30"/>
      <c r="AI1202" s="30"/>
      <c r="AJ1202" s="30"/>
      <c r="AK1202" s="30"/>
      <c r="AL1202" s="30"/>
      <c r="AM1202" s="30"/>
      <c r="AN1202" s="30"/>
      <c r="AO1202" s="30"/>
      <c r="AP1202" s="30"/>
      <c r="AQ1202" s="30"/>
      <c r="AR1202" s="30"/>
      <c r="AS1202" s="30"/>
      <c r="AT1202" s="30"/>
      <c r="AU1202" s="30"/>
      <c r="AV1202" s="30"/>
      <c r="AW1202" s="30"/>
      <c r="AX1202" s="30"/>
      <c r="AY1202" s="30"/>
      <c r="AZ1202" s="30"/>
      <c r="BA1202" s="30"/>
      <c r="BB1202" s="30"/>
      <c r="BC1202" s="30"/>
      <c r="BD1202" s="30"/>
      <c r="BE1202" s="30"/>
      <c r="BF1202" s="30"/>
      <c r="BG1202" s="30"/>
      <c r="BH1202" s="30"/>
      <c r="BI1202" s="30"/>
      <c r="BJ1202" s="30"/>
      <c r="BK1202" s="30"/>
      <c r="BL1202" s="30"/>
      <c r="BM1202" s="30"/>
      <c r="BN1202" s="30"/>
      <c r="BO1202" s="30"/>
      <c r="BP1202" s="30"/>
      <c r="BQ1202" s="30"/>
      <c r="BR1202" s="30"/>
      <c r="BS1202" s="30"/>
      <c r="BT1202" s="30"/>
      <c r="BU1202" s="30"/>
      <c r="BV1202" s="30"/>
      <c r="BW1202" s="30"/>
      <c r="BX1202" s="30"/>
      <c r="BY1202" s="30"/>
      <c r="BZ1202" s="30"/>
      <c r="CA1202" s="30"/>
      <c r="CB1202" s="30"/>
      <c r="CC1202" s="30"/>
      <c r="CD1202" s="30"/>
      <c r="CE1202" s="30"/>
      <c r="CF1202" s="30"/>
      <c r="CG1202" s="30"/>
      <c r="CH1202" s="30"/>
      <c r="CI1202" s="30"/>
      <c r="CJ1202" s="30"/>
      <c r="CK1202" s="30"/>
      <c r="CL1202" s="30"/>
      <c r="CM1202" s="30"/>
      <c r="CN1202" s="30"/>
      <c r="CO1202" s="30"/>
      <c r="CP1202" s="30"/>
      <c r="CQ1202" s="30"/>
      <c r="CR1202" s="30"/>
    </row>
    <row r="1203" spans="1:96" x14ac:dyDescent="0.25">
      <c r="A1203" s="30" t="s">
        <v>1175</v>
      </c>
      <c r="B1203" s="30">
        <v>5430</v>
      </c>
      <c r="C1203" s="30" t="s">
        <v>2642</v>
      </c>
      <c r="D1203" s="30">
        <v>880</v>
      </c>
      <c r="E1203" s="30"/>
      <c r="F1203" s="30"/>
      <c r="G1203" s="30"/>
      <c r="H1203" s="30"/>
      <c r="I1203" s="30"/>
      <c r="J1203" s="30"/>
      <c r="K1203" s="30"/>
      <c r="L1203" s="30"/>
      <c r="M1203" s="30"/>
      <c r="N1203" s="30"/>
      <c r="O1203" s="30"/>
      <c r="P1203" s="30"/>
      <c r="Q1203" s="30"/>
      <c r="R1203" s="30"/>
      <c r="S1203" s="30"/>
      <c r="T1203" s="30"/>
      <c r="U1203" s="30"/>
      <c r="V1203" s="30"/>
      <c r="W1203" s="30"/>
      <c r="X1203" s="30"/>
      <c r="Y1203" s="30"/>
      <c r="Z1203" s="30"/>
      <c r="AA1203" s="30"/>
      <c r="AB1203" s="30"/>
      <c r="AC1203" s="30"/>
      <c r="AD1203" s="30"/>
      <c r="AE1203" s="30"/>
      <c r="AF1203" s="30"/>
      <c r="AG1203" s="30"/>
      <c r="AH1203" s="30"/>
      <c r="AI1203" s="30"/>
      <c r="AJ1203" s="30"/>
      <c r="AK1203" s="30"/>
      <c r="AL1203" s="30"/>
      <c r="AM1203" s="30"/>
      <c r="AN1203" s="30"/>
      <c r="AO1203" s="30"/>
      <c r="AP1203" s="30"/>
      <c r="AQ1203" s="30"/>
      <c r="AR1203" s="30"/>
      <c r="AS1203" s="30"/>
      <c r="AT1203" s="30"/>
      <c r="AU1203" s="30"/>
      <c r="AV1203" s="30"/>
      <c r="AW1203" s="30"/>
      <c r="AX1203" s="30"/>
      <c r="AY1203" s="30"/>
      <c r="AZ1203" s="30"/>
      <c r="BA1203" s="30"/>
      <c r="BB1203" s="30"/>
      <c r="BC1203" s="30"/>
      <c r="BD1203" s="30"/>
      <c r="BE1203" s="30"/>
      <c r="BF1203" s="30"/>
      <c r="BG1203" s="30"/>
      <c r="BH1203" s="30"/>
      <c r="BI1203" s="30"/>
      <c r="BJ1203" s="30"/>
      <c r="BK1203" s="30"/>
      <c r="BL1203" s="30"/>
      <c r="BM1203" s="30"/>
      <c r="BN1203" s="30"/>
      <c r="BO1203" s="30"/>
      <c r="BP1203" s="30"/>
      <c r="BQ1203" s="30"/>
      <c r="BR1203" s="30"/>
      <c r="BS1203" s="30"/>
      <c r="BT1203" s="30"/>
      <c r="BU1203" s="30"/>
      <c r="BV1203" s="30"/>
      <c r="BW1203" s="30"/>
      <c r="BX1203" s="30"/>
      <c r="BY1203" s="30"/>
      <c r="BZ1203" s="30"/>
      <c r="CA1203" s="30"/>
      <c r="CB1203" s="30"/>
      <c r="CC1203" s="30"/>
      <c r="CD1203" s="30"/>
      <c r="CE1203" s="30"/>
      <c r="CF1203" s="30"/>
      <c r="CG1203" s="30"/>
      <c r="CH1203" s="30"/>
      <c r="CI1203" s="30"/>
      <c r="CJ1203" s="30"/>
      <c r="CK1203" s="30"/>
      <c r="CL1203" s="30"/>
      <c r="CM1203" s="30"/>
      <c r="CN1203" s="30"/>
      <c r="CO1203" s="30"/>
      <c r="CP1203" s="30"/>
      <c r="CQ1203" s="30"/>
      <c r="CR1203" s="30"/>
    </row>
    <row r="1204" spans="1:96" x14ac:dyDescent="0.25">
      <c r="A1204" s="30" t="s">
        <v>1176</v>
      </c>
      <c r="B1204" s="30">
        <v>5448</v>
      </c>
      <c r="C1204" s="30" t="s">
        <v>2642</v>
      </c>
      <c r="D1204" s="30">
        <v>880</v>
      </c>
      <c r="E1204" s="30"/>
      <c r="F1204" s="30"/>
      <c r="G1204" s="30"/>
      <c r="H1204" s="30"/>
      <c r="I1204" s="30"/>
      <c r="J1204" s="30"/>
      <c r="K1204" s="30"/>
      <c r="L1204" s="30"/>
      <c r="M1204" s="30"/>
      <c r="N1204" s="30"/>
      <c r="O1204" s="30"/>
      <c r="P1204" s="30"/>
      <c r="Q1204" s="30"/>
      <c r="R1204" s="30"/>
      <c r="S1204" s="30"/>
      <c r="T1204" s="30"/>
      <c r="U1204" s="30"/>
      <c r="V1204" s="30"/>
      <c r="W1204" s="30"/>
      <c r="X1204" s="30"/>
      <c r="Y1204" s="30"/>
      <c r="Z1204" s="30"/>
      <c r="AA1204" s="30"/>
      <c r="AB1204" s="30"/>
      <c r="AC1204" s="30"/>
      <c r="AD1204" s="30"/>
      <c r="AE1204" s="30"/>
      <c r="AF1204" s="30"/>
      <c r="AG1204" s="30"/>
      <c r="AH1204" s="30"/>
      <c r="AI1204" s="30"/>
      <c r="AJ1204" s="30"/>
      <c r="AK1204" s="30"/>
      <c r="AL1204" s="30"/>
      <c r="AM1204" s="30"/>
      <c r="AN1204" s="30"/>
      <c r="AO1204" s="30"/>
      <c r="AP1204" s="30"/>
      <c r="AQ1204" s="30"/>
      <c r="AR1204" s="30"/>
      <c r="AS1204" s="30"/>
      <c r="AT1204" s="30"/>
      <c r="AU1204" s="30"/>
      <c r="AV1204" s="30"/>
      <c r="AW1204" s="30"/>
      <c r="AX1204" s="30"/>
      <c r="AY1204" s="30"/>
      <c r="AZ1204" s="30"/>
      <c r="BA1204" s="30"/>
      <c r="BB1204" s="30"/>
      <c r="BC1204" s="30"/>
      <c r="BD1204" s="30"/>
      <c r="BE1204" s="30"/>
      <c r="BF1204" s="30"/>
      <c r="BG1204" s="30"/>
      <c r="BH1204" s="30"/>
      <c r="BI1204" s="30"/>
      <c r="BJ1204" s="30"/>
      <c r="BK1204" s="30"/>
      <c r="BL1204" s="30"/>
      <c r="BM1204" s="30"/>
      <c r="BN1204" s="30"/>
      <c r="BO1204" s="30"/>
      <c r="BP1204" s="30"/>
      <c r="BQ1204" s="30"/>
      <c r="BR1204" s="30"/>
      <c r="BS1204" s="30"/>
      <c r="BT1204" s="30"/>
      <c r="BU1204" s="30"/>
      <c r="BV1204" s="30"/>
      <c r="BW1204" s="30"/>
      <c r="BX1204" s="30"/>
      <c r="BY1204" s="30"/>
      <c r="BZ1204" s="30"/>
      <c r="CA1204" s="30"/>
      <c r="CB1204" s="30"/>
      <c r="CC1204" s="30"/>
      <c r="CD1204" s="30"/>
      <c r="CE1204" s="30"/>
      <c r="CF1204" s="30"/>
      <c r="CG1204" s="30"/>
      <c r="CH1204" s="30"/>
      <c r="CI1204" s="30"/>
      <c r="CJ1204" s="30"/>
      <c r="CK1204" s="30"/>
      <c r="CL1204" s="30"/>
      <c r="CM1204" s="30"/>
      <c r="CN1204" s="30"/>
      <c r="CO1204" s="30"/>
      <c r="CP1204" s="30"/>
      <c r="CQ1204" s="30"/>
      <c r="CR1204" s="30"/>
    </row>
    <row r="1205" spans="1:96" x14ac:dyDescent="0.25">
      <c r="A1205" s="30" t="s">
        <v>1177</v>
      </c>
      <c r="B1205" s="30">
        <v>5498</v>
      </c>
      <c r="C1205" s="30" t="s">
        <v>2962</v>
      </c>
      <c r="D1205" s="30">
        <v>2535</v>
      </c>
      <c r="E1205" s="30"/>
      <c r="F1205" s="30"/>
      <c r="G1205" s="30"/>
      <c r="H1205" s="30"/>
      <c r="I1205" s="30"/>
      <c r="J1205" s="30"/>
      <c r="K1205" s="30"/>
      <c r="L1205" s="30"/>
      <c r="M1205" s="30"/>
      <c r="N1205" s="30"/>
      <c r="O1205" s="30"/>
      <c r="P1205" s="30"/>
      <c r="Q1205" s="30"/>
      <c r="R1205" s="30"/>
      <c r="S1205" s="30"/>
      <c r="T1205" s="30"/>
      <c r="U1205" s="30"/>
      <c r="V1205" s="30"/>
      <c r="W1205" s="30"/>
      <c r="X1205" s="30"/>
      <c r="Y1205" s="30"/>
      <c r="Z1205" s="30"/>
      <c r="AA1205" s="30"/>
      <c r="AB1205" s="30"/>
      <c r="AC1205" s="30"/>
      <c r="AD1205" s="30"/>
      <c r="AE1205" s="30"/>
      <c r="AF1205" s="30"/>
      <c r="AG1205" s="30"/>
      <c r="AH1205" s="30"/>
      <c r="AI1205" s="30"/>
      <c r="AJ1205" s="30"/>
      <c r="AK1205" s="30"/>
      <c r="AL1205" s="30"/>
      <c r="AM1205" s="30"/>
      <c r="AN1205" s="30"/>
      <c r="AO1205" s="30"/>
      <c r="AP1205" s="30"/>
      <c r="AQ1205" s="30"/>
      <c r="AR1205" s="30"/>
      <c r="AS1205" s="30"/>
      <c r="AT1205" s="30"/>
      <c r="AU1205" s="30"/>
      <c r="AV1205" s="30"/>
      <c r="AW1205" s="30"/>
      <c r="AX1205" s="30"/>
      <c r="AY1205" s="30"/>
      <c r="AZ1205" s="30"/>
      <c r="BA1205" s="30"/>
      <c r="BB1205" s="30"/>
      <c r="BC1205" s="30"/>
      <c r="BD1205" s="30"/>
      <c r="BE1205" s="30"/>
      <c r="BF1205" s="30"/>
      <c r="BG1205" s="30"/>
      <c r="BH1205" s="30"/>
      <c r="BI1205" s="30"/>
      <c r="BJ1205" s="30"/>
      <c r="BK1205" s="30"/>
      <c r="BL1205" s="30"/>
      <c r="BM1205" s="30"/>
      <c r="BN1205" s="30"/>
      <c r="BO1205" s="30"/>
      <c r="BP1205" s="30"/>
      <c r="BQ1205" s="30"/>
      <c r="BR1205" s="30"/>
      <c r="BS1205" s="30"/>
      <c r="BT1205" s="30"/>
      <c r="BU1205" s="30"/>
      <c r="BV1205" s="30"/>
      <c r="BW1205" s="30"/>
      <c r="BX1205" s="30"/>
      <c r="BY1205" s="30"/>
      <c r="BZ1205" s="30"/>
      <c r="CA1205" s="30"/>
      <c r="CB1205" s="30"/>
      <c r="CC1205" s="30"/>
      <c r="CD1205" s="30"/>
      <c r="CE1205" s="30"/>
      <c r="CF1205" s="30"/>
      <c r="CG1205" s="30"/>
      <c r="CH1205" s="30"/>
      <c r="CI1205" s="30"/>
      <c r="CJ1205" s="30"/>
      <c r="CK1205" s="30"/>
      <c r="CL1205" s="30"/>
      <c r="CM1205" s="30"/>
      <c r="CN1205" s="30"/>
      <c r="CO1205" s="30"/>
      <c r="CP1205" s="30"/>
      <c r="CQ1205" s="30"/>
      <c r="CR1205" s="30"/>
    </row>
    <row r="1206" spans="1:96" x14ac:dyDescent="0.25">
      <c r="A1206" s="30" t="s">
        <v>1178</v>
      </c>
      <c r="B1206" s="30">
        <v>5506</v>
      </c>
      <c r="C1206" s="30" t="s">
        <v>2962</v>
      </c>
      <c r="D1206" s="30">
        <v>2535</v>
      </c>
      <c r="E1206" s="30"/>
      <c r="F1206" s="30"/>
      <c r="G1206" s="30"/>
      <c r="H1206" s="30"/>
      <c r="I1206" s="30"/>
      <c r="J1206" s="30"/>
      <c r="K1206" s="30"/>
      <c r="L1206" s="30"/>
      <c r="M1206" s="30"/>
      <c r="N1206" s="30"/>
      <c r="O1206" s="30"/>
      <c r="P1206" s="30"/>
      <c r="Q1206" s="30"/>
      <c r="R1206" s="30"/>
      <c r="S1206" s="30"/>
      <c r="T1206" s="30"/>
      <c r="U1206" s="30"/>
      <c r="V1206" s="30"/>
      <c r="W1206" s="30"/>
      <c r="X1206" s="30"/>
      <c r="Y1206" s="30"/>
      <c r="Z1206" s="30"/>
      <c r="AA1206" s="30"/>
      <c r="AB1206" s="30"/>
      <c r="AC1206" s="30"/>
      <c r="AD1206" s="30"/>
      <c r="AE1206" s="30"/>
      <c r="AF1206" s="30"/>
      <c r="AG1206" s="30"/>
      <c r="AH1206" s="30"/>
      <c r="AI1206" s="30"/>
      <c r="AJ1206" s="30"/>
      <c r="AK1206" s="30"/>
      <c r="AL1206" s="30"/>
      <c r="AM1206" s="30"/>
      <c r="AN1206" s="30"/>
      <c r="AO1206" s="30"/>
      <c r="AP1206" s="30"/>
      <c r="AQ1206" s="30"/>
      <c r="AR1206" s="30"/>
      <c r="AS1206" s="30"/>
      <c r="AT1206" s="30"/>
      <c r="AU1206" s="30"/>
      <c r="AV1206" s="30"/>
      <c r="AW1206" s="30"/>
      <c r="AX1206" s="30"/>
      <c r="AY1206" s="30"/>
      <c r="AZ1206" s="30"/>
      <c r="BA1206" s="30"/>
      <c r="BB1206" s="30"/>
      <c r="BC1206" s="30"/>
      <c r="BD1206" s="30"/>
      <c r="BE1206" s="30"/>
      <c r="BF1206" s="30"/>
      <c r="BG1206" s="30"/>
      <c r="BH1206" s="30"/>
      <c r="BI1206" s="30"/>
      <c r="BJ1206" s="30"/>
      <c r="BK1206" s="30"/>
      <c r="BL1206" s="30"/>
      <c r="BM1206" s="30"/>
      <c r="BN1206" s="30"/>
      <c r="BO1206" s="30"/>
      <c r="BP1206" s="30"/>
      <c r="BQ1206" s="30"/>
      <c r="BR1206" s="30"/>
      <c r="BS1206" s="30"/>
      <c r="BT1206" s="30"/>
      <c r="BU1206" s="30"/>
      <c r="BV1206" s="30"/>
      <c r="BW1206" s="30"/>
      <c r="BX1206" s="30"/>
      <c r="BY1206" s="30"/>
      <c r="BZ1206" s="30"/>
      <c r="CA1206" s="30"/>
      <c r="CB1206" s="30"/>
      <c r="CC1206" s="30"/>
      <c r="CD1206" s="30"/>
      <c r="CE1206" s="30"/>
      <c r="CF1206" s="30"/>
      <c r="CG1206" s="30"/>
      <c r="CH1206" s="30"/>
      <c r="CI1206" s="30"/>
      <c r="CJ1206" s="30"/>
      <c r="CK1206" s="30"/>
      <c r="CL1206" s="30"/>
      <c r="CM1206" s="30"/>
      <c r="CN1206" s="30"/>
      <c r="CO1206" s="30"/>
      <c r="CP1206" s="30"/>
      <c r="CQ1206" s="30"/>
      <c r="CR1206" s="30"/>
    </row>
    <row r="1207" spans="1:96" x14ac:dyDescent="0.25">
      <c r="A1207" s="30" t="s">
        <v>1179</v>
      </c>
      <c r="B1207" s="30">
        <v>5524</v>
      </c>
      <c r="C1207" s="30" t="s">
        <v>2666</v>
      </c>
      <c r="D1207" s="30">
        <v>1420</v>
      </c>
      <c r="E1207" s="30"/>
      <c r="F1207" s="30"/>
      <c r="G1207" s="30"/>
      <c r="H1207" s="30"/>
      <c r="I1207" s="30"/>
      <c r="J1207" s="30"/>
      <c r="K1207" s="30"/>
      <c r="L1207" s="30"/>
      <c r="M1207" s="30"/>
      <c r="N1207" s="30"/>
      <c r="O1207" s="30"/>
      <c r="P1207" s="30"/>
      <c r="Q1207" s="30"/>
      <c r="R1207" s="30"/>
      <c r="S1207" s="30"/>
      <c r="T1207" s="30"/>
      <c r="U1207" s="30"/>
      <c r="V1207" s="30"/>
      <c r="W1207" s="30"/>
      <c r="X1207" s="30"/>
      <c r="Y1207" s="30"/>
      <c r="Z1207" s="30"/>
      <c r="AA1207" s="30"/>
      <c r="AB1207" s="30"/>
      <c r="AC1207" s="30"/>
      <c r="AD1207" s="30"/>
      <c r="AE1207" s="30"/>
      <c r="AF1207" s="30"/>
      <c r="AG1207" s="30"/>
      <c r="AH1207" s="30"/>
      <c r="AI1207" s="30"/>
      <c r="AJ1207" s="30"/>
      <c r="AK1207" s="30"/>
      <c r="AL1207" s="30"/>
      <c r="AM1207" s="30"/>
      <c r="AN1207" s="30"/>
      <c r="AO1207" s="30"/>
      <c r="AP1207" s="30"/>
      <c r="AQ1207" s="30"/>
      <c r="AR1207" s="30"/>
      <c r="AS1207" s="30"/>
      <c r="AT1207" s="30"/>
      <c r="AU1207" s="30"/>
      <c r="AV1207" s="30"/>
      <c r="AW1207" s="30"/>
      <c r="AX1207" s="30"/>
      <c r="AY1207" s="30"/>
      <c r="AZ1207" s="30"/>
      <c r="BA1207" s="30"/>
      <c r="BB1207" s="30"/>
      <c r="BC1207" s="30"/>
      <c r="BD1207" s="30"/>
      <c r="BE1207" s="30"/>
      <c r="BF1207" s="30"/>
      <c r="BG1207" s="30"/>
      <c r="BH1207" s="30"/>
      <c r="BI1207" s="30"/>
      <c r="BJ1207" s="30"/>
      <c r="BK1207" s="30"/>
      <c r="BL1207" s="30"/>
      <c r="BM1207" s="30"/>
      <c r="BN1207" s="30"/>
      <c r="BO1207" s="30"/>
      <c r="BP1207" s="30"/>
      <c r="BQ1207" s="30"/>
      <c r="BR1207" s="30"/>
      <c r="BS1207" s="30"/>
      <c r="BT1207" s="30"/>
      <c r="BU1207" s="30"/>
      <c r="BV1207" s="30"/>
      <c r="BW1207" s="30"/>
      <c r="BX1207" s="30"/>
      <c r="BY1207" s="30"/>
      <c r="BZ1207" s="30"/>
      <c r="CA1207" s="30"/>
      <c r="CB1207" s="30"/>
      <c r="CC1207" s="30"/>
      <c r="CD1207" s="30"/>
      <c r="CE1207" s="30"/>
      <c r="CF1207" s="30"/>
      <c r="CG1207" s="30"/>
      <c r="CH1207" s="30"/>
      <c r="CI1207" s="30"/>
      <c r="CJ1207" s="30"/>
      <c r="CK1207" s="30"/>
      <c r="CL1207" s="30"/>
      <c r="CM1207" s="30"/>
      <c r="CN1207" s="30"/>
      <c r="CO1207" s="30"/>
      <c r="CP1207" s="30"/>
      <c r="CQ1207" s="30"/>
      <c r="CR1207" s="30"/>
    </row>
    <row r="1208" spans="1:96" x14ac:dyDescent="0.25">
      <c r="A1208" s="30" t="s">
        <v>1180</v>
      </c>
      <c r="B1208" s="30">
        <v>212</v>
      </c>
      <c r="C1208" s="30" t="s">
        <v>2653</v>
      </c>
      <c r="D1208" s="30">
        <v>10</v>
      </c>
      <c r="E1208" s="30"/>
      <c r="F1208" s="30"/>
      <c r="G1208" s="30"/>
      <c r="H1208" s="30"/>
      <c r="I1208" s="30"/>
      <c r="J1208" s="30"/>
      <c r="K1208" s="30"/>
      <c r="L1208" s="30"/>
      <c r="M1208" s="30"/>
      <c r="N1208" s="30"/>
      <c r="O1208" s="30"/>
      <c r="P1208" s="30"/>
      <c r="Q1208" s="30"/>
      <c r="R1208" s="30"/>
      <c r="S1208" s="30"/>
      <c r="T1208" s="30"/>
      <c r="U1208" s="30"/>
      <c r="V1208" s="30"/>
      <c r="W1208" s="30"/>
      <c r="X1208" s="30"/>
      <c r="Y1208" s="30"/>
      <c r="Z1208" s="30"/>
      <c r="AA1208" s="30"/>
      <c r="AB1208" s="30"/>
      <c r="AC1208" s="30"/>
      <c r="AD1208" s="30"/>
      <c r="AE1208" s="30"/>
      <c r="AF1208" s="30"/>
      <c r="AG1208" s="30"/>
      <c r="AH1208" s="30"/>
      <c r="AI1208" s="30"/>
      <c r="AJ1208" s="30"/>
      <c r="AK1208" s="30"/>
      <c r="AL1208" s="30"/>
      <c r="AM1208" s="30"/>
      <c r="AN1208" s="30"/>
      <c r="AO1208" s="30"/>
      <c r="AP1208" s="30"/>
      <c r="AQ1208" s="30"/>
      <c r="AR1208" s="30"/>
      <c r="AS1208" s="30"/>
      <c r="AT1208" s="30"/>
      <c r="AU1208" s="30"/>
      <c r="AV1208" s="30"/>
      <c r="AW1208" s="30"/>
      <c r="AX1208" s="30"/>
      <c r="AY1208" s="30"/>
      <c r="AZ1208" s="30"/>
      <c r="BA1208" s="30"/>
      <c r="BB1208" s="30"/>
      <c r="BC1208" s="30"/>
      <c r="BD1208" s="30"/>
      <c r="BE1208" s="30"/>
      <c r="BF1208" s="30"/>
      <c r="BG1208" s="30"/>
      <c r="BH1208" s="30"/>
      <c r="BI1208" s="30"/>
      <c r="BJ1208" s="30"/>
      <c r="BK1208" s="30"/>
      <c r="BL1208" s="30"/>
      <c r="BM1208" s="30"/>
      <c r="BN1208" s="30"/>
      <c r="BO1208" s="30"/>
      <c r="BP1208" s="30"/>
      <c r="BQ1208" s="30"/>
      <c r="BR1208" s="30"/>
      <c r="BS1208" s="30"/>
      <c r="BT1208" s="30"/>
      <c r="BU1208" s="30"/>
      <c r="BV1208" s="30"/>
      <c r="BW1208" s="30"/>
      <c r="BX1208" s="30"/>
      <c r="BY1208" s="30"/>
      <c r="BZ1208" s="30"/>
      <c r="CA1208" s="30"/>
      <c r="CB1208" s="30"/>
      <c r="CC1208" s="30"/>
      <c r="CD1208" s="30"/>
      <c r="CE1208" s="30"/>
      <c r="CF1208" s="30"/>
      <c r="CG1208" s="30"/>
      <c r="CH1208" s="30"/>
      <c r="CI1208" s="30"/>
      <c r="CJ1208" s="30"/>
      <c r="CK1208" s="30"/>
      <c r="CL1208" s="30"/>
      <c r="CM1208" s="30"/>
      <c r="CN1208" s="30"/>
      <c r="CO1208" s="30"/>
      <c r="CP1208" s="30"/>
      <c r="CQ1208" s="30"/>
      <c r="CR1208" s="30"/>
    </row>
    <row r="1209" spans="1:96" x14ac:dyDescent="0.25">
      <c r="A1209" s="30" t="s">
        <v>1181</v>
      </c>
      <c r="B1209" s="30">
        <v>187</v>
      </c>
      <c r="C1209" s="30" t="s">
        <v>2653</v>
      </c>
      <c r="D1209" s="30">
        <v>10</v>
      </c>
      <c r="E1209" s="30"/>
      <c r="F1209" s="30"/>
      <c r="G1209" s="30"/>
      <c r="H1209" s="30"/>
      <c r="I1209" s="30"/>
      <c r="J1209" s="30"/>
      <c r="K1209" s="30"/>
      <c r="L1209" s="30"/>
      <c r="M1209" s="30"/>
      <c r="N1209" s="30"/>
      <c r="O1209" s="30"/>
      <c r="P1209" s="30"/>
      <c r="Q1209" s="30"/>
      <c r="R1209" s="30"/>
      <c r="S1209" s="30"/>
      <c r="T1209" s="30"/>
      <c r="U1209" s="30"/>
      <c r="V1209" s="30"/>
      <c r="W1209" s="30"/>
      <c r="X1209" s="30"/>
      <c r="Y1209" s="30"/>
      <c r="Z1209" s="30"/>
      <c r="AA1209" s="30"/>
      <c r="AB1209" s="30"/>
      <c r="AC1209" s="30"/>
      <c r="AD1209" s="30"/>
      <c r="AE1209" s="30"/>
      <c r="AF1209" s="30"/>
      <c r="AG1209" s="30"/>
      <c r="AH1209" s="30"/>
      <c r="AI1209" s="30"/>
      <c r="AJ1209" s="30"/>
      <c r="AK1209" s="30"/>
      <c r="AL1209" s="30"/>
      <c r="AM1209" s="30"/>
      <c r="AN1209" s="30"/>
      <c r="AO1209" s="30"/>
      <c r="AP1209" s="30"/>
      <c r="AQ1209" s="30"/>
      <c r="AR1209" s="30"/>
      <c r="AS1209" s="30"/>
      <c r="AT1209" s="30"/>
      <c r="AU1209" s="30"/>
      <c r="AV1209" s="30"/>
      <c r="AW1209" s="30"/>
      <c r="AX1209" s="30"/>
      <c r="AY1209" s="30"/>
      <c r="AZ1209" s="30"/>
      <c r="BA1209" s="30"/>
      <c r="BB1209" s="30"/>
      <c r="BC1209" s="30"/>
      <c r="BD1209" s="30"/>
      <c r="BE1209" s="30"/>
      <c r="BF1209" s="30"/>
      <c r="BG1209" s="30"/>
      <c r="BH1209" s="30"/>
      <c r="BI1209" s="30"/>
      <c r="BJ1209" s="30"/>
      <c r="BK1209" s="30"/>
      <c r="BL1209" s="30"/>
      <c r="BM1209" s="30"/>
      <c r="BN1209" s="30"/>
      <c r="BO1209" s="30"/>
      <c r="BP1209" s="30"/>
      <c r="BQ1209" s="30"/>
      <c r="BR1209" s="30"/>
      <c r="BS1209" s="30"/>
      <c r="BT1209" s="30"/>
      <c r="BU1209" s="30"/>
      <c r="BV1209" s="30"/>
      <c r="BW1209" s="30"/>
      <c r="BX1209" s="30"/>
      <c r="BY1209" s="30"/>
      <c r="BZ1209" s="30"/>
      <c r="CA1209" s="30"/>
      <c r="CB1209" s="30"/>
      <c r="CC1209" s="30"/>
      <c r="CD1209" s="30"/>
      <c r="CE1209" s="30"/>
      <c r="CF1209" s="30"/>
      <c r="CG1209" s="30"/>
      <c r="CH1209" s="30"/>
      <c r="CI1209" s="30"/>
      <c r="CJ1209" s="30"/>
      <c r="CK1209" s="30"/>
      <c r="CL1209" s="30"/>
      <c r="CM1209" s="30"/>
      <c r="CN1209" s="30"/>
      <c r="CO1209" s="30"/>
      <c r="CP1209" s="30"/>
      <c r="CQ1209" s="30"/>
      <c r="CR1209" s="30"/>
    </row>
    <row r="1210" spans="1:96" x14ac:dyDescent="0.25">
      <c r="A1210" s="30" t="s">
        <v>1182</v>
      </c>
      <c r="B1210" s="30">
        <v>5620</v>
      </c>
      <c r="C1210" s="30" t="s">
        <v>2857</v>
      </c>
      <c r="D1210" s="30">
        <v>3120</v>
      </c>
      <c r="E1210" s="30"/>
      <c r="F1210" s="30"/>
      <c r="G1210" s="30"/>
      <c r="H1210" s="30"/>
      <c r="I1210" s="30"/>
      <c r="J1210" s="30"/>
      <c r="K1210" s="30"/>
      <c r="L1210" s="30"/>
      <c r="M1210" s="30"/>
      <c r="N1210" s="30"/>
      <c r="O1210" s="30"/>
      <c r="P1210" s="30"/>
      <c r="Q1210" s="30"/>
      <c r="R1210" s="30"/>
      <c r="S1210" s="30"/>
      <c r="T1210" s="30"/>
      <c r="U1210" s="30"/>
      <c r="V1210" s="30"/>
      <c r="W1210" s="30"/>
      <c r="X1210" s="30"/>
      <c r="Y1210" s="30"/>
      <c r="Z1210" s="30"/>
      <c r="AA1210" s="30"/>
      <c r="AB1210" s="30"/>
      <c r="AC1210" s="30"/>
      <c r="AD1210" s="30"/>
      <c r="AE1210" s="30"/>
      <c r="AF1210" s="30"/>
      <c r="AG1210" s="30"/>
      <c r="AH1210" s="30"/>
      <c r="AI1210" s="30"/>
      <c r="AJ1210" s="30"/>
      <c r="AK1210" s="30"/>
      <c r="AL1210" s="30"/>
      <c r="AM1210" s="30"/>
      <c r="AN1210" s="30"/>
      <c r="AO1210" s="30"/>
      <c r="AP1210" s="30"/>
      <c r="AQ1210" s="30"/>
      <c r="AR1210" s="30"/>
      <c r="AS1210" s="30"/>
      <c r="AT1210" s="30"/>
      <c r="AU1210" s="30"/>
      <c r="AV1210" s="30"/>
      <c r="AW1210" s="30"/>
      <c r="AX1210" s="30"/>
      <c r="AY1210" s="30"/>
      <c r="AZ1210" s="30"/>
      <c r="BA1210" s="30"/>
      <c r="BB1210" s="30"/>
      <c r="BC1210" s="30"/>
      <c r="BD1210" s="30"/>
      <c r="BE1210" s="30"/>
      <c r="BF1210" s="30"/>
      <c r="BG1210" s="30"/>
      <c r="BH1210" s="30"/>
      <c r="BI1210" s="30"/>
      <c r="BJ1210" s="30"/>
      <c r="BK1210" s="30"/>
      <c r="BL1210" s="30"/>
      <c r="BM1210" s="30"/>
      <c r="BN1210" s="30"/>
      <c r="BO1210" s="30"/>
      <c r="BP1210" s="30"/>
      <c r="BQ1210" s="30"/>
      <c r="BR1210" s="30"/>
      <c r="BS1210" s="30"/>
      <c r="BT1210" s="30"/>
      <c r="BU1210" s="30"/>
      <c r="BV1210" s="30"/>
      <c r="BW1210" s="30"/>
      <c r="BX1210" s="30"/>
      <c r="BY1210" s="30"/>
      <c r="BZ1210" s="30"/>
      <c r="CA1210" s="30"/>
      <c r="CB1210" s="30"/>
      <c r="CC1210" s="30"/>
      <c r="CD1210" s="30"/>
      <c r="CE1210" s="30"/>
      <c r="CF1210" s="30"/>
      <c r="CG1210" s="30"/>
      <c r="CH1210" s="30"/>
      <c r="CI1210" s="30"/>
      <c r="CJ1210" s="30"/>
      <c r="CK1210" s="30"/>
      <c r="CL1210" s="30"/>
      <c r="CM1210" s="30"/>
      <c r="CN1210" s="30"/>
      <c r="CO1210" s="30"/>
      <c r="CP1210" s="30"/>
      <c r="CQ1210" s="30"/>
      <c r="CR1210" s="30"/>
    </row>
    <row r="1211" spans="1:96" x14ac:dyDescent="0.25">
      <c r="A1211" s="30" t="s">
        <v>1183</v>
      </c>
      <c r="B1211" s="30">
        <v>5577</v>
      </c>
      <c r="C1211" s="30" t="s">
        <v>2899</v>
      </c>
      <c r="D1211" s="30">
        <v>1360</v>
      </c>
      <c r="E1211" s="30"/>
      <c r="F1211" s="30"/>
      <c r="G1211" s="30"/>
      <c r="H1211" s="30"/>
      <c r="I1211" s="30"/>
      <c r="J1211" s="30"/>
      <c r="K1211" s="30"/>
      <c r="L1211" s="30"/>
      <c r="M1211" s="30"/>
      <c r="N1211" s="30"/>
      <c r="O1211" s="30"/>
      <c r="P1211" s="30"/>
      <c r="Q1211" s="30"/>
      <c r="R1211" s="30"/>
      <c r="S1211" s="30"/>
      <c r="T1211" s="30"/>
      <c r="U1211" s="30"/>
      <c r="V1211" s="30"/>
      <c r="W1211" s="30"/>
      <c r="X1211" s="30"/>
      <c r="Y1211" s="30"/>
      <c r="Z1211" s="30"/>
      <c r="AA1211" s="30"/>
      <c r="AB1211" s="30"/>
      <c r="AC1211" s="30"/>
      <c r="AD1211" s="30"/>
      <c r="AE1211" s="30"/>
      <c r="AF1211" s="30"/>
      <c r="AG1211" s="30"/>
      <c r="AH1211" s="30"/>
      <c r="AI1211" s="30"/>
      <c r="AJ1211" s="30"/>
      <c r="AK1211" s="30"/>
      <c r="AL1211" s="30"/>
      <c r="AM1211" s="30"/>
      <c r="AN1211" s="30"/>
      <c r="AO1211" s="30"/>
      <c r="AP1211" s="30"/>
      <c r="AQ1211" s="30"/>
      <c r="AR1211" s="30"/>
      <c r="AS1211" s="30"/>
      <c r="AT1211" s="30"/>
      <c r="AU1211" s="30"/>
      <c r="AV1211" s="30"/>
      <c r="AW1211" s="30"/>
      <c r="AX1211" s="30"/>
      <c r="AY1211" s="30"/>
      <c r="AZ1211" s="30"/>
      <c r="BA1211" s="30"/>
      <c r="BB1211" s="30"/>
      <c r="BC1211" s="30"/>
      <c r="BD1211" s="30"/>
      <c r="BE1211" s="30"/>
      <c r="BF1211" s="30"/>
      <c r="BG1211" s="30"/>
      <c r="BH1211" s="30"/>
      <c r="BI1211" s="30"/>
      <c r="BJ1211" s="30"/>
      <c r="BK1211" s="30"/>
      <c r="BL1211" s="30"/>
      <c r="BM1211" s="30"/>
      <c r="BN1211" s="30"/>
      <c r="BO1211" s="30"/>
      <c r="BP1211" s="30"/>
      <c r="BQ1211" s="30"/>
      <c r="BR1211" s="30"/>
      <c r="BS1211" s="30"/>
      <c r="BT1211" s="30"/>
      <c r="BU1211" s="30"/>
      <c r="BV1211" s="30"/>
      <c r="BW1211" s="30"/>
      <c r="BX1211" s="30"/>
      <c r="BY1211" s="30"/>
      <c r="BZ1211" s="30"/>
      <c r="CA1211" s="30"/>
      <c r="CB1211" s="30"/>
      <c r="CC1211" s="30"/>
      <c r="CD1211" s="30"/>
      <c r="CE1211" s="30"/>
      <c r="CF1211" s="30"/>
      <c r="CG1211" s="30"/>
      <c r="CH1211" s="30"/>
      <c r="CI1211" s="30"/>
      <c r="CJ1211" s="30"/>
      <c r="CK1211" s="30"/>
      <c r="CL1211" s="30"/>
      <c r="CM1211" s="30"/>
      <c r="CN1211" s="30"/>
      <c r="CO1211" s="30"/>
      <c r="CP1211" s="30"/>
      <c r="CQ1211" s="30"/>
      <c r="CR1211" s="30"/>
    </row>
    <row r="1212" spans="1:96" x14ac:dyDescent="0.25">
      <c r="A1212" s="30" t="s">
        <v>1184</v>
      </c>
      <c r="B1212" s="30">
        <v>5578</v>
      </c>
      <c r="C1212" s="30" t="s">
        <v>2642</v>
      </c>
      <c r="D1212" s="30">
        <v>880</v>
      </c>
      <c r="E1212" s="30"/>
      <c r="F1212" s="30"/>
      <c r="G1212" s="30"/>
      <c r="H1212" s="30"/>
      <c r="I1212" s="30"/>
      <c r="J1212" s="30"/>
      <c r="K1212" s="30"/>
      <c r="L1212" s="30"/>
      <c r="M1212" s="30"/>
      <c r="N1212" s="30"/>
      <c r="O1212" s="30"/>
      <c r="P1212" s="30"/>
      <c r="Q1212" s="30"/>
      <c r="R1212" s="30"/>
      <c r="S1212" s="30"/>
      <c r="T1212" s="30"/>
      <c r="U1212" s="30"/>
      <c r="V1212" s="30"/>
      <c r="W1212" s="30"/>
      <c r="X1212" s="30"/>
      <c r="Y1212" s="30"/>
      <c r="Z1212" s="30"/>
      <c r="AA1212" s="30"/>
      <c r="AB1212" s="30"/>
      <c r="AC1212" s="30"/>
      <c r="AD1212" s="30"/>
      <c r="AE1212" s="30"/>
      <c r="AF1212" s="30"/>
      <c r="AG1212" s="30"/>
      <c r="AH1212" s="30"/>
      <c r="AI1212" s="30"/>
      <c r="AJ1212" s="30"/>
      <c r="AK1212" s="30"/>
      <c r="AL1212" s="30"/>
      <c r="AM1212" s="30"/>
      <c r="AN1212" s="30"/>
      <c r="AO1212" s="30"/>
      <c r="AP1212" s="30"/>
      <c r="AQ1212" s="30"/>
      <c r="AR1212" s="30"/>
      <c r="AS1212" s="30"/>
      <c r="AT1212" s="30"/>
      <c r="AU1212" s="30"/>
      <c r="AV1212" s="30"/>
      <c r="AW1212" s="30"/>
      <c r="AX1212" s="30"/>
      <c r="AY1212" s="30"/>
      <c r="AZ1212" s="30"/>
      <c r="BA1212" s="30"/>
      <c r="BB1212" s="30"/>
      <c r="BC1212" s="30"/>
      <c r="BD1212" s="30"/>
      <c r="BE1212" s="30"/>
      <c r="BF1212" s="30"/>
      <c r="BG1212" s="30"/>
      <c r="BH1212" s="30"/>
      <c r="BI1212" s="30"/>
      <c r="BJ1212" s="30"/>
      <c r="BK1212" s="30"/>
      <c r="BL1212" s="30"/>
      <c r="BM1212" s="30"/>
      <c r="BN1212" s="30"/>
      <c r="BO1212" s="30"/>
      <c r="BP1212" s="30"/>
      <c r="BQ1212" s="30"/>
      <c r="BR1212" s="30"/>
      <c r="BS1212" s="30"/>
      <c r="BT1212" s="30"/>
      <c r="BU1212" s="30"/>
      <c r="BV1212" s="30"/>
      <c r="BW1212" s="30"/>
      <c r="BX1212" s="30"/>
      <c r="BY1212" s="30"/>
      <c r="BZ1212" s="30"/>
      <c r="CA1212" s="30"/>
      <c r="CB1212" s="30"/>
      <c r="CC1212" s="30"/>
      <c r="CD1212" s="30"/>
      <c r="CE1212" s="30"/>
      <c r="CF1212" s="30"/>
      <c r="CG1212" s="30"/>
      <c r="CH1212" s="30"/>
      <c r="CI1212" s="30"/>
      <c r="CJ1212" s="30"/>
      <c r="CK1212" s="30"/>
      <c r="CL1212" s="30"/>
      <c r="CM1212" s="30"/>
      <c r="CN1212" s="30"/>
      <c r="CO1212" s="30"/>
      <c r="CP1212" s="30"/>
      <c r="CQ1212" s="30"/>
      <c r="CR1212" s="30"/>
    </row>
    <row r="1213" spans="1:96" x14ac:dyDescent="0.25">
      <c r="A1213" s="30" t="s">
        <v>1185</v>
      </c>
      <c r="B1213" s="30">
        <v>5579</v>
      </c>
      <c r="C1213" s="30" t="s">
        <v>2829</v>
      </c>
      <c r="D1213" s="30">
        <v>2740</v>
      </c>
      <c r="E1213" s="30"/>
      <c r="F1213" s="30"/>
      <c r="G1213" s="30"/>
      <c r="H1213" s="30"/>
      <c r="I1213" s="30"/>
      <c r="J1213" s="30"/>
      <c r="K1213" s="30"/>
      <c r="L1213" s="30"/>
      <c r="M1213" s="30"/>
      <c r="N1213" s="30"/>
      <c r="O1213" s="30"/>
      <c r="P1213" s="30"/>
      <c r="Q1213" s="30"/>
      <c r="R1213" s="30"/>
      <c r="S1213" s="30"/>
      <c r="T1213" s="30"/>
      <c r="U1213" s="30"/>
      <c r="V1213" s="30"/>
      <c r="W1213" s="30"/>
      <c r="X1213" s="30"/>
      <c r="Y1213" s="30"/>
      <c r="Z1213" s="30"/>
      <c r="AA1213" s="30"/>
      <c r="AB1213" s="30"/>
      <c r="AC1213" s="30"/>
      <c r="AD1213" s="30"/>
      <c r="AE1213" s="30"/>
      <c r="AF1213" s="30"/>
      <c r="AG1213" s="30"/>
      <c r="AH1213" s="30"/>
      <c r="AI1213" s="30"/>
      <c r="AJ1213" s="30"/>
      <c r="AK1213" s="30"/>
      <c r="AL1213" s="30"/>
      <c r="AM1213" s="30"/>
      <c r="AN1213" s="30"/>
      <c r="AO1213" s="30"/>
      <c r="AP1213" s="30"/>
      <c r="AQ1213" s="30"/>
      <c r="AR1213" s="30"/>
      <c r="AS1213" s="30"/>
      <c r="AT1213" s="30"/>
      <c r="AU1213" s="30"/>
      <c r="AV1213" s="30"/>
      <c r="AW1213" s="30"/>
      <c r="AX1213" s="30"/>
      <c r="AY1213" s="30"/>
      <c r="AZ1213" s="30"/>
      <c r="BA1213" s="30"/>
      <c r="BB1213" s="30"/>
      <c r="BC1213" s="30"/>
      <c r="BD1213" s="30"/>
      <c r="BE1213" s="30"/>
      <c r="BF1213" s="30"/>
      <c r="BG1213" s="30"/>
      <c r="BH1213" s="30"/>
      <c r="BI1213" s="30"/>
      <c r="BJ1213" s="30"/>
      <c r="BK1213" s="30"/>
      <c r="BL1213" s="30"/>
      <c r="BM1213" s="30"/>
      <c r="BN1213" s="30"/>
      <c r="BO1213" s="30"/>
      <c r="BP1213" s="30"/>
      <c r="BQ1213" s="30"/>
      <c r="BR1213" s="30"/>
      <c r="BS1213" s="30"/>
      <c r="BT1213" s="30"/>
      <c r="BU1213" s="30"/>
      <c r="BV1213" s="30"/>
      <c r="BW1213" s="30"/>
      <c r="BX1213" s="30"/>
      <c r="BY1213" s="30"/>
      <c r="BZ1213" s="30"/>
      <c r="CA1213" s="30"/>
      <c r="CB1213" s="30"/>
      <c r="CC1213" s="30"/>
      <c r="CD1213" s="30"/>
      <c r="CE1213" s="30"/>
      <c r="CF1213" s="30"/>
      <c r="CG1213" s="30"/>
      <c r="CH1213" s="30"/>
      <c r="CI1213" s="30"/>
      <c r="CJ1213" s="30"/>
      <c r="CK1213" s="30"/>
      <c r="CL1213" s="30"/>
      <c r="CM1213" s="30"/>
      <c r="CN1213" s="30"/>
      <c r="CO1213" s="30"/>
      <c r="CP1213" s="30"/>
      <c r="CQ1213" s="30"/>
      <c r="CR1213" s="30"/>
    </row>
    <row r="1214" spans="1:96" x14ac:dyDescent="0.25">
      <c r="A1214" s="30" t="s">
        <v>1186</v>
      </c>
      <c r="B1214" s="30">
        <v>5580</v>
      </c>
      <c r="C1214" s="30" t="s">
        <v>2666</v>
      </c>
      <c r="D1214" s="30">
        <v>1420</v>
      </c>
      <c r="E1214" s="30"/>
      <c r="F1214" s="30"/>
      <c r="G1214" s="30"/>
      <c r="H1214" s="30"/>
      <c r="I1214" s="30"/>
      <c r="J1214" s="30"/>
      <c r="K1214" s="30"/>
      <c r="L1214" s="30"/>
      <c r="M1214" s="30"/>
      <c r="N1214" s="30"/>
      <c r="O1214" s="30"/>
      <c r="P1214" s="30"/>
      <c r="Q1214" s="30"/>
      <c r="R1214" s="30"/>
      <c r="S1214" s="30"/>
      <c r="T1214" s="30"/>
      <c r="U1214" s="30"/>
      <c r="V1214" s="30"/>
      <c r="W1214" s="30"/>
      <c r="X1214" s="30"/>
      <c r="Y1214" s="30"/>
      <c r="Z1214" s="30"/>
      <c r="AA1214" s="30"/>
      <c r="AB1214" s="30"/>
      <c r="AC1214" s="30"/>
      <c r="AD1214" s="30"/>
      <c r="AE1214" s="30"/>
      <c r="AF1214" s="30"/>
      <c r="AG1214" s="30"/>
      <c r="AH1214" s="30"/>
      <c r="AI1214" s="30"/>
      <c r="AJ1214" s="30"/>
      <c r="AK1214" s="30"/>
      <c r="AL1214" s="30"/>
      <c r="AM1214" s="30"/>
      <c r="AN1214" s="30"/>
      <c r="AO1214" s="30"/>
      <c r="AP1214" s="30"/>
      <c r="AQ1214" s="30"/>
      <c r="AR1214" s="30"/>
      <c r="AS1214" s="30"/>
      <c r="AT1214" s="30"/>
      <c r="AU1214" s="30"/>
      <c r="AV1214" s="30"/>
      <c r="AW1214" s="30"/>
      <c r="AX1214" s="30"/>
      <c r="AY1214" s="30"/>
      <c r="AZ1214" s="30"/>
      <c r="BA1214" s="30"/>
      <c r="BB1214" s="30"/>
      <c r="BC1214" s="30"/>
      <c r="BD1214" s="30"/>
      <c r="BE1214" s="30"/>
      <c r="BF1214" s="30"/>
      <c r="BG1214" s="30"/>
      <c r="BH1214" s="30"/>
      <c r="BI1214" s="30"/>
      <c r="BJ1214" s="30"/>
      <c r="BK1214" s="30"/>
      <c r="BL1214" s="30"/>
      <c r="BM1214" s="30"/>
      <c r="BN1214" s="30"/>
      <c r="BO1214" s="30"/>
      <c r="BP1214" s="30"/>
      <c r="BQ1214" s="30"/>
      <c r="BR1214" s="30"/>
      <c r="BS1214" s="30"/>
      <c r="BT1214" s="30"/>
      <c r="BU1214" s="30"/>
      <c r="BV1214" s="30"/>
      <c r="BW1214" s="30"/>
      <c r="BX1214" s="30"/>
      <c r="BY1214" s="30"/>
      <c r="BZ1214" s="30"/>
      <c r="CA1214" s="30"/>
      <c r="CB1214" s="30"/>
      <c r="CC1214" s="30"/>
      <c r="CD1214" s="30"/>
      <c r="CE1214" s="30"/>
      <c r="CF1214" s="30"/>
      <c r="CG1214" s="30"/>
      <c r="CH1214" s="30"/>
      <c r="CI1214" s="30"/>
      <c r="CJ1214" s="30"/>
      <c r="CK1214" s="30"/>
      <c r="CL1214" s="30"/>
      <c r="CM1214" s="30"/>
      <c r="CN1214" s="30"/>
      <c r="CO1214" s="30"/>
      <c r="CP1214" s="30"/>
      <c r="CQ1214" s="30"/>
      <c r="CR1214" s="30"/>
    </row>
    <row r="1215" spans="1:96" x14ac:dyDescent="0.25">
      <c r="A1215" s="30" t="s">
        <v>1187</v>
      </c>
      <c r="B1215" s="30">
        <v>5596</v>
      </c>
      <c r="C1215" s="30" t="s">
        <v>2666</v>
      </c>
      <c r="D1215" s="30">
        <v>1420</v>
      </c>
      <c r="E1215" s="30"/>
      <c r="F1215" s="30"/>
      <c r="G1215" s="30"/>
      <c r="H1215" s="30"/>
      <c r="I1215" s="30"/>
      <c r="J1215" s="30"/>
      <c r="K1215" s="30"/>
      <c r="L1215" s="30"/>
      <c r="M1215" s="30"/>
      <c r="N1215" s="30"/>
      <c r="O1215" s="30"/>
      <c r="P1215" s="30"/>
      <c r="Q1215" s="30"/>
      <c r="R1215" s="30"/>
      <c r="S1215" s="30"/>
      <c r="T1215" s="30"/>
      <c r="U1215" s="30"/>
      <c r="V1215" s="30"/>
      <c r="W1215" s="30"/>
      <c r="X1215" s="30"/>
      <c r="Y1215" s="30"/>
      <c r="Z1215" s="30"/>
      <c r="AA1215" s="30"/>
      <c r="AB1215" s="30"/>
      <c r="AC1215" s="30"/>
      <c r="AD1215" s="30"/>
      <c r="AE1215" s="30"/>
      <c r="AF1215" s="30"/>
      <c r="AG1215" s="30"/>
      <c r="AH1215" s="30"/>
      <c r="AI1215" s="30"/>
      <c r="AJ1215" s="30"/>
      <c r="AK1215" s="30"/>
      <c r="AL1215" s="30"/>
      <c r="AM1215" s="30"/>
      <c r="AN1215" s="30"/>
      <c r="AO1215" s="30"/>
      <c r="AP1215" s="30"/>
      <c r="AQ1215" s="30"/>
      <c r="AR1215" s="30"/>
      <c r="AS1215" s="30"/>
      <c r="AT1215" s="30"/>
      <c r="AU1215" s="30"/>
      <c r="AV1215" s="30"/>
      <c r="AW1215" s="30"/>
      <c r="AX1215" s="30"/>
      <c r="AY1215" s="30"/>
      <c r="AZ1215" s="30"/>
      <c r="BA1215" s="30"/>
      <c r="BB1215" s="30"/>
      <c r="BC1215" s="30"/>
      <c r="BD1215" s="30"/>
      <c r="BE1215" s="30"/>
      <c r="BF1215" s="30"/>
      <c r="BG1215" s="30"/>
      <c r="BH1215" s="30"/>
      <c r="BI1215" s="30"/>
      <c r="BJ1215" s="30"/>
      <c r="BK1215" s="30"/>
      <c r="BL1215" s="30"/>
      <c r="BM1215" s="30"/>
      <c r="BN1215" s="30"/>
      <c r="BO1215" s="30"/>
      <c r="BP1215" s="30"/>
      <c r="BQ1215" s="30"/>
      <c r="BR1215" s="30"/>
      <c r="BS1215" s="30"/>
      <c r="BT1215" s="30"/>
      <c r="BU1215" s="30"/>
      <c r="BV1215" s="30"/>
      <c r="BW1215" s="30"/>
      <c r="BX1215" s="30"/>
      <c r="BY1215" s="30"/>
      <c r="BZ1215" s="30"/>
      <c r="CA1215" s="30"/>
      <c r="CB1215" s="30"/>
      <c r="CC1215" s="30"/>
      <c r="CD1215" s="30"/>
      <c r="CE1215" s="30"/>
      <c r="CF1215" s="30"/>
      <c r="CG1215" s="30"/>
      <c r="CH1215" s="30"/>
      <c r="CI1215" s="30"/>
      <c r="CJ1215" s="30"/>
      <c r="CK1215" s="30"/>
      <c r="CL1215" s="30"/>
      <c r="CM1215" s="30"/>
      <c r="CN1215" s="30"/>
      <c r="CO1215" s="30"/>
      <c r="CP1215" s="30"/>
      <c r="CQ1215" s="30"/>
      <c r="CR1215" s="30"/>
    </row>
    <row r="1216" spans="1:96" x14ac:dyDescent="0.25">
      <c r="A1216" s="30" t="s">
        <v>1188</v>
      </c>
      <c r="B1216" s="30">
        <v>5602</v>
      </c>
      <c r="C1216" s="30" t="s">
        <v>2906</v>
      </c>
      <c r="D1216" s="30">
        <v>990</v>
      </c>
      <c r="E1216" s="30"/>
      <c r="F1216" s="30"/>
      <c r="G1216" s="30"/>
      <c r="H1216" s="30"/>
      <c r="I1216" s="30"/>
      <c r="J1216" s="30"/>
      <c r="K1216" s="30"/>
      <c r="L1216" s="30"/>
      <c r="M1216" s="30"/>
      <c r="N1216" s="30"/>
      <c r="O1216" s="30"/>
      <c r="P1216" s="30"/>
      <c r="Q1216" s="30"/>
      <c r="R1216" s="30"/>
      <c r="S1216" s="30"/>
      <c r="T1216" s="30"/>
      <c r="U1216" s="30"/>
      <c r="V1216" s="30"/>
      <c r="W1216" s="30"/>
      <c r="X1216" s="30"/>
      <c r="Y1216" s="30"/>
      <c r="Z1216" s="30"/>
      <c r="AA1216" s="30"/>
      <c r="AB1216" s="30"/>
      <c r="AC1216" s="30"/>
      <c r="AD1216" s="30"/>
      <c r="AE1216" s="30"/>
      <c r="AF1216" s="30"/>
      <c r="AG1216" s="30"/>
      <c r="AH1216" s="30"/>
      <c r="AI1216" s="30"/>
      <c r="AJ1216" s="30"/>
      <c r="AK1216" s="30"/>
      <c r="AL1216" s="30"/>
      <c r="AM1216" s="30"/>
      <c r="AN1216" s="30"/>
      <c r="AO1216" s="30"/>
      <c r="AP1216" s="30"/>
      <c r="AQ1216" s="30"/>
      <c r="AR1216" s="30"/>
      <c r="AS1216" s="30"/>
      <c r="AT1216" s="30"/>
      <c r="AU1216" s="30"/>
      <c r="AV1216" s="30"/>
      <c r="AW1216" s="30"/>
      <c r="AX1216" s="30"/>
      <c r="AY1216" s="30"/>
      <c r="AZ1216" s="30"/>
      <c r="BA1216" s="30"/>
      <c r="BB1216" s="30"/>
      <c r="BC1216" s="30"/>
      <c r="BD1216" s="30"/>
      <c r="BE1216" s="30"/>
      <c r="BF1216" s="30"/>
      <c r="BG1216" s="30"/>
      <c r="BH1216" s="30"/>
      <c r="BI1216" s="30"/>
      <c r="BJ1216" s="30"/>
      <c r="BK1216" s="30"/>
      <c r="BL1216" s="30"/>
      <c r="BM1216" s="30"/>
      <c r="BN1216" s="30"/>
      <c r="BO1216" s="30"/>
      <c r="BP1216" s="30"/>
      <c r="BQ1216" s="30"/>
      <c r="BR1216" s="30"/>
      <c r="BS1216" s="30"/>
      <c r="BT1216" s="30"/>
      <c r="BU1216" s="30"/>
      <c r="BV1216" s="30"/>
      <c r="BW1216" s="30"/>
      <c r="BX1216" s="30"/>
      <c r="BY1216" s="30"/>
      <c r="BZ1216" s="30"/>
      <c r="CA1216" s="30"/>
      <c r="CB1216" s="30"/>
      <c r="CC1216" s="30"/>
      <c r="CD1216" s="30"/>
      <c r="CE1216" s="30"/>
      <c r="CF1216" s="30"/>
      <c r="CG1216" s="30"/>
      <c r="CH1216" s="30"/>
      <c r="CI1216" s="30"/>
      <c r="CJ1216" s="30"/>
      <c r="CK1216" s="30"/>
      <c r="CL1216" s="30"/>
      <c r="CM1216" s="30"/>
      <c r="CN1216" s="30"/>
      <c r="CO1216" s="30"/>
      <c r="CP1216" s="30"/>
      <c r="CQ1216" s="30"/>
      <c r="CR1216" s="30"/>
    </row>
    <row r="1217" spans="1:96" x14ac:dyDescent="0.25">
      <c r="A1217" s="30" t="s">
        <v>1189</v>
      </c>
      <c r="B1217" s="30">
        <v>5605</v>
      </c>
      <c r="C1217" s="30" t="s">
        <v>2642</v>
      </c>
      <c r="D1217" s="30">
        <v>880</v>
      </c>
      <c r="E1217" s="30"/>
      <c r="F1217" s="30"/>
      <c r="G1217" s="30"/>
      <c r="H1217" s="30"/>
      <c r="I1217" s="30"/>
      <c r="J1217" s="30"/>
      <c r="K1217" s="30"/>
      <c r="L1217" s="30"/>
      <c r="M1217" s="30"/>
      <c r="N1217" s="30"/>
      <c r="O1217" s="30"/>
      <c r="P1217" s="30"/>
      <c r="Q1217" s="30"/>
      <c r="R1217" s="30"/>
      <c r="S1217" s="30"/>
      <c r="T1217" s="30"/>
      <c r="U1217" s="30"/>
      <c r="V1217" s="30"/>
      <c r="W1217" s="30"/>
      <c r="X1217" s="30"/>
      <c r="Y1217" s="30"/>
      <c r="Z1217" s="30"/>
      <c r="AA1217" s="30"/>
      <c r="AB1217" s="30"/>
      <c r="AC1217" s="30"/>
      <c r="AD1217" s="30"/>
      <c r="AE1217" s="30"/>
      <c r="AF1217" s="30"/>
      <c r="AG1217" s="30"/>
      <c r="AH1217" s="30"/>
      <c r="AI1217" s="30"/>
      <c r="AJ1217" s="30"/>
      <c r="AK1217" s="30"/>
      <c r="AL1217" s="30"/>
      <c r="AM1217" s="30"/>
      <c r="AN1217" s="30"/>
      <c r="AO1217" s="30"/>
      <c r="AP1217" s="30"/>
      <c r="AQ1217" s="30"/>
      <c r="AR1217" s="30"/>
      <c r="AS1217" s="30"/>
      <c r="AT1217" s="30"/>
      <c r="AU1217" s="30"/>
      <c r="AV1217" s="30"/>
      <c r="AW1217" s="30"/>
      <c r="AX1217" s="30"/>
      <c r="AY1217" s="30"/>
      <c r="AZ1217" s="30"/>
      <c r="BA1217" s="30"/>
      <c r="BB1217" s="30"/>
      <c r="BC1217" s="30"/>
      <c r="BD1217" s="30"/>
      <c r="BE1217" s="30"/>
      <c r="BF1217" s="30"/>
      <c r="BG1217" s="30"/>
      <c r="BH1217" s="30"/>
      <c r="BI1217" s="30"/>
      <c r="BJ1217" s="30"/>
      <c r="BK1217" s="30"/>
      <c r="BL1217" s="30"/>
      <c r="BM1217" s="30"/>
      <c r="BN1217" s="30"/>
      <c r="BO1217" s="30"/>
      <c r="BP1217" s="30"/>
      <c r="BQ1217" s="30"/>
      <c r="BR1217" s="30"/>
      <c r="BS1217" s="30"/>
      <c r="BT1217" s="30"/>
      <c r="BU1217" s="30"/>
      <c r="BV1217" s="30"/>
      <c r="BW1217" s="30"/>
      <c r="BX1217" s="30"/>
      <c r="BY1217" s="30"/>
      <c r="BZ1217" s="30"/>
      <c r="CA1217" s="30"/>
      <c r="CB1217" s="30"/>
      <c r="CC1217" s="30"/>
      <c r="CD1217" s="30"/>
      <c r="CE1217" s="30"/>
      <c r="CF1217" s="30"/>
      <c r="CG1217" s="30"/>
      <c r="CH1217" s="30"/>
      <c r="CI1217" s="30"/>
      <c r="CJ1217" s="30"/>
      <c r="CK1217" s="30"/>
      <c r="CL1217" s="30"/>
      <c r="CM1217" s="30"/>
      <c r="CN1217" s="30"/>
      <c r="CO1217" s="30"/>
      <c r="CP1217" s="30"/>
      <c r="CQ1217" s="30"/>
      <c r="CR1217" s="30"/>
    </row>
    <row r="1218" spans="1:96" x14ac:dyDescent="0.25">
      <c r="A1218" s="30" t="s">
        <v>1190</v>
      </c>
      <c r="B1218" s="30">
        <v>5610</v>
      </c>
      <c r="C1218" s="30" t="s">
        <v>2651</v>
      </c>
      <c r="D1218" s="30">
        <v>1010</v>
      </c>
      <c r="E1218" s="30"/>
      <c r="F1218" s="30"/>
      <c r="G1218" s="30"/>
      <c r="H1218" s="30"/>
      <c r="I1218" s="30"/>
      <c r="J1218" s="30"/>
      <c r="K1218" s="30"/>
      <c r="L1218" s="30"/>
      <c r="M1218" s="30"/>
      <c r="N1218" s="30"/>
      <c r="O1218" s="30"/>
      <c r="P1218" s="30"/>
      <c r="Q1218" s="30"/>
      <c r="R1218" s="30"/>
      <c r="S1218" s="30"/>
      <c r="T1218" s="30"/>
      <c r="U1218" s="30"/>
      <c r="V1218" s="30"/>
      <c r="W1218" s="30"/>
      <c r="X1218" s="30"/>
      <c r="Y1218" s="30"/>
      <c r="Z1218" s="30"/>
      <c r="AA1218" s="30"/>
      <c r="AB1218" s="30"/>
      <c r="AC1218" s="30"/>
      <c r="AD1218" s="30"/>
      <c r="AE1218" s="30"/>
      <c r="AF1218" s="30"/>
      <c r="AG1218" s="30"/>
      <c r="AH1218" s="30"/>
      <c r="AI1218" s="30"/>
      <c r="AJ1218" s="30"/>
      <c r="AK1218" s="30"/>
      <c r="AL1218" s="30"/>
      <c r="AM1218" s="30"/>
      <c r="AN1218" s="30"/>
      <c r="AO1218" s="30"/>
      <c r="AP1218" s="30"/>
      <c r="AQ1218" s="30"/>
      <c r="AR1218" s="30"/>
      <c r="AS1218" s="30"/>
      <c r="AT1218" s="30"/>
      <c r="AU1218" s="30"/>
      <c r="AV1218" s="30"/>
      <c r="AW1218" s="30"/>
      <c r="AX1218" s="30"/>
      <c r="AY1218" s="30"/>
      <c r="AZ1218" s="30"/>
      <c r="BA1218" s="30"/>
      <c r="BB1218" s="30"/>
      <c r="BC1218" s="30"/>
      <c r="BD1218" s="30"/>
      <c r="BE1218" s="30"/>
      <c r="BF1218" s="30"/>
      <c r="BG1218" s="30"/>
      <c r="BH1218" s="30"/>
      <c r="BI1218" s="30"/>
      <c r="BJ1218" s="30"/>
      <c r="BK1218" s="30"/>
      <c r="BL1218" s="30"/>
      <c r="BM1218" s="30"/>
      <c r="BN1218" s="30"/>
      <c r="BO1218" s="30"/>
      <c r="BP1218" s="30"/>
      <c r="BQ1218" s="30"/>
      <c r="BR1218" s="30"/>
      <c r="BS1218" s="30"/>
      <c r="BT1218" s="30"/>
      <c r="BU1218" s="30"/>
      <c r="BV1218" s="30"/>
      <c r="BW1218" s="30"/>
      <c r="BX1218" s="30"/>
      <c r="BY1218" s="30"/>
      <c r="BZ1218" s="30"/>
      <c r="CA1218" s="30"/>
      <c r="CB1218" s="30"/>
      <c r="CC1218" s="30"/>
      <c r="CD1218" s="30"/>
      <c r="CE1218" s="30"/>
      <c r="CF1218" s="30"/>
      <c r="CG1218" s="30"/>
      <c r="CH1218" s="30"/>
      <c r="CI1218" s="30"/>
      <c r="CJ1218" s="30"/>
      <c r="CK1218" s="30"/>
      <c r="CL1218" s="30"/>
      <c r="CM1218" s="30"/>
      <c r="CN1218" s="30"/>
      <c r="CO1218" s="30"/>
      <c r="CP1218" s="30"/>
      <c r="CQ1218" s="30"/>
      <c r="CR1218" s="30"/>
    </row>
    <row r="1219" spans="1:96" x14ac:dyDescent="0.25">
      <c r="A1219" s="30" t="s">
        <v>1191</v>
      </c>
      <c r="B1219" s="30">
        <v>6774</v>
      </c>
      <c r="C1219" s="30" t="s">
        <v>2857</v>
      </c>
      <c r="D1219" s="30">
        <v>3120</v>
      </c>
      <c r="E1219" s="30"/>
      <c r="F1219" s="30"/>
      <c r="G1219" s="30"/>
      <c r="H1219" s="30"/>
      <c r="I1219" s="30"/>
      <c r="J1219" s="30"/>
      <c r="K1219" s="30"/>
      <c r="L1219" s="30"/>
      <c r="M1219" s="30"/>
      <c r="N1219" s="30"/>
      <c r="O1219" s="30"/>
      <c r="P1219" s="30"/>
      <c r="Q1219" s="30"/>
      <c r="R1219" s="30"/>
      <c r="S1219" s="30"/>
      <c r="T1219" s="30"/>
      <c r="U1219" s="30"/>
      <c r="V1219" s="30"/>
      <c r="W1219" s="30"/>
      <c r="X1219" s="30"/>
      <c r="Y1219" s="30"/>
      <c r="Z1219" s="30"/>
      <c r="AA1219" s="30"/>
      <c r="AB1219" s="30"/>
      <c r="AC1219" s="30"/>
      <c r="AD1219" s="30"/>
      <c r="AE1219" s="30"/>
      <c r="AF1219" s="30"/>
      <c r="AG1219" s="30"/>
      <c r="AH1219" s="30"/>
      <c r="AI1219" s="30"/>
      <c r="AJ1219" s="30"/>
      <c r="AK1219" s="30"/>
      <c r="AL1219" s="30"/>
      <c r="AM1219" s="30"/>
      <c r="AN1219" s="30"/>
      <c r="AO1219" s="30"/>
      <c r="AP1219" s="30"/>
      <c r="AQ1219" s="30"/>
      <c r="AR1219" s="30"/>
      <c r="AS1219" s="30"/>
      <c r="AT1219" s="30"/>
      <c r="AU1219" s="30"/>
      <c r="AV1219" s="30"/>
      <c r="AW1219" s="30"/>
      <c r="AX1219" s="30"/>
      <c r="AY1219" s="30"/>
      <c r="AZ1219" s="30"/>
      <c r="BA1219" s="30"/>
      <c r="BB1219" s="30"/>
      <c r="BC1219" s="30"/>
      <c r="BD1219" s="30"/>
      <c r="BE1219" s="30"/>
      <c r="BF1219" s="30"/>
      <c r="BG1219" s="30"/>
      <c r="BH1219" s="30"/>
      <c r="BI1219" s="30"/>
      <c r="BJ1219" s="30"/>
      <c r="BK1219" s="30"/>
      <c r="BL1219" s="30"/>
      <c r="BM1219" s="30"/>
      <c r="BN1219" s="30"/>
      <c r="BO1219" s="30"/>
      <c r="BP1219" s="30"/>
      <c r="BQ1219" s="30"/>
      <c r="BR1219" s="30"/>
      <c r="BS1219" s="30"/>
      <c r="BT1219" s="30"/>
      <c r="BU1219" s="30"/>
      <c r="BV1219" s="30"/>
      <c r="BW1219" s="30"/>
      <c r="BX1219" s="30"/>
      <c r="BY1219" s="30"/>
      <c r="BZ1219" s="30"/>
      <c r="CA1219" s="30"/>
      <c r="CB1219" s="30"/>
      <c r="CC1219" s="30"/>
      <c r="CD1219" s="30"/>
      <c r="CE1219" s="30"/>
      <c r="CF1219" s="30"/>
      <c r="CG1219" s="30"/>
      <c r="CH1219" s="30"/>
      <c r="CI1219" s="30"/>
      <c r="CJ1219" s="30"/>
      <c r="CK1219" s="30"/>
      <c r="CL1219" s="30"/>
      <c r="CM1219" s="30"/>
      <c r="CN1219" s="30"/>
      <c r="CO1219" s="30"/>
      <c r="CP1219" s="30"/>
      <c r="CQ1219" s="30"/>
      <c r="CR1219" s="30"/>
    </row>
    <row r="1220" spans="1:96" x14ac:dyDescent="0.25">
      <c r="A1220" s="30" t="s">
        <v>1192</v>
      </c>
      <c r="B1220" s="30">
        <v>890</v>
      </c>
      <c r="C1220" s="30" t="s">
        <v>2760</v>
      </c>
      <c r="D1220" s="30">
        <v>1560</v>
      </c>
      <c r="E1220" s="30"/>
      <c r="F1220" s="30"/>
      <c r="G1220" s="30"/>
      <c r="H1220" s="30"/>
      <c r="I1220" s="30"/>
      <c r="J1220" s="30"/>
      <c r="K1220" s="30"/>
      <c r="L1220" s="30"/>
      <c r="M1220" s="30"/>
      <c r="N1220" s="30"/>
      <c r="O1220" s="30"/>
      <c r="P1220" s="30"/>
      <c r="Q1220" s="30"/>
      <c r="R1220" s="30"/>
      <c r="S1220" s="30"/>
      <c r="T1220" s="30"/>
      <c r="U1220" s="30"/>
      <c r="V1220" s="30"/>
      <c r="W1220" s="30"/>
      <c r="X1220" s="30"/>
      <c r="Y1220" s="30"/>
      <c r="Z1220" s="30"/>
      <c r="AA1220" s="30"/>
      <c r="AB1220" s="30"/>
      <c r="AC1220" s="30"/>
      <c r="AD1220" s="30"/>
      <c r="AE1220" s="30"/>
      <c r="AF1220" s="30"/>
      <c r="AG1220" s="30"/>
      <c r="AH1220" s="30"/>
      <c r="AI1220" s="30"/>
      <c r="AJ1220" s="30"/>
      <c r="AK1220" s="30"/>
      <c r="AL1220" s="30"/>
      <c r="AM1220" s="30"/>
      <c r="AN1220" s="30"/>
      <c r="AO1220" s="30"/>
      <c r="AP1220" s="30"/>
      <c r="AQ1220" s="30"/>
      <c r="AR1220" s="30"/>
      <c r="AS1220" s="30"/>
      <c r="AT1220" s="30"/>
      <c r="AU1220" s="30"/>
      <c r="AV1220" s="30"/>
      <c r="AW1220" s="30"/>
      <c r="AX1220" s="30"/>
      <c r="AY1220" s="30"/>
      <c r="AZ1220" s="30"/>
      <c r="BA1220" s="30"/>
      <c r="BB1220" s="30"/>
      <c r="BC1220" s="30"/>
      <c r="BD1220" s="30"/>
      <c r="BE1220" s="30"/>
      <c r="BF1220" s="30"/>
      <c r="BG1220" s="30"/>
      <c r="BH1220" s="30"/>
      <c r="BI1220" s="30"/>
      <c r="BJ1220" s="30"/>
      <c r="BK1220" s="30"/>
      <c r="BL1220" s="30"/>
      <c r="BM1220" s="30"/>
      <c r="BN1220" s="30"/>
      <c r="BO1220" s="30"/>
      <c r="BP1220" s="30"/>
      <c r="BQ1220" s="30"/>
      <c r="BR1220" s="30"/>
      <c r="BS1220" s="30"/>
      <c r="BT1220" s="30"/>
      <c r="BU1220" s="30"/>
      <c r="BV1220" s="30"/>
      <c r="BW1220" s="30"/>
      <c r="BX1220" s="30"/>
      <c r="BY1220" s="30"/>
      <c r="BZ1220" s="30"/>
      <c r="CA1220" s="30"/>
      <c r="CB1220" s="30"/>
      <c r="CC1220" s="30"/>
      <c r="CD1220" s="30"/>
      <c r="CE1220" s="30"/>
      <c r="CF1220" s="30"/>
      <c r="CG1220" s="30"/>
      <c r="CH1220" s="30"/>
      <c r="CI1220" s="30"/>
      <c r="CJ1220" s="30"/>
      <c r="CK1220" s="30"/>
      <c r="CL1220" s="30"/>
      <c r="CM1220" s="30"/>
      <c r="CN1220" s="30"/>
      <c r="CO1220" s="30"/>
      <c r="CP1220" s="30"/>
      <c r="CQ1220" s="30"/>
      <c r="CR1220" s="30"/>
    </row>
    <row r="1221" spans="1:96" x14ac:dyDescent="0.25">
      <c r="A1221" s="30" t="s">
        <v>1193</v>
      </c>
      <c r="B1221" s="30">
        <v>5615</v>
      </c>
      <c r="C1221" s="30" t="s">
        <v>2800</v>
      </c>
      <c r="D1221" s="30">
        <v>40</v>
      </c>
      <c r="E1221" s="30"/>
      <c r="F1221" s="30"/>
      <c r="G1221" s="30"/>
      <c r="H1221" s="30"/>
      <c r="I1221" s="30"/>
      <c r="J1221" s="30"/>
      <c r="K1221" s="30"/>
      <c r="L1221" s="30"/>
      <c r="M1221" s="30"/>
      <c r="N1221" s="30"/>
      <c r="O1221" s="30"/>
      <c r="P1221" s="30"/>
      <c r="Q1221" s="30"/>
      <c r="R1221" s="30"/>
      <c r="S1221" s="30"/>
      <c r="T1221" s="30"/>
      <c r="U1221" s="30"/>
      <c r="V1221" s="30"/>
      <c r="W1221" s="30"/>
      <c r="X1221" s="30"/>
      <c r="Y1221" s="30"/>
      <c r="Z1221" s="30"/>
      <c r="AA1221" s="30"/>
      <c r="AB1221" s="30"/>
      <c r="AC1221" s="30"/>
      <c r="AD1221" s="30"/>
      <c r="AE1221" s="30"/>
      <c r="AF1221" s="30"/>
      <c r="AG1221" s="30"/>
      <c r="AH1221" s="30"/>
      <c r="AI1221" s="30"/>
      <c r="AJ1221" s="30"/>
      <c r="AK1221" s="30"/>
      <c r="AL1221" s="30"/>
      <c r="AM1221" s="30"/>
      <c r="AN1221" s="30"/>
      <c r="AO1221" s="30"/>
      <c r="AP1221" s="30"/>
      <c r="AQ1221" s="30"/>
      <c r="AR1221" s="30"/>
      <c r="AS1221" s="30"/>
      <c r="AT1221" s="30"/>
      <c r="AU1221" s="30"/>
      <c r="AV1221" s="30"/>
      <c r="AW1221" s="30"/>
      <c r="AX1221" s="30"/>
      <c r="AY1221" s="30"/>
      <c r="AZ1221" s="30"/>
      <c r="BA1221" s="30"/>
      <c r="BB1221" s="30"/>
      <c r="BC1221" s="30"/>
      <c r="BD1221" s="30"/>
      <c r="BE1221" s="30"/>
      <c r="BF1221" s="30"/>
      <c r="BG1221" s="30"/>
      <c r="BH1221" s="30"/>
      <c r="BI1221" s="30"/>
      <c r="BJ1221" s="30"/>
      <c r="BK1221" s="30"/>
      <c r="BL1221" s="30"/>
      <c r="BM1221" s="30"/>
      <c r="BN1221" s="30"/>
      <c r="BO1221" s="30"/>
      <c r="BP1221" s="30"/>
      <c r="BQ1221" s="30"/>
      <c r="BR1221" s="30"/>
      <c r="BS1221" s="30"/>
      <c r="BT1221" s="30"/>
      <c r="BU1221" s="30"/>
      <c r="BV1221" s="30"/>
      <c r="BW1221" s="30"/>
      <c r="BX1221" s="30"/>
      <c r="BY1221" s="30"/>
      <c r="BZ1221" s="30"/>
      <c r="CA1221" s="30"/>
      <c r="CB1221" s="30"/>
      <c r="CC1221" s="30"/>
      <c r="CD1221" s="30"/>
      <c r="CE1221" s="30"/>
      <c r="CF1221" s="30"/>
      <c r="CG1221" s="30"/>
      <c r="CH1221" s="30"/>
      <c r="CI1221" s="30"/>
      <c r="CJ1221" s="30"/>
      <c r="CK1221" s="30"/>
      <c r="CL1221" s="30"/>
      <c r="CM1221" s="30"/>
      <c r="CN1221" s="30"/>
      <c r="CO1221" s="30"/>
      <c r="CP1221" s="30"/>
      <c r="CQ1221" s="30"/>
      <c r="CR1221" s="30"/>
    </row>
    <row r="1222" spans="1:96" x14ac:dyDescent="0.25">
      <c r="A1222" s="30" t="s">
        <v>1194</v>
      </c>
      <c r="B1222" s="30">
        <v>5608</v>
      </c>
      <c r="C1222" s="30" t="s">
        <v>2642</v>
      </c>
      <c r="D1222" s="30">
        <v>880</v>
      </c>
      <c r="E1222" s="30"/>
      <c r="F1222" s="30"/>
      <c r="G1222" s="30"/>
      <c r="H1222" s="30"/>
      <c r="I1222" s="30"/>
      <c r="J1222" s="30"/>
      <c r="K1222" s="30"/>
      <c r="L1222" s="30"/>
      <c r="M1222" s="30"/>
      <c r="N1222" s="30"/>
      <c r="O1222" s="30"/>
      <c r="P1222" s="30"/>
      <c r="Q1222" s="30"/>
      <c r="R1222" s="30"/>
      <c r="S1222" s="30"/>
      <c r="T1222" s="30"/>
      <c r="U1222" s="30"/>
      <c r="V1222" s="30"/>
      <c r="W1222" s="30"/>
      <c r="X1222" s="30"/>
      <c r="Y1222" s="30"/>
      <c r="Z1222" s="30"/>
      <c r="AA1222" s="30"/>
      <c r="AB1222" s="30"/>
      <c r="AC1222" s="30"/>
      <c r="AD1222" s="30"/>
      <c r="AE1222" s="30"/>
      <c r="AF1222" s="30"/>
      <c r="AG1222" s="30"/>
      <c r="AH1222" s="30"/>
      <c r="AI1222" s="30"/>
      <c r="AJ1222" s="30"/>
      <c r="AK1222" s="30"/>
      <c r="AL1222" s="30"/>
      <c r="AM1222" s="30"/>
      <c r="AN1222" s="30"/>
      <c r="AO1222" s="30"/>
      <c r="AP1222" s="30"/>
      <c r="AQ1222" s="30"/>
      <c r="AR1222" s="30"/>
      <c r="AS1222" s="30"/>
      <c r="AT1222" s="30"/>
      <c r="AU1222" s="30"/>
      <c r="AV1222" s="30"/>
      <c r="AW1222" s="30"/>
      <c r="AX1222" s="30"/>
      <c r="AY1222" s="30"/>
      <c r="AZ1222" s="30"/>
      <c r="BA1222" s="30"/>
      <c r="BB1222" s="30"/>
      <c r="BC1222" s="30"/>
      <c r="BD1222" s="30"/>
      <c r="BE1222" s="30"/>
      <c r="BF1222" s="30"/>
      <c r="BG1222" s="30"/>
      <c r="BH1222" s="30"/>
      <c r="BI1222" s="30"/>
      <c r="BJ1222" s="30"/>
      <c r="BK1222" s="30"/>
      <c r="BL1222" s="30"/>
      <c r="BM1222" s="30"/>
      <c r="BN1222" s="30"/>
      <c r="BO1222" s="30"/>
      <c r="BP1222" s="30"/>
      <c r="BQ1222" s="30"/>
      <c r="BR1222" s="30"/>
      <c r="BS1222" s="30"/>
      <c r="BT1222" s="30"/>
      <c r="BU1222" s="30"/>
      <c r="BV1222" s="30"/>
      <c r="BW1222" s="30"/>
      <c r="BX1222" s="30"/>
      <c r="BY1222" s="30"/>
      <c r="BZ1222" s="30"/>
      <c r="CA1222" s="30"/>
      <c r="CB1222" s="30"/>
      <c r="CC1222" s="30"/>
      <c r="CD1222" s="30"/>
      <c r="CE1222" s="30"/>
      <c r="CF1222" s="30"/>
      <c r="CG1222" s="30"/>
      <c r="CH1222" s="30"/>
      <c r="CI1222" s="30"/>
      <c r="CJ1222" s="30"/>
      <c r="CK1222" s="30"/>
      <c r="CL1222" s="30"/>
      <c r="CM1222" s="30"/>
      <c r="CN1222" s="30"/>
      <c r="CO1222" s="30"/>
      <c r="CP1222" s="30"/>
      <c r="CQ1222" s="30"/>
      <c r="CR1222" s="30"/>
    </row>
    <row r="1223" spans="1:96" x14ac:dyDescent="0.25">
      <c r="A1223" s="30" t="s">
        <v>1195</v>
      </c>
      <c r="B1223" s="30">
        <v>5644</v>
      </c>
      <c r="C1223" s="30" t="s">
        <v>2642</v>
      </c>
      <c r="D1223" s="30">
        <v>880</v>
      </c>
      <c r="E1223" s="30"/>
      <c r="F1223" s="30"/>
      <c r="G1223" s="30"/>
      <c r="H1223" s="30"/>
      <c r="I1223" s="30"/>
      <c r="J1223" s="30"/>
      <c r="K1223" s="30"/>
      <c r="L1223" s="30"/>
      <c r="M1223" s="30"/>
      <c r="N1223" s="30"/>
      <c r="O1223" s="30"/>
      <c r="P1223" s="30"/>
      <c r="Q1223" s="30"/>
      <c r="R1223" s="30"/>
      <c r="S1223" s="30"/>
      <c r="T1223" s="30"/>
      <c r="U1223" s="30"/>
      <c r="V1223" s="30"/>
      <c r="W1223" s="30"/>
      <c r="X1223" s="30"/>
      <c r="Y1223" s="30"/>
      <c r="Z1223" s="30"/>
      <c r="AA1223" s="30"/>
      <c r="AB1223" s="30"/>
      <c r="AC1223" s="30"/>
      <c r="AD1223" s="30"/>
      <c r="AE1223" s="30"/>
      <c r="AF1223" s="30"/>
      <c r="AG1223" s="30"/>
      <c r="AH1223" s="30"/>
      <c r="AI1223" s="30"/>
      <c r="AJ1223" s="30"/>
      <c r="AK1223" s="30"/>
      <c r="AL1223" s="30"/>
      <c r="AM1223" s="30"/>
      <c r="AN1223" s="30"/>
      <c r="AO1223" s="30"/>
      <c r="AP1223" s="30"/>
      <c r="AQ1223" s="30"/>
      <c r="AR1223" s="30"/>
      <c r="AS1223" s="30"/>
      <c r="AT1223" s="30"/>
      <c r="AU1223" s="30"/>
      <c r="AV1223" s="30"/>
      <c r="AW1223" s="30"/>
      <c r="AX1223" s="30"/>
      <c r="AY1223" s="30"/>
      <c r="AZ1223" s="30"/>
      <c r="BA1223" s="30"/>
      <c r="BB1223" s="30"/>
      <c r="BC1223" s="30"/>
      <c r="BD1223" s="30"/>
      <c r="BE1223" s="30"/>
      <c r="BF1223" s="30"/>
      <c r="BG1223" s="30"/>
      <c r="BH1223" s="30"/>
      <c r="BI1223" s="30"/>
      <c r="BJ1223" s="30"/>
      <c r="BK1223" s="30"/>
      <c r="BL1223" s="30"/>
      <c r="BM1223" s="30"/>
      <c r="BN1223" s="30"/>
      <c r="BO1223" s="30"/>
      <c r="BP1223" s="30"/>
      <c r="BQ1223" s="30"/>
      <c r="BR1223" s="30"/>
      <c r="BS1223" s="30"/>
      <c r="BT1223" s="30"/>
      <c r="BU1223" s="30"/>
      <c r="BV1223" s="30"/>
      <c r="BW1223" s="30"/>
      <c r="BX1223" s="30"/>
      <c r="BY1223" s="30"/>
      <c r="BZ1223" s="30"/>
      <c r="CA1223" s="30"/>
      <c r="CB1223" s="30"/>
      <c r="CC1223" s="30"/>
      <c r="CD1223" s="30"/>
      <c r="CE1223" s="30"/>
      <c r="CF1223" s="30"/>
      <c r="CG1223" s="30"/>
      <c r="CH1223" s="30"/>
      <c r="CI1223" s="30"/>
      <c r="CJ1223" s="30"/>
      <c r="CK1223" s="30"/>
      <c r="CL1223" s="30"/>
      <c r="CM1223" s="30"/>
      <c r="CN1223" s="30"/>
      <c r="CO1223" s="30"/>
      <c r="CP1223" s="30"/>
      <c r="CQ1223" s="30"/>
      <c r="CR1223" s="30"/>
    </row>
    <row r="1224" spans="1:96" x14ac:dyDescent="0.25">
      <c r="A1224" s="30" t="s">
        <v>1196</v>
      </c>
      <c r="B1224" s="30">
        <v>5656</v>
      </c>
      <c r="C1224" s="30" t="s">
        <v>2896</v>
      </c>
      <c r="D1224" s="30">
        <v>2020</v>
      </c>
      <c r="E1224" s="30"/>
      <c r="F1224" s="30"/>
      <c r="G1224" s="30"/>
      <c r="H1224" s="30"/>
      <c r="I1224" s="30"/>
      <c r="J1224" s="30"/>
      <c r="K1224" s="30"/>
      <c r="L1224" s="30"/>
      <c r="M1224" s="30"/>
      <c r="N1224" s="30"/>
      <c r="O1224" s="30"/>
      <c r="P1224" s="30"/>
      <c r="Q1224" s="30"/>
      <c r="R1224" s="30"/>
      <c r="S1224" s="30"/>
      <c r="T1224" s="30"/>
      <c r="U1224" s="30"/>
      <c r="V1224" s="30"/>
      <c r="W1224" s="30"/>
      <c r="X1224" s="30"/>
      <c r="Y1224" s="30"/>
      <c r="Z1224" s="30"/>
      <c r="AA1224" s="30"/>
      <c r="AB1224" s="30"/>
      <c r="AC1224" s="30"/>
      <c r="AD1224" s="30"/>
      <c r="AE1224" s="30"/>
      <c r="AF1224" s="30"/>
      <c r="AG1224" s="30"/>
      <c r="AH1224" s="30"/>
      <c r="AI1224" s="30"/>
      <c r="AJ1224" s="30"/>
      <c r="AK1224" s="30"/>
      <c r="AL1224" s="30"/>
      <c r="AM1224" s="30"/>
      <c r="AN1224" s="30"/>
      <c r="AO1224" s="30"/>
      <c r="AP1224" s="30"/>
      <c r="AQ1224" s="30"/>
      <c r="AR1224" s="30"/>
      <c r="AS1224" s="30"/>
      <c r="AT1224" s="30"/>
      <c r="AU1224" s="30"/>
      <c r="AV1224" s="30"/>
      <c r="AW1224" s="30"/>
      <c r="AX1224" s="30"/>
      <c r="AY1224" s="30"/>
      <c r="AZ1224" s="30"/>
      <c r="BA1224" s="30"/>
      <c r="BB1224" s="30"/>
      <c r="BC1224" s="30"/>
      <c r="BD1224" s="30"/>
      <c r="BE1224" s="30"/>
      <c r="BF1224" s="30"/>
      <c r="BG1224" s="30"/>
      <c r="BH1224" s="30"/>
      <c r="BI1224" s="30"/>
      <c r="BJ1224" s="30"/>
      <c r="BK1224" s="30"/>
      <c r="BL1224" s="30"/>
      <c r="BM1224" s="30"/>
      <c r="BN1224" s="30"/>
      <c r="BO1224" s="30"/>
      <c r="BP1224" s="30"/>
      <c r="BQ1224" s="30"/>
      <c r="BR1224" s="30"/>
      <c r="BS1224" s="30"/>
      <c r="BT1224" s="30"/>
      <c r="BU1224" s="30"/>
      <c r="BV1224" s="30"/>
      <c r="BW1224" s="30"/>
      <c r="BX1224" s="30"/>
      <c r="BY1224" s="30"/>
      <c r="BZ1224" s="30"/>
      <c r="CA1224" s="30"/>
      <c r="CB1224" s="30"/>
      <c r="CC1224" s="30"/>
      <c r="CD1224" s="30"/>
      <c r="CE1224" s="30"/>
      <c r="CF1224" s="30"/>
      <c r="CG1224" s="30"/>
      <c r="CH1224" s="30"/>
      <c r="CI1224" s="30"/>
      <c r="CJ1224" s="30"/>
      <c r="CK1224" s="30"/>
      <c r="CL1224" s="30"/>
      <c r="CM1224" s="30"/>
      <c r="CN1224" s="30"/>
      <c r="CO1224" s="30"/>
      <c r="CP1224" s="30"/>
      <c r="CQ1224" s="30"/>
      <c r="CR1224" s="30"/>
    </row>
    <row r="1225" spans="1:96" x14ac:dyDescent="0.25">
      <c r="A1225" s="30" t="s">
        <v>1197</v>
      </c>
      <c r="B1225" s="30">
        <v>5666</v>
      </c>
      <c r="C1225" s="30" t="s">
        <v>2963</v>
      </c>
      <c r="D1225" s="30">
        <v>310</v>
      </c>
      <c r="E1225" s="30"/>
      <c r="F1225" s="30"/>
      <c r="G1225" s="30"/>
      <c r="H1225" s="30"/>
      <c r="I1225" s="30"/>
      <c r="J1225" s="30"/>
      <c r="K1225" s="30"/>
      <c r="L1225" s="30"/>
      <c r="M1225" s="30"/>
      <c r="N1225" s="30"/>
      <c r="O1225" s="30"/>
      <c r="P1225" s="30"/>
      <c r="Q1225" s="30"/>
      <c r="R1225" s="30"/>
      <c r="S1225" s="30"/>
      <c r="T1225" s="30"/>
      <c r="U1225" s="30"/>
      <c r="V1225" s="30"/>
      <c r="W1225" s="30"/>
      <c r="X1225" s="30"/>
      <c r="Y1225" s="30"/>
      <c r="Z1225" s="30"/>
      <c r="AA1225" s="30"/>
      <c r="AB1225" s="30"/>
      <c r="AC1225" s="30"/>
      <c r="AD1225" s="30"/>
      <c r="AE1225" s="30"/>
      <c r="AF1225" s="30"/>
      <c r="AG1225" s="30"/>
      <c r="AH1225" s="30"/>
      <c r="AI1225" s="30"/>
      <c r="AJ1225" s="30"/>
      <c r="AK1225" s="30"/>
      <c r="AL1225" s="30"/>
      <c r="AM1225" s="30"/>
      <c r="AN1225" s="30"/>
      <c r="AO1225" s="30"/>
      <c r="AP1225" s="30"/>
      <c r="AQ1225" s="30"/>
      <c r="AR1225" s="30"/>
      <c r="AS1225" s="30"/>
      <c r="AT1225" s="30"/>
      <c r="AU1225" s="30"/>
      <c r="AV1225" s="30"/>
      <c r="AW1225" s="30"/>
      <c r="AX1225" s="30"/>
      <c r="AY1225" s="30"/>
      <c r="AZ1225" s="30"/>
      <c r="BA1225" s="30"/>
      <c r="BB1225" s="30"/>
      <c r="BC1225" s="30"/>
      <c r="BD1225" s="30"/>
      <c r="BE1225" s="30"/>
      <c r="BF1225" s="30"/>
      <c r="BG1225" s="30"/>
      <c r="BH1225" s="30"/>
      <c r="BI1225" s="30"/>
      <c r="BJ1225" s="30"/>
      <c r="BK1225" s="30"/>
      <c r="BL1225" s="30"/>
      <c r="BM1225" s="30"/>
      <c r="BN1225" s="30"/>
      <c r="BO1225" s="30"/>
      <c r="BP1225" s="30"/>
      <c r="BQ1225" s="30"/>
      <c r="BR1225" s="30"/>
      <c r="BS1225" s="30"/>
      <c r="BT1225" s="30"/>
      <c r="BU1225" s="30"/>
      <c r="BV1225" s="30"/>
      <c r="BW1225" s="30"/>
      <c r="BX1225" s="30"/>
      <c r="BY1225" s="30"/>
      <c r="BZ1225" s="30"/>
      <c r="CA1225" s="30"/>
      <c r="CB1225" s="30"/>
      <c r="CC1225" s="30"/>
      <c r="CD1225" s="30"/>
      <c r="CE1225" s="30"/>
      <c r="CF1225" s="30"/>
      <c r="CG1225" s="30"/>
      <c r="CH1225" s="30"/>
      <c r="CI1225" s="30"/>
      <c r="CJ1225" s="30"/>
      <c r="CK1225" s="30"/>
      <c r="CL1225" s="30"/>
      <c r="CM1225" s="30"/>
      <c r="CN1225" s="30"/>
      <c r="CO1225" s="30"/>
      <c r="CP1225" s="30"/>
      <c r="CQ1225" s="30"/>
      <c r="CR1225" s="30"/>
    </row>
    <row r="1226" spans="1:96" x14ac:dyDescent="0.25">
      <c r="A1226" s="30" t="s">
        <v>1198</v>
      </c>
      <c r="B1226" s="30">
        <v>5670</v>
      </c>
      <c r="C1226" s="30" t="s">
        <v>2963</v>
      </c>
      <c r="D1226" s="30">
        <v>310</v>
      </c>
      <c r="E1226" s="30"/>
      <c r="F1226" s="30"/>
      <c r="G1226" s="30"/>
      <c r="H1226" s="30"/>
      <c r="I1226" s="30"/>
      <c r="J1226" s="30"/>
      <c r="K1226" s="30"/>
      <c r="L1226" s="30"/>
      <c r="M1226" s="30"/>
      <c r="N1226" s="30"/>
      <c r="O1226" s="30"/>
      <c r="P1226" s="30"/>
      <c r="Q1226" s="30"/>
      <c r="R1226" s="30"/>
      <c r="S1226" s="30"/>
      <c r="T1226" s="30"/>
      <c r="U1226" s="30"/>
      <c r="V1226" s="30"/>
      <c r="W1226" s="30"/>
      <c r="X1226" s="30"/>
      <c r="Y1226" s="30"/>
      <c r="Z1226" s="30"/>
      <c r="AA1226" s="30"/>
      <c r="AB1226" s="30"/>
      <c r="AC1226" s="30"/>
      <c r="AD1226" s="30"/>
      <c r="AE1226" s="30"/>
      <c r="AF1226" s="30"/>
      <c r="AG1226" s="30"/>
      <c r="AH1226" s="30"/>
      <c r="AI1226" s="30"/>
      <c r="AJ1226" s="30"/>
      <c r="AK1226" s="30"/>
      <c r="AL1226" s="30"/>
      <c r="AM1226" s="30"/>
      <c r="AN1226" s="30"/>
      <c r="AO1226" s="30"/>
      <c r="AP1226" s="30"/>
      <c r="AQ1226" s="30"/>
      <c r="AR1226" s="30"/>
      <c r="AS1226" s="30"/>
      <c r="AT1226" s="30"/>
      <c r="AU1226" s="30"/>
      <c r="AV1226" s="30"/>
      <c r="AW1226" s="30"/>
      <c r="AX1226" s="30"/>
      <c r="AY1226" s="30"/>
      <c r="AZ1226" s="30"/>
      <c r="BA1226" s="30"/>
      <c r="BB1226" s="30"/>
      <c r="BC1226" s="30"/>
      <c r="BD1226" s="30"/>
      <c r="BE1226" s="30"/>
      <c r="BF1226" s="30"/>
      <c r="BG1226" s="30"/>
      <c r="BH1226" s="30"/>
      <c r="BI1226" s="30"/>
      <c r="BJ1226" s="30"/>
      <c r="BK1226" s="30"/>
      <c r="BL1226" s="30"/>
      <c r="BM1226" s="30"/>
      <c r="BN1226" s="30"/>
      <c r="BO1226" s="30"/>
      <c r="BP1226" s="30"/>
      <c r="BQ1226" s="30"/>
      <c r="BR1226" s="30"/>
      <c r="BS1226" s="30"/>
      <c r="BT1226" s="30"/>
      <c r="BU1226" s="30"/>
      <c r="BV1226" s="30"/>
      <c r="BW1226" s="30"/>
      <c r="BX1226" s="30"/>
      <c r="BY1226" s="30"/>
      <c r="BZ1226" s="30"/>
      <c r="CA1226" s="30"/>
      <c r="CB1226" s="30"/>
      <c r="CC1226" s="30"/>
      <c r="CD1226" s="30"/>
      <c r="CE1226" s="30"/>
      <c r="CF1226" s="30"/>
      <c r="CG1226" s="30"/>
      <c r="CH1226" s="30"/>
      <c r="CI1226" s="30"/>
      <c r="CJ1226" s="30"/>
      <c r="CK1226" s="30"/>
      <c r="CL1226" s="30"/>
      <c r="CM1226" s="30"/>
      <c r="CN1226" s="30"/>
      <c r="CO1226" s="30"/>
      <c r="CP1226" s="30"/>
      <c r="CQ1226" s="30"/>
      <c r="CR1226" s="30"/>
    </row>
    <row r="1227" spans="1:96" x14ac:dyDescent="0.25">
      <c r="A1227" s="30" t="s">
        <v>1199</v>
      </c>
      <c r="B1227" s="30">
        <v>5706</v>
      </c>
      <c r="C1227" s="30" t="s">
        <v>2641</v>
      </c>
      <c r="D1227" s="30">
        <v>20</v>
      </c>
      <c r="E1227" s="30"/>
      <c r="F1227" s="30"/>
      <c r="G1227" s="30"/>
      <c r="H1227" s="30"/>
      <c r="I1227" s="30"/>
      <c r="J1227" s="30"/>
      <c r="K1227" s="30"/>
      <c r="L1227" s="30"/>
      <c r="M1227" s="30"/>
      <c r="N1227" s="30"/>
      <c r="O1227" s="30"/>
      <c r="P1227" s="30"/>
      <c r="Q1227" s="30"/>
      <c r="R1227" s="30"/>
      <c r="S1227" s="30"/>
      <c r="T1227" s="30"/>
      <c r="U1227" s="30"/>
      <c r="V1227" s="30"/>
      <c r="W1227" s="30"/>
      <c r="X1227" s="30"/>
      <c r="Y1227" s="30"/>
      <c r="Z1227" s="30"/>
      <c r="AA1227" s="30"/>
      <c r="AB1227" s="30"/>
      <c r="AC1227" s="30"/>
      <c r="AD1227" s="30"/>
      <c r="AE1227" s="30"/>
      <c r="AF1227" s="30"/>
      <c r="AG1227" s="30"/>
      <c r="AH1227" s="30"/>
      <c r="AI1227" s="30"/>
      <c r="AJ1227" s="30"/>
      <c r="AK1227" s="30"/>
      <c r="AL1227" s="30"/>
      <c r="AM1227" s="30"/>
      <c r="AN1227" s="30"/>
      <c r="AO1227" s="30"/>
      <c r="AP1227" s="30"/>
      <c r="AQ1227" s="30"/>
      <c r="AR1227" s="30"/>
      <c r="AS1227" s="30"/>
      <c r="AT1227" s="30"/>
      <c r="AU1227" s="30"/>
      <c r="AV1227" s="30"/>
      <c r="AW1227" s="30"/>
      <c r="AX1227" s="30"/>
      <c r="AY1227" s="30"/>
      <c r="AZ1227" s="30"/>
      <c r="BA1227" s="30"/>
      <c r="BB1227" s="30"/>
      <c r="BC1227" s="30"/>
      <c r="BD1227" s="30"/>
      <c r="BE1227" s="30"/>
      <c r="BF1227" s="30"/>
      <c r="BG1227" s="30"/>
      <c r="BH1227" s="30"/>
      <c r="BI1227" s="30"/>
      <c r="BJ1227" s="30"/>
      <c r="BK1227" s="30"/>
      <c r="BL1227" s="30"/>
      <c r="BM1227" s="30"/>
      <c r="BN1227" s="30"/>
      <c r="BO1227" s="30"/>
      <c r="BP1227" s="30"/>
      <c r="BQ1227" s="30"/>
      <c r="BR1227" s="30"/>
      <c r="BS1227" s="30"/>
      <c r="BT1227" s="30"/>
      <c r="BU1227" s="30"/>
      <c r="BV1227" s="30"/>
      <c r="BW1227" s="30"/>
      <c r="BX1227" s="30"/>
      <c r="BY1227" s="30"/>
      <c r="BZ1227" s="30"/>
      <c r="CA1227" s="30"/>
      <c r="CB1227" s="30"/>
      <c r="CC1227" s="30"/>
      <c r="CD1227" s="30"/>
      <c r="CE1227" s="30"/>
      <c r="CF1227" s="30"/>
      <c r="CG1227" s="30"/>
      <c r="CH1227" s="30"/>
      <c r="CI1227" s="30"/>
      <c r="CJ1227" s="30"/>
      <c r="CK1227" s="30"/>
      <c r="CL1227" s="30"/>
      <c r="CM1227" s="30"/>
      <c r="CN1227" s="30"/>
      <c r="CO1227" s="30"/>
      <c r="CP1227" s="30"/>
      <c r="CQ1227" s="30"/>
      <c r="CR1227" s="30"/>
    </row>
    <row r="1228" spans="1:96" x14ac:dyDescent="0.25">
      <c r="A1228" s="30" t="s">
        <v>1200</v>
      </c>
      <c r="B1228" s="30">
        <v>5685</v>
      </c>
      <c r="C1228" s="30" t="s">
        <v>2642</v>
      </c>
      <c r="D1228" s="30">
        <v>880</v>
      </c>
      <c r="E1228" s="30"/>
      <c r="F1228" s="30"/>
      <c r="G1228" s="30"/>
      <c r="H1228" s="30"/>
      <c r="I1228" s="30"/>
      <c r="J1228" s="30"/>
      <c r="K1228" s="30"/>
      <c r="L1228" s="30"/>
      <c r="M1228" s="30"/>
      <c r="N1228" s="30"/>
      <c r="O1228" s="30"/>
      <c r="P1228" s="30"/>
      <c r="Q1228" s="30"/>
      <c r="R1228" s="30"/>
      <c r="S1228" s="30"/>
      <c r="T1228" s="30"/>
      <c r="U1228" s="30"/>
      <c r="V1228" s="30"/>
      <c r="W1228" s="30"/>
      <c r="X1228" s="30"/>
      <c r="Y1228" s="30"/>
      <c r="Z1228" s="30"/>
      <c r="AA1228" s="30"/>
      <c r="AB1228" s="30"/>
      <c r="AC1228" s="30"/>
      <c r="AD1228" s="30"/>
      <c r="AE1228" s="30"/>
      <c r="AF1228" s="30"/>
      <c r="AG1228" s="30"/>
      <c r="AH1228" s="30"/>
      <c r="AI1228" s="30"/>
      <c r="AJ1228" s="30"/>
      <c r="AK1228" s="30"/>
      <c r="AL1228" s="30"/>
      <c r="AM1228" s="30"/>
      <c r="AN1228" s="30"/>
      <c r="AO1228" s="30"/>
      <c r="AP1228" s="30"/>
      <c r="AQ1228" s="30"/>
      <c r="AR1228" s="30"/>
      <c r="AS1228" s="30"/>
      <c r="AT1228" s="30"/>
      <c r="AU1228" s="30"/>
      <c r="AV1228" s="30"/>
      <c r="AW1228" s="30"/>
      <c r="AX1228" s="30"/>
      <c r="AY1228" s="30"/>
      <c r="AZ1228" s="30"/>
      <c r="BA1228" s="30"/>
      <c r="BB1228" s="30"/>
      <c r="BC1228" s="30"/>
      <c r="BD1228" s="30"/>
      <c r="BE1228" s="30"/>
      <c r="BF1228" s="30"/>
      <c r="BG1228" s="30"/>
      <c r="BH1228" s="30"/>
      <c r="BI1228" s="30"/>
      <c r="BJ1228" s="30"/>
      <c r="BK1228" s="30"/>
      <c r="BL1228" s="30"/>
      <c r="BM1228" s="30"/>
      <c r="BN1228" s="30"/>
      <c r="BO1228" s="30"/>
      <c r="BP1228" s="30"/>
      <c r="BQ1228" s="30"/>
      <c r="BR1228" s="30"/>
      <c r="BS1228" s="30"/>
      <c r="BT1228" s="30"/>
      <c r="BU1228" s="30"/>
      <c r="BV1228" s="30"/>
      <c r="BW1228" s="30"/>
      <c r="BX1228" s="30"/>
      <c r="BY1228" s="30"/>
      <c r="BZ1228" s="30"/>
      <c r="CA1228" s="30"/>
      <c r="CB1228" s="30"/>
      <c r="CC1228" s="30"/>
      <c r="CD1228" s="30"/>
      <c r="CE1228" s="30"/>
      <c r="CF1228" s="30"/>
      <c r="CG1228" s="30"/>
      <c r="CH1228" s="30"/>
      <c r="CI1228" s="30"/>
      <c r="CJ1228" s="30"/>
      <c r="CK1228" s="30"/>
      <c r="CL1228" s="30"/>
      <c r="CM1228" s="30"/>
      <c r="CN1228" s="30"/>
      <c r="CO1228" s="30"/>
      <c r="CP1228" s="30"/>
      <c r="CQ1228" s="30"/>
      <c r="CR1228" s="30"/>
    </row>
    <row r="1229" spans="1:96" x14ac:dyDescent="0.25">
      <c r="A1229" s="30" t="s">
        <v>1201</v>
      </c>
      <c r="B1229" s="30">
        <v>5702</v>
      </c>
      <c r="C1229" s="30" t="s">
        <v>2642</v>
      </c>
      <c r="D1229" s="30">
        <v>880</v>
      </c>
      <c r="E1229" s="30"/>
      <c r="F1229" s="30"/>
      <c r="G1229" s="30"/>
      <c r="H1229" s="30"/>
      <c r="I1229" s="30"/>
      <c r="J1229" s="30"/>
      <c r="K1229" s="30"/>
      <c r="L1229" s="30"/>
      <c r="M1229" s="30"/>
      <c r="N1229" s="30"/>
      <c r="O1229" s="30"/>
      <c r="P1229" s="30"/>
      <c r="Q1229" s="30"/>
      <c r="R1229" s="30"/>
      <c r="S1229" s="30"/>
      <c r="T1229" s="30"/>
      <c r="U1229" s="30"/>
      <c r="V1229" s="30"/>
      <c r="W1229" s="30"/>
      <c r="X1229" s="30"/>
      <c r="Y1229" s="30"/>
      <c r="Z1229" s="30"/>
      <c r="AA1229" s="30"/>
      <c r="AB1229" s="30"/>
      <c r="AC1229" s="30"/>
      <c r="AD1229" s="30"/>
      <c r="AE1229" s="30"/>
      <c r="AF1229" s="30"/>
      <c r="AG1229" s="30"/>
      <c r="AH1229" s="30"/>
      <c r="AI1229" s="30"/>
      <c r="AJ1229" s="30"/>
      <c r="AK1229" s="30"/>
      <c r="AL1229" s="30"/>
      <c r="AM1229" s="30"/>
      <c r="AN1229" s="30"/>
      <c r="AO1229" s="30"/>
      <c r="AP1229" s="30"/>
      <c r="AQ1229" s="30"/>
      <c r="AR1229" s="30"/>
      <c r="AS1229" s="30"/>
      <c r="AT1229" s="30"/>
      <c r="AU1229" s="30"/>
      <c r="AV1229" s="30"/>
      <c r="AW1229" s="30"/>
      <c r="AX1229" s="30"/>
      <c r="AY1229" s="30"/>
      <c r="AZ1229" s="30"/>
      <c r="BA1229" s="30"/>
      <c r="BB1229" s="30"/>
      <c r="BC1229" s="30"/>
      <c r="BD1229" s="30"/>
      <c r="BE1229" s="30"/>
      <c r="BF1229" s="30"/>
      <c r="BG1229" s="30"/>
      <c r="BH1229" s="30"/>
      <c r="BI1229" s="30"/>
      <c r="BJ1229" s="30"/>
      <c r="BK1229" s="30"/>
      <c r="BL1229" s="30"/>
      <c r="BM1229" s="30"/>
      <c r="BN1229" s="30"/>
      <c r="BO1229" s="30"/>
      <c r="BP1229" s="30"/>
      <c r="BQ1229" s="30"/>
      <c r="BR1229" s="30"/>
      <c r="BS1229" s="30"/>
      <c r="BT1229" s="30"/>
      <c r="BU1229" s="30"/>
      <c r="BV1229" s="30"/>
      <c r="BW1229" s="30"/>
      <c r="BX1229" s="30"/>
      <c r="BY1229" s="30"/>
      <c r="BZ1229" s="30"/>
      <c r="CA1229" s="30"/>
      <c r="CB1229" s="30"/>
      <c r="CC1229" s="30"/>
      <c r="CD1229" s="30"/>
      <c r="CE1229" s="30"/>
      <c r="CF1229" s="30"/>
      <c r="CG1229" s="30"/>
      <c r="CH1229" s="30"/>
      <c r="CI1229" s="30"/>
      <c r="CJ1229" s="30"/>
      <c r="CK1229" s="30"/>
      <c r="CL1229" s="30"/>
      <c r="CM1229" s="30"/>
      <c r="CN1229" s="30"/>
      <c r="CO1229" s="30"/>
      <c r="CP1229" s="30"/>
      <c r="CQ1229" s="30"/>
      <c r="CR1229" s="30"/>
    </row>
    <row r="1230" spans="1:96" x14ac:dyDescent="0.25">
      <c r="A1230" s="30" t="s">
        <v>1202</v>
      </c>
      <c r="B1230" s="30">
        <v>34</v>
      </c>
      <c r="C1230" s="30" t="s">
        <v>2666</v>
      </c>
      <c r="D1230" s="30">
        <v>1420</v>
      </c>
      <c r="E1230" s="30"/>
      <c r="F1230" s="30"/>
      <c r="G1230" s="30"/>
      <c r="H1230" s="30"/>
      <c r="I1230" s="30"/>
      <c r="J1230" s="30"/>
      <c r="K1230" s="30"/>
      <c r="L1230" s="30"/>
      <c r="M1230" s="30"/>
      <c r="N1230" s="30"/>
      <c r="O1230" s="30"/>
      <c r="P1230" s="30"/>
      <c r="Q1230" s="30"/>
      <c r="R1230" s="30"/>
      <c r="S1230" s="30"/>
      <c r="T1230" s="30"/>
      <c r="U1230" s="30"/>
      <c r="V1230" s="30"/>
      <c r="W1230" s="30"/>
      <c r="X1230" s="30"/>
      <c r="Y1230" s="30"/>
      <c r="Z1230" s="30"/>
      <c r="AA1230" s="30"/>
      <c r="AB1230" s="30"/>
      <c r="AC1230" s="30"/>
      <c r="AD1230" s="30"/>
      <c r="AE1230" s="30"/>
      <c r="AF1230" s="30"/>
      <c r="AG1230" s="30"/>
      <c r="AH1230" s="30"/>
      <c r="AI1230" s="30"/>
      <c r="AJ1230" s="30"/>
      <c r="AK1230" s="30"/>
      <c r="AL1230" s="30"/>
      <c r="AM1230" s="30"/>
      <c r="AN1230" s="30"/>
      <c r="AO1230" s="30"/>
      <c r="AP1230" s="30"/>
      <c r="AQ1230" s="30"/>
      <c r="AR1230" s="30"/>
      <c r="AS1230" s="30"/>
      <c r="AT1230" s="30"/>
      <c r="AU1230" s="30"/>
      <c r="AV1230" s="30"/>
      <c r="AW1230" s="30"/>
      <c r="AX1230" s="30"/>
      <c r="AY1230" s="30"/>
      <c r="AZ1230" s="30"/>
      <c r="BA1230" s="30"/>
      <c r="BB1230" s="30"/>
      <c r="BC1230" s="30"/>
      <c r="BD1230" s="30"/>
      <c r="BE1230" s="30"/>
      <c r="BF1230" s="30"/>
      <c r="BG1230" s="30"/>
      <c r="BH1230" s="30"/>
      <c r="BI1230" s="30"/>
      <c r="BJ1230" s="30"/>
      <c r="BK1230" s="30"/>
      <c r="BL1230" s="30"/>
      <c r="BM1230" s="30"/>
      <c r="BN1230" s="30"/>
      <c r="BO1230" s="30"/>
      <c r="BP1230" s="30"/>
      <c r="BQ1230" s="30"/>
      <c r="BR1230" s="30"/>
      <c r="BS1230" s="30"/>
      <c r="BT1230" s="30"/>
      <c r="BU1230" s="30"/>
      <c r="BV1230" s="30"/>
      <c r="BW1230" s="30"/>
      <c r="BX1230" s="30"/>
      <c r="BY1230" s="30"/>
      <c r="BZ1230" s="30"/>
      <c r="CA1230" s="30"/>
      <c r="CB1230" s="30"/>
      <c r="CC1230" s="30"/>
      <c r="CD1230" s="30"/>
      <c r="CE1230" s="30"/>
      <c r="CF1230" s="30"/>
      <c r="CG1230" s="30"/>
      <c r="CH1230" s="30"/>
      <c r="CI1230" s="30"/>
      <c r="CJ1230" s="30"/>
      <c r="CK1230" s="30"/>
      <c r="CL1230" s="30"/>
      <c r="CM1230" s="30"/>
      <c r="CN1230" s="30"/>
      <c r="CO1230" s="30"/>
      <c r="CP1230" s="30"/>
      <c r="CQ1230" s="30"/>
      <c r="CR1230" s="30"/>
    </row>
    <row r="1231" spans="1:96" x14ac:dyDescent="0.25">
      <c r="A1231" s="30" t="s">
        <v>1203</v>
      </c>
      <c r="B1231" s="30">
        <v>33</v>
      </c>
      <c r="C1231" s="30" t="s">
        <v>2666</v>
      </c>
      <c r="D1231" s="30">
        <v>1420</v>
      </c>
      <c r="E1231" s="30"/>
      <c r="F1231" s="30"/>
      <c r="G1231" s="30"/>
      <c r="H1231" s="30"/>
      <c r="I1231" s="30"/>
      <c r="J1231" s="30"/>
      <c r="K1231" s="30"/>
      <c r="L1231" s="30"/>
      <c r="M1231" s="30"/>
      <c r="N1231" s="30"/>
      <c r="O1231" s="30"/>
      <c r="P1231" s="30"/>
      <c r="Q1231" s="30"/>
      <c r="R1231" s="30"/>
      <c r="S1231" s="30"/>
      <c r="T1231" s="30"/>
      <c r="U1231" s="30"/>
      <c r="V1231" s="30"/>
      <c r="W1231" s="30"/>
      <c r="X1231" s="30"/>
      <c r="Y1231" s="30"/>
      <c r="Z1231" s="30"/>
      <c r="AA1231" s="30"/>
      <c r="AB1231" s="30"/>
      <c r="AC1231" s="30"/>
      <c r="AD1231" s="30"/>
      <c r="AE1231" s="30"/>
      <c r="AF1231" s="30"/>
      <c r="AG1231" s="30"/>
      <c r="AH1231" s="30"/>
      <c r="AI1231" s="30"/>
      <c r="AJ1231" s="30"/>
      <c r="AK1231" s="30"/>
      <c r="AL1231" s="30"/>
      <c r="AM1231" s="30"/>
      <c r="AN1231" s="30"/>
      <c r="AO1231" s="30"/>
      <c r="AP1231" s="30"/>
      <c r="AQ1231" s="30"/>
      <c r="AR1231" s="30"/>
      <c r="AS1231" s="30"/>
      <c r="AT1231" s="30"/>
      <c r="AU1231" s="30"/>
      <c r="AV1231" s="30"/>
      <c r="AW1231" s="30"/>
      <c r="AX1231" s="30"/>
      <c r="AY1231" s="30"/>
      <c r="AZ1231" s="30"/>
      <c r="BA1231" s="30"/>
      <c r="BB1231" s="30"/>
      <c r="BC1231" s="30"/>
      <c r="BD1231" s="30"/>
      <c r="BE1231" s="30"/>
      <c r="BF1231" s="30"/>
      <c r="BG1231" s="30"/>
      <c r="BH1231" s="30"/>
      <c r="BI1231" s="30"/>
      <c r="BJ1231" s="30"/>
      <c r="BK1231" s="30"/>
      <c r="BL1231" s="30"/>
      <c r="BM1231" s="30"/>
      <c r="BN1231" s="30"/>
      <c r="BO1231" s="30"/>
      <c r="BP1231" s="30"/>
      <c r="BQ1231" s="30"/>
      <c r="BR1231" s="30"/>
      <c r="BS1231" s="30"/>
      <c r="BT1231" s="30"/>
      <c r="BU1231" s="30"/>
      <c r="BV1231" s="30"/>
      <c r="BW1231" s="30"/>
      <c r="BX1231" s="30"/>
      <c r="BY1231" s="30"/>
      <c r="BZ1231" s="30"/>
      <c r="CA1231" s="30"/>
      <c r="CB1231" s="30"/>
      <c r="CC1231" s="30"/>
      <c r="CD1231" s="30"/>
      <c r="CE1231" s="30"/>
      <c r="CF1231" s="30"/>
      <c r="CG1231" s="30"/>
      <c r="CH1231" s="30"/>
      <c r="CI1231" s="30"/>
      <c r="CJ1231" s="30"/>
      <c r="CK1231" s="30"/>
      <c r="CL1231" s="30"/>
      <c r="CM1231" s="30"/>
      <c r="CN1231" s="30"/>
      <c r="CO1231" s="30"/>
      <c r="CP1231" s="30"/>
      <c r="CQ1231" s="30"/>
      <c r="CR1231" s="30"/>
    </row>
    <row r="1232" spans="1:96" x14ac:dyDescent="0.25">
      <c r="A1232" s="30" t="s">
        <v>1204</v>
      </c>
      <c r="B1232" s="30">
        <v>5716</v>
      </c>
      <c r="C1232" s="30" t="s">
        <v>2642</v>
      </c>
      <c r="D1232" s="30">
        <v>880</v>
      </c>
      <c r="E1232" s="30"/>
      <c r="F1232" s="30"/>
      <c r="G1232" s="30"/>
      <c r="H1232" s="30"/>
      <c r="I1232" s="30"/>
      <c r="J1232" s="30"/>
      <c r="K1232" s="30"/>
      <c r="L1232" s="30"/>
      <c r="M1232" s="30"/>
      <c r="N1232" s="30"/>
      <c r="O1232" s="30"/>
      <c r="P1232" s="30"/>
      <c r="Q1232" s="30"/>
      <c r="R1232" s="30"/>
      <c r="S1232" s="30"/>
      <c r="T1232" s="30"/>
      <c r="U1232" s="30"/>
      <c r="V1232" s="30"/>
      <c r="W1232" s="30"/>
      <c r="X1232" s="30"/>
      <c r="Y1232" s="30"/>
      <c r="Z1232" s="30"/>
      <c r="AA1232" s="30"/>
      <c r="AB1232" s="30"/>
      <c r="AC1232" s="30"/>
      <c r="AD1232" s="30"/>
      <c r="AE1232" s="30"/>
      <c r="AF1232" s="30"/>
      <c r="AG1232" s="30"/>
      <c r="AH1232" s="30"/>
      <c r="AI1232" s="30"/>
      <c r="AJ1232" s="30"/>
      <c r="AK1232" s="30"/>
      <c r="AL1232" s="30"/>
      <c r="AM1232" s="30"/>
      <c r="AN1232" s="30"/>
      <c r="AO1232" s="30"/>
      <c r="AP1232" s="30"/>
      <c r="AQ1232" s="30"/>
      <c r="AR1232" s="30"/>
      <c r="AS1232" s="30"/>
      <c r="AT1232" s="30"/>
      <c r="AU1232" s="30"/>
      <c r="AV1232" s="30"/>
      <c r="AW1232" s="30"/>
      <c r="AX1232" s="30"/>
      <c r="AY1232" s="30"/>
      <c r="AZ1232" s="30"/>
      <c r="BA1232" s="30"/>
      <c r="BB1232" s="30"/>
      <c r="BC1232" s="30"/>
      <c r="BD1232" s="30"/>
      <c r="BE1232" s="30"/>
      <c r="BF1232" s="30"/>
      <c r="BG1232" s="30"/>
      <c r="BH1232" s="30"/>
      <c r="BI1232" s="30"/>
      <c r="BJ1232" s="30"/>
      <c r="BK1232" s="30"/>
      <c r="BL1232" s="30"/>
      <c r="BM1232" s="30"/>
      <c r="BN1232" s="30"/>
      <c r="BO1232" s="30"/>
      <c r="BP1232" s="30"/>
      <c r="BQ1232" s="30"/>
      <c r="BR1232" s="30"/>
      <c r="BS1232" s="30"/>
      <c r="BT1232" s="30"/>
      <c r="BU1232" s="30"/>
      <c r="BV1232" s="30"/>
      <c r="BW1232" s="30"/>
      <c r="BX1232" s="30"/>
      <c r="BY1232" s="30"/>
      <c r="BZ1232" s="30"/>
      <c r="CA1232" s="30"/>
      <c r="CB1232" s="30"/>
      <c r="CC1232" s="30"/>
      <c r="CD1232" s="30"/>
      <c r="CE1232" s="30"/>
      <c r="CF1232" s="30"/>
      <c r="CG1232" s="30"/>
      <c r="CH1232" s="30"/>
      <c r="CI1232" s="30"/>
      <c r="CJ1232" s="30"/>
      <c r="CK1232" s="30"/>
      <c r="CL1232" s="30"/>
      <c r="CM1232" s="30"/>
      <c r="CN1232" s="30"/>
      <c r="CO1232" s="30"/>
      <c r="CP1232" s="30"/>
      <c r="CQ1232" s="30"/>
      <c r="CR1232" s="30"/>
    </row>
    <row r="1233" spans="1:96" x14ac:dyDescent="0.25">
      <c r="A1233" s="30" t="s">
        <v>1205</v>
      </c>
      <c r="B1233" s="30">
        <v>1625</v>
      </c>
      <c r="C1233" s="30" t="s">
        <v>2651</v>
      </c>
      <c r="D1233" s="30">
        <v>1010</v>
      </c>
      <c r="E1233" s="30"/>
      <c r="F1233" s="30"/>
      <c r="G1233" s="30"/>
      <c r="H1233" s="30"/>
      <c r="I1233" s="30"/>
      <c r="J1233" s="30"/>
      <c r="K1233" s="30"/>
      <c r="L1233" s="30"/>
      <c r="M1233" s="30"/>
      <c r="N1233" s="30"/>
      <c r="O1233" s="30"/>
      <c r="P1233" s="30"/>
      <c r="Q1233" s="30"/>
      <c r="R1233" s="30"/>
      <c r="S1233" s="30"/>
      <c r="T1233" s="30"/>
      <c r="U1233" s="30"/>
      <c r="V1233" s="30"/>
      <c r="W1233" s="30"/>
      <c r="X1233" s="30"/>
      <c r="Y1233" s="30"/>
      <c r="Z1233" s="30"/>
      <c r="AA1233" s="30"/>
      <c r="AB1233" s="30"/>
      <c r="AC1233" s="30"/>
      <c r="AD1233" s="30"/>
      <c r="AE1233" s="30"/>
      <c r="AF1233" s="30"/>
      <c r="AG1233" s="30"/>
      <c r="AH1233" s="30"/>
      <c r="AI1233" s="30"/>
      <c r="AJ1233" s="30"/>
      <c r="AK1233" s="30"/>
      <c r="AL1233" s="30"/>
      <c r="AM1233" s="30"/>
      <c r="AN1233" s="30"/>
      <c r="AO1233" s="30"/>
      <c r="AP1233" s="30"/>
      <c r="AQ1233" s="30"/>
      <c r="AR1233" s="30"/>
      <c r="AS1233" s="30"/>
      <c r="AT1233" s="30"/>
      <c r="AU1233" s="30"/>
      <c r="AV1233" s="30"/>
      <c r="AW1233" s="30"/>
      <c r="AX1233" s="30"/>
      <c r="AY1233" s="30"/>
      <c r="AZ1233" s="30"/>
      <c r="BA1233" s="30"/>
      <c r="BB1233" s="30"/>
      <c r="BC1233" s="30"/>
      <c r="BD1233" s="30"/>
      <c r="BE1233" s="30"/>
      <c r="BF1233" s="30"/>
      <c r="BG1233" s="30"/>
      <c r="BH1233" s="30"/>
      <c r="BI1233" s="30"/>
      <c r="BJ1233" s="30"/>
      <c r="BK1233" s="30"/>
      <c r="BL1233" s="30"/>
      <c r="BM1233" s="30"/>
      <c r="BN1233" s="30"/>
      <c r="BO1233" s="30"/>
      <c r="BP1233" s="30"/>
      <c r="BQ1233" s="30"/>
      <c r="BR1233" s="30"/>
      <c r="BS1233" s="30"/>
      <c r="BT1233" s="30"/>
      <c r="BU1233" s="30"/>
      <c r="BV1233" s="30"/>
      <c r="BW1233" s="30"/>
      <c r="BX1233" s="30"/>
      <c r="BY1233" s="30"/>
      <c r="BZ1233" s="30"/>
      <c r="CA1233" s="30"/>
      <c r="CB1233" s="30"/>
      <c r="CC1233" s="30"/>
      <c r="CD1233" s="30"/>
      <c r="CE1233" s="30"/>
      <c r="CF1233" s="30"/>
      <c r="CG1233" s="30"/>
      <c r="CH1233" s="30"/>
      <c r="CI1233" s="30"/>
      <c r="CJ1233" s="30"/>
      <c r="CK1233" s="30"/>
      <c r="CL1233" s="30"/>
      <c r="CM1233" s="30"/>
      <c r="CN1233" s="30"/>
      <c r="CO1233" s="30"/>
      <c r="CP1233" s="30"/>
      <c r="CQ1233" s="30"/>
      <c r="CR1233" s="30"/>
    </row>
    <row r="1234" spans="1:96" x14ac:dyDescent="0.25">
      <c r="A1234" s="30" t="s">
        <v>1206</v>
      </c>
      <c r="B1234" s="30">
        <v>5660</v>
      </c>
      <c r="C1234" s="30" t="s">
        <v>2857</v>
      </c>
      <c r="D1234" s="30">
        <v>3120</v>
      </c>
      <c r="E1234" s="30"/>
      <c r="F1234" s="30"/>
      <c r="G1234" s="30"/>
      <c r="H1234" s="30"/>
      <c r="I1234" s="30"/>
      <c r="J1234" s="30"/>
      <c r="K1234" s="30"/>
      <c r="L1234" s="30"/>
      <c r="M1234" s="30"/>
      <c r="N1234" s="30"/>
      <c r="O1234" s="30"/>
      <c r="P1234" s="30"/>
      <c r="Q1234" s="30"/>
      <c r="R1234" s="30"/>
      <c r="S1234" s="30"/>
      <c r="T1234" s="30"/>
      <c r="U1234" s="30"/>
      <c r="V1234" s="30"/>
      <c r="W1234" s="30"/>
      <c r="X1234" s="30"/>
      <c r="Y1234" s="30"/>
      <c r="Z1234" s="30"/>
      <c r="AA1234" s="30"/>
      <c r="AB1234" s="30"/>
      <c r="AC1234" s="30"/>
      <c r="AD1234" s="30"/>
      <c r="AE1234" s="30"/>
      <c r="AF1234" s="30"/>
      <c r="AG1234" s="30"/>
      <c r="AH1234" s="30"/>
      <c r="AI1234" s="30"/>
      <c r="AJ1234" s="30"/>
      <c r="AK1234" s="30"/>
      <c r="AL1234" s="30"/>
      <c r="AM1234" s="30"/>
      <c r="AN1234" s="30"/>
      <c r="AO1234" s="30"/>
      <c r="AP1234" s="30"/>
      <c r="AQ1234" s="30"/>
      <c r="AR1234" s="30"/>
      <c r="AS1234" s="30"/>
      <c r="AT1234" s="30"/>
      <c r="AU1234" s="30"/>
      <c r="AV1234" s="30"/>
      <c r="AW1234" s="30"/>
      <c r="AX1234" s="30"/>
      <c r="AY1234" s="30"/>
      <c r="AZ1234" s="30"/>
      <c r="BA1234" s="30"/>
      <c r="BB1234" s="30"/>
      <c r="BC1234" s="30"/>
      <c r="BD1234" s="30"/>
      <c r="BE1234" s="30"/>
      <c r="BF1234" s="30"/>
      <c r="BG1234" s="30"/>
      <c r="BH1234" s="30"/>
      <c r="BI1234" s="30"/>
      <c r="BJ1234" s="30"/>
      <c r="BK1234" s="30"/>
      <c r="BL1234" s="30"/>
      <c r="BM1234" s="30"/>
      <c r="BN1234" s="30"/>
      <c r="BO1234" s="30"/>
      <c r="BP1234" s="30"/>
      <c r="BQ1234" s="30"/>
      <c r="BR1234" s="30"/>
      <c r="BS1234" s="30"/>
      <c r="BT1234" s="30"/>
      <c r="BU1234" s="30"/>
      <c r="BV1234" s="30"/>
      <c r="BW1234" s="30"/>
      <c r="BX1234" s="30"/>
      <c r="BY1234" s="30"/>
      <c r="BZ1234" s="30"/>
      <c r="CA1234" s="30"/>
      <c r="CB1234" s="30"/>
      <c r="CC1234" s="30"/>
      <c r="CD1234" s="30"/>
      <c r="CE1234" s="30"/>
      <c r="CF1234" s="30"/>
      <c r="CG1234" s="30"/>
      <c r="CH1234" s="30"/>
      <c r="CI1234" s="30"/>
      <c r="CJ1234" s="30"/>
      <c r="CK1234" s="30"/>
      <c r="CL1234" s="30"/>
      <c r="CM1234" s="30"/>
      <c r="CN1234" s="30"/>
      <c r="CO1234" s="30"/>
      <c r="CP1234" s="30"/>
      <c r="CQ1234" s="30"/>
      <c r="CR1234" s="30"/>
    </row>
    <row r="1235" spans="1:96" x14ac:dyDescent="0.25">
      <c r="A1235" s="30" t="s">
        <v>1207</v>
      </c>
      <c r="B1235" s="30">
        <v>5688</v>
      </c>
      <c r="C1235" s="30" t="s">
        <v>2764</v>
      </c>
      <c r="D1235" s="30">
        <v>1550</v>
      </c>
      <c r="E1235" s="30"/>
      <c r="F1235" s="30"/>
      <c r="G1235" s="30"/>
      <c r="H1235" s="30"/>
      <c r="I1235" s="30"/>
      <c r="J1235" s="30"/>
      <c r="K1235" s="30"/>
      <c r="L1235" s="30"/>
      <c r="M1235" s="30"/>
      <c r="N1235" s="30"/>
      <c r="O1235" s="30"/>
      <c r="P1235" s="30"/>
      <c r="Q1235" s="30"/>
      <c r="R1235" s="30"/>
      <c r="S1235" s="30"/>
      <c r="T1235" s="30"/>
      <c r="U1235" s="30"/>
      <c r="V1235" s="30"/>
      <c r="W1235" s="30"/>
      <c r="X1235" s="30"/>
      <c r="Y1235" s="30"/>
      <c r="Z1235" s="30"/>
      <c r="AA1235" s="30"/>
      <c r="AB1235" s="30"/>
      <c r="AC1235" s="30"/>
      <c r="AD1235" s="30"/>
      <c r="AE1235" s="30"/>
      <c r="AF1235" s="30"/>
      <c r="AG1235" s="30"/>
      <c r="AH1235" s="30"/>
      <c r="AI1235" s="30"/>
      <c r="AJ1235" s="30"/>
      <c r="AK1235" s="30"/>
      <c r="AL1235" s="30"/>
      <c r="AM1235" s="30"/>
      <c r="AN1235" s="30"/>
      <c r="AO1235" s="30"/>
      <c r="AP1235" s="30"/>
      <c r="AQ1235" s="30"/>
      <c r="AR1235" s="30"/>
      <c r="AS1235" s="30"/>
      <c r="AT1235" s="30"/>
      <c r="AU1235" s="30"/>
      <c r="AV1235" s="30"/>
      <c r="AW1235" s="30"/>
      <c r="AX1235" s="30"/>
      <c r="AY1235" s="30"/>
      <c r="AZ1235" s="30"/>
      <c r="BA1235" s="30"/>
      <c r="BB1235" s="30"/>
      <c r="BC1235" s="30"/>
      <c r="BD1235" s="30"/>
      <c r="BE1235" s="30"/>
      <c r="BF1235" s="30"/>
      <c r="BG1235" s="30"/>
      <c r="BH1235" s="30"/>
      <c r="BI1235" s="30"/>
      <c r="BJ1235" s="30"/>
      <c r="BK1235" s="30"/>
      <c r="BL1235" s="30"/>
      <c r="BM1235" s="30"/>
      <c r="BN1235" s="30"/>
      <c r="BO1235" s="30"/>
      <c r="BP1235" s="30"/>
      <c r="BQ1235" s="30"/>
      <c r="BR1235" s="30"/>
      <c r="BS1235" s="30"/>
      <c r="BT1235" s="30"/>
      <c r="BU1235" s="30"/>
      <c r="BV1235" s="30"/>
      <c r="BW1235" s="30"/>
      <c r="BX1235" s="30"/>
      <c r="BY1235" s="30"/>
      <c r="BZ1235" s="30"/>
      <c r="CA1235" s="30"/>
      <c r="CB1235" s="30"/>
      <c r="CC1235" s="30"/>
      <c r="CD1235" s="30"/>
      <c r="CE1235" s="30"/>
      <c r="CF1235" s="30"/>
      <c r="CG1235" s="30"/>
      <c r="CH1235" s="30"/>
      <c r="CI1235" s="30"/>
      <c r="CJ1235" s="30"/>
      <c r="CK1235" s="30"/>
      <c r="CL1235" s="30"/>
      <c r="CM1235" s="30"/>
      <c r="CN1235" s="30"/>
      <c r="CO1235" s="30"/>
      <c r="CP1235" s="30"/>
      <c r="CQ1235" s="30"/>
      <c r="CR1235" s="30"/>
    </row>
    <row r="1236" spans="1:96" x14ac:dyDescent="0.25">
      <c r="A1236" s="30" t="s">
        <v>1208</v>
      </c>
      <c r="B1236" s="30">
        <v>5704</v>
      </c>
      <c r="C1236" s="30" t="s">
        <v>2882</v>
      </c>
      <c r="D1236" s="30">
        <v>1140</v>
      </c>
      <c r="E1236" s="30"/>
      <c r="F1236" s="30"/>
      <c r="G1236" s="30"/>
      <c r="H1236" s="30"/>
      <c r="I1236" s="30"/>
      <c r="J1236" s="30"/>
      <c r="K1236" s="30"/>
      <c r="L1236" s="30"/>
      <c r="M1236" s="30"/>
      <c r="N1236" s="30"/>
      <c r="O1236" s="30"/>
      <c r="P1236" s="30"/>
      <c r="Q1236" s="30"/>
      <c r="R1236" s="30"/>
      <c r="S1236" s="30"/>
      <c r="T1236" s="30"/>
      <c r="U1236" s="30"/>
      <c r="V1236" s="30"/>
      <c r="W1236" s="30"/>
      <c r="X1236" s="30"/>
      <c r="Y1236" s="30"/>
      <c r="Z1236" s="30"/>
      <c r="AA1236" s="30"/>
      <c r="AB1236" s="30"/>
      <c r="AC1236" s="30"/>
      <c r="AD1236" s="30"/>
      <c r="AE1236" s="30"/>
      <c r="AF1236" s="30"/>
      <c r="AG1236" s="30"/>
      <c r="AH1236" s="30"/>
      <c r="AI1236" s="30"/>
      <c r="AJ1236" s="30"/>
      <c r="AK1236" s="30"/>
      <c r="AL1236" s="30"/>
      <c r="AM1236" s="30"/>
      <c r="AN1236" s="30"/>
      <c r="AO1236" s="30"/>
      <c r="AP1236" s="30"/>
      <c r="AQ1236" s="30"/>
      <c r="AR1236" s="30"/>
      <c r="AS1236" s="30"/>
      <c r="AT1236" s="30"/>
      <c r="AU1236" s="30"/>
      <c r="AV1236" s="30"/>
      <c r="AW1236" s="30"/>
      <c r="AX1236" s="30"/>
      <c r="AY1236" s="30"/>
      <c r="AZ1236" s="30"/>
      <c r="BA1236" s="30"/>
      <c r="BB1236" s="30"/>
      <c r="BC1236" s="30"/>
      <c r="BD1236" s="30"/>
      <c r="BE1236" s="30"/>
      <c r="BF1236" s="30"/>
      <c r="BG1236" s="30"/>
      <c r="BH1236" s="30"/>
      <c r="BI1236" s="30"/>
      <c r="BJ1236" s="30"/>
      <c r="BK1236" s="30"/>
      <c r="BL1236" s="30"/>
      <c r="BM1236" s="30"/>
      <c r="BN1236" s="30"/>
      <c r="BO1236" s="30"/>
      <c r="BP1236" s="30"/>
      <c r="BQ1236" s="30"/>
      <c r="BR1236" s="30"/>
      <c r="BS1236" s="30"/>
      <c r="BT1236" s="30"/>
      <c r="BU1236" s="30"/>
      <c r="BV1236" s="30"/>
      <c r="BW1236" s="30"/>
      <c r="BX1236" s="30"/>
      <c r="BY1236" s="30"/>
      <c r="BZ1236" s="30"/>
      <c r="CA1236" s="30"/>
      <c r="CB1236" s="30"/>
      <c r="CC1236" s="30"/>
      <c r="CD1236" s="30"/>
      <c r="CE1236" s="30"/>
      <c r="CF1236" s="30"/>
      <c r="CG1236" s="30"/>
      <c r="CH1236" s="30"/>
      <c r="CI1236" s="30"/>
      <c r="CJ1236" s="30"/>
      <c r="CK1236" s="30"/>
      <c r="CL1236" s="30"/>
      <c r="CM1236" s="30"/>
      <c r="CN1236" s="30"/>
      <c r="CO1236" s="30"/>
      <c r="CP1236" s="30"/>
      <c r="CQ1236" s="30"/>
      <c r="CR1236" s="30"/>
    </row>
    <row r="1237" spans="1:96" x14ac:dyDescent="0.25">
      <c r="A1237" s="30" t="s">
        <v>1209</v>
      </c>
      <c r="B1237" s="30">
        <v>5726</v>
      </c>
      <c r="C1237" s="30" t="s">
        <v>2671</v>
      </c>
      <c r="D1237" s="30">
        <v>470</v>
      </c>
      <c r="E1237" s="30"/>
      <c r="F1237" s="30"/>
      <c r="G1237" s="30"/>
      <c r="H1237" s="30"/>
      <c r="I1237" s="30"/>
      <c r="J1237" s="30"/>
      <c r="K1237" s="30"/>
      <c r="L1237" s="30"/>
      <c r="M1237" s="30"/>
      <c r="N1237" s="30"/>
      <c r="O1237" s="30"/>
      <c r="P1237" s="30"/>
      <c r="Q1237" s="30"/>
      <c r="R1237" s="30"/>
      <c r="S1237" s="30"/>
      <c r="T1237" s="30"/>
      <c r="U1237" s="30"/>
      <c r="V1237" s="30"/>
      <c r="W1237" s="30"/>
      <c r="X1237" s="30"/>
      <c r="Y1237" s="30"/>
      <c r="Z1237" s="30"/>
      <c r="AA1237" s="30"/>
      <c r="AB1237" s="30"/>
      <c r="AC1237" s="30"/>
      <c r="AD1237" s="30"/>
      <c r="AE1237" s="30"/>
      <c r="AF1237" s="30"/>
      <c r="AG1237" s="30"/>
      <c r="AH1237" s="30"/>
      <c r="AI1237" s="30"/>
      <c r="AJ1237" s="30"/>
      <c r="AK1237" s="30"/>
      <c r="AL1237" s="30"/>
      <c r="AM1237" s="30"/>
      <c r="AN1237" s="30"/>
      <c r="AO1237" s="30"/>
      <c r="AP1237" s="30"/>
      <c r="AQ1237" s="30"/>
      <c r="AR1237" s="30"/>
      <c r="AS1237" s="30"/>
      <c r="AT1237" s="30"/>
      <c r="AU1237" s="30"/>
      <c r="AV1237" s="30"/>
      <c r="AW1237" s="30"/>
      <c r="AX1237" s="30"/>
      <c r="AY1237" s="30"/>
      <c r="AZ1237" s="30"/>
      <c r="BA1237" s="30"/>
      <c r="BB1237" s="30"/>
      <c r="BC1237" s="30"/>
      <c r="BD1237" s="30"/>
      <c r="BE1237" s="30"/>
      <c r="BF1237" s="30"/>
      <c r="BG1237" s="30"/>
      <c r="BH1237" s="30"/>
      <c r="BI1237" s="30"/>
      <c r="BJ1237" s="30"/>
      <c r="BK1237" s="30"/>
      <c r="BL1237" s="30"/>
      <c r="BM1237" s="30"/>
      <c r="BN1237" s="30"/>
      <c r="BO1237" s="30"/>
      <c r="BP1237" s="30"/>
      <c r="BQ1237" s="30"/>
      <c r="BR1237" s="30"/>
      <c r="BS1237" s="30"/>
      <c r="BT1237" s="30"/>
      <c r="BU1237" s="30"/>
      <c r="BV1237" s="30"/>
      <c r="BW1237" s="30"/>
      <c r="BX1237" s="30"/>
      <c r="BY1237" s="30"/>
      <c r="BZ1237" s="30"/>
      <c r="CA1237" s="30"/>
      <c r="CB1237" s="30"/>
      <c r="CC1237" s="30"/>
      <c r="CD1237" s="30"/>
      <c r="CE1237" s="30"/>
      <c r="CF1237" s="30"/>
      <c r="CG1237" s="30"/>
      <c r="CH1237" s="30"/>
      <c r="CI1237" s="30"/>
      <c r="CJ1237" s="30"/>
      <c r="CK1237" s="30"/>
      <c r="CL1237" s="30"/>
      <c r="CM1237" s="30"/>
      <c r="CN1237" s="30"/>
      <c r="CO1237" s="30"/>
      <c r="CP1237" s="30"/>
      <c r="CQ1237" s="30"/>
      <c r="CR1237" s="30"/>
    </row>
    <row r="1238" spans="1:96" x14ac:dyDescent="0.25">
      <c r="A1238" s="30" t="s">
        <v>1210</v>
      </c>
      <c r="B1238" s="30">
        <v>5722</v>
      </c>
      <c r="C1238" s="30" t="s">
        <v>2671</v>
      </c>
      <c r="D1238" s="30">
        <v>470</v>
      </c>
      <c r="E1238" s="30"/>
      <c r="F1238" s="30"/>
      <c r="G1238" s="30"/>
      <c r="H1238" s="30"/>
      <c r="I1238" s="30"/>
      <c r="J1238" s="30"/>
      <c r="K1238" s="30"/>
      <c r="L1238" s="30"/>
      <c r="M1238" s="30"/>
      <c r="N1238" s="30"/>
      <c r="O1238" s="30"/>
      <c r="P1238" s="30"/>
      <c r="Q1238" s="30"/>
      <c r="R1238" s="30"/>
      <c r="S1238" s="30"/>
      <c r="T1238" s="30"/>
      <c r="U1238" s="30"/>
      <c r="V1238" s="30"/>
      <c r="W1238" s="30"/>
      <c r="X1238" s="30"/>
      <c r="Y1238" s="30"/>
      <c r="Z1238" s="30"/>
      <c r="AA1238" s="30"/>
      <c r="AB1238" s="30"/>
      <c r="AC1238" s="30"/>
      <c r="AD1238" s="30"/>
      <c r="AE1238" s="30"/>
      <c r="AF1238" s="30"/>
      <c r="AG1238" s="30"/>
      <c r="AH1238" s="30"/>
      <c r="AI1238" s="30"/>
      <c r="AJ1238" s="30"/>
      <c r="AK1238" s="30"/>
      <c r="AL1238" s="30"/>
      <c r="AM1238" s="30"/>
      <c r="AN1238" s="30"/>
      <c r="AO1238" s="30"/>
      <c r="AP1238" s="30"/>
      <c r="AQ1238" s="30"/>
      <c r="AR1238" s="30"/>
      <c r="AS1238" s="30"/>
      <c r="AT1238" s="30"/>
      <c r="AU1238" s="30"/>
      <c r="AV1238" s="30"/>
      <c r="AW1238" s="30"/>
      <c r="AX1238" s="30"/>
      <c r="AY1238" s="30"/>
      <c r="AZ1238" s="30"/>
      <c r="BA1238" s="30"/>
      <c r="BB1238" s="30"/>
      <c r="BC1238" s="30"/>
      <c r="BD1238" s="30"/>
      <c r="BE1238" s="30"/>
      <c r="BF1238" s="30"/>
      <c r="BG1238" s="30"/>
      <c r="BH1238" s="30"/>
      <c r="BI1238" s="30"/>
      <c r="BJ1238" s="30"/>
      <c r="BK1238" s="30"/>
      <c r="BL1238" s="30"/>
      <c r="BM1238" s="30"/>
      <c r="BN1238" s="30"/>
      <c r="BO1238" s="30"/>
      <c r="BP1238" s="30"/>
      <c r="BQ1238" s="30"/>
      <c r="BR1238" s="30"/>
      <c r="BS1238" s="30"/>
      <c r="BT1238" s="30"/>
      <c r="BU1238" s="30"/>
      <c r="BV1238" s="30"/>
      <c r="BW1238" s="30"/>
      <c r="BX1238" s="30"/>
      <c r="BY1238" s="30"/>
      <c r="BZ1238" s="30"/>
      <c r="CA1238" s="30"/>
      <c r="CB1238" s="30"/>
      <c r="CC1238" s="30"/>
      <c r="CD1238" s="30"/>
      <c r="CE1238" s="30"/>
      <c r="CF1238" s="30"/>
      <c r="CG1238" s="30"/>
      <c r="CH1238" s="30"/>
      <c r="CI1238" s="30"/>
      <c r="CJ1238" s="30"/>
      <c r="CK1238" s="30"/>
      <c r="CL1238" s="30"/>
      <c r="CM1238" s="30"/>
      <c r="CN1238" s="30"/>
      <c r="CO1238" s="30"/>
      <c r="CP1238" s="30"/>
      <c r="CQ1238" s="30"/>
      <c r="CR1238" s="30"/>
    </row>
    <row r="1239" spans="1:96" x14ac:dyDescent="0.25">
      <c r="A1239" s="30" t="s">
        <v>1211</v>
      </c>
      <c r="B1239" s="30">
        <v>5730</v>
      </c>
      <c r="C1239" s="30" t="s">
        <v>2671</v>
      </c>
      <c r="D1239" s="30">
        <v>470</v>
      </c>
      <c r="E1239" s="30"/>
      <c r="F1239" s="30"/>
      <c r="G1239" s="30"/>
      <c r="H1239" s="30"/>
      <c r="I1239" s="30"/>
      <c r="J1239" s="30"/>
      <c r="K1239" s="30"/>
      <c r="L1239" s="30"/>
      <c r="M1239" s="30"/>
      <c r="N1239" s="30"/>
      <c r="O1239" s="30"/>
      <c r="P1239" s="30"/>
      <c r="Q1239" s="30"/>
      <c r="R1239" s="30"/>
      <c r="S1239" s="30"/>
      <c r="T1239" s="30"/>
      <c r="U1239" s="30"/>
      <c r="V1239" s="30"/>
      <c r="W1239" s="30"/>
      <c r="X1239" s="30"/>
      <c r="Y1239" s="30"/>
      <c r="Z1239" s="30"/>
      <c r="AA1239" s="30"/>
      <c r="AB1239" s="30"/>
      <c r="AC1239" s="30"/>
      <c r="AD1239" s="30"/>
      <c r="AE1239" s="30"/>
      <c r="AF1239" s="30"/>
      <c r="AG1239" s="30"/>
      <c r="AH1239" s="30"/>
      <c r="AI1239" s="30"/>
      <c r="AJ1239" s="30"/>
      <c r="AK1239" s="30"/>
      <c r="AL1239" s="30"/>
      <c r="AM1239" s="30"/>
      <c r="AN1239" s="30"/>
      <c r="AO1239" s="30"/>
      <c r="AP1239" s="30"/>
      <c r="AQ1239" s="30"/>
      <c r="AR1239" s="30"/>
      <c r="AS1239" s="30"/>
      <c r="AT1239" s="30"/>
      <c r="AU1239" s="30"/>
      <c r="AV1239" s="30"/>
      <c r="AW1239" s="30"/>
      <c r="AX1239" s="30"/>
      <c r="AY1239" s="30"/>
      <c r="AZ1239" s="30"/>
      <c r="BA1239" s="30"/>
      <c r="BB1239" s="30"/>
      <c r="BC1239" s="30"/>
      <c r="BD1239" s="30"/>
      <c r="BE1239" s="30"/>
      <c r="BF1239" s="30"/>
      <c r="BG1239" s="30"/>
      <c r="BH1239" s="30"/>
      <c r="BI1239" s="30"/>
      <c r="BJ1239" s="30"/>
      <c r="BK1239" s="30"/>
      <c r="BL1239" s="30"/>
      <c r="BM1239" s="30"/>
      <c r="BN1239" s="30"/>
      <c r="BO1239" s="30"/>
      <c r="BP1239" s="30"/>
      <c r="BQ1239" s="30"/>
      <c r="BR1239" s="30"/>
      <c r="BS1239" s="30"/>
      <c r="BT1239" s="30"/>
      <c r="BU1239" s="30"/>
      <c r="BV1239" s="30"/>
      <c r="BW1239" s="30"/>
      <c r="BX1239" s="30"/>
      <c r="BY1239" s="30"/>
      <c r="BZ1239" s="30"/>
      <c r="CA1239" s="30"/>
      <c r="CB1239" s="30"/>
      <c r="CC1239" s="30"/>
      <c r="CD1239" s="30"/>
      <c r="CE1239" s="30"/>
      <c r="CF1239" s="30"/>
      <c r="CG1239" s="30"/>
      <c r="CH1239" s="30"/>
      <c r="CI1239" s="30"/>
      <c r="CJ1239" s="30"/>
      <c r="CK1239" s="30"/>
      <c r="CL1239" s="30"/>
      <c r="CM1239" s="30"/>
      <c r="CN1239" s="30"/>
      <c r="CO1239" s="30"/>
      <c r="CP1239" s="30"/>
      <c r="CQ1239" s="30"/>
      <c r="CR1239" s="30"/>
    </row>
    <row r="1240" spans="1:96" x14ac:dyDescent="0.25">
      <c r="A1240" s="30" t="s">
        <v>1212</v>
      </c>
      <c r="B1240" s="30">
        <v>502</v>
      </c>
      <c r="C1240" s="30" t="s">
        <v>2653</v>
      </c>
      <c r="D1240" s="30">
        <v>10</v>
      </c>
      <c r="E1240" s="30"/>
      <c r="F1240" s="30"/>
      <c r="G1240" s="30"/>
      <c r="H1240" s="30"/>
      <c r="I1240" s="30"/>
      <c r="J1240" s="30"/>
      <c r="K1240" s="30"/>
      <c r="L1240" s="30"/>
      <c r="M1240" s="30"/>
      <c r="N1240" s="30"/>
      <c r="O1240" s="30"/>
      <c r="P1240" s="30"/>
      <c r="Q1240" s="30"/>
      <c r="R1240" s="30"/>
      <c r="S1240" s="30"/>
      <c r="T1240" s="30"/>
      <c r="U1240" s="30"/>
      <c r="V1240" s="30"/>
      <c r="W1240" s="30"/>
      <c r="X1240" s="30"/>
      <c r="Y1240" s="30"/>
      <c r="Z1240" s="30"/>
      <c r="AA1240" s="30"/>
      <c r="AB1240" s="30"/>
      <c r="AC1240" s="30"/>
      <c r="AD1240" s="30"/>
      <c r="AE1240" s="30"/>
      <c r="AF1240" s="30"/>
      <c r="AG1240" s="30"/>
      <c r="AH1240" s="30"/>
      <c r="AI1240" s="30"/>
      <c r="AJ1240" s="30"/>
      <c r="AK1240" s="30"/>
      <c r="AL1240" s="30"/>
      <c r="AM1240" s="30"/>
      <c r="AN1240" s="30"/>
      <c r="AO1240" s="30"/>
      <c r="AP1240" s="30"/>
      <c r="AQ1240" s="30"/>
      <c r="AR1240" s="30"/>
      <c r="AS1240" s="30"/>
      <c r="AT1240" s="30"/>
      <c r="AU1240" s="30"/>
      <c r="AV1240" s="30"/>
      <c r="AW1240" s="30"/>
      <c r="AX1240" s="30"/>
      <c r="AY1240" s="30"/>
      <c r="AZ1240" s="30"/>
      <c r="BA1240" s="30"/>
      <c r="BB1240" s="30"/>
      <c r="BC1240" s="30"/>
      <c r="BD1240" s="30"/>
      <c r="BE1240" s="30"/>
      <c r="BF1240" s="30"/>
      <c r="BG1240" s="30"/>
      <c r="BH1240" s="30"/>
      <c r="BI1240" s="30"/>
      <c r="BJ1240" s="30"/>
      <c r="BK1240" s="30"/>
      <c r="BL1240" s="30"/>
      <c r="BM1240" s="30"/>
      <c r="BN1240" s="30"/>
      <c r="BO1240" s="30"/>
      <c r="BP1240" s="30"/>
      <c r="BQ1240" s="30"/>
      <c r="BR1240" s="30"/>
      <c r="BS1240" s="30"/>
      <c r="BT1240" s="30"/>
      <c r="BU1240" s="30"/>
      <c r="BV1240" s="30"/>
      <c r="BW1240" s="30"/>
      <c r="BX1240" s="30"/>
      <c r="BY1240" s="30"/>
      <c r="BZ1240" s="30"/>
      <c r="CA1240" s="30"/>
      <c r="CB1240" s="30"/>
      <c r="CC1240" s="30"/>
      <c r="CD1240" s="30"/>
      <c r="CE1240" s="30"/>
      <c r="CF1240" s="30"/>
      <c r="CG1240" s="30"/>
      <c r="CH1240" s="30"/>
      <c r="CI1240" s="30"/>
      <c r="CJ1240" s="30"/>
      <c r="CK1240" s="30"/>
      <c r="CL1240" s="30"/>
      <c r="CM1240" s="30"/>
      <c r="CN1240" s="30"/>
      <c r="CO1240" s="30"/>
      <c r="CP1240" s="30"/>
      <c r="CQ1240" s="30"/>
      <c r="CR1240" s="30"/>
    </row>
    <row r="1241" spans="1:96" x14ac:dyDescent="0.25">
      <c r="A1241" s="30" t="s">
        <v>1213</v>
      </c>
      <c r="B1241" s="30">
        <v>5744</v>
      </c>
      <c r="C1241" s="30" t="s">
        <v>2706</v>
      </c>
      <c r="D1241" s="30">
        <v>130</v>
      </c>
      <c r="E1241" s="30"/>
      <c r="F1241" s="30"/>
      <c r="G1241" s="30"/>
      <c r="H1241" s="30"/>
      <c r="I1241" s="30"/>
      <c r="J1241" s="30"/>
      <c r="K1241" s="30"/>
      <c r="L1241" s="30"/>
      <c r="M1241" s="30"/>
      <c r="N1241" s="30"/>
      <c r="O1241" s="30"/>
      <c r="P1241" s="30"/>
      <c r="Q1241" s="30"/>
      <c r="R1241" s="30"/>
      <c r="S1241" s="30"/>
      <c r="T1241" s="30"/>
      <c r="U1241" s="30"/>
      <c r="V1241" s="30"/>
      <c r="W1241" s="30"/>
      <c r="X1241" s="30"/>
      <c r="Y1241" s="30"/>
      <c r="Z1241" s="30"/>
      <c r="AA1241" s="30"/>
      <c r="AB1241" s="30"/>
      <c r="AC1241" s="30"/>
      <c r="AD1241" s="30"/>
      <c r="AE1241" s="30"/>
      <c r="AF1241" s="30"/>
      <c r="AG1241" s="30"/>
      <c r="AH1241" s="30"/>
      <c r="AI1241" s="30"/>
      <c r="AJ1241" s="30"/>
      <c r="AK1241" s="30"/>
      <c r="AL1241" s="30"/>
      <c r="AM1241" s="30"/>
      <c r="AN1241" s="30"/>
      <c r="AO1241" s="30"/>
      <c r="AP1241" s="30"/>
      <c r="AQ1241" s="30"/>
      <c r="AR1241" s="30"/>
      <c r="AS1241" s="30"/>
      <c r="AT1241" s="30"/>
      <c r="AU1241" s="30"/>
      <c r="AV1241" s="30"/>
      <c r="AW1241" s="30"/>
      <c r="AX1241" s="30"/>
      <c r="AY1241" s="30"/>
      <c r="AZ1241" s="30"/>
      <c r="BA1241" s="30"/>
      <c r="BB1241" s="30"/>
      <c r="BC1241" s="30"/>
      <c r="BD1241" s="30"/>
      <c r="BE1241" s="30"/>
      <c r="BF1241" s="30"/>
      <c r="BG1241" s="30"/>
      <c r="BH1241" s="30"/>
      <c r="BI1241" s="30"/>
      <c r="BJ1241" s="30"/>
      <c r="BK1241" s="30"/>
      <c r="BL1241" s="30"/>
      <c r="BM1241" s="30"/>
      <c r="BN1241" s="30"/>
      <c r="BO1241" s="30"/>
      <c r="BP1241" s="30"/>
      <c r="BQ1241" s="30"/>
      <c r="BR1241" s="30"/>
      <c r="BS1241" s="30"/>
      <c r="BT1241" s="30"/>
      <c r="BU1241" s="30"/>
      <c r="BV1241" s="30"/>
      <c r="BW1241" s="30"/>
      <c r="BX1241" s="30"/>
      <c r="BY1241" s="30"/>
      <c r="BZ1241" s="30"/>
      <c r="CA1241" s="30"/>
      <c r="CB1241" s="30"/>
      <c r="CC1241" s="30"/>
      <c r="CD1241" s="30"/>
      <c r="CE1241" s="30"/>
      <c r="CF1241" s="30"/>
      <c r="CG1241" s="30"/>
      <c r="CH1241" s="30"/>
      <c r="CI1241" s="30"/>
      <c r="CJ1241" s="30"/>
      <c r="CK1241" s="30"/>
      <c r="CL1241" s="30"/>
      <c r="CM1241" s="30"/>
      <c r="CN1241" s="30"/>
      <c r="CO1241" s="30"/>
      <c r="CP1241" s="30"/>
      <c r="CQ1241" s="30"/>
      <c r="CR1241" s="30"/>
    </row>
    <row r="1242" spans="1:96" x14ac:dyDescent="0.25">
      <c r="A1242" s="30" t="s">
        <v>1214</v>
      </c>
      <c r="B1242" s="30">
        <v>5745</v>
      </c>
      <c r="C1242" s="30" t="s">
        <v>2647</v>
      </c>
      <c r="D1242" s="30">
        <v>900</v>
      </c>
      <c r="E1242" s="30"/>
      <c r="F1242" s="30"/>
      <c r="G1242" s="30"/>
      <c r="H1242" s="30"/>
      <c r="I1242" s="30"/>
      <c r="J1242" s="30"/>
      <c r="K1242" s="30"/>
      <c r="L1242" s="30"/>
      <c r="M1242" s="30"/>
      <c r="N1242" s="30"/>
      <c r="O1242" s="30"/>
      <c r="P1242" s="30"/>
      <c r="Q1242" s="30"/>
      <c r="R1242" s="30"/>
      <c r="S1242" s="30"/>
      <c r="T1242" s="30"/>
      <c r="U1242" s="30"/>
      <c r="V1242" s="30"/>
      <c r="W1242" s="30"/>
      <c r="X1242" s="30"/>
      <c r="Y1242" s="30"/>
      <c r="Z1242" s="30"/>
      <c r="AA1242" s="30"/>
      <c r="AB1242" s="30"/>
      <c r="AC1242" s="30"/>
      <c r="AD1242" s="30"/>
      <c r="AE1242" s="30"/>
      <c r="AF1242" s="30"/>
      <c r="AG1242" s="30"/>
      <c r="AH1242" s="30"/>
      <c r="AI1242" s="30"/>
      <c r="AJ1242" s="30"/>
      <c r="AK1242" s="30"/>
      <c r="AL1242" s="30"/>
      <c r="AM1242" s="30"/>
      <c r="AN1242" s="30"/>
      <c r="AO1242" s="30"/>
      <c r="AP1242" s="30"/>
      <c r="AQ1242" s="30"/>
      <c r="AR1242" s="30"/>
      <c r="AS1242" s="30"/>
      <c r="AT1242" s="30"/>
      <c r="AU1242" s="30"/>
      <c r="AV1242" s="30"/>
      <c r="AW1242" s="30"/>
      <c r="AX1242" s="30"/>
      <c r="AY1242" s="30"/>
      <c r="AZ1242" s="30"/>
      <c r="BA1242" s="30"/>
      <c r="BB1242" s="30"/>
      <c r="BC1242" s="30"/>
      <c r="BD1242" s="30"/>
      <c r="BE1242" s="30"/>
      <c r="BF1242" s="30"/>
      <c r="BG1242" s="30"/>
      <c r="BH1242" s="30"/>
      <c r="BI1242" s="30"/>
      <c r="BJ1242" s="30"/>
      <c r="BK1242" s="30"/>
      <c r="BL1242" s="30"/>
      <c r="BM1242" s="30"/>
      <c r="BN1242" s="30"/>
      <c r="BO1242" s="30"/>
      <c r="BP1242" s="30"/>
      <c r="BQ1242" s="30"/>
      <c r="BR1242" s="30"/>
      <c r="BS1242" s="30"/>
      <c r="BT1242" s="30"/>
      <c r="BU1242" s="30"/>
      <c r="BV1242" s="30"/>
      <c r="BW1242" s="30"/>
      <c r="BX1242" s="30"/>
      <c r="BY1242" s="30"/>
      <c r="BZ1242" s="30"/>
      <c r="CA1242" s="30"/>
      <c r="CB1242" s="30"/>
      <c r="CC1242" s="30"/>
      <c r="CD1242" s="30"/>
      <c r="CE1242" s="30"/>
      <c r="CF1242" s="30"/>
      <c r="CG1242" s="30"/>
      <c r="CH1242" s="30"/>
      <c r="CI1242" s="30"/>
      <c r="CJ1242" s="30"/>
      <c r="CK1242" s="30"/>
      <c r="CL1242" s="30"/>
      <c r="CM1242" s="30"/>
      <c r="CN1242" s="30"/>
      <c r="CO1242" s="30"/>
      <c r="CP1242" s="30"/>
      <c r="CQ1242" s="30"/>
      <c r="CR1242" s="30"/>
    </row>
    <row r="1243" spans="1:96" x14ac:dyDescent="0.25">
      <c r="A1243" s="30" t="s">
        <v>1215</v>
      </c>
      <c r="B1243" s="30">
        <v>5751</v>
      </c>
      <c r="C1243" s="30" t="s">
        <v>2696</v>
      </c>
      <c r="D1243" s="30">
        <v>180</v>
      </c>
      <c r="E1243" s="30"/>
      <c r="F1243" s="30"/>
      <c r="G1243" s="30"/>
      <c r="H1243" s="30"/>
      <c r="I1243" s="30"/>
      <c r="J1243" s="30"/>
      <c r="K1243" s="30"/>
      <c r="L1243" s="30"/>
      <c r="M1243" s="30"/>
      <c r="N1243" s="30"/>
      <c r="O1243" s="30"/>
      <c r="P1243" s="30"/>
      <c r="Q1243" s="30"/>
      <c r="R1243" s="30"/>
      <c r="S1243" s="30"/>
      <c r="T1243" s="30"/>
      <c r="U1243" s="30"/>
      <c r="V1243" s="30"/>
      <c r="W1243" s="30"/>
      <c r="X1243" s="30"/>
      <c r="Y1243" s="30"/>
      <c r="Z1243" s="30"/>
      <c r="AA1243" s="30"/>
      <c r="AB1243" s="30"/>
      <c r="AC1243" s="30"/>
      <c r="AD1243" s="30"/>
      <c r="AE1243" s="30"/>
      <c r="AF1243" s="30"/>
      <c r="AG1243" s="30"/>
      <c r="AH1243" s="30"/>
      <c r="AI1243" s="30"/>
      <c r="AJ1243" s="30"/>
      <c r="AK1243" s="30"/>
      <c r="AL1243" s="30"/>
      <c r="AM1243" s="30"/>
      <c r="AN1243" s="30"/>
      <c r="AO1243" s="30"/>
      <c r="AP1243" s="30"/>
      <c r="AQ1243" s="30"/>
      <c r="AR1243" s="30"/>
      <c r="AS1243" s="30"/>
      <c r="AT1243" s="30"/>
      <c r="AU1243" s="30"/>
      <c r="AV1243" s="30"/>
      <c r="AW1243" s="30"/>
      <c r="AX1243" s="30"/>
      <c r="AY1243" s="30"/>
      <c r="AZ1243" s="30"/>
      <c r="BA1243" s="30"/>
      <c r="BB1243" s="30"/>
      <c r="BC1243" s="30"/>
      <c r="BD1243" s="30"/>
      <c r="BE1243" s="30"/>
      <c r="BF1243" s="30"/>
      <c r="BG1243" s="30"/>
      <c r="BH1243" s="30"/>
      <c r="BI1243" s="30"/>
      <c r="BJ1243" s="30"/>
      <c r="BK1243" s="30"/>
      <c r="BL1243" s="30"/>
      <c r="BM1243" s="30"/>
      <c r="BN1243" s="30"/>
      <c r="BO1243" s="30"/>
      <c r="BP1243" s="30"/>
      <c r="BQ1243" s="30"/>
      <c r="BR1243" s="30"/>
      <c r="BS1243" s="30"/>
      <c r="BT1243" s="30"/>
      <c r="BU1243" s="30"/>
      <c r="BV1243" s="30"/>
      <c r="BW1243" s="30"/>
      <c r="BX1243" s="30"/>
      <c r="BY1243" s="30"/>
      <c r="BZ1243" s="30"/>
      <c r="CA1243" s="30"/>
      <c r="CB1243" s="30"/>
      <c r="CC1243" s="30"/>
      <c r="CD1243" s="30"/>
      <c r="CE1243" s="30"/>
      <c r="CF1243" s="30"/>
      <c r="CG1243" s="30"/>
      <c r="CH1243" s="30"/>
      <c r="CI1243" s="30"/>
      <c r="CJ1243" s="30"/>
      <c r="CK1243" s="30"/>
      <c r="CL1243" s="30"/>
      <c r="CM1243" s="30"/>
      <c r="CN1243" s="30"/>
      <c r="CO1243" s="30"/>
      <c r="CP1243" s="30"/>
      <c r="CQ1243" s="30"/>
      <c r="CR1243" s="30"/>
    </row>
    <row r="1244" spans="1:96" x14ac:dyDescent="0.25">
      <c r="A1244" s="30" t="s">
        <v>1216</v>
      </c>
      <c r="B1244" s="30">
        <v>5752</v>
      </c>
      <c r="C1244" s="30" t="s">
        <v>2857</v>
      </c>
      <c r="D1244" s="30">
        <v>3120</v>
      </c>
      <c r="E1244" s="30"/>
      <c r="F1244" s="30"/>
      <c r="G1244" s="30"/>
      <c r="H1244" s="30"/>
      <c r="I1244" s="30"/>
      <c r="J1244" s="30"/>
      <c r="K1244" s="30"/>
      <c r="L1244" s="30"/>
      <c r="M1244" s="30"/>
      <c r="N1244" s="30"/>
      <c r="O1244" s="30"/>
      <c r="P1244" s="30"/>
      <c r="Q1244" s="30"/>
      <c r="R1244" s="30"/>
      <c r="S1244" s="30"/>
      <c r="T1244" s="30"/>
      <c r="U1244" s="30"/>
      <c r="V1244" s="30"/>
      <c r="W1244" s="30"/>
      <c r="X1244" s="30"/>
      <c r="Y1244" s="30"/>
      <c r="Z1244" s="30"/>
      <c r="AA1244" s="30"/>
      <c r="AB1244" s="30"/>
      <c r="AC1244" s="30"/>
      <c r="AD1244" s="30"/>
      <c r="AE1244" s="30"/>
      <c r="AF1244" s="30"/>
      <c r="AG1244" s="30"/>
      <c r="AH1244" s="30"/>
      <c r="AI1244" s="30"/>
      <c r="AJ1244" s="30"/>
      <c r="AK1244" s="30"/>
      <c r="AL1244" s="30"/>
      <c r="AM1244" s="30"/>
      <c r="AN1244" s="30"/>
      <c r="AO1244" s="30"/>
      <c r="AP1244" s="30"/>
      <c r="AQ1244" s="30"/>
      <c r="AR1244" s="30"/>
      <c r="AS1244" s="30"/>
      <c r="AT1244" s="30"/>
      <c r="AU1244" s="30"/>
      <c r="AV1244" s="30"/>
      <c r="AW1244" s="30"/>
      <c r="AX1244" s="30"/>
      <c r="AY1244" s="30"/>
      <c r="AZ1244" s="30"/>
      <c r="BA1244" s="30"/>
      <c r="BB1244" s="30"/>
      <c r="BC1244" s="30"/>
      <c r="BD1244" s="30"/>
      <c r="BE1244" s="30"/>
      <c r="BF1244" s="30"/>
      <c r="BG1244" s="30"/>
      <c r="BH1244" s="30"/>
      <c r="BI1244" s="30"/>
      <c r="BJ1244" s="30"/>
      <c r="BK1244" s="30"/>
      <c r="BL1244" s="30"/>
      <c r="BM1244" s="30"/>
      <c r="BN1244" s="30"/>
      <c r="BO1244" s="30"/>
      <c r="BP1244" s="30"/>
      <c r="BQ1244" s="30"/>
      <c r="BR1244" s="30"/>
      <c r="BS1244" s="30"/>
      <c r="BT1244" s="30"/>
      <c r="BU1244" s="30"/>
      <c r="BV1244" s="30"/>
      <c r="BW1244" s="30"/>
      <c r="BX1244" s="30"/>
      <c r="BY1244" s="30"/>
      <c r="BZ1244" s="30"/>
      <c r="CA1244" s="30"/>
      <c r="CB1244" s="30"/>
      <c r="CC1244" s="30"/>
      <c r="CD1244" s="30"/>
      <c r="CE1244" s="30"/>
      <c r="CF1244" s="30"/>
      <c r="CG1244" s="30"/>
      <c r="CH1244" s="30"/>
      <c r="CI1244" s="30"/>
      <c r="CJ1244" s="30"/>
      <c r="CK1244" s="30"/>
      <c r="CL1244" s="30"/>
      <c r="CM1244" s="30"/>
      <c r="CN1244" s="30"/>
      <c r="CO1244" s="30"/>
      <c r="CP1244" s="30"/>
      <c r="CQ1244" s="30"/>
      <c r="CR1244" s="30"/>
    </row>
    <row r="1245" spans="1:96" x14ac:dyDescent="0.25">
      <c r="A1245" s="30" t="s">
        <v>1217</v>
      </c>
      <c r="B1245" s="30">
        <v>5750</v>
      </c>
      <c r="C1245" s="30" t="s">
        <v>2771</v>
      </c>
      <c r="D1245" s="30">
        <v>2710</v>
      </c>
      <c r="E1245" s="30"/>
      <c r="F1245" s="30"/>
      <c r="G1245" s="30"/>
      <c r="H1245" s="30"/>
      <c r="I1245" s="30"/>
      <c r="J1245" s="30"/>
      <c r="K1245" s="30"/>
      <c r="L1245" s="30"/>
      <c r="M1245" s="30"/>
      <c r="N1245" s="30"/>
      <c r="O1245" s="30"/>
      <c r="P1245" s="30"/>
      <c r="Q1245" s="30"/>
      <c r="R1245" s="30"/>
      <c r="S1245" s="30"/>
      <c r="T1245" s="30"/>
      <c r="U1245" s="30"/>
      <c r="V1245" s="30"/>
      <c r="W1245" s="30"/>
      <c r="X1245" s="30"/>
      <c r="Y1245" s="30"/>
      <c r="Z1245" s="30"/>
      <c r="AA1245" s="30"/>
      <c r="AB1245" s="30"/>
      <c r="AC1245" s="30"/>
      <c r="AD1245" s="30"/>
      <c r="AE1245" s="30"/>
      <c r="AF1245" s="30"/>
      <c r="AG1245" s="30"/>
      <c r="AH1245" s="30"/>
      <c r="AI1245" s="30"/>
      <c r="AJ1245" s="30"/>
      <c r="AK1245" s="30"/>
      <c r="AL1245" s="30"/>
      <c r="AM1245" s="30"/>
      <c r="AN1245" s="30"/>
      <c r="AO1245" s="30"/>
      <c r="AP1245" s="30"/>
      <c r="AQ1245" s="30"/>
      <c r="AR1245" s="30"/>
      <c r="AS1245" s="30"/>
      <c r="AT1245" s="30"/>
      <c r="AU1245" s="30"/>
      <c r="AV1245" s="30"/>
      <c r="AW1245" s="30"/>
      <c r="AX1245" s="30"/>
      <c r="AY1245" s="30"/>
      <c r="AZ1245" s="30"/>
      <c r="BA1245" s="30"/>
      <c r="BB1245" s="30"/>
      <c r="BC1245" s="30"/>
      <c r="BD1245" s="30"/>
      <c r="BE1245" s="30"/>
      <c r="BF1245" s="30"/>
      <c r="BG1245" s="30"/>
      <c r="BH1245" s="30"/>
      <c r="BI1245" s="30"/>
      <c r="BJ1245" s="30"/>
      <c r="BK1245" s="30"/>
      <c r="BL1245" s="30"/>
      <c r="BM1245" s="30"/>
      <c r="BN1245" s="30"/>
      <c r="BO1245" s="30"/>
      <c r="BP1245" s="30"/>
      <c r="BQ1245" s="30"/>
      <c r="BR1245" s="30"/>
      <c r="BS1245" s="30"/>
      <c r="BT1245" s="30"/>
      <c r="BU1245" s="30"/>
      <c r="BV1245" s="30"/>
      <c r="BW1245" s="30"/>
      <c r="BX1245" s="30"/>
      <c r="BY1245" s="30"/>
      <c r="BZ1245" s="30"/>
      <c r="CA1245" s="30"/>
      <c r="CB1245" s="30"/>
      <c r="CC1245" s="30"/>
      <c r="CD1245" s="30"/>
      <c r="CE1245" s="30"/>
      <c r="CF1245" s="30"/>
      <c r="CG1245" s="30"/>
      <c r="CH1245" s="30"/>
      <c r="CI1245" s="30"/>
      <c r="CJ1245" s="30"/>
      <c r="CK1245" s="30"/>
      <c r="CL1245" s="30"/>
      <c r="CM1245" s="30"/>
      <c r="CN1245" s="30"/>
      <c r="CO1245" s="30"/>
      <c r="CP1245" s="30"/>
      <c r="CQ1245" s="30"/>
      <c r="CR1245" s="30"/>
    </row>
    <row r="1246" spans="1:96" x14ac:dyDescent="0.25">
      <c r="A1246" s="30" t="s">
        <v>1218</v>
      </c>
      <c r="B1246" s="30">
        <v>5762</v>
      </c>
      <c r="C1246" s="30" t="s">
        <v>2771</v>
      </c>
      <c r="D1246" s="30">
        <v>2710</v>
      </c>
      <c r="E1246" s="30"/>
      <c r="F1246" s="30"/>
      <c r="G1246" s="30"/>
      <c r="H1246" s="30"/>
      <c r="I1246" s="30"/>
      <c r="J1246" s="30"/>
      <c r="K1246" s="30"/>
      <c r="L1246" s="30"/>
      <c r="M1246" s="30"/>
      <c r="N1246" s="30"/>
      <c r="O1246" s="30"/>
      <c r="P1246" s="30"/>
      <c r="Q1246" s="30"/>
      <c r="R1246" s="30"/>
      <c r="S1246" s="30"/>
      <c r="T1246" s="30"/>
      <c r="U1246" s="30"/>
      <c r="V1246" s="30"/>
      <c r="W1246" s="30"/>
      <c r="X1246" s="30"/>
      <c r="Y1246" s="30"/>
      <c r="Z1246" s="30"/>
      <c r="AA1246" s="30"/>
      <c r="AB1246" s="30"/>
      <c r="AC1246" s="30"/>
      <c r="AD1246" s="30"/>
      <c r="AE1246" s="30"/>
      <c r="AF1246" s="30"/>
      <c r="AG1246" s="30"/>
      <c r="AH1246" s="30"/>
      <c r="AI1246" s="30"/>
      <c r="AJ1246" s="30"/>
      <c r="AK1246" s="30"/>
      <c r="AL1246" s="30"/>
      <c r="AM1246" s="30"/>
      <c r="AN1246" s="30"/>
      <c r="AO1246" s="30"/>
      <c r="AP1246" s="30"/>
      <c r="AQ1246" s="30"/>
      <c r="AR1246" s="30"/>
      <c r="AS1246" s="30"/>
      <c r="AT1246" s="30"/>
      <c r="AU1246" s="30"/>
      <c r="AV1246" s="30"/>
      <c r="AW1246" s="30"/>
      <c r="AX1246" s="30"/>
      <c r="AY1246" s="30"/>
      <c r="AZ1246" s="30"/>
      <c r="BA1246" s="30"/>
      <c r="BB1246" s="30"/>
      <c r="BC1246" s="30"/>
      <c r="BD1246" s="30"/>
      <c r="BE1246" s="30"/>
      <c r="BF1246" s="30"/>
      <c r="BG1246" s="30"/>
      <c r="BH1246" s="30"/>
      <c r="BI1246" s="30"/>
      <c r="BJ1246" s="30"/>
      <c r="BK1246" s="30"/>
      <c r="BL1246" s="30"/>
      <c r="BM1246" s="30"/>
      <c r="BN1246" s="30"/>
      <c r="BO1246" s="30"/>
      <c r="BP1246" s="30"/>
      <c r="BQ1246" s="30"/>
      <c r="BR1246" s="30"/>
      <c r="BS1246" s="30"/>
      <c r="BT1246" s="30"/>
      <c r="BU1246" s="30"/>
      <c r="BV1246" s="30"/>
      <c r="BW1246" s="30"/>
      <c r="BX1246" s="30"/>
      <c r="BY1246" s="30"/>
      <c r="BZ1246" s="30"/>
      <c r="CA1246" s="30"/>
      <c r="CB1246" s="30"/>
      <c r="CC1246" s="30"/>
      <c r="CD1246" s="30"/>
      <c r="CE1246" s="30"/>
      <c r="CF1246" s="30"/>
      <c r="CG1246" s="30"/>
      <c r="CH1246" s="30"/>
      <c r="CI1246" s="30"/>
      <c r="CJ1246" s="30"/>
      <c r="CK1246" s="30"/>
      <c r="CL1246" s="30"/>
      <c r="CM1246" s="30"/>
      <c r="CN1246" s="30"/>
      <c r="CO1246" s="30"/>
      <c r="CP1246" s="30"/>
      <c r="CQ1246" s="30"/>
      <c r="CR1246" s="30"/>
    </row>
    <row r="1247" spans="1:96" x14ac:dyDescent="0.25">
      <c r="A1247" s="30" t="s">
        <v>1219</v>
      </c>
      <c r="B1247" s="30">
        <v>5758</v>
      </c>
      <c r="C1247" s="30" t="s">
        <v>2666</v>
      </c>
      <c r="D1247" s="30">
        <v>1420</v>
      </c>
      <c r="E1247" s="30"/>
      <c r="F1247" s="30"/>
      <c r="G1247" s="30"/>
      <c r="H1247" s="30"/>
      <c r="I1247" s="30"/>
      <c r="J1247" s="30"/>
      <c r="K1247" s="30"/>
      <c r="L1247" s="30"/>
      <c r="M1247" s="30"/>
      <c r="N1247" s="30"/>
      <c r="O1247" s="30"/>
      <c r="P1247" s="30"/>
      <c r="Q1247" s="30"/>
      <c r="R1247" s="30"/>
      <c r="S1247" s="30"/>
      <c r="T1247" s="30"/>
      <c r="U1247" s="30"/>
      <c r="V1247" s="30"/>
      <c r="W1247" s="30"/>
      <c r="X1247" s="30"/>
      <c r="Y1247" s="30"/>
      <c r="Z1247" s="30"/>
      <c r="AA1247" s="30"/>
      <c r="AB1247" s="30"/>
      <c r="AC1247" s="30"/>
      <c r="AD1247" s="30"/>
      <c r="AE1247" s="30"/>
      <c r="AF1247" s="30"/>
      <c r="AG1247" s="30"/>
      <c r="AH1247" s="30"/>
      <c r="AI1247" s="30"/>
      <c r="AJ1247" s="30"/>
      <c r="AK1247" s="30"/>
      <c r="AL1247" s="30"/>
      <c r="AM1247" s="30"/>
      <c r="AN1247" s="30"/>
      <c r="AO1247" s="30"/>
      <c r="AP1247" s="30"/>
      <c r="AQ1247" s="30"/>
      <c r="AR1247" s="30"/>
      <c r="AS1247" s="30"/>
      <c r="AT1247" s="30"/>
      <c r="AU1247" s="30"/>
      <c r="AV1247" s="30"/>
      <c r="AW1247" s="30"/>
      <c r="AX1247" s="30"/>
      <c r="AY1247" s="30"/>
      <c r="AZ1247" s="30"/>
      <c r="BA1247" s="30"/>
      <c r="BB1247" s="30"/>
      <c r="BC1247" s="30"/>
      <c r="BD1247" s="30"/>
      <c r="BE1247" s="30"/>
      <c r="BF1247" s="30"/>
      <c r="BG1247" s="30"/>
      <c r="BH1247" s="30"/>
      <c r="BI1247" s="30"/>
      <c r="BJ1247" s="30"/>
      <c r="BK1247" s="30"/>
      <c r="BL1247" s="30"/>
      <c r="BM1247" s="30"/>
      <c r="BN1247" s="30"/>
      <c r="BO1247" s="30"/>
      <c r="BP1247" s="30"/>
      <c r="BQ1247" s="30"/>
      <c r="BR1247" s="30"/>
      <c r="BS1247" s="30"/>
      <c r="BT1247" s="30"/>
      <c r="BU1247" s="30"/>
      <c r="BV1247" s="30"/>
      <c r="BW1247" s="30"/>
      <c r="BX1247" s="30"/>
      <c r="BY1247" s="30"/>
      <c r="BZ1247" s="30"/>
      <c r="CA1247" s="30"/>
      <c r="CB1247" s="30"/>
      <c r="CC1247" s="30"/>
      <c r="CD1247" s="30"/>
      <c r="CE1247" s="30"/>
      <c r="CF1247" s="30"/>
      <c r="CG1247" s="30"/>
      <c r="CH1247" s="30"/>
      <c r="CI1247" s="30"/>
      <c r="CJ1247" s="30"/>
      <c r="CK1247" s="30"/>
      <c r="CL1247" s="30"/>
      <c r="CM1247" s="30"/>
      <c r="CN1247" s="30"/>
      <c r="CO1247" s="30"/>
      <c r="CP1247" s="30"/>
      <c r="CQ1247" s="30"/>
      <c r="CR1247" s="30"/>
    </row>
    <row r="1248" spans="1:96" x14ac:dyDescent="0.25">
      <c r="A1248" s="30" t="s">
        <v>1220</v>
      </c>
      <c r="B1248" s="30">
        <v>5777</v>
      </c>
      <c r="C1248" s="30" t="s">
        <v>2693</v>
      </c>
      <c r="D1248" s="30">
        <v>2660</v>
      </c>
      <c r="E1248" s="30"/>
      <c r="F1248" s="30"/>
      <c r="G1248" s="30"/>
      <c r="H1248" s="30"/>
      <c r="I1248" s="30"/>
      <c r="J1248" s="30"/>
      <c r="K1248" s="30"/>
      <c r="L1248" s="30"/>
      <c r="M1248" s="30"/>
      <c r="N1248" s="30"/>
      <c r="O1248" s="30"/>
      <c r="P1248" s="30"/>
      <c r="Q1248" s="30"/>
      <c r="R1248" s="30"/>
      <c r="S1248" s="30"/>
      <c r="T1248" s="30"/>
      <c r="U1248" s="30"/>
      <c r="V1248" s="30"/>
      <c r="W1248" s="30"/>
      <c r="X1248" s="30"/>
      <c r="Y1248" s="30"/>
      <c r="Z1248" s="30"/>
      <c r="AA1248" s="30"/>
      <c r="AB1248" s="30"/>
      <c r="AC1248" s="30"/>
      <c r="AD1248" s="30"/>
      <c r="AE1248" s="30"/>
      <c r="AF1248" s="30"/>
      <c r="AG1248" s="30"/>
      <c r="AH1248" s="30"/>
      <c r="AI1248" s="30"/>
      <c r="AJ1248" s="30"/>
      <c r="AK1248" s="30"/>
      <c r="AL1248" s="30"/>
      <c r="AM1248" s="30"/>
      <c r="AN1248" s="30"/>
      <c r="AO1248" s="30"/>
      <c r="AP1248" s="30"/>
      <c r="AQ1248" s="30"/>
      <c r="AR1248" s="30"/>
      <c r="AS1248" s="30"/>
      <c r="AT1248" s="30"/>
      <c r="AU1248" s="30"/>
      <c r="AV1248" s="30"/>
      <c r="AW1248" s="30"/>
      <c r="AX1248" s="30"/>
      <c r="AY1248" s="30"/>
      <c r="AZ1248" s="30"/>
      <c r="BA1248" s="30"/>
      <c r="BB1248" s="30"/>
      <c r="BC1248" s="30"/>
      <c r="BD1248" s="30"/>
      <c r="BE1248" s="30"/>
      <c r="BF1248" s="30"/>
      <c r="BG1248" s="30"/>
      <c r="BH1248" s="30"/>
      <c r="BI1248" s="30"/>
      <c r="BJ1248" s="30"/>
      <c r="BK1248" s="30"/>
      <c r="BL1248" s="30"/>
      <c r="BM1248" s="30"/>
      <c r="BN1248" s="30"/>
      <c r="BO1248" s="30"/>
      <c r="BP1248" s="30"/>
      <c r="BQ1248" s="30"/>
      <c r="BR1248" s="30"/>
      <c r="BS1248" s="30"/>
      <c r="BT1248" s="30"/>
      <c r="BU1248" s="30"/>
      <c r="BV1248" s="30"/>
      <c r="BW1248" s="30"/>
      <c r="BX1248" s="30"/>
      <c r="BY1248" s="30"/>
      <c r="BZ1248" s="30"/>
      <c r="CA1248" s="30"/>
      <c r="CB1248" s="30"/>
      <c r="CC1248" s="30"/>
      <c r="CD1248" s="30"/>
      <c r="CE1248" s="30"/>
      <c r="CF1248" s="30"/>
      <c r="CG1248" s="30"/>
      <c r="CH1248" s="30"/>
      <c r="CI1248" s="30"/>
      <c r="CJ1248" s="30"/>
      <c r="CK1248" s="30"/>
      <c r="CL1248" s="30"/>
      <c r="CM1248" s="30"/>
      <c r="CN1248" s="30"/>
      <c r="CO1248" s="30"/>
      <c r="CP1248" s="30"/>
      <c r="CQ1248" s="30"/>
      <c r="CR1248" s="30"/>
    </row>
    <row r="1249" spans="1:96" x14ac:dyDescent="0.25">
      <c r="A1249" s="30" t="s">
        <v>1221</v>
      </c>
      <c r="B1249" s="30">
        <v>59</v>
      </c>
      <c r="C1249" s="30" t="s">
        <v>2641</v>
      </c>
      <c r="D1249" s="30">
        <v>20</v>
      </c>
      <c r="E1249" s="30"/>
      <c r="F1249" s="30"/>
      <c r="G1249" s="30"/>
      <c r="H1249" s="30"/>
      <c r="I1249" s="30"/>
      <c r="J1249" s="30"/>
      <c r="K1249" s="30"/>
      <c r="L1249" s="30"/>
      <c r="M1249" s="30"/>
      <c r="N1249" s="30"/>
      <c r="O1249" s="30"/>
      <c r="P1249" s="30"/>
      <c r="Q1249" s="30"/>
      <c r="R1249" s="30"/>
      <c r="S1249" s="30"/>
      <c r="T1249" s="30"/>
      <c r="U1249" s="30"/>
      <c r="V1249" s="30"/>
      <c r="W1249" s="30"/>
      <c r="X1249" s="30"/>
      <c r="Y1249" s="30"/>
      <c r="Z1249" s="30"/>
      <c r="AA1249" s="30"/>
      <c r="AB1249" s="30"/>
      <c r="AC1249" s="30"/>
      <c r="AD1249" s="30"/>
      <c r="AE1249" s="30"/>
      <c r="AF1249" s="30"/>
      <c r="AG1249" s="30"/>
      <c r="AH1249" s="30"/>
      <c r="AI1249" s="30"/>
      <c r="AJ1249" s="30"/>
      <c r="AK1249" s="30"/>
      <c r="AL1249" s="30"/>
      <c r="AM1249" s="30"/>
      <c r="AN1249" s="30"/>
      <c r="AO1249" s="30"/>
      <c r="AP1249" s="30"/>
      <c r="AQ1249" s="30"/>
      <c r="AR1249" s="30"/>
      <c r="AS1249" s="30"/>
      <c r="AT1249" s="30"/>
      <c r="AU1249" s="30"/>
      <c r="AV1249" s="30"/>
      <c r="AW1249" s="30"/>
      <c r="AX1249" s="30"/>
      <c r="AY1249" s="30"/>
      <c r="AZ1249" s="30"/>
      <c r="BA1249" s="30"/>
      <c r="BB1249" s="30"/>
      <c r="BC1249" s="30"/>
      <c r="BD1249" s="30"/>
      <c r="BE1249" s="30"/>
      <c r="BF1249" s="30"/>
      <c r="BG1249" s="30"/>
      <c r="BH1249" s="30"/>
      <c r="BI1249" s="30"/>
      <c r="BJ1249" s="30"/>
      <c r="BK1249" s="30"/>
      <c r="BL1249" s="30"/>
      <c r="BM1249" s="30"/>
      <c r="BN1249" s="30"/>
      <c r="BO1249" s="30"/>
      <c r="BP1249" s="30"/>
      <c r="BQ1249" s="30"/>
      <c r="BR1249" s="30"/>
      <c r="BS1249" s="30"/>
      <c r="BT1249" s="30"/>
      <c r="BU1249" s="30"/>
      <c r="BV1249" s="30"/>
      <c r="BW1249" s="30"/>
      <c r="BX1249" s="30"/>
      <c r="BY1249" s="30"/>
      <c r="BZ1249" s="30"/>
      <c r="CA1249" s="30"/>
      <c r="CB1249" s="30"/>
      <c r="CC1249" s="30"/>
      <c r="CD1249" s="30"/>
      <c r="CE1249" s="30"/>
      <c r="CF1249" s="30"/>
      <c r="CG1249" s="30"/>
      <c r="CH1249" s="30"/>
      <c r="CI1249" s="30"/>
      <c r="CJ1249" s="30"/>
      <c r="CK1249" s="30"/>
      <c r="CL1249" s="30"/>
      <c r="CM1249" s="30"/>
      <c r="CN1249" s="30"/>
      <c r="CO1249" s="30"/>
      <c r="CP1249" s="30"/>
      <c r="CQ1249" s="30"/>
      <c r="CR1249" s="30"/>
    </row>
    <row r="1250" spans="1:96" x14ac:dyDescent="0.25">
      <c r="A1250" s="30" t="s">
        <v>1222</v>
      </c>
      <c r="B1250" s="30">
        <v>5779</v>
      </c>
      <c r="C1250" s="30" t="s">
        <v>2768</v>
      </c>
      <c r="D1250" s="30">
        <v>1110</v>
      </c>
      <c r="E1250" s="30"/>
      <c r="F1250" s="30"/>
      <c r="G1250" s="30"/>
      <c r="H1250" s="30"/>
      <c r="I1250" s="30"/>
      <c r="J1250" s="30"/>
      <c r="K1250" s="30"/>
      <c r="L1250" s="30"/>
      <c r="M1250" s="30"/>
      <c r="N1250" s="30"/>
      <c r="O1250" s="30"/>
      <c r="P1250" s="30"/>
      <c r="Q1250" s="30"/>
      <c r="R1250" s="30"/>
      <c r="S1250" s="30"/>
      <c r="T1250" s="30"/>
      <c r="U1250" s="30"/>
      <c r="V1250" s="30"/>
      <c r="W1250" s="30"/>
      <c r="X1250" s="30"/>
      <c r="Y1250" s="30"/>
      <c r="Z1250" s="30"/>
      <c r="AA1250" s="30"/>
      <c r="AB1250" s="30"/>
      <c r="AC1250" s="30"/>
      <c r="AD1250" s="30"/>
      <c r="AE1250" s="30"/>
      <c r="AF1250" s="30"/>
      <c r="AG1250" s="30"/>
      <c r="AH1250" s="30"/>
      <c r="AI1250" s="30"/>
      <c r="AJ1250" s="30"/>
      <c r="AK1250" s="30"/>
      <c r="AL1250" s="30"/>
      <c r="AM1250" s="30"/>
      <c r="AN1250" s="30"/>
      <c r="AO1250" s="30"/>
      <c r="AP1250" s="30"/>
      <c r="AQ1250" s="30"/>
      <c r="AR1250" s="30"/>
      <c r="AS1250" s="30"/>
      <c r="AT1250" s="30"/>
      <c r="AU1250" s="30"/>
      <c r="AV1250" s="30"/>
      <c r="AW1250" s="30"/>
      <c r="AX1250" s="30"/>
      <c r="AY1250" s="30"/>
      <c r="AZ1250" s="30"/>
      <c r="BA1250" s="30"/>
      <c r="BB1250" s="30"/>
      <c r="BC1250" s="30"/>
      <c r="BD1250" s="30"/>
      <c r="BE1250" s="30"/>
      <c r="BF1250" s="30"/>
      <c r="BG1250" s="30"/>
      <c r="BH1250" s="30"/>
      <c r="BI1250" s="30"/>
      <c r="BJ1250" s="30"/>
      <c r="BK1250" s="30"/>
      <c r="BL1250" s="30"/>
      <c r="BM1250" s="30"/>
      <c r="BN1250" s="30"/>
      <c r="BO1250" s="30"/>
      <c r="BP1250" s="30"/>
      <c r="BQ1250" s="30"/>
      <c r="BR1250" s="30"/>
      <c r="BS1250" s="30"/>
      <c r="BT1250" s="30"/>
      <c r="BU1250" s="30"/>
      <c r="BV1250" s="30"/>
      <c r="BW1250" s="30"/>
      <c r="BX1250" s="30"/>
      <c r="BY1250" s="30"/>
      <c r="BZ1250" s="30"/>
      <c r="CA1250" s="30"/>
      <c r="CB1250" s="30"/>
      <c r="CC1250" s="30"/>
      <c r="CD1250" s="30"/>
      <c r="CE1250" s="30"/>
      <c r="CF1250" s="30"/>
      <c r="CG1250" s="30"/>
      <c r="CH1250" s="30"/>
      <c r="CI1250" s="30"/>
      <c r="CJ1250" s="30"/>
      <c r="CK1250" s="30"/>
      <c r="CL1250" s="30"/>
      <c r="CM1250" s="30"/>
      <c r="CN1250" s="30"/>
      <c r="CO1250" s="30"/>
      <c r="CP1250" s="30"/>
      <c r="CQ1250" s="30"/>
      <c r="CR1250" s="30"/>
    </row>
    <row r="1251" spans="1:96" x14ac:dyDescent="0.25">
      <c r="A1251" s="30" t="s">
        <v>1223</v>
      </c>
      <c r="B1251" s="30">
        <v>5802</v>
      </c>
      <c r="C1251" s="30" t="s">
        <v>2964</v>
      </c>
      <c r="D1251" s="30">
        <v>1860</v>
      </c>
      <c r="E1251" s="30"/>
      <c r="F1251" s="30"/>
      <c r="G1251" s="30"/>
      <c r="H1251" s="30"/>
      <c r="I1251" s="30"/>
      <c r="J1251" s="30"/>
      <c r="K1251" s="30"/>
      <c r="L1251" s="30"/>
      <c r="M1251" s="30"/>
      <c r="N1251" s="30"/>
      <c r="O1251" s="30"/>
      <c r="P1251" s="30"/>
      <c r="Q1251" s="30"/>
      <c r="R1251" s="30"/>
      <c r="S1251" s="30"/>
      <c r="T1251" s="30"/>
      <c r="U1251" s="30"/>
      <c r="V1251" s="30"/>
      <c r="W1251" s="30"/>
      <c r="X1251" s="30"/>
      <c r="Y1251" s="30"/>
      <c r="Z1251" s="30"/>
      <c r="AA1251" s="30"/>
      <c r="AB1251" s="30"/>
      <c r="AC1251" s="30"/>
      <c r="AD1251" s="30"/>
      <c r="AE1251" s="30"/>
      <c r="AF1251" s="30"/>
      <c r="AG1251" s="30"/>
      <c r="AH1251" s="30"/>
      <c r="AI1251" s="30"/>
      <c r="AJ1251" s="30"/>
      <c r="AK1251" s="30"/>
      <c r="AL1251" s="30"/>
      <c r="AM1251" s="30"/>
      <c r="AN1251" s="30"/>
      <c r="AO1251" s="30"/>
      <c r="AP1251" s="30"/>
      <c r="AQ1251" s="30"/>
      <c r="AR1251" s="30"/>
      <c r="AS1251" s="30"/>
      <c r="AT1251" s="30"/>
      <c r="AU1251" s="30"/>
      <c r="AV1251" s="30"/>
      <c r="AW1251" s="30"/>
      <c r="AX1251" s="30"/>
      <c r="AY1251" s="30"/>
      <c r="AZ1251" s="30"/>
      <c r="BA1251" s="30"/>
      <c r="BB1251" s="30"/>
      <c r="BC1251" s="30"/>
      <c r="BD1251" s="30"/>
      <c r="BE1251" s="30"/>
      <c r="BF1251" s="30"/>
      <c r="BG1251" s="30"/>
      <c r="BH1251" s="30"/>
      <c r="BI1251" s="30"/>
      <c r="BJ1251" s="30"/>
      <c r="BK1251" s="30"/>
      <c r="BL1251" s="30"/>
      <c r="BM1251" s="30"/>
      <c r="BN1251" s="30"/>
      <c r="BO1251" s="30"/>
      <c r="BP1251" s="30"/>
      <c r="BQ1251" s="30"/>
      <c r="BR1251" s="30"/>
      <c r="BS1251" s="30"/>
      <c r="BT1251" s="30"/>
      <c r="BU1251" s="30"/>
      <c r="BV1251" s="30"/>
      <c r="BW1251" s="30"/>
      <c r="BX1251" s="30"/>
      <c r="BY1251" s="30"/>
      <c r="BZ1251" s="30"/>
      <c r="CA1251" s="30"/>
      <c r="CB1251" s="30"/>
      <c r="CC1251" s="30"/>
      <c r="CD1251" s="30"/>
      <c r="CE1251" s="30"/>
      <c r="CF1251" s="30"/>
      <c r="CG1251" s="30"/>
      <c r="CH1251" s="30"/>
      <c r="CI1251" s="30"/>
      <c r="CJ1251" s="30"/>
      <c r="CK1251" s="30"/>
      <c r="CL1251" s="30"/>
      <c r="CM1251" s="30"/>
      <c r="CN1251" s="30"/>
      <c r="CO1251" s="30"/>
      <c r="CP1251" s="30"/>
      <c r="CQ1251" s="30"/>
      <c r="CR1251" s="30"/>
    </row>
    <row r="1252" spans="1:96" x14ac:dyDescent="0.25">
      <c r="A1252" s="30" t="s">
        <v>1224</v>
      </c>
      <c r="B1252" s="30">
        <v>5806</v>
      </c>
      <c r="C1252" s="30" t="s">
        <v>2964</v>
      </c>
      <c r="D1252" s="30">
        <v>1860</v>
      </c>
      <c r="E1252" s="30"/>
      <c r="F1252" s="30"/>
      <c r="G1252" s="30"/>
      <c r="H1252" s="30"/>
      <c r="I1252" s="30"/>
      <c r="J1252" s="30"/>
      <c r="K1252" s="30"/>
      <c r="L1252" s="30"/>
      <c r="M1252" s="30"/>
      <c r="N1252" s="30"/>
      <c r="O1252" s="30"/>
      <c r="P1252" s="30"/>
      <c r="Q1252" s="30"/>
      <c r="R1252" s="30"/>
      <c r="S1252" s="30"/>
      <c r="T1252" s="30"/>
      <c r="U1252" s="30"/>
      <c r="V1252" s="30"/>
      <c r="W1252" s="30"/>
      <c r="X1252" s="30"/>
      <c r="Y1252" s="30"/>
      <c r="Z1252" s="30"/>
      <c r="AA1252" s="30"/>
      <c r="AB1252" s="30"/>
      <c r="AC1252" s="30"/>
      <c r="AD1252" s="30"/>
      <c r="AE1252" s="30"/>
      <c r="AF1252" s="30"/>
      <c r="AG1252" s="30"/>
      <c r="AH1252" s="30"/>
      <c r="AI1252" s="30"/>
      <c r="AJ1252" s="30"/>
      <c r="AK1252" s="30"/>
      <c r="AL1252" s="30"/>
      <c r="AM1252" s="30"/>
      <c r="AN1252" s="30"/>
      <c r="AO1252" s="30"/>
      <c r="AP1252" s="30"/>
      <c r="AQ1252" s="30"/>
      <c r="AR1252" s="30"/>
      <c r="AS1252" s="30"/>
      <c r="AT1252" s="30"/>
      <c r="AU1252" s="30"/>
      <c r="AV1252" s="30"/>
      <c r="AW1252" s="30"/>
      <c r="AX1252" s="30"/>
      <c r="AY1252" s="30"/>
      <c r="AZ1252" s="30"/>
      <c r="BA1252" s="30"/>
      <c r="BB1252" s="30"/>
      <c r="BC1252" s="30"/>
      <c r="BD1252" s="30"/>
      <c r="BE1252" s="30"/>
      <c r="BF1252" s="30"/>
      <c r="BG1252" s="30"/>
      <c r="BH1252" s="30"/>
      <c r="BI1252" s="30"/>
      <c r="BJ1252" s="30"/>
      <c r="BK1252" s="30"/>
      <c r="BL1252" s="30"/>
      <c r="BM1252" s="30"/>
      <c r="BN1252" s="30"/>
      <c r="BO1252" s="30"/>
      <c r="BP1252" s="30"/>
      <c r="BQ1252" s="30"/>
      <c r="BR1252" s="30"/>
      <c r="BS1252" s="30"/>
      <c r="BT1252" s="30"/>
      <c r="BU1252" s="30"/>
      <c r="BV1252" s="30"/>
      <c r="BW1252" s="30"/>
      <c r="BX1252" s="30"/>
      <c r="BY1252" s="30"/>
      <c r="BZ1252" s="30"/>
      <c r="CA1252" s="30"/>
      <c r="CB1252" s="30"/>
      <c r="CC1252" s="30"/>
      <c r="CD1252" s="30"/>
      <c r="CE1252" s="30"/>
      <c r="CF1252" s="30"/>
      <c r="CG1252" s="30"/>
      <c r="CH1252" s="30"/>
      <c r="CI1252" s="30"/>
      <c r="CJ1252" s="30"/>
      <c r="CK1252" s="30"/>
      <c r="CL1252" s="30"/>
      <c r="CM1252" s="30"/>
      <c r="CN1252" s="30"/>
      <c r="CO1252" s="30"/>
      <c r="CP1252" s="30"/>
      <c r="CQ1252" s="30"/>
      <c r="CR1252" s="30"/>
    </row>
    <row r="1253" spans="1:96" x14ac:dyDescent="0.25">
      <c r="A1253" s="30" t="s">
        <v>1225</v>
      </c>
      <c r="B1253" s="30">
        <v>5826</v>
      </c>
      <c r="C1253" s="30" t="s">
        <v>2642</v>
      </c>
      <c r="D1253" s="30">
        <v>880</v>
      </c>
      <c r="E1253" s="30"/>
      <c r="F1253" s="30"/>
      <c r="G1253" s="30"/>
      <c r="H1253" s="30"/>
      <c r="I1253" s="30"/>
      <c r="J1253" s="30"/>
      <c r="K1253" s="30"/>
      <c r="L1253" s="30"/>
      <c r="M1253" s="30"/>
      <c r="N1253" s="30"/>
      <c r="O1253" s="30"/>
      <c r="P1253" s="30"/>
      <c r="Q1253" s="30"/>
      <c r="R1253" s="30"/>
      <c r="S1253" s="30"/>
      <c r="T1253" s="30"/>
      <c r="U1253" s="30"/>
      <c r="V1253" s="30"/>
      <c r="W1253" s="30"/>
      <c r="X1253" s="30"/>
      <c r="Y1253" s="30"/>
      <c r="Z1253" s="30"/>
      <c r="AA1253" s="30"/>
      <c r="AB1253" s="30"/>
      <c r="AC1253" s="30"/>
      <c r="AD1253" s="30"/>
      <c r="AE1253" s="30"/>
      <c r="AF1253" s="30"/>
      <c r="AG1253" s="30"/>
      <c r="AH1253" s="30"/>
      <c r="AI1253" s="30"/>
      <c r="AJ1253" s="30"/>
      <c r="AK1253" s="30"/>
      <c r="AL1253" s="30"/>
      <c r="AM1253" s="30"/>
      <c r="AN1253" s="30"/>
      <c r="AO1253" s="30"/>
      <c r="AP1253" s="30"/>
      <c r="AQ1253" s="30"/>
      <c r="AR1253" s="30"/>
      <c r="AS1253" s="30"/>
      <c r="AT1253" s="30"/>
      <c r="AU1253" s="30"/>
      <c r="AV1253" s="30"/>
      <c r="AW1253" s="30"/>
      <c r="AX1253" s="30"/>
      <c r="AY1253" s="30"/>
      <c r="AZ1253" s="30"/>
      <c r="BA1253" s="30"/>
      <c r="BB1253" s="30"/>
      <c r="BC1253" s="30"/>
      <c r="BD1253" s="30"/>
      <c r="BE1253" s="30"/>
      <c r="BF1253" s="30"/>
      <c r="BG1253" s="30"/>
      <c r="BH1253" s="30"/>
      <c r="BI1253" s="30"/>
      <c r="BJ1253" s="30"/>
      <c r="BK1253" s="30"/>
      <c r="BL1253" s="30"/>
      <c r="BM1253" s="30"/>
      <c r="BN1253" s="30"/>
      <c r="BO1253" s="30"/>
      <c r="BP1253" s="30"/>
      <c r="BQ1253" s="30"/>
      <c r="BR1253" s="30"/>
      <c r="BS1253" s="30"/>
      <c r="BT1253" s="30"/>
      <c r="BU1253" s="30"/>
      <c r="BV1253" s="30"/>
      <c r="BW1253" s="30"/>
      <c r="BX1253" s="30"/>
      <c r="BY1253" s="30"/>
      <c r="BZ1253" s="30"/>
      <c r="CA1253" s="30"/>
      <c r="CB1253" s="30"/>
      <c r="CC1253" s="30"/>
      <c r="CD1253" s="30"/>
      <c r="CE1253" s="30"/>
      <c r="CF1253" s="30"/>
      <c r="CG1253" s="30"/>
      <c r="CH1253" s="30"/>
      <c r="CI1253" s="30"/>
      <c r="CJ1253" s="30"/>
      <c r="CK1253" s="30"/>
      <c r="CL1253" s="30"/>
      <c r="CM1253" s="30"/>
      <c r="CN1253" s="30"/>
      <c r="CO1253" s="30"/>
      <c r="CP1253" s="30"/>
      <c r="CQ1253" s="30"/>
      <c r="CR1253" s="30"/>
    </row>
    <row r="1254" spans="1:96" x14ac:dyDescent="0.25">
      <c r="A1254" s="30" t="s">
        <v>1226</v>
      </c>
      <c r="B1254" s="30">
        <v>5838</v>
      </c>
      <c r="C1254" s="30" t="s">
        <v>2700</v>
      </c>
      <c r="D1254" s="30">
        <v>480</v>
      </c>
      <c r="E1254" s="30"/>
      <c r="F1254" s="30"/>
      <c r="G1254" s="30"/>
      <c r="H1254" s="30"/>
      <c r="I1254" s="30"/>
      <c r="J1254" s="30"/>
      <c r="K1254" s="30"/>
      <c r="L1254" s="30"/>
      <c r="M1254" s="30"/>
      <c r="N1254" s="30"/>
      <c r="O1254" s="30"/>
      <c r="P1254" s="30"/>
      <c r="Q1254" s="30"/>
      <c r="R1254" s="30"/>
      <c r="S1254" s="30"/>
      <c r="T1254" s="30"/>
      <c r="U1254" s="30"/>
      <c r="V1254" s="30"/>
      <c r="W1254" s="30"/>
      <c r="X1254" s="30"/>
      <c r="Y1254" s="30"/>
      <c r="Z1254" s="30"/>
      <c r="AA1254" s="30"/>
      <c r="AB1254" s="30"/>
      <c r="AC1254" s="30"/>
      <c r="AD1254" s="30"/>
      <c r="AE1254" s="30"/>
      <c r="AF1254" s="30"/>
      <c r="AG1254" s="30"/>
      <c r="AH1254" s="30"/>
      <c r="AI1254" s="30"/>
      <c r="AJ1254" s="30"/>
      <c r="AK1254" s="30"/>
      <c r="AL1254" s="30"/>
      <c r="AM1254" s="30"/>
      <c r="AN1254" s="30"/>
      <c r="AO1254" s="30"/>
      <c r="AP1254" s="30"/>
      <c r="AQ1254" s="30"/>
      <c r="AR1254" s="30"/>
      <c r="AS1254" s="30"/>
      <c r="AT1254" s="30"/>
      <c r="AU1254" s="30"/>
      <c r="AV1254" s="30"/>
      <c r="AW1254" s="30"/>
      <c r="AX1254" s="30"/>
      <c r="AY1254" s="30"/>
      <c r="AZ1254" s="30"/>
      <c r="BA1254" s="30"/>
      <c r="BB1254" s="30"/>
      <c r="BC1254" s="30"/>
      <c r="BD1254" s="30"/>
      <c r="BE1254" s="30"/>
      <c r="BF1254" s="30"/>
      <c r="BG1254" s="30"/>
      <c r="BH1254" s="30"/>
      <c r="BI1254" s="30"/>
      <c r="BJ1254" s="30"/>
      <c r="BK1254" s="30"/>
      <c r="BL1254" s="30"/>
      <c r="BM1254" s="30"/>
      <c r="BN1254" s="30"/>
      <c r="BO1254" s="30"/>
      <c r="BP1254" s="30"/>
      <c r="BQ1254" s="30"/>
      <c r="BR1254" s="30"/>
      <c r="BS1254" s="30"/>
      <c r="BT1254" s="30"/>
      <c r="BU1254" s="30"/>
      <c r="BV1254" s="30"/>
      <c r="BW1254" s="30"/>
      <c r="BX1254" s="30"/>
      <c r="BY1254" s="30"/>
      <c r="BZ1254" s="30"/>
      <c r="CA1254" s="30"/>
      <c r="CB1254" s="30"/>
      <c r="CC1254" s="30"/>
      <c r="CD1254" s="30"/>
      <c r="CE1254" s="30"/>
      <c r="CF1254" s="30"/>
      <c r="CG1254" s="30"/>
      <c r="CH1254" s="30"/>
      <c r="CI1254" s="30"/>
      <c r="CJ1254" s="30"/>
      <c r="CK1254" s="30"/>
      <c r="CL1254" s="30"/>
      <c r="CM1254" s="30"/>
      <c r="CN1254" s="30"/>
      <c r="CO1254" s="30"/>
      <c r="CP1254" s="30"/>
      <c r="CQ1254" s="30"/>
      <c r="CR1254" s="30"/>
    </row>
    <row r="1255" spans="1:96" x14ac:dyDescent="0.25">
      <c r="A1255" s="30" t="s">
        <v>1227</v>
      </c>
      <c r="B1255" s="30">
        <v>5840</v>
      </c>
      <c r="C1255" s="30" t="s">
        <v>2905</v>
      </c>
      <c r="D1255" s="30">
        <v>2730</v>
      </c>
      <c r="E1255" s="30"/>
      <c r="F1255" s="30"/>
      <c r="G1255" s="30"/>
      <c r="H1255" s="30"/>
      <c r="I1255" s="30"/>
      <c r="J1255" s="30"/>
      <c r="K1255" s="30"/>
      <c r="L1255" s="30"/>
      <c r="M1255" s="30"/>
      <c r="N1255" s="30"/>
      <c r="O1255" s="30"/>
      <c r="P1255" s="30"/>
      <c r="Q1255" s="30"/>
      <c r="R1255" s="30"/>
      <c r="S1255" s="30"/>
      <c r="T1255" s="30"/>
      <c r="U1255" s="30"/>
      <c r="V1255" s="30"/>
      <c r="W1255" s="30"/>
      <c r="X1255" s="30"/>
      <c r="Y1255" s="30"/>
      <c r="Z1255" s="30"/>
      <c r="AA1255" s="30"/>
      <c r="AB1255" s="30"/>
      <c r="AC1255" s="30"/>
      <c r="AD1255" s="30"/>
      <c r="AE1255" s="30"/>
      <c r="AF1255" s="30"/>
      <c r="AG1255" s="30"/>
      <c r="AH1255" s="30"/>
      <c r="AI1255" s="30"/>
      <c r="AJ1255" s="30"/>
      <c r="AK1255" s="30"/>
      <c r="AL1255" s="30"/>
      <c r="AM1255" s="30"/>
      <c r="AN1255" s="30"/>
      <c r="AO1255" s="30"/>
      <c r="AP1255" s="30"/>
      <c r="AQ1255" s="30"/>
      <c r="AR1255" s="30"/>
      <c r="AS1255" s="30"/>
      <c r="AT1255" s="30"/>
      <c r="AU1255" s="30"/>
      <c r="AV1255" s="30"/>
      <c r="AW1255" s="30"/>
      <c r="AX1255" s="30"/>
      <c r="AY1255" s="30"/>
      <c r="AZ1255" s="30"/>
      <c r="BA1255" s="30"/>
      <c r="BB1255" s="30"/>
      <c r="BC1255" s="30"/>
      <c r="BD1255" s="30"/>
      <c r="BE1255" s="30"/>
      <c r="BF1255" s="30"/>
      <c r="BG1255" s="30"/>
      <c r="BH1255" s="30"/>
      <c r="BI1255" s="30"/>
      <c r="BJ1255" s="30"/>
      <c r="BK1255" s="30"/>
      <c r="BL1255" s="30"/>
      <c r="BM1255" s="30"/>
      <c r="BN1255" s="30"/>
      <c r="BO1255" s="30"/>
      <c r="BP1255" s="30"/>
      <c r="BQ1255" s="30"/>
      <c r="BR1255" s="30"/>
      <c r="BS1255" s="30"/>
      <c r="BT1255" s="30"/>
      <c r="BU1255" s="30"/>
      <c r="BV1255" s="30"/>
      <c r="BW1255" s="30"/>
      <c r="BX1255" s="30"/>
      <c r="BY1255" s="30"/>
      <c r="BZ1255" s="30"/>
      <c r="CA1255" s="30"/>
      <c r="CB1255" s="30"/>
      <c r="CC1255" s="30"/>
      <c r="CD1255" s="30"/>
      <c r="CE1255" s="30"/>
      <c r="CF1255" s="30"/>
      <c r="CG1255" s="30"/>
      <c r="CH1255" s="30"/>
      <c r="CI1255" s="30"/>
      <c r="CJ1255" s="30"/>
      <c r="CK1255" s="30"/>
      <c r="CL1255" s="30"/>
      <c r="CM1255" s="30"/>
      <c r="CN1255" s="30"/>
      <c r="CO1255" s="30"/>
      <c r="CP1255" s="30"/>
      <c r="CQ1255" s="30"/>
      <c r="CR1255" s="30"/>
    </row>
    <row r="1256" spans="1:96" x14ac:dyDescent="0.25">
      <c r="A1256" s="30" t="s">
        <v>1228</v>
      </c>
      <c r="B1256" s="30">
        <v>3108</v>
      </c>
      <c r="C1256" s="30" t="s">
        <v>2644</v>
      </c>
      <c r="D1256" s="30">
        <v>1000</v>
      </c>
      <c r="E1256" s="30"/>
      <c r="F1256" s="30"/>
      <c r="G1256" s="30"/>
      <c r="H1256" s="30"/>
      <c r="I1256" s="30"/>
      <c r="J1256" s="30"/>
      <c r="K1256" s="30"/>
      <c r="L1256" s="30"/>
      <c r="M1256" s="30"/>
      <c r="N1256" s="30"/>
      <c r="O1256" s="30"/>
      <c r="P1256" s="30"/>
      <c r="Q1256" s="30"/>
      <c r="R1256" s="30"/>
      <c r="S1256" s="30"/>
      <c r="T1256" s="30"/>
      <c r="U1256" s="30"/>
      <c r="V1256" s="30"/>
      <c r="W1256" s="30"/>
      <c r="X1256" s="30"/>
      <c r="Y1256" s="30"/>
      <c r="Z1256" s="30"/>
      <c r="AA1256" s="30"/>
      <c r="AB1256" s="30"/>
      <c r="AC1256" s="30"/>
      <c r="AD1256" s="30"/>
      <c r="AE1256" s="30"/>
      <c r="AF1256" s="30"/>
      <c r="AG1256" s="30"/>
      <c r="AH1256" s="30"/>
      <c r="AI1256" s="30"/>
      <c r="AJ1256" s="30"/>
      <c r="AK1256" s="30"/>
      <c r="AL1256" s="30"/>
      <c r="AM1256" s="30"/>
      <c r="AN1256" s="30"/>
      <c r="AO1256" s="30"/>
      <c r="AP1256" s="30"/>
      <c r="AQ1256" s="30"/>
      <c r="AR1256" s="30"/>
      <c r="AS1256" s="30"/>
      <c r="AT1256" s="30"/>
      <c r="AU1256" s="30"/>
      <c r="AV1256" s="30"/>
      <c r="AW1256" s="30"/>
      <c r="AX1256" s="30"/>
      <c r="AY1256" s="30"/>
      <c r="AZ1256" s="30"/>
      <c r="BA1256" s="30"/>
      <c r="BB1256" s="30"/>
      <c r="BC1256" s="30"/>
      <c r="BD1256" s="30"/>
      <c r="BE1256" s="30"/>
      <c r="BF1256" s="30"/>
      <c r="BG1256" s="30"/>
      <c r="BH1256" s="30"/>
      <c r="BI1256" s="30"/>
      <c r="BJ1256" s="30"/>
      <c r="BK1256" s="30"/>
      <c r="BL1256" s="30"/>
      <c r="BM1256" s="30"/>
      <c r="BN1256" s="30"/>
      <c r="BO1256" s="30"/>
      <c r="BP1256" s="30"/>
      <c r="BQ1256" s="30"/>
      <c r="BR1256" s="30"/>
      <c r="BS1256" s="30"/>
      <c r="BT1256" s="30"/>
      <c r="BU1256" s="30"/>
      <c r="BV1256" s="30"/>
      <c r="BW1256" s="30"/>
      <c r="BX1256" s="30"/>
      <c r="BY1256" s="30"/>
      <c r="BZ1256" s="30"/>
      <c r="CA1256" s="30"/>
      <c r="CB1256" s="30"/>
      <c r="CC1256" s="30"/>
      <c r="CD1256" s="30"/>
      <c r="CE1256" s="30"/>
      <c r="CF1256" s="30"/>
      <c r="CG1256" s="30"/>
      <c r="CH1256" s="30"/>
      <c r="CI1256" s="30"/>
      <c r="CJ1256" s="30"/>
      <c r="CK1256" s="30"/>
      <c r="CL1256" s="30"/>
      <c r="CM1256" s="30"/>
      <c r="CN1256" s="30"/>
      <c r="CO1256" s="30"/>
      <c r="CP1256" s="30"/>
      <c r="CQ1256" s="30"/>
      <c r="CR1256" s="30"/>
    </row>
    <row r="1257" spans="1:96" x14ac:dyDescent="0.25">
      <c r="A1257" s="30" t="s">
        <v>1229</v>
      </c>
      <c r="B1257" s="30">
        <v>5836</v>
      </c>
      <c r="C1257" s="30" t="s">
        <v>2780</v>
      </c>
      <c r="D1257" s="30">
        <v>2035</v>
      </c>
      <c r="E1257" s="30"/>
      <c r="F1257" s="30"/>
      <c r="G1257" s="30"/>
      <c r="H1257" s="30"/>
      <c r="I1257" s="30"/>
      <c r="J1257" s="30"/>
      <c r="K1257" s="30"/>
      <c r="L1257" s="30"/>
      <c r="M1257" s="30"/>
      <c r="N1257" s="30"/>
      <c r="O1257" s="30"/>
      <c r="P1257" s="30"/>
      <c r="Q1257" s="30"/>
      <c r="R1257" s="30"/>
      <c r="S1257" s="30"/>
      <c r="T1257" s="30"/>
      <c r="U1257" s="30"/>
      <c r="V1257" s="30"/>
      <c r="W1257" s="30"/>
      <c r="X1257" s="30"/>
      <c r="Y1257" s="30"/>
      <c r="Z1257" s="30"/>
      <c r="AA1257" s="30"/>
      <c r="AB1257" s="30"/>
      <c r="AC1257" s="30"/>
      <c r="AD1257" s="30"/>
      <c r="AE1257" s="30"/>
      <c r="AF1257" s="30"/>
      <c r="AG1257" s="30"/>
      <c r="AH1257" s="30"/>
      <c r="AI1257" s="30"/>
      <c r="AJ1257" s="30"/>
      <c r="AK1257" s="30"/>
      <c r="AL1257" s="30"/>
      <c r="AM1257" s="30"/>
      <c r="AN1257" s="30"/>
      <c r="AO1257" s="30"/>
      <c r="AP1257" s="30"/>
      <c r="AQ1257" s="30"/>
      <c r="AR1257" s="30"/>
      <c r="AS1257" s="30"/>
      <c r="AT1257" s="30"/>
      <c r="AU1257" s="30"/>
      <c r="AV1257" s="30"/>
      <c r="AW1257" s="30"/>
      <c r="AX1257" s="30"/>
      <c r="AY1257" s="30"/>
      <c r="AZ1257" s="30"/>
      <c r="BA1257" s="30"/>
      <c r="BB1257" s="30"/>
      <c r="BC1257" s="30"/>
      <c r="BD1257" s="30"/>
      <c r="BE1257" s="30"/>
      <c r="BF1257" s="30"/>
      <c r="BG1257" s="30"/>
      <c r="BH1257" s="30"/>
      <c r="BI1257" s="30"/>
      <c r="BJ1257" s="30"/>
      <c r="BK1257" s="30"/>
      <c r="BL1257" s="30"/>
      <c r="BM1257" s="30"/>
      <c r="BN1257" s="30"/>
      <c r="BO1257" s="30"/>
      <c r="BP1257" s="30"/>
      <c r="BQ1257" s="30"/>
      <c r="BR1257" s="30"/>
      <c r="BS1257" s="30"/>
      <c r="BT1257" s="30"/>
      <c r="BU1257" s="30"/>
      <c r="BV1257" s="30"/>
      <c r="BW1257" s="30"/>
      <c r="BX1257" s="30"/>
      <c r="BY1257" s="30"/>
      <c r="BZ1257" s="30"/>
      <c r="CA1257" s="30"/>
      <c r="CB1257" s="30"/>
      <c r="CC1257" s="30"/>
      <c r="CD1257" s="30"/>
      <c r="CE1257" s="30"/>
      <c r="CF1257" s="30"/>
      <c r="CG1257" s="30"/>
      <c r="CH1257" s="30"/>
      <c r="CI1257" s="30"/>
      <c r="CJ1257" s="30"/>
      <c r="CK1257" s="30"/>
      <c r="CL1257" s="30"/>
      <c r="CM1257" s="30"/>
      <c r="CN1257" s="30"/>
      <c r="CO1257" s="30"/>
      <c r="CP1257" s="30"/>
      <c r="CQ1257" s="30"/>
      <c r="CR1257" s="30"/>
    </row>
    <row r="1258" spans="1:96" x14ac:dyDescent="0.25">
      <c r="A1258" s="30" t="s">
        <v>1230</v>
      </c>
      <c r="B1258" s="30">
        <v>5834</v>
      </c>
      <c r="C1258" s="30" t="s">
        <v>2893</v>
      </c>
      <c r="D1258" s="30">
        <v>70</v>
      </c>
      <c r="E1258" s="30"/>
      <c r="F1258" s="30"/>
      <c r="G1258" s="30"/>
      <c r="H1258" s="30"/>
      <c r="I1258" s="30"/>
      <c r="J1258" s="30"/>
      <c r="K1258" s="30"/>
      <c r="L1258" s="30"/>
      <c r="M1258" s="30"/>
      <c r="N1258" s="30"/>
      <c r="O1258" s="30"/>
      <c r="P1258" s="30"/>
      <c r="Q1258" s="30"/>
      <c r="R1258" s="30"/>
      <c r="S1258" s="30"/>
      <c r="T1258" s="30"/>
      <c r="U1258" s="30"/>
      <c r="V1258" s="30"/>
      <c r="W1258" s="30"/>
      <c r="X1258" s="30"/>
      <c r="Y1258" s="30"/>
      <c r="Z1258" s="30"/>
      <c r="AA1258" s="30"/>
      <c r="AB1258" s="30"/>
      <c r="AC1258" s="30"/>
      <c r="AD1258" s="30"/>
      <c r="AE1258" s="30"/>
      <c r="AF1258" s="30"/>
      <c r="AG1258" s="30"/>
      <c r="AH1258" s="30"/>
      <c r="AI1258" s="30"/>
      <c r="AJ1258" s="30"/>
      <c r="AK1258" s="30"/>
      <c r="AL1258" s="30"/>
      <c r="AM1258" s="30"/>
      <c r="AN1258" s="30"/>
      <c r="AO1258" s="30"/>
      <c r="AP1258" s="30"/>
      <c r="AQ1258" s="30"/>
      <c r="AR1258" s="30"/>
      <c r="AS1258" s="30"/>
      <c r="AT1258" s="30"/>
      <c r="AU1258" s="30"/>
      <c r="AV1258" s="30"/>
      <c r="AW1258" s="30"/>
      <c r="AX1258" s="30"/>
      <c r="AY1258" s="30"/>
      <c r="AZ1258" s="30"/>
      <c r="BA1258" s="30"/>
      <c r="BB1258" s="30"/>
      <c r="BC1258" s="30"/>
      <c r="BD1258" s="30"/>
      <c r="BE1258" s="30"/>
      <c r="BF1258" s="30"/>
      <c r="BG1258" s="30"/>
      <c r="BH1258" s="30"/>
      <c r="BI1258" s="30"/>
      <c r="BJ1258" s="30"/>
      <c r="BK1258" s="30"/>
      <c r="BL1258" s="30"/>
      <c r="BM1258" s="30"/>
      <c r="BN1258" s="30"/>
      <c r="BO1258" s="30"/>
      <c r="BP1258" s="30"/>
      <c r="BQ1258" s="30"/>
      <c r="BR1258" s="30"/>
      <c r="BS1258" s="30"/>
      <c r="BT1258" s="30"/>
      <c r="BU1258" s="30"/>
      <c r="BV1258" s="30"/>
      <c r="BW1258" s="30"/>
      <c r="BX1258" s="30"/>
      <c r="BY1258" s="30"/>
      <c r="BZ1258" s="30"/>
      <c r="CA1258" s="30"/>
      <c r="CB1258" s="30"/>
      <c r="CC1258" s="30"/>
      <c r="CD1258" s="30"/>
      <c r="CE1258" s="30"/>
      <c r="CF1258" s="30"/>
      <c r="CG1258" s="30"/>
      <c r="CH1258" s="30"/>
      <c r="CI1258" s="30"/>
      <c r="CJ1258" s="30"/>
      <c r="CK1258" s="30"/>
      <c r="CL1258" s="30"/>
      <c r="CM1258" s="30"/>
      <c r="CN1258" s="30"/>
      <c r="CO1258" s="30"/>
      <c r="CP1258" s="30"/>
      <c r="CQ1258" s="30"/>
      <c r="CR1258" s="30"/>
    </row>
    <row r="1259" spans="1:96" x14ac:dyDescent="0.25">
      <c r="A1259" s="30" t="s">
        <v>1231</v>
      </c>
      <c r="B1259" s="30">
        <v>267</v>
      </c>
      <c r="C1259" s="30" t="s">
        <v>2647</v>
      </c>
      <c r="D1259" s="30">
        <v>900</v>
      </c>
      <c r="E1259" s="30"/>
      <c r="F1259" s="30"/>
      <c r="G1259" s="30"/>
      <c r="H1259" s="30"/>
      <c r="I1259" s="30"/>
      <c r="J1259" s="30"/>
      <c r="K1259" s="30"/>
      <c r="L1259" s="30"/>
      <c r="M1259" s="30"/>
      <c r="N1259" s="30"/>
      <c r="O1259" s="30"/>
      <c r="P1259" s="30"/>
      <c r="Q1259" s="30"/>
      <c r="R1259" s="30"/>
      <c r="S1259" s="30"/>
      <c r="T1259" s="30"/>
      <c r="U1259" s="30"/>
      <c r="V1259" s="30"/>
      <c r="W1259" s="30"/>
      <c r="X1259" s="30"/>
      <c r="Y1259" s="30"/>
      <c r="Z1259" s="30"/>
      <c r="AA1259" s="30"/>
      <c r="AB1259" s="30"/>
      <c r="AC1259" s="30"/>
      <c r="AD1259" s="30"/>
      <c r="AE1259" s="30"/>
      <c r="AF1259" s="30"/>
      <c r="AG1259" s="30"/>
      <c r="AH1259" s="30"/>
      <c r="AI1259" s="30"/>
      <c r="AJ1259" s="30"/>
      <c r="AK1259" s="30"/>
      <c r="AL1259" s="30"/>
      <c r="AM1259" s="30"/>
      <c r="AN1259" s="30"/>
      <c r="AO1259" s="30"/>
      <c r="AP1259" s="30"/>
      <c r="AQ1259" s="30"/>
      <c r="AR1259" s="30"/>
      <c r="AS1259" s="30"/>
      <c r="AT1259" s="30"/>
      <c r="AU1259" s="30"/>
      <c r="AV1259" s="30"/>
      <c r="AW1259" s="30"/>
      <c r="AX1259" s="30"/>
      <c r="AY1259" s="30"/>
      <c r="AZ1259" s="30"/>
      <c r="BA1259" s="30"/>
      <c r="BB1259" s="30"/>
      <c r="BC1259" s="30"/>
      <c r="BD1259" s="30"/>
      <c r="BE1259" s="30"/>
      <c r="BF1259" s="30"/>
      <c r="BG1259" s="30"/>
      <c r="BH1259" s="30"/>
      <c r="BI1259" s="30"/>
      <c r="BJ1259" s="30"/>
      <c r="BK1259" s="30"/>
      <c r="BL1259" s="30"/>
      <c r="BM1259" s="30"/>
      <c r="BN1259" s="30"/>
      <c r="BO1259" s="30"/>
      <c r="BP1259" s="30"/>
      <c r="BQ1259" s="30"/>
      <c r="BR1259" s="30"/>
      <c r="BS1259" s="30"/>
      <c r="BT1259" s="30"/>
      <c r="BU1259" s="30"/>
      <c r="BV1259" s="30"/>
      <c r="BW1259" s="30"/>
      <c r="BX1259" s="30"/>
      <c r="BY1259" s="30"/>
      <c r="BZ1259" s="30"/>
      <c r="CA1259" s="30"/>
      <c r="CB1259" s="30"/>
      <c r="CC1259" s="30"/>
      <c r="CD1259" s="30"/>
      <c r="CE1259" s="30"/>
      <c r="CF1259" s="30"/>
      <c r="CG1259" s="30"/>
      <c r="CH1259" s="30"/>
      <c r="CI1259" s="30"/>
      <c r="CJ1259" s="30"/>
      <c r="CK1259" s="30"/>
      <c r="CL1259" s="30"/>
      <c r="CM1259" s="30"/>
      <c r="CN1259" s="30"/>
      <c r="CO1259" s="30"/>
      <c r="CP1259" s="30"/>
      <c r="CQ1259" s="30"/>
      <c r="CR1259" s="30"/>
    </row>
    <row r="1260" spans="1:96" x14ac:dyDescent="0.25">
      <c r="A1260" s="30" t="s">
        <v>1232</v>
      </c>
      <c r="B1260" s="30">
        <v>5841</v>
      </c>
      <c r="C1260" s="30" t="s">
        <v>2906</v>
      </c>
      <c r="D1260" s="30">
        <v>990</v>
      </c>
      <c r="E1260" s="30"/>
      <c r="F1260" s="30"/>
      <c r="G1260" s="30"/>
      <c r="H1260" s="30"/>
      <c r="I1260" s="30"/>
      <c r="J1260" s="30"/>
      <c r="K1260" s="30"/>
      <c r="L1260" s="30"/>
      <c r="M1260" s="30"/>
      <c r="N1260" s="30"/>
      <c r="O1260" s="30"/>
      <c r="P1260" s="30"/>
      <c r="Q1260" s="30"/>
      <c r="R1260" s="30"/>
      <c r="S1260" s="30"/>
      <c r="T1260" s="30"/>
      <c r="U1260" s="30"/>
      <c r="V1260" s="30"/>
      <c r="W1260" s="30"/>
      <c r="X1260" s="30"/>
      <c r="Y1260" s="30"/>
      <c r="Z1260" s="30"/>
      <c r="AA1260" s="30"/>
      <c r="AB1260" s="30"/>
      <c r="AC1260" s="30"/>
      <c r="AD1260" s="30"/>
      <c r="AE1260" s="30"/>
      <c r="AF1260" s="30"/>
      <c r="AG1260" s="30"/>
      <c r="AH1260" s="30"/>
      <c r="AI1260" s="30"/>
      <c r="AJ1260" s="30"/>
      <c r="AK1260" s="30"/>
      <c r="AL1260" s="30"/>
      <c r="AM1260" s="30"/>
      <c r="AN1260" s="30"/>
      <c r="AO1260" s="30"/>
      <c r="AP1260" s="30"/>
      <c r="AQ1260" s="30"/>
      <c r="AR1260" s="30"/>
      <c r="AS1260" s="30"/>
      <c r="AT1260" s="30"/>
      <c r="AU1260" s="30"/>
      <c r="AV1260" s="30"/>
      <c r="AW1260" s="30"/>
      <c r="AX1260" s="30"/>
      <c r="AY1260" s="30"/>
      <c r="AZ1260" s="30"/>
      <c r="BA1260" s="30"/>
      <c r="BB1260" s="30"/>
      <c r="BC1260" s="30"/>
      <c r="BD1260" s="30"/>
      <c r="BE1260" s="30"/>
      <c r="BF1260" s="30"/>
      <c r="BG1260" s="30"/>
      <c r="BH1260" s="30"/>
      <c r="BI1260" s="30"/>
      <c r="BJ1260" s="30"/>
      <c r="BK1260" s="30"/>
      <c r="BL1260" s="30"/>
      <c r="BM1260" s="30"/>
      <c r="BN1260" s="30"/>
      <c r="BO1260" s="30"/>
      <c r="BP1260" s="30"/>
      <c r="BQ1260" s="30"/>
      <c r="BR1260" s="30"/>
      <c r="BS1260" s="30"/>
      <c r="BT1260" s="30"/>
      <c r="BU1260" s="30"/>
      <c r="BV1260" s="30"/>
      <c r="BW1260" s="30"/>
      <c r="BX1260" s="30"/>
      <c r="BY1260" s="30"/>
      <c r="BZ1260" s="30"/>
      <c r="CA1260" s="30"/>
      <c r="CB1260" s="30"/>
      <c r="CC1260" s="30"/>
      <c r="CD1260" s="30"/>
      <c r="CE1260" s="30"/>
      <c r="CF1260" s="30"/>
      <c r="CG1260" s="30"/>
      <c r="CH1260" s="30"/>
      <c r="CI1260" s="30"/>
      <c r="CJ1260" s="30"/>
      <c r="CK1260" s="30"/>
      <c r="CL1260" s="30"/>
      <c r="CM1260" s="30"/>
      <c r="CN1260" s="30"/>
      <c r="CO1260" s="30"/>
      <c r="CP1260" s="30"/>
      <c r="CQ1260" s="30"/>
      <c r="CR1260" s="30"/>
    </row>
    <row r="1261" spans="1:96" x14ac:dyDescent="0.25">
      <c r="A1261" s="30" t="s">
        <v>1233</v>
      </c>
      <c r="B1261" s="30">
        <v>5828</v>
      </c>
      <c r="C1261" s="30" t="s">
        <v>2712</v>
      </c>
      <c r="D1261" s="30">
        <v>2000</v>
      </c>
      <c r="E1261" s="30"/>
      <c r="F1261" s="30"/>
      <c r="G1261" s="30"/>
      <c r="H1261" s="30"/>
      <c r="I1261" s="30"/>
      <c r="J1261" s="30"/>
      <c r="K1261" s="30"/>
      <c r="L1261" s="30"/>
      <c r="M1261" s="30"/>
      <c r="N1261" s="30"/>
      <c r="O1261" s="30"/>
      <c r="P1261" s="30"/>
      <c r="Q1261" s="30"/>
      <c r="R1261" s="30"/>
      <c r="S1261" s="30"/>
      <c r="T1261" s="30"/>
      <c r="U1261" s="30"/>
      <c r="V1261" s="30"/>
      <c r="W1261" s="30"/>
      <c r="X1261" s="30"/>
      <c r="Y1261" s="30"/>
      <c r="Z1261" s="30"/>
      <c r="AA1261" s="30"/>
      <c r="AB1261" s="30"/>
      <c r="AC1261" s="30"/>
      <c r="AD1261" s="30"/>
      <c r="AE1261" s="30"/>
      <c r="AF1261" s="30"/>
      <c r="AG1261" s="30"/>
      <c r="AH1261" s="30"/>
      <c r="AI1261" s="30"/>
      <c r="AJ1261" s="30"/>
      <c r="AK1261" s="30"/>
      <c r="AL1261" s="30"/>
      <c r="AM1261" s="30"/>
      <c r="AN1261" s="30"/>
      <c r="AO1261" s="30"/>
      <c r="AP1261" s="30"/>
      <c r="AQ1261" s="30"/>
      <c r="AR1261" s="30"/>
      <c r="AS1261" s="30"/>
      <c r="AT1261" s="30"/>
      <c r="AU1261" s="30"/>
      <c r="AV1261" s="30"/>
      <c r="AW1261" s="30"/>
      <c r="AX1261" s="30"/>
      <c r="AY1261" s="30"/>
      <c r="AZ1261" s="30"/>
      <c r="BA1261" s="30"/>
      <c r="BB1261" s="30"/>
      <c r="BC1261" s="30"/>
      <c r="BD1261" s="30"/>
      <c r="BE1261" s="30"/>
      <c r="BF1261" s="30"/>
      <c r="BG1261" s="30"/>
      <c r="BH1261" s="30"/>
      <c r="BI1261" s="30"/>
      <c r="BJ1261" s="30"/>
      <c r="BK1261" s="30"/>
      <c r="BL1261" s="30"/>
      <c r="BM1261" s="30"/>
      <c r="BN1261" s="30"/>
      <c r="BO1261" s="30"/>
      <c r="BP1261" s="30"/>
      <c r="BQ1261" s="30"/>
      <c r="BR1261" s="30"/>
      <c r="BS1261" s="30"/>
      <c r="BT1261" s="30"/>
      <c r="BU1261" s="30"/>
      <c r="BV1261" s="30"/>
      <c r="BW1261" s="30"/>
      <c r="BX1261" s="30"/>
      <c r="BY1261" s="30"/>
      <c r="BZ1261" s="30"/>
      <c r="CA1261" s="30"/>
      <c r="CB1261" s="30"/>
      <c r="CC1261" s="30"/>
      <c r="CD1261" s="30"/>
      <c r="CE1261" s="30"/>
      <c r="CF1261" s="30"/>
      <c r="CG1261" s="30"/>
      <c r="CH1261" s="30"/>
      <c r="CI1261" s="30"/>
      <c r="CJ1261" s="30"/>
      <c r="CK1261" s="30"/>
      <c r="CL1261" s="30"/>
      <c r="CM1261" s="30"/>
      <c r="CN1261" s="30"/>
      <c r="CO1261" s="30"/>
      <c r="CP1261" s="30"/>
      <c r="CQ1261" s="30"/>
      <c r="CR1261" s="30"/>
    </row>
    <row r="1262" spans="1:96" x14ac:dyDescent="0.25">
      <c r="A1262" s="30" t="s">
        <v>1234</v>
      </c>
      <c r="B1262" s="30">
        <v>5842</v>
      </c>
      <c r="C1262" s="30" t="s">
        <v>2712</v>
      </c>
      <c r="D1262" s="30">
        <v>2000</v>
      </c>
      <c r="E1262" s="30"/>
      <c r="F1262" s="30"/>
      <c r="G1262" s="30"/>
      <c r="H1262" s="30"/>
      <c r="I1262" s="30"/>
      <c r="J1262" s="30"/>
      <c r="K1262" s="30"/>
      <c r="L1262" s="30"/>
      <c r="M1262" s="30"/>
      <c r="N1262" s="30"/>
      <c r="O1262" s="30"/>
      <c r="P1262" s="30"/>
      <c r="Q1262" s="30"/>
      <c r="R1262" s="30"/>
      <c r="S1262" s="30"/>
      <c r="T1262" s="30"/>
      <c r="U1262" s="30"/>
      <c r="V1262" s="30"/>
      <c r="W1262" s="30"/>
      <c r="X1262" s="30"/>
      <c r="Y1262" s="30"/>
      <c r="Z1262" s="30"/>
      <c r="AA1262" s="30"/>
      <c r="AB1262" s="30"/>
      <c r="AC1262" s="30"/>
      <c r="AD1262" s="30"/>
      <c r="AE1262" s="30"/>
      <c r="AF1262" s="30"/>
      <c r="AG1262" s="30"/>
      <c r="AH1262" s="30"/>
      <c r="AI1262" s="30"/>
      <c r="AJ1262" s="30"/>
      <c r="AK1262" s="30"/>
      <c r="AL1262" s="30"/>
      <c r="AM1262" s="30"/>
      <c r="AN1262" s="30"/>
      <c r="AO1262" s="30"/>
      <c r="AP1262" s="30"/>
      <c r="AQ1262" s="30"/>
      <c r="AR1262" s="30"/>
      <c r="AS1262" s="30"/>
      <c r="AT1262" s="30"/>
      <c r="AU1262" s="30"/>
      <c r="AV1262" s="30"/>
      <c r="AW1262" s="30"/>
      <c r="AX1262" s="30"/>
      <c r="AY1262" s="30"/>
      <c r="AZ1262" s="30"/>
      <c r="BA1262" s="30"/>
      <c r="BB1262" s="30"/>
      <c r="BC1262" s="30"/>
      <c r="BD1262" s="30"/>
      <c r="BE1262" s="30"/>
      <c r="BF1262" s="30"/>
      <c r="BG1262" s="30"/>
      <c r="BH1262" s="30"/>
      <c r="BI1262" s="30"/>
      <c r="BJ1262" s="30"/>
      <c r="BK1262" s="30"/>
      <c r="BL1262" s="30"/>
      <c r="BM1262" s="30"/>
      <c r="BN1262" s="30"/>
      <c r="BO1262" s="30"/>
      <c r="BP1262" s="30"/>
      <c r="BQ1262" s="30"/>
      <c r="BR1262" s="30"/>
      <c r="BS1262" s="30"/>
      <c r="BT1262" s="30"/>
      <c r="BU1262" s="30"/>
      <c r="BV1262" s="30"/>
      <c r="BW1262" s="30"/>
      <c r="BX1262" s="30"/>
      <c r="BY1262" s="30"/>
      <c r="BZ1262" s="30"/>
      <c r="CA1262" s="30"/>
      <c r="CB1262" s="30"/>
      <c r="CC1262" s="30"/>
      <c r="CD1262" s="30"/>
      <c r="CE1262" s="30"/>
      <c r="CF1262" s="30"/>
      <c r="CG1262" s="30"/>
      <c r="CH1262" s="30"/>
      <c r="CI1262" s="30"/>
      <c r="CJ1262" s="30"/>
      <c r="CK1262" s="30"/>
      <c r="CL1262" s="30"/>
      <c r="CM1262" s="30"/>
      <c r="CN1262" s="30"/>
      <c r="CO1262" s="30"/>
      <c r="CP1262" s="30"/>
      <c r="CQ1262" s="30"/>
      <c r="CR1262" s="30"/>
    </row>
    <row r="1263" spans="1:96" x14ac:dyDescent="0.25">
      <c r="A1263" s="30" t="s">
        <v>1235</v>
      </c>
      <c r="B1263" s="30">
        <v>5850</v>
      </c>
      <c r="C1263" s="30" t="s">
        <v>2965</v>
      </c>
      <c r="D1263" s="30">
        <v>1130</v>
      </c>
      <c r="E1263" s="30"/>
      <c r="F1263" s="30"/>
      <c r="G1263" s="30"/>
      <c r="H1263" s="30"/>
      <c r="I1263" s="30"/>
      <c r="J1263" s="30"/>
      <c r="K1263" s="30"/>
      <c r="L1263" s="30"/>
      <c r="M1263" s="30"/>
      <c r="N1263" s="30"/>
      <c r="O1263" s="30"/>
      <c r="P1263" s="30"/>
      <c r="Q1263" s="30"/>
      <c r="R1263" s="30"/>
      <c r="S1263" s="30"/>
      <c r="T1263" s="30"/>
      <c r="U1263" s="30"/>
      <c r="V1263" s="30"/>
      <c r="W1263" s="30"/>
      <c r="X1263" s="30"/>
      <c r="Y1263" s="30"/>
      <c r="Z1263" s="30"/>
      <c r="AA1263" s="30"/>
      <c r="AB1263" s="30"/>
      <c r="AC1263" s="30"/>
      <c r="AD1263" s="30"/>
      <c r="AE1263" s="30"/>
      <c r="AF1263" s="30"/>
      <c r="AG1263" s="30"/>
      <c r="AH1263" s="30"/>
      <c r="AI1263" s="30"/>
      <c r="AJ1263" s="30"/>
      <c r="AK1263" s="30"/>
      <c r="AL1263" s="30"/>
      <c r="AM1263" s="30"/>
      <c r="AN1263" s="30"/>
      <c r="AO1263" s="30"/>
      <c r="AP1263" s="30"/>
      <c r="AQ1263" s="30"/>
      <c r="AR1263" s="30"/>
      <c r="AS1263" s="30"/>
      <c r="AT1263" s="30"/>
      <c r="AU1263" s="30"/>
      <c r="AV1263" s="30"/>
      <c r="AW1263" s="30"/>
      <c r="AX1263" s="30"/>
      <c r="AY1263" s="30"/>
      <c r="AZ1263" s="30"/>
      <c r="BA1263" s="30"/>
      <c r="BB1263" s="30"/>
      <c r="BC1263" s="30"/>
      <c r="BD1263" s="30"/>
      <c r="BE1263" s="30"/>
      <c r="BF1263" s="30"/>
      <c r="BG1263" s="30"/>
      <c r="BH1263" s="30"/>
      <c r="BI1263" s="30"/>
      <c r="BJ1263" s="30"/>
      <c r="BK1263" s="30"/>
      <c r="BL1263" s="30"/>
      <c r="BM1263" s="30"/>
      <c r="BN1263" s="30"/>
      <c r="BO1263" s="30"/>
      <c r="BP1263" s="30"/>
      <c r="BQ1263" s="30"/>
      <c r="BR1263" s="30"/>
      <c r="BS1263" s="30"/>
      <c r="BT1263" s="30"/>
      <c r="BU1263" s="30"/>
      <c r="BV1263" s="30"/>
      <c r="BW1263" s="30"/>
      <c r="BX1263" s="30"/>
      <c r="BY1263" s="30"/>
      <c r="BZ1263" s="30"/>
      <c r="CA1263" s="30"/>
      <c r="CB1263" s="30"/>
      <c r="CC1263" s="30"/>
      <c r="CD1263" s="30"/>
      <c r="CE1263" s="30"/>
      <c r="CF1263" s="30"/>
      <c r="CG1263" s="30"/>
      <c r="CH1263" s="30"/>
      <c r="CI1263" s="30"/>
      <c r="CJ1263" s="30"/>
      <c r="CK1263" s="30"/>
      <c r="CL1263" s="30"/>
      <c r="CM1263" s="30"/>
      <c r="CN1263" s="30"/>
      <c r="CO1263" s="30"/>
      <c r="CP1263" s="30"/>
      <c r="CQ1263" s="30"/>
      <c r="CR1263" s="30"/>
    </row>
    <row r="1264" spans="1:96" x14ac:dyDescent="0.25">
      <c r="A1264" s="30" t="s">
        <v>1236</v>
      </c>
      <c r="B1264" s="30">
        <v>5870</v>
      </c>
      <c r="C1264" s="30" t="s">
        <v>2965</v>
      </c>
      <c r="D1264" s="30">
        <v>1130</v>
      </c>
      <c r="E1264" s="30"/>
      <c r="F1264" s="30"/>
      <c r="G1264" s="30"/>
      <c r="H1264" s="30"/>
      <c r="I1264" s="30"/>
      <c r="J1264" s="30"/>
      <c r="K1264" s="30"/>
      <c r="L1264" s="30"/>
      <c r="M1264" s="30"/>
      <c r="N1264" s="30"/>
      <c r="O1264" s="30"/>
      <c r="P1264" s="30"/>
      <c r="Q1264" s="30"/>
      <c r="R1264" s="30"/>
      <c r="S1264" s="30"/>
      <c r="T1264" s="30"/>
      <c r="U1264" s="30"/>
      <c r="V1264" s="30"/>
      <c r="W1264" s="30"/>
      <c r="X1264" s="30"/>
      <c r="Y1264" s="30"/>
      <c r="Z1264" s="30"/>
      <c r="AA1264" s="30"/>
      <c r="AB1264" s="30"/>
      <c r="AC1264" s="30"/>
      <c r="AD1264" s="30"/>
      <c r="AE1264" s="30"/>
      <c r="AF1264" s="30"/>
      <c r="AG1264" s="30"/>
      <c r="AH1264" s="30"/>
      <c r="AI1264" s="30"/>
      <c r="AJ1264" s="30"/>
      <c r="AK1264" s="30"/>
      <c r="AL1264" s="30"/>
      <c r="AM1264" s="30"/>
      <c r="AN1264" s="30"/>
      <c r="AO1264" s="30"/>
      <c r="AP1264" s="30"/>
      <c r="AQ1264" s="30"/>
      <c r="AR1264" s="30"/>
      <c r="AS1264" s="30"/>
      <c r="AT1264" s="30"/>
      <c r="AU1264" s="30"/>
      <c r="AV1264" s="30"/>
      <c r="AW1264" s="30"/>
      <c r="AX1264" s="30"/>
      <c r="AY1264" s="30"/>
      <c r="AZ1264" s="30"/>
      <c r="BA1264" s="30"/>
      <c r="BB1264" s="30"/>
      <c r="BC1264" s="30"/>
      <c r="BD1264" s="30"/>
      <c r="BE1264" s="30"/>
      <c r="BF1264" s="30"/>
      <c r="BG1264" s="30"/>
      <c r="BH1264" s="30"/>
      <c r="BI1264" s="30"/>
      <c r="BJ1264" s="30"/>
      <c r="BK1264" s="30"/>
      <c r="BL1264" s="30"/>
      <c r="BM1264" s="30"/>
      <c r="BN1264" s="30"/>
      <c r="BO1264" s="30"/>
      <c r="BP1264" s="30"/>
      <c r="BQ1264" s="30"/>
      <c r="BR1264" s="30"/>
      <c r="BS1264" s="30"/>
      <c r="BT1264" s="30"/>
      <c r="BU1264" s="30"/>
      <c r="BV1264" s="30"/>
      <c r="BW1264" s="30"/>
      <c r="BX1264" s="30"/>
      <c r="BY1264" s="30"/>
      <c r="BZ1264" s="30"/>
      <c r="CA1264" s="30"/>
      <c r="CB1264" s="30"/>
      <c r="CC1264" s="30"/>
      <c r="CD1264" s="30"/>
      <c r="CE1264" s="30"/>
      <c r="CF1264" s="30"/>
      <c r="CG1264" s="30"/>
      <c r="CH1264" s="30"/>
      <c r="CI1264" s="30"/>
      <c r="CJ1264" s="30"/>
      <c r="CK1264" s="30"/>
      <c r="CL1264" s="30"/>
      <c r="CM1264" s="30"/>
      <c r="CN1264" s="30"/>
      <c r="CO1264" s="30"/>
      <c r="CP1264" s="30"/>
      <c r="CQ1264" s="30"/>
      <c r="CR1264" s="30"/>
    </row>
    <row r="1265" spans="1:96" x14ac:dyDescent="0.25">
      <c r="A1265" s="30" t="s">
        <v>1237</v>
      </c>
      <c r="B1265" s="30">
        <v>5854</v>
      </c>
      <c r="C1265" s="30" t="s">
        <v>2965</v>
      </c>
      <c r="D1265" s="30">
        <v>1130</v>
      </c>
      <c r="E1265" s="30"/>
      <c r="F1265" s="30"/>
      <c r="G1265" s="30"/>
      <c r="H1265" s="30"/>
      <c r="I1265" s="30"/>
      <c r="J1265" s="30"/>
      <c r="K1265" s="30"/>
      <c r="L1265" s="30"/>
      <c r="M1265" s="30"/>
      <c r="N1265" s="30"/>
      <c r="O1265" s="30"/>
      <c r="P1265" s="30"/>
      <c r="Q1265" s="30"/>
      <c r="R1265" s="30"/>
      <c r="S1265" s="30"/>
      <c r="T1265" s="30"/>
      <c r="U1265" s="30"/>
      <c r="V1265" s="30"/>
      <c r="W1265" s="30"/>
      <c r="X1265" s="30"/>
      <c r="Y1265" s="30"/>
      <c r="Z1265" s="30"/>
      <c r="AA1265" s="30"/>
      <c r="AB1265" s="30"/>
      <c r="AC1265" s="30"/>
      <c r="AD1265" s="30"/>
      <c r="AE1265" s="30"/>
      <c r="AF1265" s="30"/>
      <c r="AG1265" s="30"/>
      <c r="AH1265" s="30"/>
      <c r="AI1265" s="30"/>
      <c r="AJ1265" s="30"/>
      <c r="AK1265" s="30"/>
      <c r="AL1265" s="30"/>
      <c r="AM1265" s="30"/>
      <c r="AN1265" s="30"/>
      <c r="AO1265" s="30"/>
      <c r="AP1265" s="30"/>
      <c r="AQ1265" s="30"/>
      <c r="AR1265" s="30"/>
      <c r="AS1265" s="30"/>
      <c r="AT1265" s="30"/>
      <c r="AU1265" s="30"/>
      <c r="AV1265" s="30"/>
      <c r="AW1265" s="30"/>
      <c r="AX1265" s="30"/>
      <c r="AY1265" s="30"/>
      <c r="AZ1265" s="30"/>
      <c r="BA1265" s="30"/>
      <c r="BB1265" s="30"/>
      <c r="BC1265" s="30"/>
      <c r="BD1265" s="30"/>
      <c r="BE1265" s="30"/>
      <c r="BF1265" s="30"/>
      <c r="BG1265" s="30"/>
      <c r="BH1265" s="30"/>
      <c r="BI1265" s="30"/>
      <c r="BJ1265" s="30"/>
      <c r="BK1265" s="30"/>
      <c r="BL1265" s="30"/>
      <c r="BM1265" s="30"/>
      <c r="BN1265" s="30"/>
      <c r="BO1265" s="30"/>
      <c r="BP1265" s="30"/>
      <c r="BQ1265" s="30"/>
      <c r="BR1265" s="30"/>
      <c r="BS1265" s="30"/>
      <c r="BT1265" s="30"/>
      <c r="BU1265" s="30"/>
      <c r="BV1265" s="30"/>
      <c r="BW1265" s="30"/>
      <c r="BX1265" s="30"/>
      <c r="BY1265" s="30"/>
      <c r="BZ1265" s="30"/>
      <c r="CA1265" s="30"/>
      <c r="CB1265" s="30"/>
      <c r="CC1265" s="30"/>
      <c r="CD1265" s="30"/>
      <c r="CE1265" s="30"/>
      <c r="CF1265" s="30"/>
      <c r="CG1265" s="30"/>
      <c r="CH1265" s="30"/>
      <c r="CI1265" s="30"/>
      <c r="CJ1265" s="30"/>
      <c r="CK1265" s="30"/>
      <c r="CL1265" s="30"/>
      <c r="CM1265" s="30"/>
      <c r="CN1265" s="30"/>
      <c r="CO1265" s="30"/>
      <c r="CP1265" s="30"/>
      <c r="CQ1265" s="30"/>
      <c r="CR1265" s="30"/>
    </row>
    <row r="1266" spans="1:96" x14ac:dyDescent="0.25">
      <c r="A1266" s="30" t="s">
        <v>1238</v>
      </c>
      <c r="B1266" s="30">
        <v>5864</v>
      </c>
      <c r="C1266" s="30" t="s">
        <v>2910</v>
      </c>
      <c r="D1266" s="30">
        <v>1350</v>
      </c>
      <c r="E1266" s="30"/>
      <c r="F1266" s="30"/>
      <c r="G1266" s="30"/>
      <c r="H1266" s="30"/>
      <c r="I1266" s="30"/>
      <c r="J1266" s="30"/>
      <c r="K1266" s="30"/>
      <c r="L1266" s="30"/>
      <c r="M1266" s="30"/>
      <c r="N1266" s="30"/>
      <c r="O1266" s="30"/>
      <c r="P1266" s="30"/>
      <c r="Q1266" s="30"/>
      <c r="R1266" s="30"/>
      <c r="S1266" s="30"/>
      <c r="T1266" s="30"/>
      <c r="U1266" s="30"/>
      <c r="V1266" s="30"/>
      <c r="W1266" s="30"/>
      <c r="X1266" s="30"/>
      <c r="Y1266" s="30"/>
      <c r="Z1266" s="30"/>
      <c r="AA1266" s="30"/>
      <c r="AB1266" s="30"/>
      <c r="AC1266" s="30"/>
      <c r="AD1266" s="30"/>
      <c r="AE1266" s="30"/>
      <c r="AF1266" s="30"/>
      <c r="AG1266" s="30"/>
      <c r="AH1266" s="30"/>
      <c r="AI1266" s="30"/>
      <c r="AJ1266" s="30"/>
      <c r="AK1266" s="30"/>
      <c r="AL1266" s="30"/>
      <c r="AM1266" s="30"/>
      <c r="AN1266" s="30"/>
      <c r="AO1266" s="30"/>
      <c r="AP1266" s="30"/>
      <c r="AQ1266" s="30"/>
      <c r="AR1266" s="30"/>
      <c r="AS1266" s="30"/>
      <c r="AT1266" s="30"/>
      <c r="AU1266" s="30"/>
      <c r="AV1266" s="30"/>
      <c r="AW1266" s="30"/>
      <c r="AX1266" s="30"/>
      <c r="AY1266" s="30"/>
      <c r="AZ1266" s="30"/>
      <c r="BA1266" s="30"/>
      <c r="BB1266" s="30"/>
      <c r="BC1266" s="30"/>
      <c r="BD1266" s="30"/>
      <c r="BE1266" s="30"/>
      <c r="BF1266" s="30"/>
      <c r="BG1266" s="30"/>
      <c r="BH1266" s="30"/>
      <c r="BI1266" s="30"/>
      <c r="BJ1266" s="30"/>
      <c r="BK1266" s="30"/>
      <c r="BL1266" s="30"/>
      <c r="BM1266" s="30"/>
      <c r="BN1266" s="30"/>
      <c r="BO1266" s="30"/>
      <c r="BP1266" s="30"/>
      <c r="BQ1266" s="30"/>
      <c r="BR1266" s="30"/>
      <c r="BS1266" s="30"/>
      <c r="BT1266" s="30"/>
      <c r="BU1266" s="30"/>
      <c r="BV1266" s="30"/>
      <c r="BW1266" s="30"/>
      <c r="BX1266" s="30"/>
      <c r="BY1266" s="30"/>
      <c r="BZ1266" s="30"/>
      <c r="CA1266" s="30"/>
      <c r="CB1266" s="30"/>
      <c r="CC1266" s="30"/>
      <c r="CD1266" s="30"/>
      <c r="CE1266" s="30"/>
      <c r="CF1266" s="30"/>
      <c r="CG1266" s="30"/>
      <c r="CH1266" s="30"/>
      <c r="CI1266" s="30"/>
      <c r="CJ1266" s="30"/>
      <c r="CK1266" s="30"/>
      <c r="CL1266" s="30"/>
      <c r="CM1266" s="30"/>
      <c r="CN1266" s="30"/>
      <c r="CO1266" s="30"/>
      <c r="CP1266" s="30"/>
      <c r="CQ1266" s="30"/>
      <c r="CR1266" s="30"/>
    </row>
    <row r="1267" spans="1:96" x14ac:dyDescent="0.25">
      <c r="A1267" s="30" t="s">
        <v>1239</v>
      </c>
      <c r="B1267" s="30">
        <v>5878</v>
      </c>
      <c r="C1267" s="30" t="s">
        <v>2651</v>
      </c>
      <c r="D1267" s="30">
        <v>1010</v>
      </c>
      <c r="E1267" s="30"/>
      <c r="F1267" s="30"/>
      <c r="G1267" s="30"/>
      <c r="H1267" s="30"/>
      <c r="I1267" s="30"/>
      <c r="J1267" s="30"/>
      <c r="K1267" s="30"/>
      <c r="L1267" s="30"/>
      <c r="M1267" s="30"/>
      <c r="N1267" s="30"/>
      <c r="O1267" s="30"/>
      <c r="P1267" s="30"/>
      <c r="Q1267" s="30"/>
      <c r="R1267" s="30"/>
      <c r="S1267" s="30"/>
      <c r="T1267" s="30"/>
      <c r="U1267" s="30"/>
      <c r="V1267" s="30"/>
      <c r="W1267" s="30"/>
      <c r="X1267" s="30"/>
      <c r="Y1267" s="30"/>
      <c r="Z1267" s="30"/>
      <c r="AA1267" s="30"/>
      <c r="AB1267" s="30"/>
      <c r="AC1267" s="30"/>
      <c r="AD1267" s="30"/>
      <c r="AE1267" s="30"/>
      <c r="AF1267" s="30"/>
      <c r="AG1267" s="30"/>
      <c r="AH1267" s="30"/>
      <c r="AI1267" s="30"/>
      <c r="AJ1267" s="30"/>
      <c r="AK1267" s="30"/>
      <c r="AL1267" s="30"/>
      <c r="AM1267" s="30"/>
      <c r="AN1267" s="30"/>
      <c r="AO1267" s="30"/>
      <c r="AP1267" s="30"/>
      <c r="AQ1267" s="30"/>
      <c r="AR1267" s="30"/>
      <c r="AS1267" s="30"/>
      <c r="AT1267" s="30"/>
      <c r="AU1267" s="30"/>
      <c r="AV1267" s="30"/>
      <c r="AW1267" s="30"/>
      <c r="AX1267" s="30"/>
      <c r="AY1267" s="30"/>
      <c r="AZ1267" s="30"/>
      <c r="BA1267" s="30"/>
      <c r="BB1267" s="30"/>
      <c r="BC1267" s="30"/>
      <c r="BD1267" s="30"/>
      <c r="BE1267" s="30"/>
      <c r="BF1267" s="30"/>
      <c r="BG1267" s="30"/>
      <c r="BH1267" s="30"/>
      <c r="BI1267" s="30"/>
      <c r="BJ1267" s="30"/>
      <c r="BK1267" s="30"/>
      <c r="BL1267" s="30"/>
      <c r="BM1267" s="30"/>
      <c r="BN1267" s="30"/>
      <c r="BO1267" s="30"/>
      <c r="BP1267" s="30"/>
      <c r="BQ1267" s="30"/>
      <c r="BR1267" s="30"/>
      <c r="BS1267" s="30"/>
      <c r="BT1267" s="30"/>
      <c r="BU1267" s="30"/>
      <c r="BV1267" s="30"/>
      <c r="BW1267" s="30"/>
      <c r="BX1267" s="30"/>
      <c r="BY1267" s="30"/>
      <c r="BZ1267" s="30"/>
      <c r="CA1267" s="30"/>
      <c r="CB1267" s="30"/>
      <c r="CC1267" s="30"/>
      <c r="CD1267" s="30"/>
      <c r="CE1267" s="30"/>
      <c r="CF1267" s="30"/>
      <c r="CG1267" s="30"/>
      <c r="CH1267" s="30"/>
      <c r="CI1267" s="30"/>
      <c r="CJ1267" s="30"/>
      <c r="CK1267" s="30"/>
      <c r="CL1267" s="30"/>
      <c r="CM1267" s="30"/>
      <c r="CN1267" s="30"/>
      <c r="CO1267" s="30"/>
      <c r="CP1267" s="30"/>
      <c r="CQ1267" s="30"/>
      <c r="CR1267" s="30"/>
    </row>
    <row r="1268" spans="1:96" x14ac:dyDescent="0.25">
      <c r="A1268" s="30" t="s">
        <v>1240</v>
      </c>
      <c r="B1268" s="30">
        <v>5888</v>
      </c>
      <c r="C1268" s="30" t="s">
        <v>2704</v>
      </c>
      <c r="D1268" s="30">
        <v>1520</v>
      </c>
      <c r="E1268" s="30"/>
      <c r="F1268" s="30"/>
      <c r="G1268" s="30"/>
      <c r="H1268" s="30"/>
      <c r="I1268" s="30"/>
      <c r="J1268" s="30"/>
      <c r="K1268" s="30"/>
      <c r="L1268" s="30"/>
      <c r="M1268" s="30"/>
      <c r="N1268" s="30"/>
      <c r="O1268" s="30"/>
      <c r="P1268" s="30"/>
      <c r="Q1268" s="30"/>
      <c r="R1268" s="30"/>
      <c r="S1268" s="30"/>
      <c r="T1268" s="30"/>
      <c r="U1268" s="30"/>
      <c r="V1268" s="30"/>
      <c r="W1268" s="30"/>
      <c r="X1268" s="30"/>
      <c r="Y1268" s="30"/>
      <c r="Z1268" s="30"/>
      <c r="AA1268" s="30"/>
      <c r="AB1268" s="30"/>
      <c r="AC1268" s="30"/>
      <c r="AD1268" s="30"/>
      <c r="AE1268" s="30"/>
      <c r="AF1268" s="30"/>
      <c r="AG1268" s="30"/>
      <c r="AH1268" s="30"/>
      <c r="AI1268" s="30"/>
      <c r="AJ1268" s="30"/>
      <c r="AK1268" s="30"/>
      <c r="AL1268" s="30"/>
      <c r="AM1268" s="30"/>
      <c r="AN1268" s="30"/>
      <c r="AO1268" s="30"/>
      <c r="AP1268" s="30"/>
      <c r="AQ1268" s="30"/>
      <c r="AR1268" s="30"/>
      <c r="AS1268" s="30"/>
      <c r="AT1268" s="30"/>
      <c r="AU1268" s="30"/>
      <c r="AV1268" s="30"/>
      <c r="AW1268" s="30"/>
      <c r="AX1268" s="30"/>
      <c r="AY1268" s="30"/>
      <c r="AZ1268" s="30"/>
      <c r="BA1268" s="30"/>
      <c r="BB1268" s="30"/>
      <c r="BC1268" s="30"/>
      <c r="BD1268" s="30"/>
      <c r="BE1268" s="30"/>
      <c r="BF1268" s="30"/>
      <c r="BG1268" s="30"/>
      <c r="BH1268" s="30"/>
      <c r="BI1268" s="30"/>
      <c r="BJ1268" s="30"/>
      <c r="BK1268" s="30"/>
      <c r="BL1268" s="30"/>
      <c r="BM1268" s="30"/>
      <c r="BN1268" s="30"/>
      <c r="BO1268" s="30"/>
      <c r="BP1268" s="30"/>
      <c r="BQ1268" s="30"/>
      <c r="BR1268" s="30"/>
      <c r="BS1268" s="30"/>
      <c r="BT1268" s="30"/>
      <c r="BU1268" s="30"/>
      <c r="BV1268" s="30"/>
      <c r="BW1268" s="30"/>
      <c r="BX1268" s="30"/>
      <c r="BY1268" s="30"/>
      <c r="BZ1268" s="30"/>
      <c r="CA1268" s="30"/>
      <c r="CB1268" s="30"/>
      <c r="CC1268" s="30"/>
      <c r="CD1268" s="30"/>
      <c r="CE1268" s="30"/>
      <c r="CF1268" s="30"/>
      <c r="CG1268" s="30"/>
      <c r="CH1268" s="30"/>
      <c r="CI1268" s="30"/>
      <c r="CJ1268" s="30"/>
      <c r="CK1268" s="30"/>
      <c r="CL1268" s="30"/>
      <c r="CM1268" s="30"/>
      <c r="CN1268" s="30"/>
      <c r="CO1268" s="30"/>
      <c r="CP1268" s="30"/>
      <c r="CQ1268" s="30"/>
      <c r="CR1268" s="30"/>
    </row>
    <row r="1269" spans="1:96" x14ac:dyDescent="0.25">
      <c r="A1269" s="30" t="s">
        <v>1241</v>
      </c>
      <c r="B1269" s="30">
        <v>5892</v>
      </c>
      <c r="C1269" s="30" t="s">
        <v>2666</v>
      </c>
      <c r="D1269" s="30">
        <v>1420</v>
      </c>
      <c r="E1269" s="30"/>
      <c r="F1269" s="30"/>
      <c r="G1269" s="30"/>
      <c r="H1269" s="30"/>
      <c r="I1269" s="30"/>
      <c r="J1269" s="30"/>
      <c r="K1269" s="30"/>
      <c r="L1269" s="30"/>
      <c r="M1269" s="30"/>
      <c r="N1269" s="30"/>
      <c r="O1269" s="30"/>
      <c r="P1269" s="30"/>
      <c r="Q1269" s="30"/>
      <c r="R1269" s="30"/>
      <c r="S1269" s="30"/>
      <c r="T1269" s="30"/>
      <c r="U1269" s="30"/>
      <c r="V1269" s="30"/>
      <c r="W1269" s="30"/>
      <c r="X1269" s="30"/>
      <c r="Y1269" s="30"/>
      <c r="Z1269" s="30"/>
      <c r="AA1269" s="30"/>
      <c r="AB1269" s="30"/>
      <c r="AC1269" s="30"/>
      <c r="AD1269" s="30"/>
      <c r="AE1269" s="30"/>
      <c r="AF1269" s="30"/>
      <c r="AG1269" s="30"/>
      <c r="AH1269" s="30"/>
      <c r="AI1269" s="30"/>
      <c r="AJ1269" s="30"/>
      <c r="AK1269" s="30"/>
      <c r="AL1269" s="30"/>
      <c r="AM1269" s="30"/>
      <c r="AN1269" s="30"/>
      <c r="AO1269" s="30"/>
      <c r="AP1269" s="30"/>
      <c r="AQ1269" s="30"/>
      <c r="AR1269" s="30"/>
      <c r="AS1269" s="30"/>
      <c r="AT1269" s="30"/>
      <c r="AU1269" s="30"/>
      <c r="AV1269" s="30"/>
      <c r="AW1269" s="30"/>
      <c r="AX1269" s="30"/>
      <c r="AY1269" s="30"/>
      <c r="AZ1269" s="30"/>
      <c r="BA1269" s="30"/>
      <c r="BB1269" s="30"/>
      <c r="BC1269" s="30"/>
      <c r="BD1269" s="30"/>
      <c r="BE1269" s="30"/>
      <c r="BF1269" s="30"/>
      <c r="BG1269" s="30"/>
      <c r="BH1269" s="30"/>
      <c r="BI1269" s="30"/>
      <c r="BJ1269" s="30"/>
      <c r="BK1269" s="30"/>
      <c r="BL1269" s="30"/>
      <c r="BM1269" s="30"/>
      <c r="BN1269" s="30"/>
      <c r="BO1269" s="30"/>
      <c r="BP1269" s="30"/>
      <c r="BQ1269" s="30"/>
      <c r="BR1269" s="30"/>
      <c r="BS1269" s="30"/>
      <c r="BT1269" s="30"/>
      <c r="BU1269" s="30"/>
      <c r="BV1269" s="30"/>
      <c r="BW1269" s="30"/>
      <c r="BX1269" s="30"/>
      <c r="BY1269" s="30"/>
      <c r="BZ1269" s="30"/>
      <c r="CA1269" s="30"/>
      <c r="CB1269" s="30"/>
      <c r="CC1269" s="30"/>
      <c r="CD1269" s="30"/>
      <c r="CE1269" s="30"/>
      <c r="CF1269" s="30"/>
      <c r="CG1269" s="30"/>
      <c r="CH1269" s="30"/>
      <c r="CI1269" s="30"/>
      <c r="CJ1269" s="30"/>
      <c r="CK1269" s="30"/>
      <c r="CL1269" s="30"/>
      <c r="CM1269" s="30"/>
      <c r="CN1269" s="30"/>
      <c r="CO1269" s="30"/>
      <c r="CP1269" s="30"/>
      <c r="CQ1269" s="30"/>
      <c r="CR1269" s="30"/>
    </row>
    <row r="1270" spans="1:96" x14ac:dyDescent="0.25">
      <c r="A1270" s="30" t="s">
        <v>1242</v>
      </c>
      <c r="B1270" s="30">
        <v>5896</v>
      </c>
      <c r="C1270" s="30" t="s">
        <v>2951</v>
      </c>
      <c r="D1270" s="30">
        <v>3110</v>
      </c>
      <c r="E1270" s="30"/>
      <c r="F1270" s="30"/>
      <c r="G1270" s="30"/>
      <c r="H1270" s="30"/>
      <c r="I1270" s="30"/>
      <c r="J1270" s="30"/>
      <c r="K1270" s="30"/>
      <c r="L1270" s="30"/>
      <c r="M1270" s="30"/>
      <c r="N1270" s="30"/>
      <c r="O1270" s="30"/>
      <c r="P1270" s="30"/>
      <c r="Q1270" s="30"/>
      <c r="R1270" s="30"/>
      <c r="S1270" s="30"/>
      <c r="T1270" s="30"/>
      <c r="U1270" s="30"/>
      <c r="V1270" s="30"/>
      <c r="W1270" s="30"/>
      <c r="X1270" s="30"/>
      <c r="Y1270" s="30"/>
      <c r="Z1270" s="30"/>
      <c r="AA1270" s="30"/>
      <c r="AB1270" s="30"/>
      <c r="AC1270" s="30"/>
      <c r="AD1270" s="30"/>
      <c r="AE1270" s="30"/>
      <c r="AF1270" s="30"/>
      <c r="AG1270" s="30"/>
      <c r="AH1270" s="30"/>
      <c r="AI1270" s="30"/>
      <c r="AJ1270" s="30"/>
      <c r="AK1270" s="30"/>
      <c r="AL1270" s="30"/>
      <c r="AM1270" s="30"/>
      <c r="AN1270" s="30"/>
      <c r="AO1270" s="30"/>
      <c r="AP1270" s="30"/>
      <c r="AQ1270" s="30"/>
      <c r="AR1270" s="30"/>
      <c r="AS1270" s="30"/>
      <c r="AT1270" s="30"/>
      <c r="AU1270" s="30"/>
      <c r="AV1270" s="30"/>
      <c r="AW1270" s="30"/>
      <c r="AX1270" s="30"/>
      <c r="AY1270" s="30"/>
      <c r="AZ1270" s="30"/>
      <c r="BA1270" s="30"/>
      <c r="BB1270" s="30"/>
      <c r="BC1270" s="30"/>
      <c r="BD1270" s="30"/>
      <c r="BE1270" s="30"/>
      <c r="BF1270" s="30"/>
      <c r="BG1270" s="30"/>
      <c r="BH1270" s="30"/>
      <c r="BI1270" s="30"/>
      <c r="BJ1270" s="30"/>
      <c r="BK1270" s="30"/>
      <c r="BL1270" s="30"/>
      <c r="BM1270" s="30"/>
      <c r="BN1270" s="30"/>
      <c r="BO1270" s="30"/>
      <c r="BP1270" s="30"/>
      <c r="BQ1270" s="30"/>
      <c r="BR1270" s="30"/>
      <c r="BS1270" s="30"/>
      <c r="BT1270" s="30"/>
      <c r="BU1270" s="30"/>
      <c r="BV1270" s="30"/>
      <c r="BW1270" s="30"/>
      <c r="BX1270" s="30"/>
      <c r="BY1270" s="30"/>
      <c r="BZ1270" s="30"/>
      <c r="CA1270" s="30"/>
      <c r="CB1270" s="30"/>
      <c r="CC1270" s="30"/>
      <c r="CD1270" s="30"/>
      <c r="CE1270" s="30"/>
      <c r="CF1270" s="30"/>
      <c r="CG1270" s="30"/>
      <c r="CH1270" s="30"/>
      <c r="CI1270" s="30"/>
      <c r="CJ1270" s="30"/>
      <c r="CK1270" s="30"/>
      <c r="CL1270" s="30"/>
      <c r="CM1270" s="30"/>
      <c r="CN1270" s="30"/>
      <c r="CO1270" s="30"/>
      <c r="CP1270" s="30"/>
      <c r="CQ1270" s="30"/>
      <c r="CR1270" s="30"/>
    </row>
    <row r="1271" spans="1:96" x14ac:dyDescent="0.25">
      <c r="A1271" s="30" t="s">
        <v>1243</v>
      </c>
      <c r="B1271" s="30">
        <v>5902</v>
      </c>
      <c r="C1271" s="30" t="s">
        <v>2951</v>
      </c>
      <c r="D1271" s="30">
        <v>3110</v>
      </c>
      <c r="E1271" s="30"/>
      <c r="F1271" s="30"/>
      <c r="G1271" s="30"/>
      <c r="H1271" s="30"/>
      <c r="I1271" s="30"/>
      <c r="J1271" s="30"/>
      <c r="K1271" s="30"/>
      <c r="L1271" s="30"/>
      <c r="M1271" s="30"/>
      <c r="N1271" s="30"/>
      <c r="O1271" s="30"/>
      <c r="P1271" s="30"/>
      <c r="Q1271" s="30"/>
      <c r="R1271" s="30"/>
      <c r="S1271" s="30"/>
      <c r="T1271" s="30"/>
      <c r="U1271" s="30"/>
      <c r="V1271" s="30"/>
      <c r="W1271" s="30"/>
      <c r="X1271" s="30"/>
      <c r="Y1271" s="30"/>
      <c r="Z1271" s="30"/>
      <c r="AA1271" s="30"/>
      <c r="AB1271" s="30"/>
      <c r="AC1271" s="30"/>
      <c r="AD1271" s="30"/>
      <c r="AE1271" s="30"/>
      <c r="AF1271" s="30"/>
      <c r="AG1271" s="30"/>
      <c r="AH1271" s="30"/>
      <c r="AI1271" s="30"/>
      <c r="AJ1271" s="30"/>
      <c r="AK1271" s="30"/>
      <c r="AL1271" s="30"/>
      <c r="AM1271" s="30"/>
      <c r="AN1271" s="30"/>
      <c r="AO1271" s="30"/>
      <c r="AP1271" s="30"/>
      <c r="AQ1271" s="30"/>
      <c r="AR1271" s="30"/>
      <c r="AS1271" s="30"/>
      <c r="AT1271" s="30"/>
      <c r="AU1271" s="30"/>
      <c r="AV1271" s="30"/>
      <c r="AW1271" s="30"/>
      <c r="AX1271" s="30"/>
      <c r="AY1271" s="30"/>
      <c r="AZ1271" s="30"/>
      <c r="BA1271" s="30"/>
      <c r="BB1271" s="30"/>
      <c r="BC1271" s="30"/>
      <c r="BD1271" s="30"/>
      <c r="BE1271" s="30"/>
      <c r="BF1271" s="30"/>
      <c r="BG1271" s="30"/>
      <c r="BH1271" s="30"/>
      <c r="BI1271" s="30"/>
      <c r="BJ1271" s="30"/>
      <c r="BK1271" s="30"/>
      <c r="BL1271" s="30"/>
      <c r="BM1271" s="30"/>
      <c r="BN1271" s="30"/>
      <c r="BO1271" s="30"/>
      <c r="BP1271" s="30"/>
      <c r="BQ1271" s="30"/>
      <c r="BR1271" s="30"/>
      <c r="BS1271" s="30"/>
      <c r="BT1271" s="30"/>
      <c r="BU1271" s="30"/>
      <c r="BV1271" s="30"/>
      <c r="BW1271" s="30"/>
      <c r="BX1271" s="30"/>
      <c r="BY1271" s="30"/>
      <c r="BZ1271" s="30"/>
      <c r="CA1271" s="30"/>
      <c r="CB1271" s="30"/>
      <c r="CC1271" s="30"/>
      <c r="CD1271" s="30"/>
      <c r="CE1271" s="30"/>
      <c r="CF1271" s="30"/>
      <c r="CG1271" s="30"/>
      <c r="CH1271" s="30"/>
      <c r="CI1271" s="30"/>
      <c r="CJ1271" s="30"/>
      <c r="CK1271" s="30"/>
      <c r="CL1271" s="30"/>
      <c r="CM1271" s="30"/>
      <c r="CN1271" s="30"/>
      <c r="CO1271" s="30"/>
      <c r="CP1271" s="30"/>
      <c r="CQ1271" s="30"/>
      <c r="CR1271" s="30"/>
    </row>
    <row r="1272" spans="1:96" x14ac:dyDescent="0.25">
      <c r="A1272" s="30" t="s">
        <v>1244</v>
      </c>
      <c r="B1272" s="30">
        <v>5916</v>
      </c>
      <c r="C1272" s="30" t="s">
        <v>2804</v>
      </c>
      <c r="D1272" s="30">
        <v>2690</v>
      </c>
      <c r="E1272" s="30"/>
      <c r="F1272" s="30"/>
      <c r="G1272" s="30"/>
      <c r="H1272" s="30"/>
      <c r="I1272" s="30"/>
      <c r="J1272" s="30"/>
      <c r="K1272" s="30"/>
      <c r="L1272" s="30"/>
      <c r="M1272" s="30"/>
      <c r="N1272" s="30"/>
      <c r="O1272" s="30"/>
      <c r="P1272" s="30"/>
      <c r="Q1272" s="30"/>
      <c r="R1272" s="30"/>
      <c r="S1272" s="30"/>
      <c r="T1272" s="30"/>
      <c r="U1272" s="30"/>
      <c r="V1272" s="30"/>
      <c r="W1272" s="30"/>
      <c r="X1272" s="30"/>
      <c r="Y1272" s="30"/>
      <c r="Z1272" s="30"/>
      <c r="AA1272" s="30"/>
      <c r="AB1272" s="30"/>
      <c r="AC1272" s="30"/>
      <c r="AD1272" s="30"/>
      <c r="AE1272" s="30"/>
      <c r="AF1272" s="30"/>
      <c r="AG1272" s="30"/>
      <c r="AH1272" s="30"/>
      <c r="AI1272" s="30"/>
      <c r="AJ1272" s="30"/>
      <c r="AK1272" s="30"/>
      <c r="AL1272" s="30"/>
      <c r="AM1272" s="30"/>
      <c r="AN1272" s="30"/>
      <c r="AO1272" s="30"/>
      <c r="AP1272" s="30"/>
      <c r="AQ1272" s="30"/>
      <c r="AR1272" s="30"/>
      <c r="AS1272" s="30"/>
      <c r="AT1272" s="30"/>
      <c r="AU1272" s="30"/>
      <c r="AV1272" s="30"/>
      <c r="AW1272" s="30"/>
      <c r="AX1272" s="30"/>
      <c r="AY1272" s="30"/>
      <c r="AZ1272" s="30"/>
      <c r="BA1272" s="30"/>
      <c r="BB1272" s="30"/>
      <c r="BC1272" s="30"/>
      <c r="BD1272" s="30"/>
      <c r="BE1272" s="30"/>
      <c r="BF1272" s="30"/>
      <c r="BG1272" s="30"/>
      <c r="BH1272" s="30"/>
      <c r="BI1272" s="30"/>
      <c r="BJ1272" s="30"/>
      <c r="BK1272" s="30"/>
      <c r="BL1272" s="30"/>
      <c r="BM1272" s="30"/>
      <c r="BN1272" s="30"/>
      <c r="BO1272" s="30"/>
      <c r="BP1272" s="30"/>
      <c r="BQ1272" s="30"/>
      <c r="BR1272" s="30"/>
      <c r="BS1272" s="30"/>
      <c r="BT1272" s="30"/>
      <c r="BU1272" s="30"/>
      <c r="BV1272" s="30"/>
      <c r="BW1272" s="30"/>
      <c r="BX1272" s="30"/>
      <c r="BY1272" s="30"/>
      <c r="BZ1272" s="30"/>
      <c r="CA1272" s="30"/>
      <c r="CB1272" s="30"/>
      <c r="CC1272" s="30"/>
      <c r="CD1272" s="30"/>
      <c r="CE1272" s="30"/>
      <c r="CF1272" s="30"/>
      <c r="CG1272" s="30"/>
      <c r="CH1272" s="30"/>
      <c r="CI1272" s="30"/>
      <c r="CJ1272" s="30"/>
      <c r="CK1272" s="30"/>
      <c r="CL1272" s="30"/>
      <c r="CM1272" s="30"/>
      <c r="CN1272" s="30"/>
      <c r="CO1272" s="30"/>
      <c r="CP1272" s="30"/>
      <c r="CQ1272" s="30"/>
      <c r="CR1272" s="30"/>
    </row>
    <row r="1273" spans="1:96" x14ac:dyDescent="0.25">
      <c r="A1273" s="30" t="s">
        <v>1245</v>
      </c>
      <c r="B1273" s="30">
        <v>5930</v>
      </c>
      <c r="C1273" s="30" t="s">
        <v>2754</v>
      </c>
      <c r="D1273" s="30">
        <v>910</v>
      </c>
      <c r="E1273" s="30"/>
      <c r="F1273" s="30"/>
      <c r="G1273" s="30"/>
      <c r="H1273" s="30"/>
      <c r="I1273" s="30"/>
      <c r="J1273" s="30"/>
      <c r="K1273" s="30"/>
      <c r="L1273" s="30"/>
      <c r="M1273" s="30"/>
      <c r="N1273" s="30"/>
      <c r="O1273" s="30"/>
      <c r="P1273" s="30"/>
      <c r="Q1273" s="30"/>
      <c r="R1273" s="30"/>
      <c r="S1273" s="30"/>
      <c r="T1273" s="30"/>
      <c r="U1273" s="30"/>
      <c r="V1273" s="30"/>
      <c r="W1273" s="30"/>
      <c r="X1273" s="30"/>
      <c r="Y1273" s="30"/>
      <c r="Z1273" s="30"/>
      <c r="AA1273" s="30"/>
      <c r="AB1273" s="30"/>
      <c r="AC1273" s="30"/>
      <c r="AD1273" s="30"/>
      <c r="AE1273" s="30"/>
      <c r="AF1273" s="30"/>
      <c r="AG1273" s="30"/>
      <c r="AH1273" s="30"/>
      <c r="AI1273" s="30"/>
      <c r="AJ1273" s="30"/>
      <c r="AK1273" s="30"/>
      <c r="AL1273" s="30"/>
      <c r="AM1273" s="30"/>
      <c r="AN1273" s="30"/>
      <c r="AO1273" s="30"/>
      <c r="AP1273" s="30"/>
      <c r="AQ1273" s="30"/>
      <c r="AR1273" s="30"/>
      <c r="AS1273" s="30"/>
      <c r="AT1273" s="30"/>
      <c r="AU1273" s="30"/>
      <c r="AV1273" s="30"/>
      <c r="AW1273" s="30"/>
      <c r="AX1273" s="30"/>
      <c r="AY1273" s="30"/>
      <c r="AZ1273" s="30"/>
      <c r="BA1273" s="30"/>
      <c r="BB1273" s="30"/>
      <c r="BC1273" s="30"/>
      <c r="BD1273" s="30"/>
      <c r="BE1273" s="30"/>
      <c r="BF1273" s="30"/>
      <c r="BG1273" s="30"/>
      <c r="BH1273" s="30"/>
      <c r="BI1273" s="30"/>
      <c r="BJ1273" s="30"/>
      <c r="BK1273" s="30"/>
      <c r="BL1273" s="30"/>
      <c r="BM1273" s="30"/>
      <c r="BN1273" s="30"/>
      <c r="BO1273" s="30"/>
      <c r="BP1273" s="30"/>
      <c r="BQ1273" s="30"/>
      <c r="BR1273" s="30"/>
      <c r="BS1273" s="30"/>
      <c r="BT1273" s="30"/>
      <c r="BU1273" s="30"/>
      <c r="BV1273" s="30"/>
      <c r="BW1273" s="30"/>
      <c r="BX1273" s="30"/>
      <c r="BY1273" s="30"/>
      <c r="BZ1273" s="30"/>
      <c r="CA1273" s="30"/>
      <c r="CB1273" s="30"/>
      <c r="CC1273" s="30"/>
      <c r="CD1273" s="30"/>
      <c r="CE1273" s="30"/>
      <c r="CF1273" s="30"/>
      <c r="CG1273" s="30"/>
      <c r="CH1273" s="30"/>
      <c r="CI1273" s="30"/>
      <c r="CJ1273" s="30"/>
      <c r="CK1273" s="30"/>
      <c r="CL1273" s="30"/>
      <c r="CM1273" s="30"/>
      <c r="CN1273" s="30"/>
      <c r="CO1273" s="30"/>
      <c r="CP1273" s="30"/>
      <c r="CQ1273" s="30"/>
      <c r="CR1273" s="30"/>
    </row>
    <row r="1274" spans="1:96" x14ac:dyDescent="0.25">
      <c r="A1274" s="30" t="s">
        <v>1246</v>
      </c>
      <c r="B1274" s="30">
        <v>5934</v>
      </c>
      <c r="C1274" s="30" t="s">
        <v>2706</v>
      </c>
      <c r="D1274" s="30">
        <v>130</v>
      </c>
      <c r="E1274" s="30"/>
      <c r="F1274" s="30"/>
      <c r="G1274" s="30"/>
      <c r="H1274" s="30"/>
      <c r="I1274" s="30"/>
      <c r="J1274" s="30"/>
      <c r="K1274" s="30"/>
      <c r="L1274" s="30"/>
      <c r="M1274" s="30"/>
      <c r="N1274" s="30"/>
      <c r="O1274" s="30"/>
      <c r="P1274" s="30"/>
      <c r="Q1274" s="30"/>
      <c r="R1274" s="30"/>
      <c r="S1274" s="30"/>
      <c r="T1274" s="30"/>
      <c r="U1274" s="30"/>
      <c r="V1274" s="30"/>
      <c r="W1274" s="30"/>
      <c r="X1274" s="30"/>
      <c r="Y1274" s="30"/>
      <c r="Z1274" s="30"/>
      <c r="AA1274" s="30"/>
      <c r="AB1274" s="30"/>
      <c r="AC1274" s="30"/>
      <c r="AD1274" s="30"/>
      <c r="AE1274" s="30"/>
      <c r="AF1274" s="30"/>
      <c r="AG1274" s="30"/>
      <c r="AH1274" s="30"/>
      <c r="AI1274" s="30"/>
      <c r="AJ1274" s="30"/>
      <c r="AK1274" s="30"/>
      <c r="AL1274" s="30"/>
      <c r="AM1274" s="30"/>
      <c r="AN1274" s="30"/>
      <c r="AO1274" s="30"/>
      <c r="AP1274" s="30"/>
      <c r="AQ1274" s="30"/>
      <c r="AR1274" s="30"/>
      <c r="AS1274" s="30"/>
      <c r="AT1274" s="30"/>
      <c r="AU1274" s="30"/>
      <c r="AV1274" s="30"/>
      <c r="AW1274" s="30"/>
      <c r="AX1274" s="30"/>
      <c r="AY1274" s="30"/>
      <c r="AZ1274" s="30"/>
      <c r="BA1274" s="30"/>
      <c r="BB1274" s="30"/>
      <c r="BC1274" s="30"/>
      <c r="BD1274" s="30"/>
      <c r="BE1274" s="30"/>
      <c r="BF1274" s="30"/>
      <c r="BG1274" s="30"/>
      <c r="BH1274" s="30"/>
      <c r="BI1274" s="30"/>
      <c r="BJ1274" s="30"/>
      <c r="BK1274" s="30"/>
      <c r="BL1274" s="30"/>
      <c r="BM1274" s="30"/>
      <c r="BN1274" s="30"/>
      <c r="BO1274" s="30"/>
      <c r="BP1274" s="30"/>
      <c r="BQ1274" s="30"/>
      <c r="BR1274" s="30"/>
      <c r="BS1274" s="30"/>
      <c r="BT1274" s="30"/>
      <c r="BU1274" s="30"/>
      <c r="BV1274" s="30"/>
      <c r="BW1274" s="30"/>
      <c r="BX1274" s="30"/>
      <c r="BY1274" s="30"/>
      <c r="BZ1274" s="30"/>
      <c r="CA1274" s="30"/>
      <c r="CB1274" s="30"/>
      <c r="CC1274" s="30"/>
      <c r="CD1274" s="30"/>
      <c r="CE1274" s="30"/>
      <c r="CF1274" s="30"/>
      <c r="CG1274" s="30"/>
      <c r="CH1274" s="30"/>
      <c r="CI1274" s="30"/>
      <c r="CJ1274" s="30"/>
      <c r="CK1274" s="30"/>
      <c r="CL1274" s="30"/>
      <c r="CM1274" s="30"/>
      <c r="CN1274" s="30"/>
      <c r="CO1274" s="30"/>
      <c r="CP1274" s="30"/>
      <c r="CQ1274" s="30"/>
      <c r="CR1274" s="30"/>
    </row>
    <row r="1275" spans="1:96" x14ac:dyDescent="0.25">
      <c r="A1275" s="30" t="s">
        <v>1247</v>
      </c>
      <c r="B1275" s="30">
        <v>5944</v>
      </c>
      <c r="C1275" s="30" t="s">
        <v>2666</v>
      </c>
      <c r="D1275" s="30">
        <v>1420</v>
      </c>
      <c r="E1275" s="30"/>
      <c r="F1275" s="30"/>
      <c r="G1275" s="30"/>
      <c r="H1275" s="30"/>
      <c r="I1275" s="30"/>
      <c r="J1275" s="30"/>
      <c r="K1275" s="30"/>
      <c r="L1275" s="30"/>
      <c r="M1275" s="30"/>
      <c r="N1275" s="30"/>
      <c r="O1275" s="30"/>
      <c r="P1275" s="30"/>
      <c r="Q1275" s="30"/>
      <c r="R1275" s="30"/>
      <c r="S1275" s="30"/>
      <c r="T1275" s="30"/>
      <c r="U1275" s="30"/>
      <c r="V1275" s="30"/>
      <c r="W1275" s="30"/>
      <c r="X1275" s="30"/>
      <c r="Y1275" s="30"/>
      <c r="Z1275" s="30"/>
      <c r="AA1275" s="30"/>
      <c r="AB1275" s="30"/>
      <c r="AC1275" s="30"/>
      <c r="AD1275" s="30"/>
      <c r="AE1275" s="30"/>
      <c r="AF1275" s="30"/>
      <c r="AG1275" s="30"/>
      <c r="AH1275" s="30"/>
      <c r="AI1275" s="30"/>
      <c r="AJ1275" s="30"/>
      <c r="AK1275" s="30"/>
      <c r="AL1275" s="30"/>
      <c r="AM1275" s="30"/>
      <c r="AN1275" s="30"/>
      <c r="AO1275" s="30"/>
      <c r="AP1275" s="30"/>
      <c r="AQ1275" s="30"/>
      <c r="AR1275" s="30"/>
      <c r="AS1275" s="30"/>
      <c r="AT1275" s="30"/>
      <c r="AU1275" s="30"/>
      <c r="AV1275" s="30"/>
      <c r="AW1275" s="30"/>
      <c r="AX1275" s="30"/>
      <c r="AY1275" s="30"/>
      <c r="AZ1275" s="30"/>
      <c r="BA1275" s="30"/>
      <c r="BB1275" s="30"/>
      <c r="BC1275" s="30"/>
      <c r="BD1275" s="30"/>
      <c r="BE1275" s="30"/>
      <c r="BF1275" s="30"/>
      <c r="BG1275" s="30"/>
      <c r="BH1275" s="30"/>
      <c r="BI1275" s="30"/>
      <c r="BJ1275" s="30"/>
      <c r="BK1275" s="30"/>
      <c r="BL1275" s="30"/>
      <c r="BM1275" s="30"/>
      <c r="BN1275" s="30"/>
      <c r="BO1275" s="30"/>
      <c r="BP1275" s="30"/>
      <c r="BQ1275" s="30"/>
      <c r="BR1275" s="30"/>
      <c r="BS1275" s="30"/>
      <c r="BT1275" s="30"/>
      <c r="BU1275" s="30"/>
      <c r="BV1275" s="30"/>
      <c r="BW1275" s="30"/>
      <c r="BX1275" s="30"/>
      <c r="BY1275" s="30"/>
      <c r="BZ1275" s="30"/>
      <c r="CA1275" s="30"/>
      <c r="CB1275" s="30"/>
      <c r="CC1275" s="30"/>
      <c r="CD1275" s="30"/>
      <c r="CE1275" s="30"/>
      <c r="CF1275" s="30"/>
      <c r="CG1275" s="30"/>
      <c r="CH1275" s="30"/>
      <c r="CI1275" s="30"/>
      <c r="CJ1275" s="30"/>
      <c r="CK1275" s="30"/>
      <c r="CL1275" s="30"/>
      <c r="CM1275" s="30"/>
      <c r="CN1275" s="30"/>
      <c r="CO1275" s="30"/>
      <c r="CP1275" s="30"/>
      <c r="CQ1275" s="30"/>
      <c r="CR1275" s="30"/>
    </row>
    <row r="1276" spans="1:96" x14ac:dyDescent="0.25">
      <c r="A1276" s="30" t="s">
        <v>1248</v>
      </c>
      <c r="B1276" s="30">
        <v>5948</v>
      </c>
      <c r="C1276" s="30" t="s">
        <v>2651</v>
      </c>
      <c r="D1276" s="30">
        <v>1010</v>
      </c>
      <c r="E1276" s="30"/>
      <c r="F1276" s="30"/>
      <c r="G1276" s="30"/>
      <c r="H1276" s="30"/>
      <c r="I1276" s="30"/>
      <c r="J1276" s="30"/>
      <c r="K1276" s="30"/>
      <c r="L1276" s="30"/>
      <c r="M1276" s="30"/>
      <c r="N1276" s="30"/>
      <c r="O1276" s="30"/>
      <c r="P1276" s="30"/>
      <c r="Q1276" s="30"/>
      <c r="R1276" s="30"/>
      <c r="S1276" s="30"/>
      <c r="T1276" s="30"/>
      <c r="U1276" s="30"/>
      <c r="V1276" s="30"/>
      <c r="W1276" s="30"/>
      <c r="X1276" s="30"/>
      <c r="Y1276" s="30"/>
      <c r="Z1276" s="30"/>
      <c r="AA1276" s="30"/>
      <c r="AB1276" s="30"/>
      <c r="AC1276" s="30"/>
      <c r="AD1276" s="30"/>
      <c r="AE1276" s="30"/>
      <c r="AF1276" s="30"/>
      <c r="AG1276" s="30"/>
      <c r="AH1276" s="30"/>
      <c r="AI1276" s="30"/>
      <c r="AJ1276" s="30"/>
      <c r="AK1276" s="30"/>
      <c r="AL1276" s="30"/>
      <c r="AM1276" s="30"/>
      <c r="AN1276" s="30"/>
      <c r="AO1276" s="30"/>
      <c r="AP1276" s="30"/>
      <c r="AQ1276" s="30"/>
      <c r="AR1276" s="30"/>
      <c r="AS1276" s="30"/>
      <c r="AT1276" s="30"/>
      <c r="AU1276" s="30"/>
      <c r="AV1276" s="30"/>
      <c r="AW1276" s="30"/>
      <c r="AX1276" s="30"/>
      <c r="AY1276" s="30"/>
      <c r="AZ1276" s="30"/>
      <c r="BA1276" s="30"/>
      <c r="BB1276" s="30"/>
      <c r="BC1276" s="30"/>
      <c r="BD1276" s="30"/>
      <c r="BE1276" s="30"/>
      <c r="BF1276" s="30"/>
      <c r="BG1276" s="30"/>
      <c r="BH1276" s="30"/>
      <c r="BI1276" s="30"/>
      <c r="BJ1276" s="30"/>
      <c r="BK1276" s="30"/>
      <c r="BL1276" s="30"/>
      <c r="BM1276" s="30"/>
      <c r="BN1276" s="30"/>
      <c r="BO1276" s="30"/>
      <c r="BP1276" s="30"/>
      <c r="BQ1276" s="30"/>
      <c r="BR1276" s="30"/>
      <c r="BS1276" s="30"/>
      <c r="BT1276" s="30"/>
      <c r="BU1276" s="30"/>
      <c r="BV1276" s="30"/>
      <c r="BW1276" s="30"/>
      <c r="BX1276" s="30"/>
      <c r="BY1276" s="30"/>
      <c r="BZ1276" s="30"/>
      <c r="CA1276" s="30"/>
      <c r="CB1276" s="30"/>
      <c r="CC1276" s="30"/>
      <c r="CD1276" s="30"/>
      <c r="CE1276" s="30"/>
      <c r="CF1276" s="30"/>
      <c r="CG1276" s="30"/>
      <c r="CH1276" s="30"/>
      <c r="CI1276" s="30"/>
      <c r="CJ1276" s="30"/>
      <c r="CK1276" s="30"/>
      <c r="CL1276" s="30"/>
      <c r="CM1276" s="30"/>
      <c r="CN1276" s="30"/>
      <c r="CO1276" s="30"/>
      <c r="CP1276" s="30"/>
      <c r="CQ1276" s="30"/>
      <c r="CR1276" s="30"/>
    </row>
    <row r="1277" spans="1:96" x14ac:dyDescent="0.25">
      <c r="A1277" s="30" t="s">
        <v>1249</v>
      </c>
      <c r="B1277" s="30">
        <v>5962</v>
      </c>
      <c r="C1277" s="30" t="s">
        <v>2896</v>
      </c>
      <c r="D1277" s="30">
        <v>2020</v>
      </c>
      <c r="E1277" s="30"/>
      <c r="F1277" s="30"/>
      <c r="G1277" s="30"/>
      <c r="H1277" s="30"/>
      <c r="I1277" s="30"/>
      <c r="J1277" s="30"/>
      <c r="K1277" s="30"/>
      <c r="L1277" s="30"/>
      <c r="M1277" s="30"/>
      <c r="N1277" s="30"/>
      <c r="O1277" s="30"/>
      <c r="P1277" s="30"/>
      <c r="Q1277" s="30"/>
      <c r="R1277" s="30"/>
      <c r="S1277" s="30"/>
      <c r="T1277" s="30"/>
      <c r="U1277" s="30"/>
      <c r="V1277" s="30"/>
      <c r="W1277" s="30"/>
      <c r="X1277" s="30"/>
      <c r="Y1277" s="30"/>
      <c r="Z1277" s="30"/>
      <c r="AA1277" s="30"/>
      <c r="AB1277" s="30"/>
      <c r="AC1277" s="30"/>
      <c r="AD1277" s="30"/>
      <c r="AE1277" s="30"/>
      <c r="AF1277" s="30"/>
      <c r="AG1277" s="30"/>
      <c r="AH1277" s="30"/>
      <c r="AI1277" s="30"/>
      <c r="AJ1277" s="30"/>
      <c r="AK1277" s="30"/>
      <c r="AL1277" s="30"/>
      <c r="AM1277" s="30"/>
      <c r="AN1277" s="30"/>
      <c r="AO1277" s="30"/>
      <c r="AP1277" s="30"/>
      <c r="AQ1277" s="30"/>
      <c r="AR1277" s="30"/>
      <c r="AS1277" s="30"/>
      <c r="AT1277" s="30"/>
      <c r="AU1277" s="30"/>
      <c r="AV1277" s="30"/>
      <c r="AW1277" s="30"/>
      <c r="AX1277" s="30"/>
      <c r="AY1277" s="30"/>
      <c r="AZ1277" s="30"/>
      <c r="BA1277" s="30"/>
      <c r="BB1277" s="30"/>
      <c r="BC1277" s="30"/>
      <c r="BD1277" s="30"/>
      <c r="BE1277" s="30"/>
      <c r="BF1277" s="30"/>
      <c r="BG1277" s="30"/>
      <c r="BH1277" s="30"/>
      <c r="BI1277" s="30"/>
      <c r="BJ1277" s="30"/>
      <c r="BK1277" s="30"/>
      <c r="BL1277" s="30"/>
      <c r="BM1277" s="30"/>
      <c r="BN1277" s="30"/>
      <c r="BO1277" s="30"/>
      <c r="BP1277" s="30"/>
      <c r="BQ1277" s="30"/>
      <c r="BR1277" s="30"/>
      <c r="BS1277" s="30"/>
      <c r="BT1277" s="30"/>
      <c r="BU1277" s="30"/>
      <c r="BV1277" s="30"/>
      <c r="BW1277" s="30"/>
      <c r="BX1277" s="30"/>
      <c r="BY1277" s="30"/>
      <c r="BZ1277" s="30"/>
      <c r="CA1277" s="30"/>
      <c r="CB1277" s="30"/>
      <c r="CC1277" s="30"/>
      <c r="CD1277" s="30"/>
      <c r="CE1277" s="30"/>
      <c r="CF1277" s="30"/>
      <c r="CG1277" s="30"/>
      <c r="CH1277" s="30"/>
      <c r="CI1277" s="30"/>
      <c r="CJ1277" s="30"/>
      <c r="CK1277" s="30"/>
      <c r="CL1277" s="30"/>
      <c r="CM1277" s="30"/>
      <c r="CN1277" s="30"/>
      <c r="CO1277" s="30"/>
      <c r="CP1277" s="30"/>
      <c r="CQ1277" s="30"/>
      <c r="CR1277" s="30"/>
    </row>
    <row r="1278" spans="1:96" x14ac:dyDescent="0.25">
      <c r="A1278" s="30" t="s">
        <v>1250</v>
      </c>
      <c r="B1278" s="30">
        <v>5954</v>
      </c>
      <c r="C1278" s="30" t="s">
        <v>2900</v>
      </c>
      <c r="D1278" s="30">
        <v>2800</v>
      </c>
      <c r="E1278" s="30"/>
      <c r="F1278" s="30"/>
      <c r="G1278" s="30"/>
      <c r="H1278" s="30"/>
      <c r="I1278" s="30"/>
      <c r="J1278" s="30"/>
      <c r="K1278" s="30"/>
      <c r="L1278" s="30"/>
      <c r="M1278" s="30"/>
      <c r="N1278" s="30"/>
      <c r="O1278" s="30"/>
      <c r="P1278" s="30"/>
      <c r="Q1278" s="30"/>
      <c r="R1278" s="30"/>
      <c r="S1278" s="30"/>
      <c r="T1278" s="30"/>
      <c r="U1278" s="30"/>
      <c r="V1278" s="30"/>
      <c r="W1278" s="30"/>
      <c r="X1278" s="30"/>
      <c r="Y1278" s="30"/>
      <c r="Z1278" s="30"/>
      <c r="AA1278" s="30"/>
      <c r="AB1278" s="30"/>
      <c r="AC1278" s="30"/>
      <c r="AD1278" s="30"/>
      <c r="AE1278" s="30"/>
      <c r="AF1278" s="30"/>
      <c r="AG1278" s="30"/>
      <c r="AH1278" s="30"/>
      <c r="AI1278" s="30"/>
      <c r="AJ1278" s="30"/>
      <c r="AK1278" s="30"/>
      <c r="AL1278" s="30"/>
      <c r="AM1278" s="30"/>
      <c r="AN1278" s="30"/>
      <c r="AO1278" s="30"/>
      <c r="AP1278" s="30"/>
      <c r="AQ1278" s="30"/>
      <c r="AR1278" s="30"/>
      <c r="AS1278" s="30"/>
      <c r="AT1278" s="30"/>
      <c r="AU1278" s="30"/>
      <c r="AV1278" s="30"/>
      <c r="AW1278" s="30"/>
      <c r="AX1278" s="30"/>
      <c r="AY1278" s="30"/>
      <c r="AZ1278" s="30"/>
      <c r="BA1278" s="30"/>
      <c r="BB1278" s="30"/>
      <c r="BC1278" s="30"/>
      <c r="BD1278" s="30"/>
      <c r="BE1278" s="30"/>
      <c r="BF1278" s="30"/>
      <c r="BG1278" s="30"/>
      <c r="BH1278" s="30"/>
      <c r="BI1278" s="30"/>
      <c r="BJ1278" s="30"/>
      <c r="BK1278" s="30"/>
      <c r="BL1278" s="30"/>
      <c r="BM1278" s="30"/>
      <c r="BN1278" s="30"/>
      <c r="BO1278" s="30"/>
      <c r="BP1278" s="30"/>
      <c r="BQ1278" s="30"/>
      <c r="BR1278" s="30"/>
      <c r="BS1278" s="30"/>
      <c r="BT1278" s="30"/>
      <c r="BU1278" s="30"/>
      <c r="BV1278" s="30"/>
      <c r="BW1278" s="30"/>
      <c r="BX1278" s="30"/>
      <c r="BY1278" s="30"/>
      <c r="BZ1278" s="30"/>
      <c r="CA1278" s="30"/>
      <c r="CB1278" s="30"/>
      <c r="CC1278" s="30"/>
      <c r="CD1278" s="30"/>
      <c r="CE1278" s="30"/>
      <c r="CF1278" s="30"/>
      <c r="CG1278" s="30"/>
      <c r="CH1278" s="30"/>
      <c r="CI1278" s="30"/>
      <c r="CJ1278" s="30"/>
      <c r="CK1278" s="30"/>
      <c r="CL1278" s="30"/>
      <c r="CM1278" s="30"/>
      <c r="CN1278" s="30"/>
      <c r="CO1278" s="30"/>
      <c r="CP1278" s="30"/>
      <c r="CQ1278" s="30"/>
      <c r="CR1278" s="30"/>
    </row>
    <row r="1279" spans="1:96" x14ac:dyDescent="0.25">
      <c r="A1279" s="30" t="s">
        <v>1251</v>
      </c>
      <c r="B1279" s="30">
        <v>5956</v>
      </c>
      <c r="C1279" s="30" t="s">
        <v>2900</v>
      </c>
      <c r="D1279" s="30">
        <v>2800</v>
      </c>
      <c r="E1279" s="30"/>
      <c r="F1279" s="30"/>
      <c r="G1279" s="30"/>
      <c r="H1279" s="30"/>
      <c r="I1279" s="30"/>
      <c r="J1279" s="30"/>
      <c r="K1279" s="30"/>
      <c r="L1279" s="30"/>
      <c r="M1279" s="30"/>
      <c r="N1279" s="30"/>
      <c r="O1279" s="30"/>
      <c r="P1279" s="30"/>
      <c r="Q1279" s="30"/>
      <c r="R1279" s="30"/>
      <c r="S1279" s="30"/>
      <c r="T1279" s="30"/>
      <c r="U1279" s="30"/>
      <c r="V1279" s="30"/>
      <c r="W1279" s="30"/>
      <c r="X1279" s="30"/>
      <c r="Y1279" s="30"/>
      <c r="Z1279" s="30"/>
      <c r="AA1279" s="30"/>
      <c r="AB1279" s="30"/>
      <c r="AC1279" s="30"/>
      <c r="AD1279" s="30"/>
      <c r="AE1279" s="30"/>
      <c r="AF1279" s="30"/>
      <c r="AG1279" s="30"/>
      <c r="AH1279" s="30"/>
      <c r="AI1279" s="30"/>
      <c r="AJ1279" s="30"/>
      <c r="AK1279" s="30"/>
      <c r="AL1279" s="30"/>
      <c r="AM1279" s="30"/>
      <c r="AN1279" s="30"/>
      <c r="AO1279" s="30"/>
      <c r="AP1279" s="30"/>
      <c r="AQ1279" s="30"/>
      <c r="AR1279" s="30"/>
      <c r="AS1279" s="30"/>
      <c r="AT1279" s="30"/>
      <c r="AU1279" s="30"/>
      <c r="AV1279" s="30"/>
      <c r="AW1279" s="30"/>
      <c r="AX1279" s="30"/>
      <c r="AY1279" s="30"/>
      <c r="AZ1279" s="30"/>
      <c r="BA1279" s="30"/>
      <c r="BB1279" s="30"/>
      <c r="BC1279" s="30"/>
      <c r="BD1279" s="30"/>
      <c r="BE1279" s="30"/>
      <c r="BF1279" s="30"/>
      <c r="BG1279" s="30"/>
      <c r="BH1279" s="30"/>
      <c r="BI1279" s="30"/>
      <c r="BJ1279" s="30"/>
      <c r="BK1279" s="30"/>
      <c r="BL1279" s="30"/>
      <c r="BM1279" s="30"/>
      <c r="BN1279" s="30"/>
      <c r="BO1279" s="30"/>
      <c r="BP1279" s="30"/>
      <c r="BQ1279" s="30"/>
      <c r="BR1279" s="30"/>
      <c r="BS1279" s="30"/>
      <c r="BT1279" s="30"/>
      <c r="BU1279" s="30"/>
      <c r="BV1279" s="30"/>
      <c r="BW1279" s="30"/>
      <c r="BX1279" s="30"/>
      <c r="BY1279" s="30"/>
      <c r="BZ1279" s="30"/>
      <c r="CA1279" s="30"/>
      <c r="CB1279" s="30"/>
      <c r="CC1279" s="30"/>
      <c r="CD1279" s="30"/>
      <c r="CE1279" s="30"/>
      <c r="CF1279" s="30"/>
      <c r="CG1279" s="30"/>
      <c r="CH1279" s="30"/>
      <c r="CI1279" s="30"/>
      <c r="CJ1279" s="30"/>
      <c r="CK1279" s="30"/>
      <c r="CL1279" s="30"/>
      <c r="CM1279" s="30"/>
      <c r="CN1279" s="30"/>
      <c r="CO1279" s="30"/>
      <c r="CP1279" s="30"/>
      <c r="CQ1279" s="30"/>
      <c r="CR1279" s="30"/>
    </row>
    <row r="1280" spans="1:96" x14ac:dyDescent="0.25">
      <c r="A1280" s="30" t="s">
        <v>1252</v>
      </c>
      <c r="B1280" s="30">
        <v>5958</v>
      </c>
      <c r="C1280" s="30" t="s">
        <v>2900</v>
      </c>
      <c r="D1280" s="30">
        <v>2800</v>
      </c>
      <c r="E1280" s="30"/>
      <c r="F1280" s="30"/>
      <c r="G1280" s="30"/>
      <c r="H1280" s="30"/>
      <c r="I1280" s="30"/>
      <c r="J1280" s="30"/>
      <c r="K1280" s="30"/>
      <c r="L1280" s="30"/>
      <c r="M1280" s="30"/>
      <c r="N1280" s="30"/>
      <c r="O1280" s="30"/>
      <c r="P1280" s="30"/>
      <c r="Q1280" s="30"/>
      <c r="R1280" s="30"/>
      <c r="S1280" s="30"/>
      <c r="T1280" s="30"/>
      <c r="U1280" s="30"/>
      <c r="V1280" s="30"/>
      <c r="W1280" s="30"/>
      <c r="X1280" s="30"/>
      <c r="Y1280" s="30"/>
      <c r="Z1280" s="30"/>
      <c r="AA1280" s="30"/>
      <c r="AB1280" s="30"/>
      <c r="AC1280" s="30"/>
      <c r="AD1280" s="30"/>
      <c r="AE1280" s="30"/>
      <c r="AF1280" s="30"/>
      <c r="AG1280" s="30"/>
      <c r="AH1280" s="30"/>
      <c r="AI1280" s="30"/>
      <c r="AJ1280" s="30"/>
      <c r="AK1280" s="30"/>
      <c r="AL1280" s="30"/>
      <c r="AM1280" s="30"/>
      <c r="AN1280" s="30"/>
      <c r="AO1280" s="30"/>
      <c r="AP1280" s="30"/>
      <c r="AQ1280" s="30"/>
      <c r="AR1280" s="30"/>
      <c r="AS1280" s="30"/>
      <c r="AT1280" s="30"/>
      <c r="AU1280" s="30"/>
      <c r="AV1280" s="30"/>
      <c r="AW1280" s="30"/>
      <c r="AX1280" s="30"/>
      <c r="AY1280" s="30"/>
      <c r="AZ1280" s="30"/>
      <c r="BA1280" s="30"/>
      <c r="BB1280" s="30"/>
      <c r="BC1280" s="30"/>
      <c r="BD1280" s="30"/>
      <c r="BE1280" s="30"/>
      <c r="BF1280" s="30"/>
      <c r="BG1280" s="30"/>
      <c r="BH1280" s="30"/>
      <c r="BI1280" s="30"/>
      <c r="BJ1280" s="30"/>
      <c r="BK1280" s="30"/>
      <c r="BL1280" s="30"/>
      <c r="BM1280" s="30"/>
      <c r="BN1280" s="30"/>
      <c r="BO1280" s="30"/>
      <c r="BP1280" s="30"/>
      <c r="BQ1280" s="30"/>
      <c r="BR1280" s="30"/>
      <c r="BS1280" s="30"/>
      <c r="BT1280" s="30"/>
      <c r="BU1280" s="30"/>
      <c r="BV1280" s="30"/>
      <c r="BW1280" s="30"/>
      <c r="BX1280" s="30"/>
      <c r="BY1280" s="30"/>
      <c r="BZ1280" s="30"/>
      <c r="CA1280" s="30"/>
      <c r="CB1280" s="30"/>
      <c r="CC1280" s="30"/>
      <c r="CD1280" s="30"/>
      <c r="CE1280" s="30"/>
      <c r="CF1280" s="30"/>
      <c r="CG1280" s="30"/>
      <c r="CH1280" s="30"/>
      <c r="CI1280" s="30"/>
      <c r="CJ1280" s="30"/>
      <c r="CK1280" s="30"/>
      <c r="CL1280" s="30"/>
      <c r="CM1280" s="30"/>
      <c r="CN1280" s="30"/>
      <c r="CO1280" s="30"/>
      <c r="CP1280" s="30"/>
      <c r="CQ1280" s="30"/>
      <c r="CR1280" s="30"/>
    </row>
    <row r="1281" spans="1:96" x14ac:dyDescent="0.25">
      <c r="A1281" s="30" t="s">
        <v>1253</v>
      </c>
      <c r="B1281" s="30">
        <v>5972</v>
      </c>
      <c r="C1281" s="30" t="s">
        <v>2666</v>
      </c>
      <c r="D1281" s="30">
        <v>1420</v>
      </c>
      <c r="E1281" s="30"/>
      <c r="F1281" s="30"/>
      <c r="G1281" s="30"/>
      <c r="H1281" s="30"/>
      <c r="I1281" s="30"/>
      <c r="J1281" s="30"/>
      <c r="K1281" s="30"/>
      <c r="L1281" s="30"/>
      <c r="M1281" s="30"/>
      <c r="N1281" s="30"/>
      <c r="O1281" s="30"/>
      <c r="P1281" s="30"/>
      <c r="Q1281" s="30"/>
      <c r="R1281" s="30"/>
      <c r="S1281" s="30"/>
      <c r="T1281" s="30"/>
      <c r="U1281" s="30"/>
      <c r="V1281" s="30"/>
      <c r="W1281" s="30"/>
      <c r="X1281" s="30"/>
      <c r="Y1281" s="30"/>
      <c r="Z1281" s="30"/>
      <c r="AA1281" s="30"/>
      <c r="AB1281" s="30"/>
      <c r="AC1281" s="30"/>
      <c r="AD1281" s="30"/>
      <c r="AE1281" s="30"/>
      <c r="AF1281" s="30"/>
      <c r="AG1281" s="30"/>
      <c r="AH1281" s="30"/>
      <c r="AI1281" s="30"/>
      <c r="AJ1281" s="30"/>
      <c r="AK1281" s="30"/>
      <c r="AL1281" s="30"/>
      <c r="AM1281" s="30"/>
      <c r="AN1281" s="30"/>
      <c r="AO1281" s="30"/>
      <c r="AP1281" s="30"/>
      <c r="AQ1281" s="30"/>
      <c r="AR1281" s="30"/>
      <c r="AS1281" s="30"/>
      <c r="AT1281" s="30"/>
      <c r="AU1281" s="30"/>
      <c r="AV1281" s="30"/>
      <c r="AW1281" s="30"/>
      <c r="AX1281" s="30"/>
      <c r="AY1281" s="30"/>
      <c r="AZ1281" s="30"/>
      <c r="BA1281" s="30"/>
      <c r="BB1281" s="30"/>
      <c r="BC1281" s="30"/>
      <c r="BD1281" s="30"/>
      <c r="BE1281" s="30"/>
      <c r="BF1281" s="30"/>
      <c r="BG1281" s="30"/>
      <c r="BH1281" s="30"/>
      <c r="BI1281" s="30"/>
      <c r="BJ1281" s="30"/>
      <c r="BK1281" s="30"/>
      <c r="BL1281" s="30"/>
      <c r="BM1281" s="30"/>
      <c r="BN1281" s="30"/>
      <c r="BO1281" s="30"/>
      <c r="BP1281" s="30"/>
      <c r="BQ1281" s="30"/>
      <c r="BR1281" s="30"/>
      <c r="BS1281" s="30"/>
      <c r="BT1281" s="30"/>
      <c r="BU1281" s="30"/>
      <c r="BV1281" s="30"/>
      <c r="BW1281" s="30"/>
      <c r="BX1281" s="30"/>
      <c r="BY1281" s="30"/>
      <c r="BZ1281" s="30"/>
      <c r="CA1281" s="30"/>
      <c r="CB1281" s="30"/>
      <c r="CC1281" s="30"/>
      <c r="CD1281" s="30"/>
      <c r="CE1281" s="30"/>
      <c r="CF1281" s="30"/>
      <c r="CG1281" s="30"/>
      <c r="CH1281" s="30"/>
      <c r="CI1281" s="30"/>
      <c r="CJ1281" s="30"/>
      <c r="CK1281" s="30"/>
      <c r="CL1281" s="30"/>
      <c r="CM1281" s="30"/>
      <c r="CN1281" s="30"/>
      <c r="CO1281" s="30"/>
      <c r="CP1281" s="30"/>
      <c r="CQ1281" s="30"/>
      <c r="CR1281" s="30"/>
    </row>
    <row r="1282" spans="1:96" x14ac:dyDescent="0.25">
      <c r="A1282" s="30" t="s">
        <v>1254</v>
      </c>
      <c r="B1282" s="30">
        <v>5982</v>
      </c>
      <c r="C1282" s="30" t="s">
        <v>2663</v>
      </c>
      <c r="D1282" s="30">
        <v>30</v>
      </c>
      <c r="E1282" s="30"/>
      <c r="F1282" s="30"/>
      <c r="G1282" s="30"/>
      <c r="H1282" s="30"/>
      <c r="I1282" s="30"/>
      <c r="J1282" s="30"/>
      <c r="K1282" s="30"/>
      <c r="L1282" s="30"/>
      <c r="M1282" s="30"/>
      <c r="N1282" s="30"/>
      <c r="O1282" s="30"/>
      <c r="P1282" s="30"/>
      <c r="Q1282" s="30"/>
      <c r="R1282" s="30"/>
      <c r="S1282" s="30"/>
      <c r="T1282" s="30"/>
      <c r="U1282" s="30"/>
      <c r="V1282" s="30"/>
      <c r="W1282" s="30"/>
      <c r="X1282" s="30"/>
      <c r="Y1282" s="30"/>
      <c r="Z1282" s="30"/>
      <c r="AA1282" s="30"/>
      <c r="AB1282" s="30"/>
      <c r="AC1282" s="30"/>
      <c r="AD1282" s="30"/>
      <c r="AE1282" s="30"/>
      <c r="AF1282" s="30"/>
      <c r="AG1282" s="30"/>
      <c r="AH1282" s="30"/>
      <c r="AI1282" s="30"/>
      <c r="AJ1282" s="30"/>
      <c r="AK1282" s="30"/>
      <c r="AL1282" s="30"/>
      <c r="AM1282" s="30"/>
      <c r="AN1282" s="30"/>
      <c r="AO1282" s="30"/>
      <c r="AP1282" s="30"/>
      <c r="AQ1282" s="30"/>
      <c r="AR1282" s="30"/>
      <c r="AS1282" s="30"/>
      <c r="AT1282" s="30"/>
      <c r="AU1282" s="30"/>
      <c r="AV1282" s="30"/>
      <c r="AW1282" s="30"/>
      <c r="AX1282" s="30"/>
      <c r="AY1282" s="30"/>
      <c r="AZ1282" s="30"/>
      <c r="BA1282" s="30"/>
      <c r="BB1282" s="30"/>
      <c r="BC1282" s="30"/>
      <c r="BD1282" s="30"/>
      <c r="BE1282" s="30"/>
      <c r="BF1282" s="30"/>
      <c r="BG1282" s="30"/>
      <c r="BH1282" s="30"/>
      <c r="BI1282" s="30"/>
      <c r="BJ1282" s="30"/>
      <c r="BK1282" s="30"/>
      <c r="BL1282" s="30"/>
      <c r="BM1282" s="30"/>
      <c r="BN1282" s="30"/>
      <c r="BO1282" s="30"/>
      <c r="BP1282" s="30"/>
      <c r="BQ1282" s="30"/>
      <c r="BR1282" s="30"/>
      <c r="BS1282" s="30"/>
      <c r="BT1282" s="30"/>
      <c r="BU1282" s="30"/>
      <c r="BV1282" s="30"/>
      <c r="BW1282" s="30"/>
      <c r="BX1282" s="30"/>
      <c r="BY1282" s="30"/>
      <c r="BZ1282" s="30"/>
      <c r="CA1282" s="30"/>
      <c r="CB1282" s="30"/>
      <c r="CC1282" s="30"/>
      <c r="CD1282" s="30"/>
      <c r="CE1282" s="30"/>
      <c r="CF1282" s="30"/>
      <c r="CG1282" s="30"/>
      <c r="CH1282" s="30"/>
      <c r="CI1282" s="30"/>
      <c r="CJ1282" s="30"/>
      <c r="CK1282" s="30"/>
      <c r="CL1282" s="30"/>
      <c r="CM1282" s="30"/>
      <c r="CN1282" s="30"/>
      <c r="CO1282" s="30"/>
      <c r="CP1282" s="30"/>
      <c r="CQ1282" s="30"/>
      <c r="CR1282" s="30"/>
    </row>
    <row r="1283" spans="1:96" x14ac:dyDescent="0.25">
      <c r="A1283" s="30" t="s">
        <v>1255</v>
      </c>
      <c r="B1283" s="30">
        <v>5999</v>
      </c>
      <c r="C1283" s="30" t="s">
        <v>2700</v>
      </c>
      <c r="D1283" s="30">
        <v>480</v>
      </c>
      <c r="E1283" s="30"/>
      <c r="F1283" s="30"/>
      <c r="G1283" s="30"/>
      <c r="H1283" s="30"/>
      <c r="I1283" s="30"/>
      <c r="J1283" s="30"/>
      <c r="K1283" s="30"/>
      <c r="L1283" s="30"/>
      <c r="M1283" s="30"/>
      <c r="N1283" s="30"/>
      <c r="O1283" s="30"/>
      <c r="P1283" s="30"/>
      <c r="Q1283" s="30"/>
      <c r="R1283" s="30"/>
      <c r="S1283" s="30"/>
      <c r="T1283" s="30"/>
      <c r="U1283" s="30"/>
      <c r="V1283" s="30"/>
      <c r="W1283" s="30"/>
      <c r="X1283" s="30"/>
      <c r="Y1283" s="30"/>
      <c r="Z1283" s="30"/>
      <c r="AA1283" s="30"/>
      <c r="AB1283" s="30"/>
      <c r="AC1283" s="30"/>
      <c r="AD1283" s="30"/>
      <c r="AE1283" s="30"/>
      <c r="AF1283" s="30"/>
      <c r="AG1283" s="30"/>
      <c r="AH1283" s="30"/>
      <c r="AI1283" s="30"/>
      <c r="AJ1283" s="30"/>
      <c r="AK1283" s="30"/>
      <c r="AL1283" s="30"/>
      <c r="AM1283" s="30"/>
      <c r="AN1283" s="30"/>
      <c r="AO1283" s="30"/>
      <c r="AP1283" s="30"/>
      <c r="AQ1283" s="30"/>
      <c r="AR1283" s="30"/>
      <c r="AS1283" s="30"/>
      <c r="AT1283" s="30"/>
      <c r="AU1283" s="30"/>
      <c r="AV1283" s="30"/>
      <c r="AW1283" s="30"/>
      <c r="AX1283" s="30"/>
      <c r="AY1283" s="30"/>
      <c r="AZ1283" s="30"/>
      <c r="BA1283" s="30"/>
      <c r="BB1283" s="30"/>
      <c r="BC1283" s="30"/>
      <c r="BD1283" s="30"/>
      <c r="BE1283" s="30"/>
      <c r="BF1283" s="30"/>
      <c r="BG1283" s="30"/>
      <c r="BH1283" s="30"/>
      <c r="BI1283" s="30"/>
      <c r="BJ1283" s="30"/>
      <c r="BK1283" s="30"/>
      <c r="BL1283" s="30"/>
      <c r="BM1283" s="30"/>
      <c r="BN1283" s="30"/>
      <c r="BO1283" s="30"/>
      <c r="BP1283" s="30"/>
      <c r="BQ1283" s="30"/>
      <c r="BR1283" s="30"/>
      <c r="BS1283" s="30"/>
      <c r="BT1283" s="30"/>
      <c r="BU1283" s="30"/>
      <c r="BV1283" s="30"/>
      <c r="BW1283" s="30"/>
      <c r="BX1283" s="30"/>
      <c r="BY1283" s="30"/>
      <c r="BZ1283" s="30"/>
      <c r="CA1283" s="30"/>
      <c r="CB1283" s="30"/>
      <c r="CC1283" s="30"/>
      <c r="CD1283" s="30"/>
      <c r="CE1283" s="30"/>
      <c r="CF1283" s="30"/>
      <c r="CG1283" s="30"/>
      <c r="CH1283" s="30"/>
      <c r="CI1283" s="30"/>
      <c r="CJ1283" s="30"/>
      <c r="CK1283" s="30"/>
      <c r="CL1283" s="30"/>
      <c r="CM1283" s="30"/>
      <c r="CN1283" s="30"/>
      <c r="CO1283" s="30"/>
      <c r="CP1283" s="30"/>
      <c r="CQ1283" s="30"/>
      <c r="CR1283" s="30"/>
    </row>
    <row r="1284" spans="1:96" x14ac:dyDescent="0.25">
      <c r="A1284" s="30" t="s">
        <v>1256</v>
      </c>
      <c r="B1284" s="30">
        <v>6000</v>
      </c>
      <c r="C1284" s="30" t="s">
        <v>2700</v>
      </c>
      <c r="D1284" s="30">
        <v>480</v>
      </c>
      <c r="E1284" s="30"/>
      <c r="F1284" s="30"/>
      <c r="G1284" s="30"/>
      <c r="H1284" s="30"/>
      <c r="I1284" s="30"/>
      <c r="J1284" s="30"/>
      <c r="K1284" s="30"/>
      <c r="L1284" s="30"/>
      <c r="M1284" s="30"/>
      <c r="N1284" s="30"/>
      <c r="O1284" s="30"/>
      <c r="P1284" s="30"/>
      <c r="Q1284" s="30"/>
      <c r="R1284" s="30"/>
      <c r="S1284" s="30"/>
      <c r="T1284" s="30"/>
      <c r="U1284" s="30"/>
      <c r="V1284" s="30"/>
      <c r="W1284" s="30"/>
      <c r="X1284" s="30"/>
      <c r="Y1284" s="30"/>
      <c r="Z1284" s="30"/>
      <c r="AA1284" s="30"/>
      <c r="AB1284" s="30"/>
      <c r="AC1284" s="30"/>
      <c r="AD1284" s="30"/>
      <c r="AE1284" s="30"/>
      <c r="AF1284" s="30"/>
      <c r="AG1284" s="30"/>
      <c r="AH1284" s="30"/>
      <c r="AI1284" s="30"/>
      <c r="AJ1284" s="30"/>
      <c r="AK1284" s="30"/>
      <c r="AL1284" s="30"/>
      <c r="AM1284" s="30"/>
      <c r="AN1284" s="30"/>
      <c r="AO1284" s="30"/>
      <c r="AP1284" s="30"/>
      <c r="AQ1284" s="30"/>
      <c r="AR1284" s="30"/>
      <c r="AS1284" s="30"/>
      <c r="AT1284" s="30"/>
      <c r="AU1284" s="30"/>
      <c r="AV1284" s="30"/>
      <c r="AW1284" s="30"/>
      <c r="AX1284" s="30"/>
      <c r="AY1284" s="30"/>
      <c r="AZ1284" s="30"/>
      <c r="BA1284" s="30"/>
      <c r="BB1284" s="30"/>
      <c r="BC1284" s="30"/>
      <c r="BD1284" s="30"/>
      <c r="BE1284" s="30"/>
      <c r="BF1284" s="30"/>
      <c r="BG1284" s="30"/>
      <c r="BH1284" s="30"/>
      <c r="BI1284" s="30"/>
      <c r="BJ1284" s="30"/>
      <c r="BK1284" s="30"/>
      <c r="BL1284" s="30"/>
      <c r="BM1284" s="30"/>
      <c r="BN1284" s="30"/>
      <c r="BO1284" s="30"/>
      <c r="BP1284" s="30"/>
      <c r="BQ1284" s="30"/>
      <c r="BR1284" s="30"/>
      <c r="BS1284" s="30"/>
      <c r="BT1284" s="30"/>
      <c r="BU1284" s="30"/>
      <c r="BV1284" s="30"/>
      <c r="BW1284" s="30"/>
      <c r="BX1284" s="30"/>
      <c r="BY1284" s="30"/>
      <c r="BZ1284" s="30"/>
      <c r="CA1284" s="30"/>
      <c r="CB1284" s="30"/>
      <c r="CC1284" s="30"/>
      <c r="CD1284" s="30"/>
      <c r="CE1284" s="30"/>
      <c r="CF1284" s="30"/>
      <c r="CG1284" s="30"/>
      <c r="CH1284" s="30"/>
      <c r="CI1284" s="30"/>
      <c r="CJ1284" s="30"/>
      <c r="CK1284" s="30"/>
      <c r="CL1284" s="30"/>
      <c r="CM1284" s="30"/>
      <c r="CN1284" s="30"/>
      <c r="CO1284" s="30"/>
      <c r="CP1284" s="30"/>
      <c r="CQ1284" s="30"/>
      <c r="CR1284" s="30"/>
    </row>
    <row r="1285" spans="1:96" x14ac:dyDescent="0.25">
      <c r="A1285" s="30" t="s">
        <v>1257</v>
      </c>
      <c r="B1285" s="30">
        <v>5985</v>
      </c>
      <c r="C1285" s="30" t="s">
        <v>2857</v>
      </c>
      <c r="D1285" s="30">
        <v>3120</v>
      </c>
      <c r="E1285" s="30"/>
      <c r="F1285" s="30"/>
      <c r="G1285" s="30"/>
      <c r="H1285" s="30"/>
      <c r="I1285" s="30"/>
      <c r="J1285" s="30"/>
      <c r="K1285" s="30"/>
      <c r="L1285" s="30"/>
      <c r="M1285" s="30"/>
      <c r="N1285" s="30"/>
      <c r="O1285" s="30"/>
      <c r="P1285" s="30"/>
      <c r="Q1285" s="30"/>
      <c r="R1285" s="30"/>
      <c r="S1285" s="30"/>
      <c r="T1285" s="30"/>
      <c r="U1285" s="30"/>
      <c r="V1285" s="30"/>
      <c r="W1285" s="30"/>
      <c r="X1285" s="30"/>
      <c r="Y1285" s="30"/>
      <c r="Z1285" s="30"/>
      <c r="AA1285" s="30"/>
      <c r="AB1285" s="30"/>
      <c r="AC1285" s="30"/>
      <c r="AD1285" s="30"/>
      <c r="AE1285" s="30"/>
      <c r="AF1285" s="30"/>
      <c r="AG1285" s="30"/>
      <c r="AH1285" s="30"/>
      <c r="AI1285" s="30"/>
      <c r="AJ1285" s="30"/>
      <c r="AK1285" s="30"/>
      <c r="AL1285" s="30"/>
      <c r="AM1285" s="30"/>
      <c r="AN1285" s="30"/>
      <c r="AO1285" s="30"/>
      <c r="AP1285" s="30"/>
      <c r="AQ1285" s="30"/>
      <c r="AR1285" s="30"/>
      <c r="AS1285" s="30"/>
      <c r="AT1285" s="30"/>
      <c r="AU1285" s="30"/>
      <c r="AV1285" s="30"/>
      <c r="AW1285" s="30"/>
      <c r="AX1285" s="30"/>
      <c r="AY1285" s="30"/>
      <c r="AZ1285" s="30"/>
      <c r="BA1285" s="30"/>
      <c r="BB1285" s="30"/>
      <c r="BC1285" s="30"/>
      <c r="BD1285" s="30"/>
      <c r="BE1285" s="30"/>
      <c r="BF1285" s="30"/>
      <c r="BG1285" s="30"/>
      <c r="BH1285" s="30"/>
      <c r="BI1285" s="30"/>
      <c r="BJ1285" s="30"/>
      <c r="BK1285" s="30"/>
      <c r="BL1285" s="30"/>
      <c r="BM1285" s="30"/>
      <c r="BN1285" s="30"/>
      <c r="BO1285" s="30"/>
      <c r="BP1285" s="30"/>
      <c r="BQ1285" s="30"/>
      <c r="BR1285" s="30"/>
      <c r="BS1285" s="30"/>
      <c r="BT1285" s="30"/>
      <c r="BU1285" s="30"/>
      <c r="BV1285" s="30"/>
      <c r="BW1285" s="30"/>
      <c r="BX1285" s="30"/>
      <c r="BY1285" s="30"/>
      <c r="BZ1285" s="30"/>
      <c r="CA1285" s="30"/>
      <c r="CB1285" s="30"/>
      <c r="CC1285" s="30"/>
      <c r="CD1285" s="30"/>
      <c r="CE1285" s="30"/>
      <c r="CF1285" s="30"/>
      <c r="CG1285" s="30"/>
      <c r="CH1285" s="30"/>
      <c r="CI1285" s="30"/>
      <c r="CJ1285" s="30"/>
      <c r="CK1285" s="30"/>
      <c r="CL1285" s="30"/>
      <c r="CM1285" s="30"/>
      <c r="CN1285" s="30"/>
      <c r="CO1285" s="30"/>
      <c r="CP1285" s="30"/>
      <c r="CQ1285" s="30"/>
      <c r="CR1285" s="30"/>
    </row>
    <row r="1286" spans="1:96" x14ac:dyDescent="0.25">
      <c r="A1286" s="30" t="s">
        <v>1258</v>
      </c>
      <c r="B1286" s="30">
        <v>5988</v>
      </c>
      <c r="C1286" s="30" t="s">
        <v>2651</v>
      </c>
      <c r="D1286" s="30">
        <v>1010</v>
      </c>
      <c r="E1286" s="30"/>
      <c r="F1286" s="30"/>
      <c r="G1286" s="30"/>
      <c r="H1286" s="30"/>
      <c r="I1286" s="30"/>
      <c r="J1286" s="30"/>
      <c r="K1286" s="30"/>
      <c r="L1286" s="30"/>
      <c r="M1286" s="30"/>
      <c r="N1286" s="30"/>
      <c r="O1286" s="30"/>
      <c r="P1286" s="30"/>
      <c r="Q1286" s="30"/>
      <c r="R1286" s="30"/>
      <c r="S1286" s="30"/>
      <c r="T1286" s="30"/>
      <c r="U1286" s="30"/>
      <c r="V1286" s="30"/>
      <c r="W1286" s="30"/>
      <c r="X1286" s="30"/>
      <c r="Y1286" s="30"/>
      <c r="Z1286" s="30"/>
      <c r="AA1286" s="30"/>
      <c r="AB1286" s="30"/>
      <c r="AC1286" s="30"/>
      <c r="AD1286" s="30"/>
      <c r="AE1286" s="30"/>
      <c r="AF1286" s="30"/>
      <c r="AG1286" s="30"/>
      <c r="AH1286" s="30"/>
      <c r="AI1286" s="30"/>
      <c r="AJ1286" s="30"/>
      <c r="AK1286" s="30"/>
      <c r="AL1286" s="30"/>
      <c r="AM1286" s="30"/>
      <c r="AN1286" s="30"/>
      <c r="AO1286" s="30"/>
      <c r="AP1286" s="30"/>
      <c r="AQ1286" s="30"/>
      <c r="AR1286" s="30"/>
      <c r="AS1286" s="30"/>
      <c r="AT1286" s="30"/>
      <c r="AU1286" s="30"/>
      <c r="AV1286" s="30"/>
      <c r="AW1286" s="30"/>
      <c r="AX1286" s="30"/>
      <c r="AY1286" s="30"/>
      <c r="AZ1286" s="30"/>
      <c r="BA1286" s="30"/>
      <c r="BB1286" s="30"/>
      <c r="BC1286" s="30"/>
      <c r="BD1286" s="30"/>
      <c r="BE1286" s="30"/>
      <c r="BF1286" s="30"/>
      <c r="BG1286" s="30"/>
      <c r="BH1286" s="30"/>
      <c r="BI1286" s="30"/>
      <c r="BJ1286" s="30"/>
      <c r="BK1286" s="30"/>
      <c r="BL1286" s="30"/>
      <c r="BM1286" s="30"/>
      <c r="BN1286" s="30"/>
      <c r="BO1286" s="30"/>
      <c r="BP1286" s="30"/>
      <c r="BQ1286" s="30"/>
      <c r="BR1286" s="30"/>
      <c r="BS1286" s="30"/>
      <c r="BT1286" s="30"/>
      <c r="BU1286" s="30"/>
      <c r="BV1286" s="30"/>
      <c r="BW1286" s="30"/>
      <c r="BX1286" s="30"/>
      <c r="BY1286" s="30"/>
      <c r="BZ1286" s="30"/>
      <c r="CA1286" s="30"/>
      <c r="CB1286" s="30"/>
      <c r="CC1286" s="30"/>
      <c r="CD1286" s="30"/>
      <c r="CE1286" s="30"/>
      <c r="CF1286" s="30"/>
      <c r="CG1286" s="30"/>
      <c r="CH1286" s="30"/>
      <c r="CI1286" s="30"/>
      <c r="CJ1286" s="30"/>
      <c r="CK1286" s="30"/>
      <c r="CL1286" s="30"/>
      <c r="CM1286" s="30"/>
      <c r="CN1286" s="30"/>
      <c r="CO1286" s="30"/>
      <c r="CP1286" s="30"/>
      <c r="CQ1286" s="30"/>
      <c r="CR1286" s="30"/>
    </row>
    <row r="1287" spans="1:96" x14ac:dyDescent="0.25">
      <c r="A1287" s="30" t="s">
        <v>1259</v>
      </c>
      <c r="B1287" s="30">
        <v>5992</v>
      </c>
      <c r="C1287" s="30" t="s">
        <v>2760</v>
      </c>
      <c r="D1287" s="30">
        <v>1560</v>
      </c>
      <c r="E1287" s="30"/>
      <c r="F1287" s="30"/>
      <c r="G1287" s="30"/>
      <c r="H1287" s="30"/>
      <c r="I1287" s="30"/>
      <c r="J1287" s="30"/>
      <c r="K1287" s="30"/>
      <c r="L1287" s="30"/>
      <c r="M1287" s="30"/>
      <c r="N1287" s="30"/>
      <c r="O1287" s="30"/>
      <c r="P1287" s="30"/>
      <c r="Q1287" s="30"/>
      <c r="R1287" s="30"/>
      <c r="S1287" s="30"/>
      <c r="T1287" s="30"/>
      <c r="U1287" s="30"/>
      <c r="V1287" s="30"/>
      <c r="W1287" s="30"/>
      <c r="X1287" s="30"/>
      <c r="Y1287" s="30"/>
      <c r="Z1287" s="30"/>
      <c r="AA1287" s="30"/>
      <c r="AB1287" s="30"/>
      <c r="AC1287" s="30"/>
      <c r="AD1287" s="30"/>
      <c r="AE1287" s="30"/>
      <c r="AF1287" s="30"/>
      <c r="AG1287" s="30"/>
      <c r="AH1287" s="30"/>
      <c r="AI1287" s="30"/>
      <c r="AJ1287" s="30"/>
      <c r="AK1287" s="30"/>
      <c r="AL1287" s="30"/>
      <c r="AM1287" s="30"/>
      <c r="AN1287" s="30"/>
      <c r="AO1287" s="30"/>
      <c r="AP1287" s="30"/>
      <c r="AQ1287" s="30"/>
      <c r="AR1287" s="30"/>
      <c r="AS1287" s="30"/>
      <c r="AT1287" s="30"/>
      <c r="AU1287" s="30"/>
      <c r="AV1287" s="30"/>
      <c r="AW1287" s="30"/>
      <c r="AX1287" s="30"/>
      <c r="AY1287" s="30"/>
      <c r="AZ1287" s="30"/>
      <c r="BA1287" s="30"/>
      <c r="BB1287" s="30"/>
      <c r="BC1287" s="30"/>
      <c r="BD1287" s="30"/>
      <c r="BE1287" s="30"/>
      <c r="BF1287" s="30"/>
      <c r="BG1287" s="30"/>
      <c r="BH1287" s="30"/>
      <c r="BI1287" s="30"/>
      <c r="BJ1287" s="30"/>
      <c r="BK1287" s="30"/>
      <c r="BL1287" s="30"/>
      <c r="BM1287" s="30"/>
      <c r="BN1287" s="30"/>
      <c r="BO1287" s="30"/>
      <c r="BP1287" s="30"/>
      <c r="BQ1287" s="30"/>
      <c r="BR1287" s="30"/>
      <c r="BS1287" s="30"/>
      <c r="BT1287" s="30"/>
      <c r="BU1287" s="30"/>
      <c r="BV1287" s="30"/>
      <c r="BW1287" s="30"/>
      <c r="BX1287" s="30"/>
      <c r="BY1287" s="30"/>
      <c r="BZ1287" s="30"/>
      <c r="CA1287" s="30"/>
      <c r="CB1287" s="30"/>
      <c r="CC1287" s="30"/>
      <c r="CD1287" s="30"/>
      <c r="CE1287" s="30"/>
      <c r="CF1287" s="30"/>
      <c r="CG1287" s="30"/>
      <c r="CH1287" s="30"/>
      <c r="CI1287" s="30"/>
      <c r="CJ1287" s="30"/>
      <c r="CK1287" s="30"/>
      <c r="CL1287" s="30"/>
      <c r="CM1287" s="30"/>
      <c r="CN1287" s="30"/>
      <c r="CO1287" s="30"/>
      <c r="CP1287" s="30"/>
      <c r="CQ1287" s="30"/>
      <c r="CR1287" s="30"/>
    </row>
    <row r="1288" spans="1:96" x14ac:dyDescent="0.25">
      <c r="A1288" s="30" t="s">
        <v>1260</v>
      </c>
      <c r="B1288" s="30">
        <v>5995</v>
      </c>
      <c r="C1288" s="30" t="s">
        <v>2642</v>
      </c>
      <c r="D1288" s="30">
        <v>880</v>
      </c>
      <c r="E1288" s="30"/>
      <c r="F1288" s="30"/>
      <c r="G1288" s="30"/>
      <c r="H1288" s="30"/>
      <c r="I1288" s="30"/>
      <c r="J1288" s="30"/>
      <c r="K1288" s="30"/>
      <c r="L1288" s="30"/>
      <c r="M1288" s="30"/>
      <c r="N1288" s="30"/>
      <c r="O1288" s="30"/>
      <c r="P1288" s="30"/>
      <c r="Q1288" s="30"/>
      <c r="R1288" s="30"/>
      <c r="S1288" s="30"/>
      <c r="T1288" s="30"/>
      <c r="U1288" s="30"/>
      <c r="V1288" s="30"/>
      <c r="W1288" s="30"/>
      <c r="X1288" s="30"/>
      <c r="Y1288" s="30"/>
      <c r="Z1288" s="30"/>
      <c r="AA1288" s="30"/>
      <c r="AB1288" s="30"/>
      <c r="AC1288" s="30"/>
      <c r="AD1288" s="30"/>
      <c r="AE1288" s="30"/>
      <c r="AF1288" s="30"/>
      <c r="AG1288" s="30"/>
      <c r="AH1288" s="30"/>
      <c r="AI1288" s="30"/>
      <c r="AJ1288" s="30"/>
      <c r="AK1288" s="30"/>
      <c r="AL1288" s="30"/>
      <c r="AM1288" s="30"/>
      <c r="AN1288" s="30"/>
      <c r="AO1288" s="30"/>
      <c r="AP1288" s="30"/>
      <c r="AQ1288" s="30"/>
      <c r="AR1288" s="30"/>
      <c r="AS1288" s="30"/>
      <c r="AT1288" s="30"/>
      <c r="AU1288" s="30"/>
      <c r="AV1288" s="30"/>
      <c r="AW1288" s="30"/>
      <c r="AX1288" s="30"/>
      <c r="AY1288" s="30"/>
      <c r="AZ1288" s="30"/>
      <c r="BA1288" s="30"/>
      <c r="BB1288" s="30"/>
      <c r="BC1288" s="30"/>
      <c r="BD1288" s="30"/>
      <c r="BE1288" s="30"/>
      <c r="BF1288" s="30"/>
      <c r="BG1288" s="30"/>
      <c r="BH1288" s="30"/>
      <c r="BI1288" s="30"/>
      <c r="BJ1288" s="30"/>
      <c r="BK1288" s="30"/>
      <c r="BL1288" s="30"/>
      <c r="BM1288" s="30"/>
      <c r="BN1288" s="30"/>
      <c r="BO1288" s="30"/>
      <c r="BP1288" s="30"/>
      <c r="BQ1288" s="30"/>
      <c r="BR1288" s="30"/>
      <c r="BS1288" s="30"/>
      <c r="BT1288" s="30"/>
      <c r="BU1288" s="30"/>
      <c r="BV1288" s="30"/>
      <c r="BW1288" s="30"/>
      <c r="BX1288" s="30"/>
      <c r="BY1288" s="30"/>
      <c r="BZ1288" s="30"/>
      <c r="CA1288" s="30"/>
      <c r="CB1288" s="30"/>
      <c r="CC1288" s="30"/>
      <c r="CD1288" s="30"/>
      <c r="CE1288" s="30"/>
      <c r="CF1288" s="30"/>
      <c r="CG1288" s="30"/>
      <c r="CH1288" s="30"/>
      <c r="CI1288" s="30"/>
      <c r="CJ1288" s="30"/>
      <c r="CK1288" s="30"/>
      <c r="CL1288" s="30"/>
      <c r="CM1288" s="30"/>
      <c r="CN1288" s="30"/>
      <c r="CO1288" s="30"/>
      <c r="CP1288" s="30"/>
      <c r="CQ1288" s="30"/>
      <c r="CR1288" s="30"/>
    </row>
    <row r="1289" spans="1:96" x14ac:dyDescent="0.25">
      <c r="A1289" s="30" t="s">
        <v>1261</v>
      </c>
      <c r="B1289" s="30">
        <v>6002</v>
      </c>
      <c r="C1289" s="30" t="s">
        <v>2642</v>
      </c>
      <c r="D1289" s="30">
        <v>880</v>
      </c>
      <c r="E1289" s="30"/>
      <c r="F1289" s="30"/>
      <c r="G1289" s="30"/>
      <c r="H1289" s="30"/>
      <c r="I1289" s="30"/>
      <c r="J1289" s="30"/>
      <c r="K1289" s="30"/>
      <c r="L1289" s="30"/>
      <c r="M1289" s="30"/>
      <c r="N1289" s="30"/>
      <c r="O1289" s="30"/>
      <c r="P1289" s="30"/>
      <c r="Q1289" s="30"/>
      <c r="R1289" s="30"/>
      <c r="S1289" s="30"/>
      <c r="T1289" s="30"/>
      <c r="U1289" s="30"/>
      <c r="V1289" s="30"/>
      <c r="W1289" s="30"/>
      <c r="X1289" s="30"/>
      <c r="Y1289" s="30"/>
      <c r="Z1289" s="30"/>
      <c r="AA1289" s="30"/>
      <c r="AB1289" s="30"/>
      <c r="AC1289" s="30"/>
      <c r="AD1289" s="30"/>
      <c r="AE1289" s="30"/>
      <c r="AF1289" s="30"/>
      <c r="AG1289" s="30"/>
      <c r="AH1289" s="30"/>
      <c r="AI1289" s="30"/>
      <c r="AJ1289" s="30"/>
      <c r="AK1289" s="30"/>
      <c r="AL1289" s="30"/>
      <c r="AM1289" s="30"/>
      <c r="AN1289" s="30"/>
      <c r="AO1289" s="30"/>
      <c r="AP1289" s="30"/>
      <c r="AQ1289" s="30"/>
      <c r="AR1289" s="30"/>
      <c r="AS1289" s="30"/>
      <c r="AT1289" s="30"/>
      <c r="AU1289" s="30"/>
      <c r="AV1289" s="30"/>
      <c r="AW1289" s="30"/>
      <c r="AX1289" s="30"/>
      <c r="AY1289" s="30"/>
      <c r="AZ1289" s="30"/>
      <c r="BA1289" s="30"/>
      <c r="BB1289" s="30"/>
      <c r="BC1289" s="30"/>
      <c r="BD1289" s="30"/>
      <c r="BE1289" s="30"/>
      <c r="BF1289" s="30"/>
      <c r="BG1289" s="30"/>
      <c r="BH1289" s="30"/>
      <c r="BI1289" s="30"/>
      <c r="BJ1289" s="30"/>
      <c r="BK1289" s="30"/>
      <c r="BL1289" s="30"/>
      <c r="BM1289" s="30"/>
      <c r="BN1289" s="30"/>
      <c r="BO1289" s="30"/>
      <c r="BP1289" s="30"/>
      <c r="BQ1289" s="30"/>
      <c r="BR1289" s="30"/>
      <c r="BS1289" s="30"/>
      <c r="BT1289" s="30"/>
      <c r="BU1289" s="30"/>
      <c r="BV1289" s="30"/>
      <c r="BW1289" s="30"/>
      <c r="BX1289" s="30"/>
      <c r="BY1289" s="30"/>
      <c r="BZ1289" s="30"/>
      <c r="CA1289" s="30"/>
      <c r="CB1289" s="30"/>
      <c r="CC1289" s="30"/>
      <c r="CD1289" s="30"/>
      <c r="CE1289" s="30"/>
      <c r="CF1289" s="30"/>
      <c r="CG1289" s="30"/>
      <c r="CH1289" s="30"/>
      <c r="CI1289" s="30"/>
      <c r="CJ1289" s="30"/>
      <c r="CK1289" s="30"/>
      <c r="CL1289" s="30"/>
      <c r="CM1289" s="30"/>
      <c r="CN1289" s="30"/>
      <c r="CO1289" s="30"/>
      <c r="CP1289" s="30"/>
      <c r="CQ1289" s="30"/>
      <c r="CR1289" s="30"/>
    </row>
    <row r="1290" spans="1:96" x14ac:dyDescent="0.25">
      <c r="A1290" s="30" t="s">
        <v>1262</v>
      </c>
      <c r="B1290" s="30">
        <v>6044</v>
      </c>
      <c r="C1290" s="30" t="s">
        <v>2829</v>
      </c>
      <c r="D1290" s="30">
        <v>2740</v>
      </c>
      <c r="E1290" s="30"/>
      <c r="F1290" s="30"/>
      <c r="G1290" s="30"/>
      <c r="H1290" s="30"/>
      <c r="I1290" s="30"/>
      <c r="J1290" s="30"/>
      <c r="K1290" s="30"/>
      <c r="L1290" s="30"/>
      <c r="M1290" s="30"/>
      <c r="N1290" s="30"/>
      <c r="O1290" s="30"/>
      <c r="P1290" s="30"/>
      <c r="Q1290" s="30"/>
      <c r="R1290" s="30"/>
      <c r="S1290" s="30"/>
      <c r="T1290" s="30"/>
      <c r="U1290" s="30"/>
      <c r="V1290" s="30"/>
      <c r="W1290" s="30"/>
      <c r="X1290" s="30"/>
      <c r="Y1290" s="30"/>
      <c r="Z1290" s="30"/>
      <c r="AA1290" s="30"/>
      <c r="AB1290" s="30"/>
      <c r="AC1290" s="30"/>
      <c r="AD1290" s="30"/>
      <c r="AE1290" s="30"/>
      <c r="AF1290" s="30"/>
      <c r="AG1290" s="30"/>
      <c r="AH1290" s="30"/>
      <c r="AI1290" s="30"/>
      <c r="AJ1290" s="30"/>
      <c r="AK1290" s="30"/>
      <c r="AL1290" s="30"/>
      <c r="AM1290" s="30"/>
      <c r="AN1290" s="30"/>
      <c r="AO1290" s="30"/>
      <c r="AP1290" s="30"/>
      <c r="AQ1290" s="30"/>
      <c r="AR1290" s="30"/>
      <c r="AS1290" s="30"/>
      <c r="AT1290" s="30"/>
      <c r="AU1290" s="30"/>
      <c r="AV1290" s="30"/>
      <c r="AW1290" s="30"/>
      <c r="AX1290" s="30"/>
      <c r="AY1290" s="30"/>
      <c r="AZ1290" s="30"/>
      <c r="BA1290" s="30"/>
      <c r="BB1290" s="30"/>
      <c r="BC1290" s="30"/>
      <c r="BD1290" s="30"/>
      <c r="BE1290" s="30"/>
      <c r="BF1290" s="30"/>
      <c r="BG1290" s="30"/>
      <c r="BH1290" s="30"/>
      <c r="BI1290" s="30"/>
      <c r="BJ1290" s="30"/>
      <c r="BK1290" s="30"/>
      <c r="BL1290" s="30"/>
      <c r="BM1290" s="30"/>
      <c r="BN1290" s="30"/>
      <c r="BO1290" s="30"/>
      <c r="BP1290" s="30"/>
      <c r="BQ1290" s="30"/>
      <c r="BR1290" s="30"/>
      <c r="BS1290" s="30"/>
      <c r="BT1290" s="30"/>
      <c r="BU1290" s="30"/>
      <c r="BV1290" s="30"/>
      <c r="BW1290" s="30"/>
      <c r="BX1290" s="30"/>
      <c r="BY1290" s="30"/>
      <c r="BZ1290" s="30"/>
      <c r="CA1290" s="30"/>
      <c r="CB1290" s="30"/>
      <c r="CC1290" s="30"/>
      <c r="CD1290" s="30"/>
      <c r="CE1290" s="30"/>
      <c r="CF1290" s="30"/>
      <c r="CG1290" s="30"/>
      <c r="CH1290" s="30"/>
      <c r="CI1290" s="30"/>
      <c r="CJ1290" s="30"/>
      <c r="CK1290" s="30"/>
      <c r="CL1290" s="30"/>
      <c r="CM1290" s="30"/>
      <c r="CN1290" s="30"/>
      <c r="CO1290" s="30"/>
      <c r="CP1290" s="30"/>
      <c r="CQ1290" s="30"/>
      <c r="CR1290" s="30"/>
    </row>
    <row r="1291" spans="1:96" x14ac:dyDescent="0.25">
      <c r="A1291" s="30" t="s">
        <v>1263</v>
      </c>
      <c r="B1291" s="30">
        <v>6520</v>
      </c>
      <c r="C1291" s="30" t="s">
        <v>2829</v>
      </c>
      <c r="D1291" s="30">
        <v>2740</v>
      </c>
      <c r="E1291" s="30"/>
      <c r="F1291" s="30"/>
      <c r="G1291" s="30"/>
      <c r="H1291" s="30"/>
      <c r="I1291" s="30"/>
      <c r="J1291" s="30"/>
      <c r="K1291" s="30"/>
      <c r="L1291" s="30"/>
      <c r="M1291" s="30"/>
      <c r="N1291" s="30"/>
      <c r="O1291" s="30"/>
      <c r="P1291" s="30"/>
      <c r="Q1291" s="30"/>
      <c r="R1291" s="30"/>
      <c r="S1291" s="30"/>
      <c r="T1291" s="30"/>
      <c r="U1291" s="30"/>
      <c r="V1291" s="30"/>
      <c r="W1291" s="30"/>
      <c r="X1291" s="30"/>
      <c r="Y1291" s="30"/>
      <c r="Z1291" s="30"/>
      <c r="AA1291" s="30"/>
      <c r="AB1291" s="30"/>
      <c r="AC1291" s="30"/>
      <c r="AD1291" s="30"/>
      <c r="AE1291" s="30"/>
      <c r="AF1291" s="30"/>
      <c r="AG1291" s="30"/>
      <c r="AH1291" s="30"/>
      <c r="AI1291" s="30"/>
      <c r="AJ1291" s="30"/>
      <c r="AK1291" s="30"/>
      <c r="AL1291" s="30"/>
      <c r="AM1291" s="30"/>
      <c r="AN1291" s="30"/>
      <c r="AO1291" s="30"/>
      <c r="AP1291" s="30"/>
      <c r="AQ1291" s="30"/>
      <c r="AR1291" s="30"/>
      <c r="AS1291" s="30"/>
      <c r="AT1291" s="30"/>
      <c r="AU1291" s="30"/>
      <c r="AV1291" s="30"/>
      <c r="AW1291" s="30"/>
      <c r="AX1291" s="30"/>
      <c r="AY1291" s="30"/>
      <c r="AZ1291" s="30"/>
      <c r="BA1291" s="30"/>
      <c r="BB1291" s="30"/>
      <c r="BC1291" s="30"/>
      <c r="BD1291" s="30"/>
      <c r="BE1291" s="30"/>
      <c r="BF1291" s="30"/>
      <c r="BG1291" s="30"/>
      <c r="BH1291" s="30"/>
      <c r="BI1291" s="30"/>
      <c r="BJ1291" s="30"/>
      <c r="BK1291" s="30"/>
      <c r="BL1291" s="30"/>
      <c r="BM1291" s="30"/>
      <c r="BN1291" s="30"/>
      <c r="BO1291" s="30"/>
      <c r="BP1291" s="30"/>
      <c r="BQ1291" s="30"/>
      <c r="BR1291" s="30"/>
      <c r="BS1291" s="30"/>
      <c r="BT1291" s="30"/>
      <c r="BU1291" s="30"/>
      <c r="BV1291" s="30"/>
      <c r="BW1291" s="30"/>
      <c r="BX1291" s="30"/>
      <c r="BY1291" s="30"/>
      <c r="BZ1291" s="30"/>
      <c r="CA1291" s="30"/>
      <c r="CB1291" s="30"/>
      <c r="CC1291" s="30"/>
      <c r="CD1291" s="30"/>
      <c r="CE1291" s="30"/>
      <c r="CF1291" s="30"/>
      <c r="CG1291" s="30"/>
      <c r="CH1291" s="30"/>
      <c r="CI1291" s="30"/>
      <c r="CJ1291" s="30"/>
      <c r="CK1291" s="30"/>
      <c r="CL1291" s="30"/>
      <c r="CM1291" s="30"/>
      <c r="CN1291" s="30"/>
      <c r="CO1291" s="30"/>
      <c r="CP1291" s="30"/>
      <c r="CQ1291" s="30"/>
      <c r="CR1291" s="30"/>
    </row>
    <row r="1292" spans="1:96" x14ac:dyDescent="0.25">
      <c r="A1292" s="30" t="s">
        <v>1264</v>
      </c>
      <c r="B1292" s="30">
        <v>6046</v>
      </c>
      <c r="C1292" s="30" t="s">
        <v>2829</v>
      </c>
      <c r="D1292" s="30">
        <v>2740</v>
      </c>
      <c r="E1292" s="30"/>
      <c r="F1292" s="30"/>
      <c r="G1292" s="30"/>
      <c r="H1292" s="30"/>
      <c r="I1292" s="30"/>
      <c r="J1292" s="30"/>
      <c r="K1292" s="30"/>
      <c r="L1292" s="30"/>
      <c r="M1292" s="30"/>
      <c r="N1292" s="30"/>
      <c r="O1292" s="30"/>
      <c r="P1292" s="30"/>
      <c r="Q1292" s="30"/>
      <c r="R1292" s="30"/>
      <c r="S1292" s="30"/>
      <c r="T1292" s="30"/>
      <c r="U1292" s="30"/>
      <c r="V1292" s="30"/>
      <c r="W1292" s="30"/>
      <c r="X1292" s="30"/>
      <c r="Y1292" s="30"/>
      <c r="Z1292" s="30"/>
      <c r="AA1292" s="30"/>
      <c r="AB1292" s="30"/>
      <c r="AC1292" s="30"/>
      <c r="AD1292" s="30"/>
      <c r="AE1292" s="30"/>
      <c r="AF1292" s="30"/>
      <c r="AG1292" s="30"/>
      <c r="AH1292" s="30"/>
      <c r="AI1292" s="30"/>
      <c r="AJ1292" s="30"/>
      <c r="AK1292" s="30"/>
      <c r="AL1292" s="30"/>
      <c r="AM1292" s="30"/>
      <c r="AN1292" s="30"/>
      <c r="AO1292" s="30"/>
      <c r="AP1292" s="30"/>
      <c r="AQ1292" s="30"/>
      <c r="AR1292" s="30"/>
      <c r="AS1292" s="30"/>
      <c r="AT1292" s="30"/>
      <c r="AU1292" s="30"/>
      <c r="AV1292" s="30"/>
      <c r="AW1292" s="30"/>
      <c r="AX1292" s="30"/>
      <c r="AY1292" s="30"/>
      <c r="AZ1292" s="30"/>
      <c r="BA1292" s="30"/>
      <c r="BB1292" s="30"/>
      <c r="BC1292" s="30"/>
      <c r="BD1292" s="30"/>
      <c r="BE1292" s="30"/>
      <c r="BF1292" s="30"/>
      <c r="BG1292" s="30"/>
      <c r="BH1292" s="30"/>
      <c r="BI1292" s="30"/>
      <c r="BJ1292" s="30"/>
      <c r="BK1292" s="30"/>
      <c r="BL1292" s="30"/>
      <c r="BM1292" s="30"/>
      <c r="BN1292" s="30"/>
      <c r="BO1292" s="30"/>
      <c r="BP1292" s="30"/>
      <c r="BQ1292" s="30"/>
      <c r="BR1292" s="30"/>
      <c r="BS1292" s="30"/>
      <c r="BT1292" s="30"/>
      <c r="BU1292" s="30"/>
      <c r="BV1292" s="30"/>
      <c r="BW1292" s="30"/>
      <c r="BX1292" s="30"/>
      <c r="BY1292" s="30"/>
      <c r="BZ1292" s="30"/>
      <c r="CA1292" s="30"/>
      <c r="CB1292" s="30"/>
      <c r="CC1292" s="30"/>
      <c r="CD1292" s="30"/>
      <c r="CE1292" s="30"/>
      <c r="CF1292" s="30"/>
      <c r="CG1292" s="30"/>
      <c r="CH1292" s="30"/>
      <c r="CI1292" s="30"/>
      <c r="CJ1292" s="30"/>
      <c r="CK1292" s="30"/>
      <c r="CL1292" s="30"/>
      <c r="CM1292" s="30"/>
      <c r="CN1292" s="30"/>
      <c r="CO1292" s="30"/>
      <c r="CP1292" s="30"/>
      <c r="CQ1292" s="30"/>
      <c r="CR1292" s="30"/>
    </row>
    <row r="1293" spans="1:96" x14ac:dyDescent="0.25">
      <c r="A1293" s="30" t="s">
        <v>1265</v>
      </c>
      <c r="B1293" s="30">
        <v>501</v>
      </c>
      <c r="C1293" s="30" t="s">
        <v>2653</v>
      </c>
      <c r="D1293" s="30">
        <v>10</v>
      </c>
      <c r="E1293" s="30"/>
      <c r="F1293" s="30"/>
      <c r="G1293" s="30"/>
      <c r="H1293" s="30"/>
      <c r="I1293" s="30"/>
      <c r="J1293" s="30"/>
      <c r="K1293" s="30"/>
      <c r="L1293" s="30"/>
      <c r="M1293" s="30"/>
      <c r="N1293" s="30"/>
      <c r="O1293" s="30"/>
      <c r="P1293" s="30"/>
      <c r="Q1293" s="30"/>
      <c r="R1293" s="30"/>
      <c r="S1293" s="30"/>
      <c r="T1293" s="30"/>
      <c r="U1293" s="30"/>
      <c r="V1293" s="30"/>
      <c r="W1293" s="30"/>
      <c r="X1293" s="30"/>
      <c r="Y1293" s="30"/>
      <c r="Z1293" s="30"/>
      <c r="AA1293" s="30"/>
      <c r="AB1293" s="30"/>
      <c r="AC1293" s="30"/>
      <c r="AD1293" s="30"/>
      <c r="AE1293" s="30"/>
      <c r="AF1293" s="30"/>
      <c r="AG1293" s="30"/>
      <c r="AH1293" s="30"/>
      <c r="AI1293" s="30"/>
      <c r="AJ1293" s="30"/>
      <c r="AK1293" s="30"/>
      <c r="AL1293" s="30"/>
      <c r="AM1293" s="30"/>
      <c r="AN1293" s="30"/>
      <c r="AO1293" s="30"/>
      <c r="AP1293" s="30"/>
      <c r="AQ1293" s="30"/>
      <c r="AR1293" s="30"/>
      <c r="AS1293" s="30"/>
      <c r="AT1293" s="30"/>
      <c r="AU1293" s="30"/>
      <c r="AV1293" s="30"/>
      <c r="AW1293" s="30"/>
      <c r="AX1293" s="30"/>
      <c r="AY1293" s="30"/>
      <c r="AZ1293" s="30"/>
      <c r="BA1293" s="30"/>
      <c r="BB1293" s="30"/>
      <c r="BC1293" s="30"/>
      <c r="BD1293" s="30"/>
      <c r="BE1293" s="30"/>
      <c r="BF1293" s="30"/>
      <c r="BG1293" s="30"/>
      <c r="BH1293" s="30"/>
      <c r="BI1293" s="30"/>
      <c r="BJ1293" s="30"/>
      <c r="BK1293" s="30"/>
      <c r="BL1293" s="30"/>
      <c r="BM1293" s="30"/>
      <c r="BN1293" s="30"/>
      <c r="BO1293" s="30"/>
      <c r="BP1293" s="30"/>
      <c r="BQ1293" s="30"/>
      <c r="BR1293" s="30"/>
      <c r="BS1293" s="30"/>
      <c r="BT1293" s="30"/>
      <c r="BU1293" s="30"/>
      <c r="BV1293" s="30"/>
      <c r="BW1293" s="30"/>
      <c r="BX1293" s="30"/>
      <c r="BY1293" s="30"/>
      <c r="BZ1293" s="30"/>
      <c r="CA1293" s="30"/>
      <c r="CB1293" s="30"/>
      <c r="CC1293" s="30"/>
      <c r="CD1293" s="30"/>
      <c r="CE1293" s="30"/>
      <c r="CF1293" s="30"/>
      <c r="CG1293" s="30"/>
      <c r="CH1293" s="30"/>
      <c r="CI1293" s="30"/>
      <c r="CJ1293" s="30"/>
      <c r="CK1293" s="30"/>
      <c r="CL1293" s="30"/>
      <c r="CM1293" s="30"/>
      <c r="CN1293" s="30"/>
      <c r="CO1293" s="30"/>
      <c r="CP1293" s="30"/>
      <c r="CQ1293" s="30"/>
      <c r="CR1293" s="30"/>
    </row>
    <row r="1294" spans="1:96" x14ac:dyDescent="0.25">
      <c r="A1294" s="30" t="s">
        <v>1266</v>
      </c>
      <c r="B1294" s="30">
        <v>6018</v>
      </c>
      <c r="C1294" s="30" t="s">
        <v>2669</v>
      </c>
      <c r="D1294" s="30">
        <v>980</v>
      </c>
      <c r="E1294" s="30"/>
      <c r="F1294" s="30"/>
      <c r="G1294" s="30"/>
      <c r="H1294" s="30"/>
      <c r="I1294" s="30"/>
      <c r="J1294" s="30"/>
      <c r="K1294" s="30"/>
      <c r="L1294" s="30"/>
      <c r="M1294" s="30"/>
      <c r="N1294" s="30"/>
      <c r="O1294" s="30"/>
      <c r="P1294" s="30"/>
      <c r="Q1294" s="30"/>
      <c r="R1294" s="30"/>
      <c r="S1294" s="30"/>
      <c r="T1294" s="30"/>
      <c r="U1294" s="30"/>
      <c r="V1294" s="30"/>
      <c r="W1294" s="30"/>
      <c r="X1294" s="30"/>
      <c r="Y1294" s="30"/>
      <c r="Z1294" s="30"/>
      <c r="AA1294" s="30"/>
      <c r="AB1294" s="30"/>
      <c r="AC1294" s="30"/>
      <c r="AD1294" s="30"/>
      <c r="AE1294" s="30"/>
      <c r="AF1294" s="30"/>
      <c r="AG1294" s="30"/>
      <c r="AH1294" s="30"/>
      <c r="AI1294" s="30"/>
      <c r="AJ1294" s="30"/>
      <c r="AK1294" s="30"/>
      <c r="AL1294" s="30"/>
      <c r="AM1294" s="30"/>
      <c r="AN1294" s="30"/>
      <c r="AO1294" s="30"/>
      <c r="AP1294" s="30"/>
      <c r="AQ1294" s="30"/>
      <c r="AR1294" s="30"/>
      <c r="AS1294" s="30"/>
      <c r="AT1294" s="30"/>
      <c r="AU1294" s="30"/>
      <c r="AV1294" s="30"/>
      <c r="AW1294" s="30"/>
      <c r="AX1294" s="30"/>
      <c r="AY1294" s="30"/>
      <c r="AZ1294" s="30"/>
      <c r="BA1294" s="30"/>
      <c r="BB1294" s="30"/>
      <c r="BC1294" s="30"/>
      <c r="BD1294" s="30"/>
      <c r="BE1294" s="30"/>
      <c r="BF1294" s="30"/>
      <c r="BG1294" s="30"/>
      <c r="BH1294" s="30"/>
      <c r="BI1294" s="30"/>
      <c r="BJ1294" s="30"/>
      <c r="BK1294" s="30"/>
      <c r="BL1294" s="30"/>
      <c r="BM1294" s="30"/>
      <c r="BN1294" s="30"/>
      <c r="BO1294" s="30"/>
      <c r="BP1294" s="30"/>
      <c r="BQ1294" s="30"/>
      <c r="BR1294" s="30"/>
      <c r="BS1294" s="30"/>
      <c r="BT1294" s="30"/>
      <c r="BU1294" s="30"/>
      <c r="BV1294" s="30"/>
      <c r="BW1294" s="30"/>
      <c r="BX1294" s="30"/>
      <c r="BY1294" s="30"/>
      <c r="BZ1294" s="30"/>
      <c r="CA1294" s="30"/>
      <c r="CB1294" s="30"/>
      <c r="CC1294" s="30"/>
      <c r="CD1294" s="30"/>
      <c r="CE1294" s="30"/>
      <c r="CF1294" s="30"/>
      <c r="CG1294" s="30"/>
      <c r="CH1294" s="30"/>
      <c r="CI1294" s="30"/>
      <c r="CJ1294" s="30"/>
      <c r="CK1294" s="30"/>
      <c r="CL1294" s="30"/>
      <c r="CM1294" s="30"/>
      <c r="CN1294" s="30"/>
      <c r="CO1294" s="30"/>
      <c r="CP1294" s="30"/>
      <c r="CQ1294" s="30"/>
      <c r="CR1294" s="30"/>
    </row>
    <row r="1295" spans="1:96" x14ac:dyDescent="0.25">
      <c r="A1295" s="30" t="s">
        <v>1267</v>
      </c>
      <c r="B1295" s="30">
        <v>5994</v>
      </c>
      <c r="C1295" s="30" t="s">
        <v>2666</v>
      </c>
      <c r="D1295" s="30">
        <v>1420</v>
      </c>
      <c r="E1295" s="30"/>
      <c r="F1295" s="30"/>
      <c r="G1295" s="30"/>
      <c r="H1295" s="30"/>
      <c r="I1295" s="30"/>
      <c r="J1295" s="30"/>
      <c r="K1295" s="30"/>
      <c r="L1295" s="30"/>
      <c r="M1295" s="30"/>
      <c r="N1295" s="30"/>
      <c r="O1295" s="30"/>
      <c r="P1295" s="30"/>
      <c r="Q1295" s="30"/>
      <c r="R1295" s="30"/>
      <c r="S1295" s="30"/>
      <c r="T1295" s="30"/>
      <c r="U1295" s="30"/>
      <c r="V1295" s="30"/>
      <c r="W1295" s="30"/>
      <c r="X1295" s="30"/>
      <c r="Y1295" s="30"/>
      <c r="Z1295" s="30"/>
      <c r="AA1295" s="30"/>
      <c r="AB1295" s="30"/>
      <c r="AC1295" s="30"/>
      <c r="AD1295" s="30"/>
      <c r="AE1295" s="30"/>
      <c r="AF1295" s="30"/>
      <c r="AG1295" s="30"/>
      <c r="AH1295" s="30"/>
      <c r="AI1295" s="30"/>
      <c r="AJ1295" s="30"/>
      <c r="AK1295" s="30"/>
      <c r="AL1295" s="30"/>
      <c r="AM1295" s="30"/>
      <c r="AN1295" s="30"/>
      <c r="AO1295" s="30"/>
      <c r="AP1295" s="30"/>
      <c r="AQ1295" s="30"/>
      <c r="AR1295" s="30"/>
      <c r="AS1295" s="30"/>
      <c r="AT1295" s="30"/>
      <c r="AU1295" s="30"/>
      <c r="AV1295" s="30"/>
      <c r="AW1295" s="30"/>
      <c r="AX1295" s="30"/>
      <c r="AY1295" s="30"/>
      <c r="AZ1295" s="30"/>
      <c r="BA1295" s="30"/>
      <c r="BB1295" s="30"/>
      <c r="BC1295" s="30"/>
      <c r="BD1295" s="30"/>
      <c r="BE1295" s="30"/>
      <c r="BF1295" s="30"/>
      <c r="BG1295" s="30"/>
      <c r="BH1295" s="30"/>
      <c r="BI1295" s="30"/>
      <c r="BJ1295" s="30"/>
      <c r="BK1295" s="30"/>
      <c r="BL1295" s="30"/>
      <c r="BM1295" s="30"/>
      <c r="BN1295" s="30"/>
      <c r="BO1295" s="30"/>
      <c r="BP1295" s="30"/>
      <c r="BQ1295" s="30"/>
      <c r="BR1295" s="30"/>
      <c r="BS1295" s="30"/>
      <c r="BT1295" s="30"/>
      <c r="BU1295" s="30"/>
      <c r="BV1295" s="30"/>
      <c r="BW1295" s="30"/>
      <c r="BX1295" s="30"/>
      <c r="BY1295" s="30"/>
      <c r="BZ1295" s="30"/>
      <c r="CA1295" s="30"/>
      <c r="CB1295" s="30"/>
      <c r="CC1295" s="30"/>
      <c r="CD1295" s="30"/>
      <c r="CE1295" s="30"/>
      <c r="CF1295" s="30"/>
      <c r="CG1295" s="30"/>
      <c r="CH1295" s="30"/>
      <c r="CI1295" s="30"/>
      <c r="CJ1295" s="30"/>
      <c r="CK1295" s="30"/>
      <c r="CL1295" s="30"/>
      <c r="CM1295" s="30"/>
      <c r="CN1295" s="30"/>
      <c r="CO1295" s="30"/>
      <c r="CP1295" s="30"/>
      <c r="CQ1295" s="30"/>
      <c r="CR1295" s="30"/>
    </row>
    <row r="1296" spans="1:96" x14ac:dyDescent="0.25">
      <c r="A1296" s="30" t="s">
        <v>1268</v>
      </c>
      <c r="B1296" s="30">
        <v>6026</v>
      </c>
      <c r="C1296" s="30" t="s">
        <v>2780</v>
      </c>
      <c r="D1296" s="30">
        <v>2035</v>
      </c>
      <c r="E1296" s="30"/>
      <c r="F1296" s="30"/>
      <c r="G1296" s="30"/>
      <c r="H1296" s="30"/>
      <c r="I1296" s="30"/>
      <c r="J1296" s="30"/>
      <c r="K1296" s="30"/>
      <c r="L1296" s="30"/>
      <c r="M1296" s="30"/>
      <c r="N1296" s="30"/>
      <c r="O1296" s="30"/>
      <c r="P1296" s="30"/>
      <c r="Q1296" s="30"/>
      <c r="R1296" s="30"/>
      <c r="S1296" s="30"/>
      <c r="T1296" s="30"/>
      <c r="U1296" s="30"/>
      <c r="V1296" s="30"/>
      <c r="W1296" s="30"/>
      <c r="X1296" s="30"/>
      <c r="Y1296" s="30"/>
      <c r="Z1296" s="30"/>
      <c r="AA1296" s="30"/>
      <c r="AB1296" s="30"/>
      <c r="AC1296" s="30"/>
      <c r="AD1296" s="30"/>
      <c r="AE1296" s="30"/>
      <c r="AF1296" s="30"/>
      <c r="AG1296" s="30"/>
      <c r="AH1296" s="30"/>
      <c r="AI1296" s="30"/>
      <c r="AJ1296" s="30"/>
      <c r="AK1296" s="30"/>
      <c r="AL1296" s="30"/>
      <c r="AM1296" s="30"/>
      <c r="AN1296" s="30"/>
      <c r="AO1296" s="30"/>
      <c r="AP1296" s="30"/>
      <c r="AQ1296" s="30"/>
      <c r="AR1296" s="30"/>
      <c r="AS1296" s="30"/>
      <c r="AT1296" s="30"/>
      <c r="AU1296" s="30"/>
      <c r="AV1296" s="30"/>
      <c r="AW1296" s="30"/>
      <c r="AX1296" s="30"/>
      <c r="AY1296" s="30"/>
      <c r="AZ1296" s="30"/>
      <c r="BA1296" s="30"/>
      <c r="BB1296" s="30"/>
      <c r="BC1296" s="30"/>
      <c r="BD1296" s="30"/>
      <c r="BE1296" s="30"/>
      <c r="BF1296" s="30"/>
      <c r="BG1296" s="30"/>
      <c r="BH1296" s="30"/>
      <c r="BI1296" s="30"/>
      <c r="BJ1296" s="30"/>
      <c r="BK1296" s="30"/>
      <c r="BL1296" s="30"/>
      <c r="BM1296" s="30"/>
      <c r="BN1296" s="30"/>
      <c r="BO1296" s="30"/>
      <c r="BP1296" s="30"/>
      <c r="BQ1296" s="30"/>
      <c r="BR1296" s="30"/>
      <c r="BS1296" s="30"/>
      <c r="BT1296" s="30"/>
      <c r="BU1296" s="30"/>
      <c r="BV1296" s="30"/>
      <c r="BW1296" s="30"/>
      <c r="BX1296" s="30"/>
      <c r="BY1296" s="30"/>
      <c r="BZ1296" s="30"/>
      <c r="CA1296" s="30"/>
      <c r="CB1296" s="30"/>
      <c r="CC1296" s="30"/>
      <c r="CD1296" s="30"/>
      <c r="CE1296" s="30"/>
      <c r="CF1296" s="30"/>
      <c r="CG1296" s="30"/>
      <c r="CH1296" s="30"/>
      <c r="CI1296" s="30"/>
      <c r="CJ1296" s="30"/>
      <c r="CK1296" s="30"/>
      <c r="CL1296" s="30"/>
      <c r="CM1296" s="30"/>
      <c r="CN1296" s="30"/>
      <c r="CO1296" s="30"/>
      <c r="CP1296" s="30"/>
      <c r="CQ1296" s="30"/>
      <c r="CR1296" s="30"/>
    </row>
    <row r="1297" spans="1:96" x14ac:dyDescent="0.25">
      <c r="A1297" s="30" t="s">
        <v>1269</v>
      </c>
      <c r="B1297" s="30">
        <v>6058</v>
      </c>
      <c r="C1297" s="30" t="s">
        <v>2888</v>
      </c>
      <c r="D1297" s="30">
        <v>2180</v>
      </c>
      <c r="E1297" s="30"/>
      <c r="F1297" s="30"/>
      <c r="G1297" s="30"/>
      <c r="H1297" s="30"/>
      <c r="I1297" s="30"/>
      <c r="J1297" s="30"/>
      <c r="K1297" s="30"/>
      <c r="L1297" s="30"/>
      <c r="M1297" s="30"/>
      <c r="N1297" s="30"/>
      <c r="O1297" s="30"/>
      <c r="P1297" s="30"/>
      <c r="Q1297" s="30"/>
      <c r="R1297" s="30"/>
      <c r="S1297" s="30"/>
      <c r="T1297" s="30"/>
      <c r="U1297" s="30"/>
      <c r="V1297" s="30"/>
      <c r="W1297" s="30"/>
      <c r="X1297" s="30"/>
      <c r="Y1297" s="30"/>
      <c r="Z1297" s="30"/>
      <c r="AA1297" s="30"/>
      <c r="AB1297" s="30"/>
      <c r="AC1297" s="30"/>
      <c r="AD1297" s="30"/>
      <c r="AE1297" s="30"/>
      <c r="AF1297" s="30"/>
      <c r="AG1297" s="30"/>
      <c r="AH1297" s="30"/>
      <c r="AI1297" s="30"/>
      <c r="AJ1297" s="30"/>
      <c r="AK1297" s="30"/>
      <c r="AL1297" s="30"/>
      <c r="AM1297" s="30"/>
      <c r="AN1297" s="30"/>
      <c r="AO1297" s="30"/>
      <c r="AP1297" s="30"/>
      <c r="AQ1297" s="30"/>
      <c r="AR1297" s="30"/>
      <c r="AS1297" s="30"/>
      <c r="AT1297" s="30"/>
      <c r="AU1297" s="30"/>
      <c r="AV1297" s="30"/>
      <c r="AW1297" s="30"/>
      <c r="AX1297" s="30"/>
      <c r="AY1297" s="30"/>
      <c r="AZ1297" s="30"/>
      <c r="BA1297" s="30"/>
      <c r="BB1297" s="30"/>
      <c r="BC1297" s="30"/>
      <c r="BD1297" s="30"/>
      <c r="BE1297" s="30"/>
      <c r="BF1297" s="30"/>
      <c r="BG1297" s="30"/>
      <c r="BH1297" s="30"/>
      <c r="BI1297" s="30"/>
      <c r="BJ1297" s="30"/>
      <c r="BK1297" s="30"/>
      <c r="BL1297" s="30"/>
      <c r="BM1297" s="30"/>
      <c r="BN1297" s="30"/>
      <c r="BO1297" s="30"/>
      <c r="BP1297" s="30"/>
      <c r="BQ1297" s="30"/>
      <c r="BR1297" s="30"/>
      <c r="BS1297" s="30"/>
      <c r="BT1297" s="30"/>
      <c r="BU1297" s="30"/>
      <c r="BV1297" s="30"/>
      <c r="BW1297" s="30"/>
      <c r="BX1297" s="30"/>
      <c r="BY1297" s="30"/>
      <c r="BZ1297" s="30"/>
      <c r="CA1297" s="30"/>
      <c r="CB1297" s="30"/>
      <c r="CC1297" s="30"/>
      <c r="CD1297" s="30"/>
      <c r="CE1297" s="30"/>
      <c r="CF1297" s="30"/>
      <c r="CG1297" s="30"/>
      <c r="CH1297" s="30"/>
      <c r="CI1297" s="30"/>
      <c r="CJ1297" s="30"/>
      <c r="CK1297" s="30"/>
      <c r="CL1297" s="30"/>
      <c r="CM1297" s="30"/>
      <c r="CN1297" s="30"/>
      <c r="CO1297" s="30"/>
      <c r="CP1297" s="30"/>
      <c r="CQ1297" s="30"/>
      <c r="CR1297" s="30"/>
    </row>
    <row r="1298" spans="1:96" x14ac:dyDescent="0.25">
      <c r="A1298" s="30" t="s">
        <v>1270</v>
      </c>
      <c r="B1298" s="30">
        <v>6068</v>
      </c>
      <c r="C1298" s="30" t="s">
        <v>2696</v>
      </c>
      <c r="D1298" s="30">
        <v>180</v>
      </c>
      <c r="E1298" s="30"/>
      <c r="F1298" s="30"/>
      <c r="G1298" s="30"/>
      <c r="H1298" s="30"/>
      <c r="I1298" s="30"/>
      <c r="J1298" s="30"/>
      <c r="K1298" s="30"/>
      <c r="L1298" s="30"/>
      <c r="M1298" s="30"/>
      <c r="N1298" s="30"/>
      <c r="O1298" s="30"/>
      <c r="P1298" s="30"/>
      <c r="Q1298" s="30"/>
      <c r="R1298" s="30"/>
      <c r="S1298" s="30"/>
      <c r="T1298" s="30"/>
      <c r="U1298" s="30"/>
      <c r="V1298" s="30"/>
      <c r="W1298" s="30"/>
      <c r="X1298" s="30"/>
      <c r="Y1298" s="30"/>
      <c r="Z1298" s="30"/>
      <c r="AA1298" s="30"/>
      <c r="AB1298" s="30"/>
      <c r="AC1298" s="30"/>
      <c r="AD1298" s="30"/>
      <c r="AE1298" s="30"/>
      <c r="AF1298" s="30"/>
      <c r="AG1298" s="30"/>
      <c r="AH1298" s="30"/>
      <c r="AI1298" s="30"/>
      <c r="AJ1298" s="30"/>
      <c r="AK1298" s="30"/>
      <c r="AL1298" s="30"/>
      <c r="AM1298" s="30"/>
      <c r="AN1298" s="30"/>
      <c r="AO1298" s="30"/>
      <c r="AP1298" s="30"/>
      <c r="AQ1298" s="30"/>
      <c r="AR1298" s="30"/>
      <c r="AS1298" s="30"/>
      <c r="AT1298" s="30"/>
      <c r="AU1298" s="30"/>
      <c r="AV1298" s="30"/>
      <c r="AW1298" s="30"/>
      <c r="AX1298" s="30"/>
      <c r="AY1298" s="30"/>
      <c r="AZ1298" s="30"/>
      <c r="BA1298" s="30"/>
      <c r="BB1298" s="30"/>
      <c r="BC1298" s="30"/>
      <c r="BD1298" s="30"/>
      <c r="BE1298" s="30"/>
      <c r="BF1298" s="30"/>
      <c r="BG1298" s="30"/>
      <c r="BH1298" s="30"/>
      <c r="BI1298" s="30"/>
      <c r="BJ1298" s="30"/>
      <c r="BK1298" s="30"/>
      <c r="BL1298" s="30"/>
      <c r="BM1298" s="30"/>
      <c r="BN1298" s="30"/>
      <c r="BO1298" s="30"/>
      <c r="BP1298" s="30"/>
      <c r="BQ1298" s="30"/>
      <c r="BR1298" s="30"/>
      <c r="BS1298" s="30"/>
      <c r="BT1298" s="30"/>
      <c r="BU1298" s="30"/>
      <c r="BV1298" s="30"/>
      <c r="BW1298" s="30"/>
      <c r="BX1298" s="30"/>
      <c r="BY1298" s="30"/>
      <c r="BZ1298" s="30"/>
      <c r="CA1298" s="30"/>
      <c r="CB1298" s="30"/>
      <c r="CC1298" s="30"/>
      <c r="CD1298" s="30"/>
      <c r="CE1298" s="30"/>
      <c r="CF1298" s="30"/>
      <c r="CG1298" s="30"/>
      <c r="CH1298" s="30"/>
      <c r="CI1298" s="30"/>
      <c r="CJ1298" s="30"/>
      <c r="CK1298" s="30"/>
      <c r="CL1298" s="30"/>
      <c r="CM1298" s="30"/>
      <c r="CN1298" s="30"/>
      <c r="CO1298" s="30"/>
      <c r="CP1298" s="30"/>
      <c r="CQ1298" s="30"/>
      <c r="CR1298" s="30"/>
    </row>
    <row r="1299" spans="1:96" x14ac:dyDescent="0.25">
      <c r="A1299" s="30" t="s">
        <v>1271</v>
      </c>
      <c r="B1299" s="30">
        <v>5093</v>
      </c>
      <c r="C1299" s="30" t="s">
        <v>2792</v>
      </c>
      <c r="D1299" s="30">
        <v>1080</v>
      </c>
      <c r="E1299" s="30"/>
      <c r="F1299" s="30"/>
      <c r="G1299" s="30"/>
      <c r="H1299" s="30"/>
      <c r="I1299" s="30"/>
      <c r="J1299" s="30"/>
      <c r="K1299" s="30"/>
      <c r="L1299" s="30"/>
      <c r="M1299" s="30"/>
      <c r="N1299" s="30"/>
      <c r="O1299" s="30"/>
      <c r="P1299" s="30"/>
      <c r="Q1299" s="30"/>
      <c r="R1299" s="30"/>
      <c r="S1299" s="30"/>
      <c r="T1299" s="30"/>
      <c r="U1299" s="30"/>
      <c r="V1299" s="30"/>
      <c r="W1299" s="30"/>
      <c r="X1299" s="30"/>
      <c r="Y1299" s="30"/>
      <c r="Z1299" s="30"/>
      <c r="AA1299" s="30"/>
      <c r="AB1299" s="30"/>
      <c r="AC1299" s="30"/>
      <c r="AD1299" s="30"/>
      <c r="AE1299" s="30"/>
      <c r="AF1299" s="30"/>
      <c r="AG1299" s="30"/>
      <c r="AH1299" s="30"/>
      <c r="AI1299" s="30"/>
      <c r="AJ1299" s="30"/>
      <c r="AK1299" s="30"/>
      <c r="AL1299" s="30"/>
      <c r="AM1299" s="30"/>
      <c r="AN1299" s="30"/>
      <c r="AO1299" s="30"/>
      <c r="AP1299" s="30"/>
      <c r="AQ1299" s="30"/>
      <c r="AR1299" s="30"/>
      <c r="AS1299" s="30"/>
      <c r="AT1299" s="30"/>
      <c r="AU1299" s="30"/>
      <c r="AV1299" s="30"/>
      <c r="AW1299" s="30"/>
      <c r="AX1299" s="30"/>
      <c r="AY1299" s="30"/>
      <c r="AZ1299" s="30"/>
      <c r="BA1299" s="30"/>
      <c r="BB1299" s="30"/>
      <c r="BC1299" s="30"/>
      <c r="BD1299" s="30"/>
      <c r="BE1299" s="30"/>
      <c r="BF1299" s="30"/>
      <c r="BG1299" s="30"/>
      <c r="BH1299" s="30"/>
      <c r="BI1299" s="30"/>
      <c r="BJ1299" s="30"/>
      <c r="BK1299" s="30"/>
      <c r="BL1299" s="30"/>
      <c r="BM1299" s="30"/>
      <c r="BN1299" s="30"/>
      <c r="BO1299" s="30"/>
      <c r="BP1299" s="30"/>
      <c r="BQ1299" s="30"/>
      <c r="BR1299" s="30"/>
      <c r="BS1299" s="30"/>
      <c r="BT1299" s="30"/>
      <c r="BU1299" s="30"/>
      <c r="BV1299" s="30"/>
      <c r="BW1299" s="30"/>
      <c r="BX1299" s="30"/>
      <c r="BY1299" s="30"/>
      <c r="BZ1299" s="30"/>
      <c r="CA1299" s="30"/>
      <c r="CB1299" s="30"/>
      <c r="CC1299" s="30"/>
      <c r="CD1299" s="30"/>
      <c r="CE1299" s="30"/>
      <c r="CF1299" s="30"/>
      <c r="CG1299" s="30"/>
      <c r="CH1299" s="30"/>
      <c r="CI1299" s="30"/>
      <c r="CJ1299" s="30"/>
      <c r="CK1299" s="30"/>
      <c r="CL1299" s="30"/>
      <c r="CM1299" s="30"/>
      <c r="CN1299" s="30"/>
      <c r="CO1299" s="30"/>
      <c r="CP1299" s="30"/>
      <c r="CQ1299" s="30"/>
      <c r="CR1299" s="30"/>
    </row>
    <row r="1300" spans="1:96" x14ac:dyDescent="0.25">
      <c r="A1300" s="30" t="s">
        <v>1272</v>
      </c>
      <c r="B1300" s="30">
        <v>8064</v>
      </c>
      <c r="C1300" s="30" t="s">
        <v>2716</v>
      </c>
      <c r="D1300" s="30">
        <v>140</v>
      </c>
      <c r="E1300" s="30"/>
      <c r="F1300" s="30"/>
      <c r="G1300" s="30"/>
      <c r="H1300" s="30"/>
      <c r="I1300" s="30"/>
      <c r="J1300" s="30"/>
      <c r="K1300" s="30"/>
      <c r="L1300" s="30"/>
      <c r="M1300" s="30"/>
      <c r="N1300" s="30"/>
      <c r="O1300" s="30"/>
      <c r="P1300" s="30"/>
      <c r="Q1300" s="30"/>
      <c r="R1300" s="30"/>
      <c r="S1300" s="30"/>
      <c r="T1300" s="30"/>
      <c r="U1300" s="30"/>
      <c r="V1300" s="30"/>
      <c r="W1300" s="30"/>
      <c r="X1300" s="30"/>
      <c r="Y1300" s="30"/>
      <c r="Z1300" s="30"/>
      <c r="AA1300" s="30"/>
      <c r="AB1300" s="30"/>
      <c r="AC1300" s="30"/>
      <c r="AD1300" s="30"/>
      <c r="AE1300" s="30"/>
      <c r="AF1300" s="30"/>
      <c r="AG1300" s="30"/>
      <c r="AH1300" s="30"/>
      <c r="AI1300" s="30"/>
      <c r="AJ1300" s="30"/>
      <c r="AK1300" s="30"/>
      <c r="AL1300" s="30"/>
      <c r="AM1300" s="30"/>
      <c r="AN1300" s="30"/>
      <c r="AO1300" s="30"/>
      <c r="AP1300" s="30"/>
      <c r="AQ1300" s="30"/>
      <c r="AR1300" s="30"/>
      <c r="AS1300" s="30"/>
      <c r="AT1300" s="30"/>
      <c r="AU1300" s="30"/>
      <c r="AV1300" s="30"/>
      <c r="AW1300" s="30"/>
      <c r="AX1300" s="30"/>
      <c r="AY1300" s="30"/>
      <c r="AZ1300" s="30"/>
      <c r="BA1300" s="30"/>
      <c r="BB1300" s="30"/>
      <c r="BC1300" s="30"/>
      <c r="BD1300" s="30"/>
      <c r="BE1300" s="30"/>
      <c r="BF1300" s="30"/>
      <c r="BG1300" s="30"/>
      <c r="BH1300" s="30"/>
      <c r="BI1300" s="30"/>
      <c r="BJ1300" s="30"/>
      <c r="BK1300" s="30"/>
      <c r="BL1300" s="30"/>
      <c r="BM1300" s="30"/>
      <c r="BN1300" s="30"/>
      <c r="BO1300" s="30"/>
      <c r="BP1300" s="30"/>
      <c r="BQ1300" s="30"/>
      <c r="BR1300" s="30"/>
      <c r="BS1300" s="30"/>
      <c r="BT1300" s="30"/>
      <c r="BU1300" s="30"/>
      <c r="BV1300" s="30"/>
      <c r="BW1300" s="30"/>
      <c r="BX1300" s="30"/>
      <c r="BY1300" s="30"/>
      <c r="BZ1300" s="30"/>
      <c r="CA1300" s="30"/>
      <c r="CB1300" s="30"/>
      <c r="CC1300" s="30"/>
      <c r="CD1300" s="30"/>
      <c r="CE1300" s="30"/>
      <c r="CF1300" s="30"/>
      <c r="CG1300" s="30"/>
      <c r="CH1300" s="30"/>
      <c r="CI1300" s="30"/>
      <c r="CJ1300" s="30"/>
      <c r="CK1300" s="30"/>
      <c r="CL1300" s="30"/>
      <c r="CM1300" s="30"/>
      <c r="CN1300" s="30"/>
      <c r="CO1300" s="30"/>
      <c r="CP1300" s="30"/>
      <c r="CQ1300" s="30"/>
      <c r="CR1300" s="30"/>
    </row>
    <row r="1301" spans="1:96" x14ac:dyDescent="0.25">
      <c r="A1301" s="30" t="s">
        <v>1273</v>
      </c>
      <c r="B1301" s="30">
        <v>6088</v>
      </c>
      <c r="C1301" s="30" t="s">
        <v>2642</v>
      </c>
      <c r="D1301" s="30">
        <v>880</v>
      </c>
      <c r="E1301" s="30"/>
      <c r="F1301" s="30"/>
      <c r="G1301" s="30"/>
      <c r="H1301" s="30"/>
      <c r="I1301" s="30"/>
      <c r="J1301" s="30"/>
      <c r="K1301" s="30"/>
      <c r="L1301" s="30"/>
      <c r="M1301" s="30"/>
      <c r="N1301" s="30"/>
      <c r="O1301" s="30"/>
      <c r="P1301" s="30"/>
      <c r="Q1301" s="30"/>
      <c r="R1301" s="30"/>
      <c r="S1301" s="30"/>
      <c r="T1301" s="30"/>
      <c r="U1301" s="30"/>
      <c r="V1301" s="30"/>
      <c r="W1301" s="30"/>
      <c r="X1301" s="30"/>
      <c r="Y1301" s="30"/>
      <c r="Z1301" s="30"/>
      <c r="AA1301" s="30"/>
      <c r="AB1301" s="30"/>
      <c r="AC1301" s="30"/>
      <c r="AD1301" s="30"/>
      <c r="AE1301" s="30"/>
      <c r="AF1301" s="30"/>
      <c r="AG1301" s="30"/>
      <c r="AH1301" s="30"/>
      <c r="AI1301" s="30"/>
      <c r="AJ1301" s="30"/>
      <c r="AK1301" s="30"/>
      <c r="AL1301" s="30"/>
      <c r="AM1301" s="30"/>
      <c r="AN1301" s="30"/>
      <c r="AO1301" s="30"/>
      <c r="AP1301" s="30"/>
      <c r="AQ1301" s="30"/>
      <c r="AR1301" s="30"/>
      <c r="AS1301" s="30"/>
      <c r="AT1301" s="30"/>
      <c r="AU1301" s="30"/>
      <c r="AV1301" s="30"/>
      <c r="AW1301" s="30"/>
      <c r="AX1301" s="30"/>
      <c r="AY1301" s="30"/>
      <c r="AZ1301" s="30"/>
      <c r="BA1301" s="30"/>
      <c r="BB1301" s="30"/>
      <c r="BC1301" s="30"/>
      <c r="BD1301" s="30"/>
      <c r="BE1301" s="30"/>
      <c r="BF1301" s="30"/>
      <c r="BG1301" s="30"/>
      <c r="BH1301" s="30"/>
      <c r="BI1301" s="30"/>
      <c r="BJ1301" s="30"/>
      <c r="BK1301" s="30"/>
      <c r="BL1301" s="30"/>
      <c r="BM1301" s="30"/>
      <c r="BN1301" s="30"/>
      <c r="BO1301" s="30"/>
      <c r="BP1301" s="30"/>
      <c r="BQ1301" s="30"/>
      <c r="BR1301" s="30"/>
      <c r="BS1301" s="30"/>
      <c r="BT1301" s="30"/>
      <c r="BU1301" s="30"/>
      <c r="BV1301" s="30"/>
      <c r="BW1301" s="30"/>
      <c r="BX1301" s="30"/>
      <c r="BY1301" s="30"/>
      <c r="BZ1301" s="30"/>
      <c r="CA1301" s="30"/>
      <c r="CB1301" s="30"/>
      <c r="CC1301" s="30"/>
      <c r="CD1301" s="30"/>
      <c r="CE1301" s="30"/>
      <c r="CF1301" s="30"/>
      <c r="CG1301" s="30"/>
      <c r="CH1301" s="30"/>
      <c r="CI1301" s="30"/>
      <c r="CJ1301" s="30"/>
      <c r="CK1301" s="30"/>
      <c r="CL1301" s="30"/>
      <c r="CM1301" s="30"/>
      <c r="CN1301" s="30"/>
      <c r="CO1301" s="30"/>
      <c r="CP1301" s="30"/>
      <c r="CQ1301" s="30"/>
      <c r="CR1301" s="30"/>
    </row>
    <row r="1302" spans="1:96" x14ac:dyDescent="0.25">
      <c r="A1302" s="30" t="s">
        <v>1274</v>
      </c>
      <c r="B1302" s="30">
        <v>6090</v>
      </c>
      <c r="C1302" s="30" t="s">
        <v>2666</v>
      </c>
      <c r="D1302" s="30">
        <v>1420</v>
      </c>
      <c r="E1302" s="30"/>
      <c r="F1302" s="30"/>
      <c r="G1302" s="30"/>
      <c r="H1302" s="30"/>
      <c r="I1302" s="30"/>
      <c r="J1302" s="30"/>
      <c r="K1302" s="30"/>
      <c r="L1302" s="30"/>
      <c r="M1302" s="30"/>
      <c r="N1302" s="30"/>
      <c r="O1302" s="30"/>
      <c r="P1302" s="30"/>
      <c r="Q1302" s="30"/>
      <c r="R1302" s="30"/>
      <c r="S1302" s="30"/>
      <c r="T1302" s="30"/>
      <c r="U1302" s="30"/>
      <c r="V1302" s="30"/>
      <c r="W1302" s="30"/>
      <c r="X1302" s="30"/>
      <c r="Y1302" s="30"/>
      <c r="Z1302" s="30"/>
      <c r="AA1302" s="30"/>
      <c r="AB1302" s="30"/>
      <c r="AC1302" s="30"/>
      <c r="AD1302" s="30"/>
      <c r="AE1302" s="30"/>
      <c r="AF1302" s="30"/>
      <c r="AG1302" s="30"/>
      <c r="AH1302" s="30"/>
      <c r="AI1302" s="30"/>
      <c r="AJ1302" s="30"/>
      <c r="AK1302" s="30"/>
      <c r="AL1302" s="30"/>
      <c r="AM1302" s="30"/>
      <c r="AN1302" s="30"/>
      <c r="AO1302" s="30"/>
      <c r="AP1302" s="30"/>
      <c r="AQ1302" s="30"/>
      <c r="AR1302" s="30"/>
      <c r="AS1302" s="30"/>
      <c r="AT1302" s="30"/>
      <c r="AU1302" s="30"/>
      <c r="AV1302" s="30"/>
      <c r="AW1302" s="30"/>
      <c r="AX1302" s="30"/>
      <c r="AY1302" s="30"/>
      <c r="AZ1302" s="30"/>
      <c r="BA1302" s="30"/>
      <c r="BB1302" s="30"/>
      <c r="BC1302" s="30"/>
      <c r="BD1302" s="30"/>
      <c r="BE1302" s="30"/>
      <c r="BF1302" s="30"/>
      <c r="BG1302" s="30"/>
      <c r="BH1302" s="30"/>
      <c r="BI1302" s="30"/>
      <c r="BJ1302" s="30"/>
      <c r="BK1302" s="30"/>
      <c r="BL1302" s="30"/>
      <c r="BM1302" s="30"/>
      <c r="BN1302" s="30"/>
      <c r="BO1302" s="30"/>
      <c r="BP1302" s="30"/>
      <c r="BQ1302" s="30"/>
      <c r="BR1302" s="30"/>
      <c r="BS1302" s="30"/>
      <c r="BT1302" s="30"/>
      <c r="BU1302" s="30"/>
      <c r="BV1302" s="30"/>
      <c r="BW1302" s="30"/>
      <c r="BX1302" s="30"/>
      <c r="BY1302" s="30"/>
      <c r="BZ1302" s="30"/>
      <c r="CA1302" s="30"/>
      <c r="CB1302" s="30"/>
      <c r="CC1302" s="30"/>
      <c r="CD1302" s="30"/>
      <c r="CE1302" s="30"/>
      <c r="CF1302" s="30"/>
      <c r="CG1302" s="30"/>
      <c r="CH1302" s="30"/>
      <c r="CI1302" s="30"/>
      <c r="CJ1302" s="30"/>
      <c r="CK1302" s="30"/>
      <c r="CL1302" s="30"/>
      <c r="CM1302" s="30"/>
      <c r="CN1302" s="30"/>
      <c r="CO1302" s="30"/>
      <c r="CP1302" s="30"/>
      <c r="CQ1302" s="30"/>
      <c r="CR1302" s="30"/>
    </row>
    <row r="1303" spans="1:96" x14ac:dyDescent="0.25">
      <c r="A1303" s="30" t="s">
        <v>1275</v>
      </c>
      <c r="B1303" s="30">
        <v>6098</v>
      </c>
      <c r="C1303" s="30" t="s">
        <v>2642</v>
      </c>
      <c r="D1303" s="30">
        <v>880</v>
      </c>
      <c r="E1303" s="30"/>
      <c r="F1303" s="30"/>
      <c r="G1303" s="30"/>
      <c r="H1303" s="30"/>
      <c r="I1303" s="30"/>
      <c r="J1303" s="30"/>
      <c r="K1303" s="30"/>
      <c r="L1303" s="30"/>
      <c r="M1303" s="30"/>
      <c r="N1303" s="30"/>
      <c r="O1303" s="30"/>
      <c r="P1303" s="30"/>
      <c r="Q1303" s="30"/>
      <c r="R1303" s="30"/>
      <c r="S1303" s="30"/>
      <c r="T1303" s="30"/>
      <c r="U1303" s="30"/>
      <c r="V1303" s="30"/>
      <c r="W1303" s="30"/>
      <c r="X1303" s="30"/>
      <c r="Y1303" s="30"/>
      <c r="Z1303" s="30"/>
      <c r="AA1303" s="30"/>
      <c r="AB1303" s="30"/>
      <c r="AC1303" s="30"/>
      <c r="AD1303" s="30"/>
      <c r="AE1303" s="30"/>
      <c r="AF1303" s="30"/>
      <c r="AG1303" s="30"/>
      <c r="AH1303" s="30"/>
      <c r="AI1303" s="30"/>
      <c r="AJ1303" s="30"/>
      <c r="AK1303" s="30"/>
      <c r="AL1303" s="30"/>
      <c r="AM1303" s="30"/>
      <c r="AN1303" s="30"/>
      <c r="AO1303" s="30"/>
      <c r="AP1303" s="30"/>
      <c r="AQ1303" s="30"/>
      <c r="AR1303" s="30"/>
      <c r="AS1303" s="30"/>
      <c r="AT1303" s="30"/>
      <c r="AU1303" s="30"/>
      <c r="AV1303" s="30"/>
      <c r="AW1303" s="30"/>
      <c r="AX1303" s="30"/>
      <c r="AY1303" s="30"/>
      <c r="AZ1303" s="30"/>
      <c r="BA1303" s="30"/>
      <c r="BB1303" s="30"/>
      <c r="BC1303" s="30"/>
      <c r="BD1303" s="30"/>
      <c r="BE1303" s="30"/>
      <c r="BF1303" s="30"/>
      <c r="BG1303" s="30"/>
      <c r="BH1303" s="30"/>
      <c r="BI1303" s="30"/>
      <c r="BJ1303" s="30"/>
      <c r="BK1303" s="30"/>
      <c r="BL1303" s="30"/>
      <c r="BM1303" s="30"/>
      <c r="BN1303" s="30"/>
      <c r="BO1303" s="30"/>
      <c r="BP1303" s="30"/>
      <c r="BQ1303" s="30"/>
      <c r="BR1303" s="30"/>
      <c r="BS1303" s="30"/>
      <c r="BT1303" s="30"/>
      <c r="BU1303" s="30"/>
      <c r="BV1303" s="30"/>
      <c r="BW1303" s="30"/>
      <c r="BX1303" s="30"/>
      <c r="BY1303" s="30"/>
      <c r="BZ1303" s="30"/>
      <c r="CA1303" s="30"/>
      <c r="CB1303" s="30"/>
      <c r="CC1303" s="30"/>
      <c r="CD1303" s="30"/>
      <c r="CE1303" s="30"/>
      <c r="CF1303" s="30"/>
      <c r="CG1303" s="30"/>
      <c r="CH1303" s="30"/>
      <c r="CI1303" s="30"/>
      <c r="CJ1303" s="30"/>
      <c r="CK1303" s="30"/>
      <c r="CL1303" s="30"/>
      <c r="CM1303" s="30"/>
      <c r="CN1303" s="30"/>
      <c r="CO1303" s="30"/>
      <c r="CP1303" s="30"/>
      <c r="CQ1303" s="30"/>
      <c r="CR1303" s="30"/>
    </row>
    <row r="1304" spans="1:96" x14ac:dyDescent="0.25">
      <c r="A1304" s="30" t="s">
        <v>1276</v>
      </c>
      <c r="B1304" s="30">
        <v>6133</v>
      </c>
      <c r="C1304" s="30" t="s">
        <v>2666</v>
      </c>
      <c r="D1304" s="30">
        <v>1420</v>
      </c>
      <c r="E1304" s="30"/>
      <c r="F1304" s="30"/>
      <c r="G1304" s="30"/>
      <c r="H1304" s="30"/>
      <c r="I1304" s="30"/>
      <c r="J1304" s="30"/>
      <c r="K1304" s="30"/>
      <c r="L1304" s="30"/>
      <c r="M1304" s="30"/>
      <c r="N1304" s="30"/>
      <c r="O1304" s="30"/>
      <c r="P1304" s="30"/>
      <c r="Q1304" s="30"/>
      <c r="R1304" s="30"/>
      <c r="S1304" s="30"/>
      <c r="T1304" s="30"/>
      <c r="U1304" s="30"/>
      <c r="V1304" s="30"/>
      <c r="W1304" s="30"/>
      <c r="X1304" s="30"/>
      <c r="Y1304" s="30"/>
      <c r="Z1304" s="30"/>
      <c r="AA1304" s="30"/>
      <c r="AB1304" s="30"/>
      <c r="AC1304" s="30"/>
      <c r="AD1304" s="30"/>
      <c r="AE1304" s="30"/>
      <c r="AF1304" s="30"/>
      <c r="AG1304" s="30"/>
      <c r="AH1304" s="30"/>
      <c r="AI1304" s="30"/>
      <c r="AJ1304" s="30"/>
      <c r="AK1304" s="30"/>
      <c r="AL1304" s="30"/>
      <c r="AM1304" s="30"/>
      <c r="AN1304" s="30"/>
      <c r="AO1304" s="30"/>
      <c r="AP1304" s="30"/>
      <c r="AQ1304" s="30"/>
      <c r="AR1304" s="30"/>
      <c r="AS1304" s="30"/>
      <c r="AT1304" s="30"/>
      <c r="AU1304" s="30"/>
      <c r="AV1304" s="30"/>
      <c r="AW1304" s="30"/>
      <c r="AX1304" s="30"/>
      <c r="AY1304" s="30"/>
      <c r="AZ1304" s="30"/>
      <c r="BA1304" s="30"/>
      <c r="BB1304" s="30"/>
      <c r="BC1304" s="30"/>
      <c r="BD1304" s="30"/>
      <c r="BE1304" s="30"/>
      <c r="BF1304" s="30"/>
      <c r="BG1304" s="30"/>
      <c r="BH1304" s="30"/>
      <c r="BI1304" s="30"/>
      <c r="BJ1304" s="30"/>
      <c r="BK1304" s="30"/>
      <c r="BL1304" s="30"/>
      <c r="BM1304" s="30"/>
      <c r="BN1304" s="30"/>
      <c r="BO1304" s="30"/>
      <c r="BP1304" s="30"/>
      <c r="BQ1304" s="30"/>
      <c r="BR1304" s="30"/>
      <c r="BS1304" s="30"/>
      <c r="BT1304" s="30"/>
      <c r="BU1304" s="30"/>
      <c r="BV1304" s="30"/>
      <c r="BW1304" s="30"/>
      <c r="BX1304" s="30"/>
      <c r="BY1304" s="30"/>
      <c r="BZ1304" s="30"/>
      <c r="CA1304" s="30"/>
      <c r="CB1304" s="30"/>
      <c r="CC1304" s="30"/>
      <c r="CD1304" s="30"/>
      <c r="CE1304" s="30"/>
      <c r="CF1304" s="30"/>
      <c r="CG1304" s="30"/>
      <c r="CH1304" s="30"/>
      <c r="CI1304" s="30"/>
      <c r="CJ1304" s="30"/>
      <c r="CK1304" s="30"/>
      <c r="CL1304" s="30"/>
      <c r="CM1304" s="30"/>
      <c r="CN1304" s="30"/>
      <c r="CO1304" s="30"/>
      <c r="CP1304" s="30"/>
      <c r="CQ1304" s="30"/>
      <c r="CR1304" s="30"/>
    </row>
    <row r="1305" spans="1:96" x14ac:dyDescent="0.25">
      <c r="A1305" s="30" t="s">
        <v>1277</v>
      </c>
      <c r="B1305" s="30">
        <v>6132</v>
      </c>
      <c r="C1305" s="30" t="s">
        <v>2804</v>
      </c>
      <c r="D1305" s="30">
        <v>2690</v>
      </c>
      <c r="E1305" s="30"/>
      <c r="F1305" s="30"/>
      <c r="G1305" s="30"/>
      <c r="H1305" s="30"/>
      <c r="I1305" s="30"/>
      <c r="J1305" s="30"/>
      <c r="K1305" s="30"/>
      <c r="L1305" s="30"/>
      <c r="M1305" s="30"/>
      <c r="N1305" s="30"/>
      <c r="O1305" s="30"/>
      <c r="P1305" s="30"/>
      <c r="Q1305" s="30"/>
      <c r="R1305" s="30"/>
      <c r="S1305" s="30"/>
      <c r="T1305" s="30"/>
      <c r="U1305" s="30"/>
      <c r="V1305" s="30"/>
      <c r="W1305" s="30"/>
      <c r="X1305" s="30"/>
      <c r="Y1305" s="30"/>
      <c r="Z1305" s="30"/>
      <c r="AA1305" s="30"/>
      <c r="AB1305" s="30"/>
      <c r="AC1305" s="30"/>
      <c r="AD1305" s="30"/>
      <c r="AE1305" s="30"/>
      <c r="AF1305" s="30"/>
      <c r="AG1305" s="30"/>
      <c r="AH1305" s="30"/>
      <c r="AI1305" s="30"/>
      <c r="AJ1305" s="30"/>
      <c r="AK1305" s="30"/>
      <c r="AL1305" s="30"/>
      <c r="AM1305" s="30"/>
      <c r="AN1305" s="30"/>
      <c r="AO1305" s="30"/>
      <c r="AP1305" s="30"/>
      <c r="AQ1305" s="30"/>
      <c r="AR1305" s="30"/>
      <c r="AS1305" s="30"/>
      <c r="AT1305" s="30"/>
      <c r="AU1305" s="30"/>
      <c r="AV1305" s="30"/>
      <c r="AW1305" s="30"/>
      <c r="AX1305" s="30"/>
      <c r="AY1305" s="30"/>
      <c r="AZ1305" s="30"/>
      <c r="BA1305" s="30"/>
      <c r="BB1305" s="30"/>
      <c r="BC1305" s="30"/>
      <c r="BD1305" s="30"/>
      <c r="BE1305" s="30"/>
      <c r="BF1305" s="30"/>
      <c r="BG1305" s="30"/>
      <c r="BH1305" s="30"/>
      <c r="BI1305" s="30"/>
      <c r="BJ1305" s="30"/>
      <c r="BK1305" s="30"/>
      <c r="BL1305" s="30"/>
      <c r="BM1305" s="30"/>
      <c r="BN1305" s="30"/>
      <c r="BO1305" s="30"/>
      <c r="BP1305" s="30"/>
      <c r="BQ1305" s="30"/>
      <c r="BR1305" s="30"/>
      <c r="BS1305" s="30"/>
      <c r="BT1305" s="30"/>
      <c r="BU1305" s="30"/>
      <c r="BV1305" s="30"/>
      <c r="BW1305" s="30"/>
      <c r="BX1305" s="30"/>
      <c r="BY1305" s="30"/>
      <c r="BZ1305" s="30"/>
      <c r="CA1305" s="30"/>
      <c r="CB1305" s="30"/>
      <c r="CC1305" s="30"/>
      <c r="CD1305" s="30"/>
      <c r="CE1305" s="30"/>
      <c r="CF1305" s="30"/>
      <c r="CG1305" s="30"/>
      <c r="CH1305" s="30"/>
      <c r="CI1305" s="30"/>
      <c r="CJ1305" s="30"/>
      <c r="CK1305" s="30"/>
      <c r="CL1305" s="30"/>
      <c r="CM1305" s="30"/>
      <c r="CN1305" s="30"/>
      <c r="CO1305" s="30"/>
      <c r="CP1305" s="30"/>
      <c r="CQ1305" s="30"/>
      <c r="CR1305" s="30"/>
    </row>
    <row r="1306" spans="1:96" x14ac:dyDescent="0.25">
      <c r="A1306" s="30" t="s">
        <v>1278</v>
      </c>
      <c r="B1306" s="30">
        <v>6135</v>
      </c>
      <c r="C1306" s="30" t="s">
        <v>2666</v>
      </c>
      <c r="D1306" s="30">
        <v>1420</v>
      </c>
      <c r="E1306" s="30"/>
      <c r="F1306" s="30"/>
      <c r="G1306" s="30"/>
      <c r="H1306" s="30"/>
      <c r="I1306" s="30"/>
      <c r="J1306" s="30"/>
      <c r="K1306" s="30"/>
      <c r="L1306" s="30"/>
      <c r="M1306" s="30"/>
      <c r="N1306" s="30"/>
      <c r="O1306" s="30"/>
      <c r="P1306" s="30"/>
      <c r="Q1306" s="30"/>
      <c r="R1306" s="30"/>
      <c r="S1306" s="30"/>
      <c r="T1306" s="30"/>
      <c r="U1306" s="30"/>
      <c r="V1306" s="30"/>
      <c r="W1306" s="30"/>
      <c r="X1306" s="30"/>
      <c r="Y1306" s="30"/>
      <c r="Z1306" s="30"/>
      <c r="AA1306" s="30"/>
      <c r="AB1306" s="30"/>
      <c r="AC1306" s="30"/>
      <c r="AD1306" s="30"/>
      <c r="AE1306" s="30"/>
      <c r="AF1306" s="30"/>
      <c r="AG1306" s="30"/>
      <c r="AH1306" s="30"/>
      <c r="AI1306" s="30"/>
      <c r="AJ1306" s="30"/>
      <c r="AK1306" s="30"/>
      <c r="AL1306" s="30"/>
      <c r="AM1306" s="30"/>
      <c r="AN1306" s="30"/>
      <c r="AO1306" s="30"/>
      <c r="AP1306" s="30"/>
      <c r="AQ1306" s="30"/>
      <c r="AR1306" s="30"/>
      <c r="AS1306" s="30"/>
      <c r="AT1306" s="30"/>
      <c r="AU1306" s="30"/>
      <c r="AV1306" s="30"/>
      <c r="AW1306" s="30"/>
      <c r="AX1306" s="30"/>
      <c r="AY1306" s="30"/>
      <c r="AZ1306" s="30"/>
      <c r="BA1306" s="30"/>
      <c r="BB1306" s="30"/>
      <c r="BC1306" s="30"/>
      <c r="BD1306" s="30"/>
      <c r="BE1306" s="30"/>
      <c r="BF1306" s="30"/>
      <c r="BG1306" s="30"/>
      <c r="BH1306" s="30"/>
      <c r="BI1306" s="30"/>
      <c r="BJ1306" s="30"/>
      <c r="BK1306" s="30"/>
      <c r="BL1306" s="30"/>
      <c r="BM1306" s="30"/>
      <c r="BN1306" s="30"/>
      <c r="BO1306" s="30"/>
      <c r="BP1306" s="30"/>
      <c r="BQ1306" s="30"/>
      <c r="BR1306" s="30"/>
      <c r="BS1306" s="30"/>
      <c r="BT1306" s="30"/>
      <c r="BU1306" s="30"/>
      <c r="BV1306" s="30"/>
      <c r="BW1306" s="30"/>
      <c r="BX1306" s="30"/>
      <c r="BY1306" s="30"/>
      <c r="BZ1306" s="30"/>
      <c r="CA1306" s="30"/>
      <c r="CB1306" s="30"/>
      <c r="CC1306" s="30"/>
      <c r="CD1306" s="30"/>
      <c r="CE1306" s="30"/>
      <c r="CF1306" s="30"/>
      <c r="CG1306" s="30"/>
      <c r="CH1306" s="30"/>
      <c r="CI1306" s="30"/>
      <c r="CJ1306" s="30"/>
      <c r="CK1306" s="30"/>
      <c r="CL1306" s="30"/>
      <c r="CM1306" s="30"/>
      <c r="CN1306" s="30"/>
      <c r="CO1306" s="30"/>
      <c r="CP1306" s="30"/>
      <c r="CQ1306" s="30"/>
      <c r="CR1306" s="30"/>
    </row>
    <row r="1307" spans="1:96" x14ac:dyDescent="0.25">
      <c r="A1307" s="30" t="s">
        <v>1279</v>
      </c>
      <c r="B1307" s="30">
        <v>6166</v>
      </c>
      <c r="C1307" s="30" t="s">
        <v>2712</v>
      </c>
      <c r="D1307" s="30">
        <v>2000</v>
      </c>
      <c r="E1307" s="30"/>
      <c r="F1307" s="30"/>
      <c r="G1307" s="30"/>
      <c r="H1307" s="30"/>
      <c r="I1307" s="30"/>
      <c r="J1307" s="30"/>
      <c r="K1307" s="30"/>
      <c r="L1307" s="30"/>
      <c r="M1307" s="30"/>
      <c r="N1307" s="30"/>
      <c r="O1307" s="30"/>
      <c r="P1307" s="30"/>
      <c r="Q1307" s="30"/>
      <c r="R1307" s="30"/>
      <c r="S1307" s="30"/>
      <c r="T1307" s="30"/>
      <c r="U1307" s="30"/>
      <c r="V1307" s="30"/>
      <c r="W1307" s="30"/>
      <c r="X1307" s="30"/>
      <c r="Y1307" s="30"/>
      <c r="Z1307" s="30"/>
      <c r="AA1307" s="30"/>
      <c r="AB1307" s="30"/>
      <c r="AC1307" s="30"/>
      <c r="AD1307" s="30"/>
      <c r="AE1307" s="30"/>
      <c r="AF1307" s="30"/>
      <c r="AG1307" s="30"/>
      <c r="AH1307" s="30"/>
      <c r="AI1307" s="30"/>
      <c r="AJ1307" s="30"/>
      <c r="AK1307" s="30"/>
      <c r="AL1307" s="30"/>
      <c r="AM1307" s="30"/>
      <c r="AN1307" s="30"/>
      <c r="AO1307" s="30"/>
      <c r="AP1307" s="30"/>
      <c r="AQ1307" s="30"/>
      <c r="AR1307" s="30"/>
      <c r="AS1307" s="30"/>
      <c r="AT1307" s="30"/>
      <c r="AU1307" s="30"/>
      <c r="AV1307" s="30"/>
      <c r="AW1307" s="30"/>
      <c r="AX1307" s="30"/>
      <c r="AY1307" s="30"/>
      <c r="AZ1307" s="30"/>
      <c r="BA1307" s="30"/>
      <c r="BB1307" s="30"/>
      <c r="BC1307" s="30"/>
      <c r="BD1307" s="30"/>
      <c r="BE1307" s="30"/>
      <c r="BF1307" s="30"/>
      <c r="BG1307" s="30"/>
      <c r="BH1307" s="30"/>
      <c r="BI1307" s="30"/>
      <c r="BJ1307" s="30"/>
      <c r="BK1307" s="30"/>
      <c r="BL1307" s="30"/>
      <c r="BM1307" s="30"/>
      <c r="BN1307" s="30"/>
      <c r="BO1307" s="30"/>
      <c r="BP1307" s="30"/>
      <c r="BQ1307" s="30"/>
      <c r="BR1307" s="30"/>
      <c r="BS1307" s="30"/>
      <c r="BT1307" s="30"/>
      <c r="BU1307" s="30"/>
      <c r="BV1307" s="30"/>
      <c r="BW1307" s="30"/>
      <c r="BX1307" s="30"/>
      <c r="BY1307" s="30"/>
      <c r="BZ1307" s="30"/>
      <c r="CA1307" s="30"/>
      <c r="CB1307" s="30"/>
      <c r="CC1307" s="30"/>
      <c r="CD1307" s="30"/>
      <c r="CE1307" s="30"/>
      <c r="CF1307" s="30"/>
      <c r="CG1307" s="30"/>
      <c r="CH1307" s="30"/>
      <c r="CI1307" s="30"/>
      <c r="CJ1307" s="30"/>
      <c r="CK1307" s="30"/>
      <c r="CL1307" s="30"/>
      <c r="CM1307" s="30"/>
      <c r="CN1307" s="30"/>
      <c r="CO1307" s="30"/>
      <c r="CP1307" s="30"/>
      <c r="CQ1307" s="30"/>
      <c r="CR1307" s="30"/>
    </row>
    <row r="1308" spans="1:96" x14ac:dyDescent="0.25">
      <c r="A1308" s="30" t="s">
        <v>1280</v>
      </c>
      <c r="B1308" s="30">
        <v>6752</v>
      </c>
      <c r="C1308" s="30" t="s">
        <v>2882</v>
      </c>
      <c r="D1308" s="30">
        <v>1140</v>
      </c>
      <c r="E1308" s="30"/>
      <c r="F1308" s="30"/>
      <c r="G1308" s="30"/>
      <c r="H1308" s="30"/>
      <c r="I1308" s="30"/>
      <c r="J1308" s="30"/>
      <c r="K1308" s="30"/>
      <c r="L1308" s="30"/>
      <c r="M1308" s="30"/>
      <c r="N1308" s="30"/>
      <c r="O1308" s="30"/>
      <c r="P1308" s="30"/>
      <c r="Q1308" s="30"/>
      <c r="R1308" s="30"/>
      <c r="S1308" s="30"/>
      <c r="T1308" s="30"/>
      <c r="U1308" s="30"/>
      <c r="V1308" s="30"/>
      <c r="W1308" s="30"/>
      <c r="X1308" s="30"/>
      <c r="Y1308" s="30"/>
      <c r="Z1308" s="30"/>
      <c r="AA1308" s="30"/>
      <c r="AB1308" s="30"/>
      <c r="AC1308" s="30"/>
      <c r="AD1308" s="30"/>
      <c r="AE1308" s="30"/>
      <c r="AF1308" s="30"/>
      <c r="AG1308" s="30"/>
      <c r="AH1308" s="30"/>
      <c r="AI1308" s="30"/>
      <c r="AJ1308" s="30"/>
      <c r="AK1308" s="30"/>
      <c r="AL1308" s="30"/>
      <c r="AM1308" s="30"/>
      <c r="AN1308" s="30"/>
      <c r="AO1308" s="30"/>
      <c r="AP1308" s="30"/>
      <c r="AQ1308" s="30"/>
      <c r="AR1308" s="30"/>
      <c r="AS1308" s="30"/>
      <c r="AT1308" s="30"/>
      <c r="AU1308" s="30"/>
      <c r="AV1308" s="30"/>
      <c r="AW1308" s="30"/>
      <c r="AX1308" s="30"/>
      <c r="AY1308" s="30"/>
      <c r="AZ1308" s="30"/>
      <c r="BA1308" s="30"/>
      <c r="BB1308" s="30"/>
      <c r="BC1308" s="30"/>
      <c r="BD1308" s="30"/>
      <c r="BE1308" s="30"/>
      <c r="BF1308" s="30"/>
      <c r="BG1308" s="30"/>
      <c r="BH1308" s="30"/>
      <c r="BI1308" s="30"/>
      <c r="BJ1308" s="30"/>
      <c r="BK1308" s="30"/>
      <c r="BL1308" s="30"/>
      <c r="BM1308" s="30"/>
      <c r="BN1308" s="30"/>
      <c r="BO1308" s="30"/>
      <c r="BP1308" s="30"/>
      <c r="BQ1308" s="30"/>
      <c r="BR1308" s="30"/>
      <c r="BS1308" s="30"/>
      <c r="BT1308" s="30"/>
      <c r="BU1308" s="30"/>
      <c r="BV1308" s="30"/>
      <c r="BW1308" s="30"/>
      <c r="BX1308" s="30"/>
      <c r="BY1308" s="30"/>
      <c r="BZ1308" s="30"/>
      <c r="CA1308" s="30"/>
      <c r="CB1308" s="30"/>
      <c r="CC1308" s="30"/>
      <c r="CD1308" s="30"/>
      <c r="CE1308" s="30"/>
      <c r="CF1308" s="30"/>
      <c r="CG1308" s="30"/>
      <c r="CH1308" s="30"/>
      <c r="CI1308" s="30"/>
      <c r="CJ1308" s="30"/>
      <c r="CK1308" s="30"/>
      <c r="CL1308" s="30"/>
      <c r="CM1308" s="30"/>
      <c r="CN1308" s="30"/>
      <c r="CO1308" s="30"/>
      <c r="CP1308" s="30"/>
      <c r="CQ1308" s="30"/>
      <c r="CR1308" s="30"/>
    </row>
    <row r="1309" spans="1:96" x14ac:dyDescent="0.25">
      <c r="A1309" s="30" t="s">
        <v>1281</v>
      </c>
      <c r="B1309" s="30">
        <v>5453</v>
      </c>
      <c r="C1309" s="30" t="s">
        <v>2702</v>
      </c>
      <c r="D1309" s="30">
        <v>8001</v>
      </c>
      <c r="E1309" s="30"/>
      <c r="F1309" s="30"/>
      <c r="G1309" s="30"/>
      <c r="H1309" s="30"/>
      <c r="I1309" s="30"/>
      <c r="J1309" s="30"/>
      <c r="K1309" s="30"/>
      <c r="L1309" s="30"/>
      <c r="M1309" s="30"/>
      <c r="N1309" s="30"/>
      <c r="O1309" s="30"/>
      <c r="P1309" s="30"/>
      <c r="Q1309" s="30"/>
      <c r="R1309" s="30"/>
      <c r="S1309" s="30"/>
      <c r="T1309" s="30"/>
      <c r="U1309" s="30"/>
      <c r="V1309" s="30"/>
      <c r="W1309" s="30"/>
      <c r="X1309" s="30"/>
      <c r="Y1309" s="30"/>
      <c r="Z1309" s="30"/>
      <c r="AA1309" s="30"/>
      <c r="AB1309" s="30"/>
      <c r="AC1309" s="30"/>
      <c r="AD1309" s="30"/>
      <c r="AE1309" s="30"/>
      <c r="AF1309" s="30"/>
      <c r="AG1309" s="30"/>
      <c r="AH1309" s="30"/>
      <c r="AI1309" s="30"/>
      <c r="AJ1309" s="30"/>
      <c r="AK1309" s="30"/>
      <c r="AL1309" s="30"/>
      <c r="AM1309" s="30"/>
      <c r="AN1309" s="30"/>
      <c r="AO1309" s="30"/>
      <c r="AP1309" s="30"/>
      <c r="AQ1309" s="30"/>
      <c r="AR1309" s="30"/>
      <c r="AS1309" s="30"/>
      <c r="AT1309" s="30"/>
      <c r="AU1309" s="30"/>
      <c r="AV1309" s="30"/>
      <c r="AW1309" s="30"/>
      <c r="AX1309" s="30"/>
      <c r="AY1309" s="30"/>
      <c r="AZ1309" s="30"/>
      <c r="BA1309" s="30"/>
      <c r="BB1309" s="30"/>
      <c r="BC1309" s="30"/>
      <c r="BD1309" s="30"/>
      <c r="BE1309" s="30"/>
      <c r="BF1309" s="30"/>
      <c r="BG1309" s="30"/>
      <c r="BH1309" s="30"/>
      <c r="BI1309" s="30"/>
      <c r="BJ1309" s="30"/>
      <c r="BK1309" s="30"/>
      <c r="BL1309" s="30"/>
      <c r="BM1309" s="30"/>
      <c r="BN1309" s="30"/>
      <c r="BO1309" s="30"/>
      <c r="BP1309" s="30"/>
      <c r="BQ1309" s="30"/>
      <c r="BR1309" s="30"/>
      <c r="BS1309" s="30"/>
      <c r="BT1309" s="30"/>
      <c r="BU1309" s="30"/>
      <c r="BV1309" s="30"/>
      <c r="BW1309" s="30"/>
      <c r="BX1309" s="30"/>
      <c r="BY1309" s="30"/>
      <c r="BZ1309" s="30"/>
      <c r="CA1309" s="30"/>
      <c r="CB1309" s="30"/>
      <c r="CC1309" s="30"/>
      <c r="CD1309" s="30"/>
      <c r="CE1309" s="30"/>
      <c r="CF1309" s="30"/>
      <c r="CG1309" s="30"/>
      <c r="CH1309" s="30"/>
      <c r="CI1309" s="30"/>
      <c r="CJ1309" s="30"/>
      <c r="CK1309" s="30"/>
      <c r="CL1309" s="30"/>
      <c r="CM1309" s="30"/>
      <c r="CN1309" s="30"/>
      <c r="CO1309" s="30"/>
      <c r="CP1309" s="30"/>
      <c r="CQ1309" s="30"/>
      <c r="CR1309" s="30"/>
    </row>
    <row r="1310" spans="1:96" x14ac:dyDescent="0.25">
      <c r="A1310" s="30" t="s">
        <v>1282</v>
      </c>
      <c r="B1310" s="30">
        <v>6139</v>
      </c>
      <c r="C1310" s="30" t="s">
        <v>2666</v>
      </c>
      <c r="D1310" s="30">
        <v>1420</v>
      </c>
      <c r="E1310" s="30"/>
      <c r="F1310" s="30"/>
      <c r="G1310" s="30"/>
      <c r="H1310" s="30"/>
      <c r="I1310" s="30"/>
      <c r="J1310" s="30"/>
      <c r="K1310" s="30"/>
      <c r="L1310" s="30"/>
      <c r="M1310" s="30"/>
      <c r="N1310" s="30"/>
      <c r="O1310" s="30"/>
      <c r="P1310" s="30"/>
      <c r="Q1310" s="30"/>
      <c r="R1310" s="30"/>
      <c r="S1310" s="30"/>
      <c r="T1310" s="30"/>
      <c r="U1310" s="30"/>
      <c r="V1310" s="30"/>
      <c r="W1310" s="30"/>
      <c r="X1310" s="30"/>
      <c r="Y1310" s="30"/>
      <c r="Z1310" s="30"/>
      <c r="AA1310" s="30"/>
      <c r="AB1310" s="30"/>
      <c r="AC1310" s="30"/>
      <c r="AD1310" s="30"/>
      <c r="AE1310" s="30"/>
      <c r="AF1310" s="30"/>
      <c r="AG1310" s="30"/>
      <c r="AH1310" s="30"/>
      <c r="AI1310" s="30"/>
      <c r="AJ1310" s="30"/>
      <c r="AK1310" s="30"/>
      <c r="AL1310" s="30"/>
      <c r="AM1310" s="30"/>
      <c r="AN1310" s="30"/>
      <c r="AO1310" s="30"/>
      <c r="AP1310" s="30"/>
      <c r="AQ1310" s="30"/>
      <c r="AR1310" s="30"/>
      <c r="AS1310" s="30"/>
      <c r="AT1310" s="30"/>
      <c r="AU1310" s="30"/>
      <c r="AV1310" s="30"/>
      <c r="AW1310" s="30"/>
      <c r="AX1310" s="30"/>
      <c r="AY1310" s="30"/>
      <c r="AZ1310" s="30"/>
      <c r="BA1310" s="30"/>
      <c r="BB1310" s="30"/>
      <c r="BC1310" s="30"/>
      <c r="BD1310" s="30"/>
      <c r="BE1310" s="30"/>
      <c r="BF1310" s="30"/>
      <c r="BG1310" s="30"/>
      <c r="BH1310" s="30"/>
      <c r="BI1310" s="30"/>
      <c r="BJ1310" s="30"/>
      <c r="BK1310" s="30"/>
      <c r="BL1310" s="30"/>
      <c r="BM1310" s="30"/>
      <c r="BN1310" s="30"/>
      <c r="BO1310" s="30"/>
      <c r="BP1310" s="30"/>
      <c r="BQ1310" s="30"/>
      <c r="BR1310" s="30"/>
      <c r="BS1310" s="30"/>
      <c r="BT1310" s="30"/>
      <c r="BU1310" s="30"/>
      <c r="BV1310" s="30"/>
      <c r="BW1310" s="30"/>
      <c r="BX1310" s="30"/>
      <c r="BY1310" s="30"/>
      <c r="BZ1310" s="30"/>
      <c r="CA1310" s="30"/>
      <c r="CB1310" s="30"/>
      <c r="CC1310" s="30"/>
      <c r="CD1310" s="30"/>
      <c r="CE1310" s="30"/>
      <c r="CF1310" s="30"/>
      <c r="CG1310" s="30"/>
      <c r="CH1310" s="30"/>
      <c r="CI1310" s="30"/>
      <c r="CJ1310" s="30"/>
      <c r="CK1310" s="30"/>
      <c r="CL1310" s="30"/>
      <c r="CM1310" s="30"/>
      <c r="CN1310" s="30"/>
      <c r="CO1310" s="30"/>
      <c r="CP1310" s="30"/>
      <c r="CQ1310" s="30"/>
      <c r="CR1310" s="30"/>
    </row>
    <row r="1311" spans="1:96" x14ac:dyDescent="0.25">
      <c r="A1311" s="30" t="s">
        <v>1283</v>
      </c>
      <c r="B1311" s="30">
        <v>6060</v>
      </c>
      <c r="C1311" s="30" t="s">
        <v>2641</v>
      </c>
      <c r="D1311" s="30">
        <v>20</v>
      </c>
      <c r="E1311" s="30"/>
      <c r="F1311" s="30"/>
      <c r="G1311" s="30"/>
      <c r="H1311" s="30"/>
      <c r="I1311" s="30"/>
      <c r="J1311" s="30"/>
      <c r="K1311" s="30"/>
      <c r="L1311" s="30"/>
      <c r="M1311" s="30"/>
      <c r="N1311" s="30"/>
      <c r="O1311" s="30"/>
      <c r="P1311" s="30"/>
      <c r="Q1311" s="30"/>
      <c r="R1311" s="30"/>
      <c r="S1311" s="30"/>
      <c r="T1311" s="30"/>
      <c r="U1311" s="30"/>
      <c r="V1311" s="30"/>
      <c r="W1311" s="30"/>
      <c r="X1311" s="30"/>
      <c r="Y1311" s="30"/>
      <c r="Z1311" s="30"/>
      <c r="AA1311" s="30"/>
      <c r="AB1311" s="30"/>
      <c r="AC1311" s="30"/>
      <c r="AD1311" s="30"/>
      <c r="AE1311" s="30"/>
      <c r="AF1311" s="30"/>
      <c r="AG1311" s="30"/>
      <c r="AH1311" s="30"/>
      <c r="AI1311" s="30"/>
      <c r="AJ1311" s="30"/>
      <c r="AK1311" s="30"/>
      <c r="AL1311" s="30"/>
      <c r="AM1311" s="30"/>
      <c r="AN1311" s="30"/>
      <c r="AO1311" s="30"/>
      <c r="AP1311" s="30"/>
      <c r="AQ1311" s="30"/>
      <c r="AR1311" s="30"/>
      <c r="AS1311" s="30"/>
      <c r="AT1311" s="30"/>
      <c r="AU1311" s="30"/>
      <c r="AV1311" s="30"/>
      <c r="AW1311" s="30"/>
      <c r="AX1311" s="30"/>
      <c r="AY1311" s="30"/>
      <c r="AZ1311" s="30"/>
      <c r="BA1311" s="30"/>
      <c r="BB1311" s="30"/>
      <c r="BC1311" s="30"/>
      <c r="BD1311" s="30"/>
      <c r="BE1311" s="30"/>
      <c r="BF1311" s="30"/>
      <c r="BG1311" s="30"/>
      <c r="BH1311" s="30"/>
      <c r="BI1311" s="30"/>
      <c r="BJ1311" s="30"/>
      <c r="BK1311" s="30"/>
      <c r="BL1311" s="30"/>
      <c r="BM1311" s="30"/>
      <c r="BN1311" s="30"/>
      <c r="BO1311" s="30"/>
      <c r="BP1311" s="30"/>
      <c r="BQ1311" s="30"/>
      <c r="BR1311" s="30"/>
      <c r="BS1311" s="30"/>
      <c r="BT1311" s="30"/>
      <c r="BU1311" s="30"/>
      <c r="BV1311" s="30"/>
      <c r="BW1311" s="30"/>
      <c r="BX1311" s="30"/>
      <c r="BY1311" s="30"/>
      <c r="BZ1311" s="30"/>
      <c r="CA1311" s="30"/>
      <c r="CB1311" s="30"/>
      <c r="CC1311" s="30"/>
      <c r="CD1311" s="30"/>
      <c r="CE1311" s="30"/>
      <c r="CF1311" s="30"/>
      <c r="CG1311" s="30"/>
      <c r="CH1311" s="30"/>
      <c r="CI1311" s="30"/>
      <c r="CJ1311" s="30"/>
      <c r="CK1311" s="30"/>
      <c r="CL1311" s="30"/>
      <c r="CM1311" s="30"/>
      <c r="CN1311" s="30"/>
      <c r="CO1311" s="30"/>
      <c r="CP1311" s="30"/>
      <c r="CQ1311" s="30"/>
      <c r="CR1311" s="30"/>
    </row>
    <row r="1312" spans="1:96" x14ac:dyDescent="0.25">
      <c r="A1312" s="30" t="s">
        <v>1284</v>
      </c>
      <c r="B1312" s="30">
        <v>6140</v>
      </c>
      <c r="C1312" s="30" t="s">
        <v>2649</v>
      </c>
      <c r="D1312" s="30">
        <v>1040</v>
      </c>
      <c r="E1312" s="30"/>
      <c r="F1312" s="30"/>
      <c r="G1312" s="30"/>
      <c r="H1312" s="30"/>
      <c r="I1312" s="30"/>
      <c r="J1312" s="30"/>
      <c r="K1312" s="30"/>
      <c r="L1312" s="30"/>
      <c r="M1312" s="30"/>
      <c r="N1312" s="30"/>
      <c r="O1312" s="30"/>
      <c r="P1312" s="30"/>
      <c r="Q1312" s="30"/>
      <c r="R1312" s="30"/>
      <c r="S1312" s="30"/>
      <c r="T1312" s="30"/>
      <c r="U1312" s="30"/>
      <c r="V1312" s="30"/>
      <c r="W1312" s="30"/>
      <c r="X1312" s="30"/>
      <c r="Y1312" s="30"/>
      <c r="Z1312" s="30"/>
      <c r="AA1312" s="30"/>
      <c r="AB1312" s="30"/>
      <c r="AC1312" s="30"/>
      <c r="AD1312" s="30"/>
      <c r="AE1312" s="30"/>
      <c r="AF1312" s="30"/>
      <c r="AG1312" s="30"/>
      <c r="AH1312" s="30"/>
      <c r="AI1312" s="30"/>
      <c r="AJ1312" s="30"/>
      <c r="AK1312" s="30"/>
      <c r="AL1312" s="30"/>
      <c r="AM1312" s="30"/>
      <c r="AN1312" s="30"/>
      <c r="AO1312" s="30"/>
      <c r="AP1312" s="30"/>
      <c r="AQ1312" s="30"/>
      <c r="AR1312" s="30"/>
      <c r="AS1312" s="30"/>
      <c r="AT1312" s="30"/>
      <c r="AU1312" s="30"/>
      <c r="AV1312" s="30"/>
      <c r="AW1312" s="30"/>
      <c r="AX1312" s="30"/>
      <c r="AY1312" s="30"/>
      <c r="AZ1312" s="30"/>
      <c r="BA1312" s="30"/>
      <c r="BB1312" s="30"/>
      <c r="BC1312" s="30"/>
      <c r="BD1312" s="30"/>
      <c r="BE1312" s="30"/>
      <c r="BF1312" s="30"/>
      <c r="BG1312" s="30"/>
      <c r="BH1312" s="30"/>
      <c r="BI1312" s="30"/>
      <c r="BJ1312" s="30"/>
      <c r="BK1312" s="30"/>
      <c r="BL1312" s="30"/>
      <c r="BM1312" s="30"/>
      <c r="BN1312" s="30"/>
      <c r="BO1312" s="30"/>
      <c r="BP1312" s="30"/>
      <c r="BQ1312" s="30"/>
      <c r="BR1312" s="30"/>
      <c r="BS1312" s="30"/>
      <c r="BT1312" s="30"/>
      <c r="BU1312" s="30"/>
      <c r="BV1312" s="30"/>
      <c r="BW1312" s="30"/>
      <c r="BX1312" s="30"/>
      <c r="BY1312" s="30"/>
      <c r="BZ1312" s="30"/>
      <c r="CA1312" s="30"/>
      <c r="CB1312" s="30"/>
      <c r="CC1312" s="30"/>
      <c r="CD1312" s="30"/>
      <c r="CE1312" s="30"/>
      <c r="CF1312" s="30"/>
      <c r="CG1312" s="30"/>
      <c r="CH1312" s="30"/>
      <c r="CI1312" s="30"/>
      <c r="CJ1312" s="30"/>
      <c r="CK1312" s="30"/>
      <c r="CL1312" s="30"/>
      <c r="CM1312" s="30"/>
      <c r="CN1312" s="30"/>
      <c r="CO1312" s="30"/>
      <c r="CP1312" s="30"/>
      <c r="CQ1312" s="30"/>
      <c r="CR1312" s="30"/>
    </row>
    <row r="1313" spans="1:96" x14ac:dyDescent="0.25">
      <c r="A1313" s="30" t="s">
        <v>1285</v>
      </c>
      <c r="B1313" s="30">
        <v>6164</v>
      </c>
      <c r="C1313" s="30" t="s">
        <v>2647</v>
      </c>
      <c r="D1313" s="30">
        <v>900</v>
      </c>
      <c r="E1313" s="30"/>
      <c r="F1313" s="30"/>
      <c r="G1313" s="30"/>
      <c r="H1313" s="30"/>
      <c r="I1313" s="30"/>
      <c r="J1313" s="30"/>
      <c r="K1313" s="30"/>
      <c r="L1313" s="30"/>
      <c r="M1313" s="30"/>
      <c r="N1313" s="30"/>
      <c r="O1313" s="30"/>
      <c r="P1313" s="30"/>
      <c r="Q1313" s="30"/>
      <c r="R1313" s="30"/>
      <c r="S1313" s="30"/>
      <c r="T1313" s="30"/>
      <c r="U1313" s="30"/>
      <c r="V1313" s="30"/>
      <c r="W1313" s="30"/>
      <c r="X1313" s="30"/>
      <c r="Y1313" s="30"/>
      <c r="Z1313" s="30"/>
      <c r="AA1313" s="30"/>
      <c r="AB1313" s="30"/>
      <c r="AC1313" s="30"/>
      <c r="AD1313" s="30"/>
      <c r="AE1313" s="30"/>
      <c r="AF1313" s="30"/>
      <c r="AG1313" s="30"/>
      <c r="AH1313" s="30"/>
      <c r="AI1313" s="30"/>
      <c r="AJ1313" s="30"/>
      <c r="AK1313" s="30"/>
      <c r="AL1313" s="30"/>
      <c r="AM1313" s="30"/>
      <c r="AN1313" s="30"/>
      <c r="AO1313" s="30"/>
      <c r="AP1313" s="30"/>
      <c r="AQ1313" s="30"/>
      <c r="AR1313" s="30"/>
      <c r="AS1313" s="30"/>
      <c r="AT1313" s="30"/>
      <c r="AU1313" s="30"/>
      <c r="AV1313" s="30"/>
      <c r="AW1313" s="30"/>
      <c r="AX1313" s="30"/>
      <c r="AY1313" s="30"/>
      <c r="AZ1313" s="30"/>
      <c r="BA1313" s="30"/>
      <c r="BB1313" s="30"/>
      <c r="BC1313" s="30"/>
      <c r="BD1313" s="30"/>
      <c r="BE1313" s="30"/>
      <c r="BF1313" s="30"/>
      <c r="BG1313" s="30"/>
      <c r="BH1313" s="30"/>
      <c r="BI1313" s="30"/>
      <c r="BJ1313" s="30"/>
      <c r="BK1313" s="30"/>
      <c r="BL1313" s="30"/>
      <c r="BM1313" s="30"/>
      <c r="BN1313" s="30"/>
      <c r="BO1313" s="30"/>
      <c r="BP1313" s="30"/>
      <c r="BQ1313" s="30"/>
      <c r="BR1313" s="30"/>
      <c r="BS1313" s="30"/>
      <c r="BT1313" s="30"/>
      <c r="BU1313" s="30"/>
      <c r="BV1313" s="30"/>
      <c r="BW1313" s="30"/>
      <c r="BX1313" s="30"/>
      <c r="BY1313" s="30"/>
      <c r="BZ1313" s="30"/>
      <c r="CA1313" s="30"/>
      <c r="CB1313" s="30"/>
      <c r="CC1313" s="30"/>
      <c r="CD1313" s="30"/>
      <c r="CE1313" s="30"/>
      <c r="CF1313" s="30"/>
      <c r="CG1313" s="30"/>
      <c r="CH1313" s="30"/>
      <c r="CI1313" s="30"/>
      <c r="CJ1313" s="30"/>
      <c r="CK1313" s="30"/>
      <c r="CL1313" s="30"/>
      <c r="CM1313" s="30"/>
      <c r="CN1313" s="30"/>
      <c r="CO1313" s="30"/>
      <c r="CP1313" s="30"/>
      <c r="CQ1313" s="30"/>
      <c r="CR1313" s="30"/>
    </row>
    <row r="1314" spans="1:96" x14ac:dyDescent="0.25">
      <c r="A1314" s="30" t="s">
        <v>1286</v>
      </c>
      <c r="B1314" s="30">
        <v>6142</v>
      </c>
      <c r="C1314" s="30" t="s">
        <v>2966</v>
      </c>
      <c r="D1314" s="30">
        <v>2790</v>
      </c>
      <c r="E1314" s="30"/>
      <c r="F1314" s="30"/>
      <c r="G1314" s="30"/>
      <c r="H1314" s="30"/>
      <c r="I1314" s="30"/>
      <c r="J1314" s="30"/>
      <c r="K1314" s="30"/>
      <c r="L1314" s="30"/>
      <c r="M1314" s="30"/>
      <c r="N1314" s="30"/>
      <c r="O1314" s="30"/>
      <c r="P1314" s="30"/>
      <c r="Q1314" s="30"/>
      <c r="R1314" s="30"/>
      <c r="S1314" s="30"/>
      <c r="T1314" s="30"/>
      <c r="U1314" s="30"/>
      <c r="V1314" s="30"/>
      <c r="W1314" s="30"/>
      <c r="X1314" s="30"/>
      <c r="Y1314" s="30"/>
      <c r="Z1314" s="30"/>
      <c r="AA1314" s="30"/>
      <c r="AB1314" s="30"/>
      <c r="AC1314" s="30"/>
      <c r="AD1314" s="30"/>
      <c r="AE1314" s="30"/>
      <c r="AF1314" s="30"/>
      <c r="AG1314" s="30"/>
      <c r="AH1314" s="30"/>
      <c r="AI1314" s="30"/>
      <c r="AJ1314" s="30"/>
      <c r="AK1314" s="30"/>
      <c r="AL1314" s="30"/>
      <c r="AM1314" s="30"/>
      <c r="AN1314" s="30"/>
      <c r="AO1314" s="30"/>
      <c r="AP1314" s="30"/>
      <c r="AQ1314" s="30"/>
      <c r="AR1314" s="30"/>
      <c r="AS1314" s="30"/>
      <c r="AT1314" s="30"/>
      <c r="AU1314" s="30"/>
      <c r="AV1314" s="30"/>
      <c r="AW1314" s="30"/>
      <c r="AX1314" s="30"/>
      <c r="AY1314" s="30"/>
      <c r="AZ1314" s="30"/>
      <c r="BA1314" s="30"/>
      <c r="BB1314" s="30"/>
      <c r="BC1314" s="30"/>
      <c r="BD1314" s="30"/>
      <c r="BE1314" s="30"/>
      <c r="BF1314" s="30"/>
      <c r="BG1314" s="30"/>
      <c r="BH1314" s="30"/>
      <c r="BI1314" s="30"/>
      <c r="BJ1314" s="30"/>
      <c r="BK1314" s="30"/>
      <c r="BL1314" s="30"/>
      <c r="BM1314" s="30"/>
      <c r="BN1314" s="30"/>
      <c r="BO1314" s="30"/>
      <c r="BP1314" s="30"/>
      <c r="BQ1314" s="30"/>
      <c r="BR1314" s="30"/>
      <c r="BS1314" s="30"/>
      <c r="BT1314" s="30"/>
      <c r="BU1314" s="30"/>
      <c r="BV1314" s="30"/>
      <c r="BW1314" s="30"/>
      <c r="BX1314" s="30"/>
      <c r="BY1314" s="30"/>
      <c r="BZ1314" s="30"/>
      <c r="CA1314" s="30"/>
      <c r="CB1314" s="30"/>
      <c r="CC1314" s="30"/>
      <c r="CD1314" s="30"/>
      <c r="CE1314" s="30"/>
      <c r="CF1314" s="30"/>
      <c r="CG1314" s="30"/>
      <c r="CH1314" s="30"/>
      <c r="CI1314" s="30"/>
      <c r="CJ1314" s="30"/>
      <c r="CK1314" s="30"/>
      <c r="CL1314" s="30"/>
      <c r="CM1314" s="30"/>
      <c r="CN1314" s="30"/>
      <c r="CO1314" s="30"/>
      <c r="CP1314" s="30"/>
      <c r="CQ1314" s="30"/>
      <c r="CR1314" s="30"/>
    </row>
    <row r="1315" spans="1:96" x14ac:dyDescent="0.25">
      <c r="A1315" s="30" t="s">
        <v>1287</v>
      </c>
      <c r="B1315" s="30">
        <v>6144</v>
      </c>
      <c r="C1315" s="30" t="s">
        <v>2966</v>
      </c>
      <c r="D1315" s="30">
        <v>2790</v>
      </c>
      <c r="E1315" s="30"/>
      <c r="F1315" s="30"/>
      <c r="G1315" s="30"/>
      <c r="H1315" s="30"/>
      <c r="I1315" s="30"/>
      <c r="J1315" s="30"/>
      <c r="K1315" s="30"/>
      <c r="L1315" s="30"/>
      <c r="M1315" s="30"/>
      <c r="N1315" s="30"/>
      <c r="O1315" s="30"/>
      <c r="P1315" s="30"/>
      <c r="Q1315" s="30"/>
      <c r="R1315" s="30"/>
      <c r="S1315" s="30"/>
      <c r="T1315" s="30"/>
      <c r="U1315" s="30"/>
      <c r="V1315" s="30"/>
      <c r="W1315" s="30"/>
      <c r="X1315" s="30"/>
      <c r="Y1315" s="30"/>
      <c r="Z1315" s="30"/>
      <c r="AA1315" s="30"/>
      <c r="AB1315" s="30"/>
      <c r="AC1315" s="30"/>
      <c r="AD1315" s="30"/>
      <c r="AE1315" s="30"/>
      <c r="AF1315" s="30"/>
      <c r="AG1315" s="30"/>
      <c r="AH1315" s="30"/>
      <c r="AI1315" s="30"/>
      <c r="AJ1315" s="30"/>
      <c r="AK1315" s="30"/>
      <c r="AL1315" s="30"/>
      <c r="AM1315" s="30"/>
      <c r="AN1315" s="30"/>
      <c r="AO1315" s="30"/>
      <c r="AP1315" s="30"/>
      <c r="AQ1315" s="30"/>
      <c r="AR1315" s="30"/>
      <c r="AS1315" s="30"/>
      <c r="AT1315" s="30"/>
      <c r="AU1315" s="30"/>
      <c r="AV1315" s="30"/>
      <c r="AW1315" s="30"/>
      <c r="AX1315" s="30"/>
      <c r="AY1315" s="30"/>
      <c r="AZ1315" s="30"/>
      <c r="BA1315" s="30"/>
      <c r="BB1315" s="30"/>
      <c r="BC1315" s="30"/>
      <c r="BD1315" s="30"/>
      <c r="BE1315" s="30"/>
      <c r="BF1315" s="30"/>
      <c r="BG1315" s="30"/>
      <c r="BH1315" s="30"/>
      <c r="BI1315" s="30"/>
      <c r="BJ1315" s="30"/>
      <c r="BK1315" s="30"/>
      <c r="BL1315" s="30"/>
      <c r="BM1315" s="30"/>
      <c r="BN1315" s="30"/>
      <c r="BO1315" s="30"/>
      <c r="BP1315" s="30"/>
      <c r="BQ1315" s="30"/>
      <c r="BR1315" s="30"/>
      <c r="BS1315" s="30"/>
      <c r="BT1315" s="30"/>
      <c r="BU1315" s="30"/>
      <c r="BV1315" s="30"/>
      <c r="BW1315" s="30"/>
      <c r="BX1315" s="30"/>
      <c r="BY1315" s="30"/>
      <c r="BZ1315" s="30"/>
      <c r="CA1315" s="30"/>
      <c r="CB1315" s="30"/>
      <c r="CC1315" s="30"/>
      <c r="CD1315" s="30"/>
      <c r="CE1315" s="30"/>
      <c r="CF1315" s="30"/>
      <c r="CG1315" s="30"/>
      <c r="CH1315" s="30"/>
      <c r="CI1315" s="30"/>
      <c r="CJ1315" s="30"/>
      <c r="CK1315" s="30"/>
      <c r="CL1315" s="30"/>
      <c r="CM1315" s="30"/>
      <c r="CN1315" s="30"/>
      <c r="CO1315" s="30"/>
      <c r="CP1315" s="30"/>
      <c r="CQ1315" s="30"/>
      <c r="CR1315" s="30"/>
    </row>
    <row r="1316" spans="1:96" x14ac:dyDescent="0.25">
      <c r="A1316" s="30" t="s">
        <v>1288</v>
      </c>
      <c r="B1316" s="30">
        <v>6146</v>
      </c>
      <c r="C1316" s="30" t="s">
        <v>2966</v>
      </c>
      <c r="D1316" s="30">
        <v>2790</v>
      </c>
      <c r="E1316" s="30"/>
      <c r="F1316" s="30"/>
      <c r="G1316" s="30"/>
      <c r="H1316" s="30"/>
      <c r="I1316" s="30"/>
      <c r="J1316" s="30"/>
      <c r="K1316" s="30"/>
      <c r="L1316" s="30"/>
      <c r="M1316" s="30"/>
      <c r="N1316" s="30"/>
      <c r="O1316" s="30"/>
      <c r="P1316" s="30"/>
      <c r="Q1316" s="30"/>
      <c r="R1316" s="30"/>
      <c r="S1316" s="30"/>
      <c r="T1316" s="30"/>
      <c r="U1316" s="30"/>
      <c r="V1316" s="30"/>
      <c r="W1316" s="30"/>
      <c r="X1316" s="30"/>
      <c r="Y1316" s="30"/>
      <c r="Z1316" s="30"/>
      <c r="AA1316" s="30"/>
      <c r="AB1316" s="30"/>
      <c r="AC1316" s="30"/>
      <c r="AD1316" s="30"/>
      <c r="AE1316" s="30"/>
      <c r="AF1316" s="30"/>
      <c r="AG1316" s="30"/>
      <c r="AH1316" s="30"/>
      <c r="AI1316" s="30"/>
      <c r="AJ1316" s="30"/>
      <c r="AK1316" s="30"/>
      <c r="AL1316" s="30"/>
      <c r="AM1316" s="30"/>
      <c r="AN1316" s="30"/>
      <c r="AO1316" s="30"/>
      <c r="AP1316" s="30"/>
      <c r="AQ1316" s="30"/>
      <c r="AR1316" s="30"/>
      <c r="AS1316" s="30"/>
      <c r="AT1316" s="30"/>
      <c r="AU1316" s="30"/>
      <c r="AV1316" s="30"/>
      <c r="AW1316" s="30"/>
      <c r="AX1316" s="30"/>
      <c r="AY1316" s="30"/>
      <c r="AZ1316" s="30"/>
      <c r="BA1316" s="30"/>
      <c r="BB1316" s="30"/>
      <c r="BC1316" s="30"/>
      <c r="BD1316" s="30"/>
      <c r="BE1316" s="30"/>
      <c r="BF1316" s="30"/>
      <c r="BG1316" s="30"/>
      <c r="BH1316" s="30"/>
      <c r="BI1316" s="30"/>
      <c r="BJ1316" s="30"/>
      <c r="BK1316" s="30"/>
      <c r="BL1316" s="30"/>
      <c r="BM1316" s="30"/>
      <c r="BN1316" s="30"/>
      <c r="BO1316" s="30"/>
      <c r="BP1316" s="30"/>
      <c r="BQ1316" s="30"/>
      <c r="BR1316" s="30"/>
      <c r="BS1316" s="30"/>
      <c r="BT1316" s="30"/>
      <c r="BU1316" s="30"/>
      <c r="BV1316" s="30"/>
      <c r="BW1316" s="30"/>
      <c r="BX1316" s="30"/>
      <c r="BY1316" s="30"/>
      <c r="BZ1316" s="30"/>
      <c r="CA1316" s="30"/>
      <c r="CB1316" s="30"/>
      <c r="CC1316" s="30"/>
      <c r="CD1316" s="30"/>
      <c r="CE1316" s="30"/>
      <c r="CF1316" s="30"/>
      <c r="CG1316" s="30"/>
      <c r="CH1316" s="30"/>
      <c r="CI1316" s="30"/>
      <c r="CJ1316" s="30"/>
      <c r="CK1316" s="30"/>
      <c r="CL1316" s="30"/>
      <c r="CM1316" s="30"/>
      <c r="CN1316" s="30"/>
      <c r="CO1316" s="30"/>
      <c r="CP1316" s="30"/>
      <c r="CQ1316" s="30"/>
      <c r="CR1316" s="30"/>
    </row>
    <row r="1317" spans="1:96" x14ac:dyDescent="0.25">
      <c r="A1317" s="30" t="s">
        <v>1289</v>
      </c>
      <c r="B1317" s="30">
        <v>6158</v>
      </c>
      <c r="C1317" s="30" t="s">
        <v>2649</v>
      </c>
      <c r="D1317" s="30">
        <v>1040</v>
      </c>
      <c r="E1317" s="30"/>
      <c r="F1317" s="30"/>
      <c r="G1317" s="30"/>
      <c r="H1317" s="30"/>
      <c r="I1317" s="30"/>
      <c r="J1317" s="30"/>
      <c r="K1317" s="30"/>
      <c r="L1317" s="30"/>
      <c r="M1317" s="30"/>
      <c r="N1317" s="30"/>
      <c r="O1317" s="30"/>
      <c r="P1317" s="30"/>
      <c r="Q1317" s="30"/>
      <c r="R1317" s="30"/>
      <c r="S1317" s="30"/>
      <c r="T1317" s="30"/>
      <c r="U1317" s="30"/>
      <c r="V1317" s="30"/>
      <c r="W1317" s="30"/>
      <c r="X1317" s="30"/>
      <c r="Y1317" s="30"/>
      <c r="Z1317" s="30"/>
      <c r="AA1317" s="30"/>
      <c r="AB1317" s="30"/>
      <c r="AC1317" s="30"/>
      <c r="AD1317" s="30"/>
      <c r="AE1317" s="30"/>
      <c r="AF1317" s="30"/>
      <c r="AG1317" s="30"/>
      <c r="AH1317" s="30"/>
      <c r="AI1317" s="30"/>
      <c r="AJ1317" s="30"/>
      <c r="AK1317" s="30"/>
      <c r="AL1317" s="30"/>
      <c r="AM1317" s="30"/>
      <c r="AN1317" s="30"/>
      <c r="AO1317" s="30"/>
      <c r="AP1317" s="30"/>
      <c r="AQ1317" s="30"/>
      <c r="AR1317" s="30"/>
      <c r="AS1317" s="30"/>
      <c r="AT1317" s="30"/>
      <c r="AU1317" s="30"/>
      <c r="AV1317" s="30"/>
      <c r="AW1317" s="30"/>
      <c r="AX1317" s="30"/>
      <c r="AY1317" s="30"/>
      <c r="AZ1317" s="30"/>
      <c r="BA1317" s="30"/>
      <c r="BB1317" s="30"/>
      <c r="BC1317" s="30"/>
      <c r="BD1317" s="30"/>
      <c r="BE1317" s="30"/>
      <c r="BF1317" s="30"/>
      <c r="BG1317" s="30"/>
      <c r="BH1317" s="30"/>
      <c r="BI1317" s="30"/>
      <c r="BJ1317" s="30"/>
      <c r="BK1317" s="30"/>
      <c r="BL1317" s="30"/>
      <c r="BM1317" s="30"/>
      <c r="BN1317" s="30"/>
      <c r="BO1317" s="30"/>
      <c r="BP1317" s="30"/>
      <c r="BQ1317" s="30"/>
      <c r="BR1317" s="30"/>
      <c r="BS1317" s="30"/>
      <c r="BT1317" s="30"/>
      <c r="BU1317" s="30"/>
      <c r="BV1317" s="30"/>
      <c r="BW1317" s="30"/>
      <c r="BX1317" s="30"/>
      <c r="BY1317" s="30"/>
      <c r="BZ1317" s="30"/>
      <c r="CA1317" s="30"/>
      <c r="CB1317" s="30"/>
      <c r="CC1317" s="30"/>
      <c r="CD1317" s="30"/>
      <c r="CE1317" s="30"/>
      <c r="CF1317" s="30"/>
      <c r="CG1317" s="30"/>
      <c r="CH1317" s="30"/>
      <c r="CI1317" s="30"/>
      <c r="CJ1317" s="30"/>
      <c r="CK1317" s="30"/>
      <c r="CL1317" s="30"/>
      <c r="CM1317" s="30"/>
      <c r="CN1317" s="30"/>
      <c r="CO1317" s="30"/>
      <c r="CP1317" s="30"/>
      <c r="CQ1317" s="30"/>
      <c r="CR1317" s="30"/>
    </row>
    <row r="1318" spans="1:96" x14ac:dyDescent="0.25">
      <c r="A1318" s="30" t="s">
        <v>1290</v>
      </c>
      <c r="B1318" s="30">
        <v>6150</v>
      </c>
      <c r="C1318" s="30" t="s">
        <v>2641</v>
      </c>
      <c r="D1318" s="30">
        <v>20</v>
      </c>
      <c r="E1318" s="30"/>
      <c r="F1318" s="30"/>
      <c r="G1318" s="30"/>
      <c r="H1318" s="30"/>
      <c r="I1318" s="30"/>
      <c r="J1318" s="30"/>
      <c r="K1318" s="30"/>
      <c r="L1318" s="30"/>
      <c r="M1318" s="30"/>
      <c r="N1318" s="30"/>
      <c r="O1318" s="30"/>
      <c r="P1318" s="30"/>
      <c r="Q1318" s="30"/>
      <c r="R1318" s="30"/>
      <c r="S1318" s="30"/>
      <c r="T1318" s="30"/>
      <c r="U1318" s="30"/>
      <c r="V1318" s="30"/>
      <c r="W1318" s="30"/>
      <c r="X1318" s="30"/>
      <c r="Y1318" s="30"/>
      <c r="Z1318" s="30"/>
      <c r="AA1318" s="30"/>
      <c r="AB1318" s="30"/>
      <c r="AC1318" s="30"/>
      <c r="AD1318" s="30"/>
      <c r="AE1318" s="30"/>
      <c r="AF1318" s="30"/>
      <c r="AG1318" s="30"/>
      <c r="AH1318" s="30"/>
      <c r="AI1318" s="30"/>
      <c r="AJ1318" s="30"/>
      <c r="AK1318" s="30"/>
      <c r="AL1318" s="30"/>
      <c r="AM1318" s="30"/>
      <c r="AN1318" s="30"/>
      <c r="AO1318" s="30"/>
      <c r="AP1318" s="30"/>
      <c r="AQ1318" s="30"/>
      <c r="AR1318" s="30"/>
      <c r="AS1318" s="30"/>
      <c r="AT1318" s="30"/>
      <c r="AU1318" s="30"/>
      <c r="AV1318" s="30"/>
      <c r="AW1318" s="30"/>
      <c r="AX1318" s="30"/>
      <c r="AY1318" s="30"/>
      <c r="AZ1318" s="30"/>
      <c r="BA1318" s="30"/>
      <c r="BB1318" s="30"/>
      <c r="BC1318" s="30"/>
      <c r="BD1318" s="30"/>
      <c r="BE1318" s="30"/>
      <c r="BF1318" s="30"/>
      <c r="BG1318" s="30"/>
      <c r="BH1318" s="30"/>
      <c r="BI1318" s="30"/>
      <c r="BJ1318" s="30"/>
      <c r="BK1318" s="30"/>
      <c r="BL1318" s="30"/>
      <c r="BM1318" s="30"/>
      <c r="BN1318" s="30"/>
      <c r="BO1318" s="30"/>
      <c r="BP1318" s="30"/>
      <c r="BQ1318" s="30"/>
      <c r="BR1318" s="30"/>
      <c r="BS1318" s="30"/>
      <c r="BT1318" s="30"/>
      <c r="BU1318" s="30"/>
      <c r="BV1318" s="30"/>
      <c r="BW1318" s="30"/>
      <c r="BX1318" s="30"/>
      <c r="BY1318" s="30"/>
      <c r="BZ1318" s="30"/>
      <c r="CA1318" s="30"/>
      <c r="CB1318" s="30"/>
      <c r="CC1318" s="30"/>
      <c r="CD1318" s="30"/>
      <c r="CE1318" s="30"/>
      <c r="CF1318" s="30"/>
      <c r="CG1318" s="30"/>
      <c r="CH1318" s="30"/>
      <c r="CI1318" s="30"/>
      <c r="CJ1318" s="30"/>
      <c r="CK1318" s="30"/>
      <c r="CL1318" s="30"/>
      <c r="CM1318" s="30"/>
      <c r="CN1318" s="30"/>
      <c r="CO1318" s="30"/>
      <c r="CP1318" s="30"/>
      <c r="CQ1318" s="30"/>
      <c r="CR1318" s="30"/>
    </row>
    <row r="1319" spans="1:96" x14ac:dyDescent="0.25">
      <c r="A1319" s="30" t="s">
        <v>1291</v>
      </c>
      <c r="B1319" s="30">
        <v>6152</v>
      </c>
      <c r="C1319" s="30" t="s">
        <v>2647</v>
      </c>
      <c r="D1319" s="30">
        <v>900</v>
      </c>
      <c r="E1319" s="30"/>
      <c r="F1319" s="30"/>
      <c r="G1319" s="30"/>
      <c r="H1319" s="30"/>
      <c r="I1319" s="30"/>
      <c r="J1319" s="30"/>
      <c r="K1319" s="30"/>
      <c r="L1319" s="30"/>
      <c r="M1319" s="30"/>
      <c r="N1319" s="30"/>
      <c r="O1319" s="30"/>
      <c r="P1319" s="30"/>
      <c r="Q1319" s="30"/>
      <c r="R1319" s="30"/>
      <c r="S1319" s="30"/>
      <c r="T1319" s="30"/>
      <c r="U1319" s="30"/>
      <c r="V1319" s="30"/>
      <c r="W1319" s="30"/>
      <c r="X1319" s="30"/>
      <c r="Y1319" s="30"/>
      <c r="Z1319" s="30"/>
      <c r="AA1319" s="30"/>
      <c r="AB1319" s="30"/>
      <c r="AC1319" s="30"/>
      <c r="AD1319" s="30"/>
      <c r="AE1319" s="30"/>
      <c r="AF1319" s="30"/>
      <c r="AG1319" s="30"/>
      <c r="AH1319" s="30"/>
      <c r="AI1319" s="30"/>
      <c r="AJ1319" s="30"/>
      <c r="AK1319" s="30"/>
      <c r="AL1319" s="30"/>
      <c r="AM1319" s="30"/>
      <c r="AN1319" s="30"/>
      <c r="AO1319" s="30"/>
      <c r="AP1319" s="30"/>
      <c r="AQ1319" s="30"/>
      <c r="AR1319" s="30"/>
      <c r="AS1319" s="30"/>
      <c r="AT1319" s="30"/>
      <c r="AU1319" s="30"/>
      <c r="AV1319" s="30"/>
      <c r="AW1319" s="30"/>
      <c r="AX1319" s="30"/>
      <c r="AY1319" s="30"/>
      <c r="AZ1319" s="30"/>
      <c r="BA1319" s="30"/>
      <c r="BB1319" s="30"/>
      <c r="BC1319" s="30"/>
      <c r="BD1319" s="30"/>
      <c r="BE1319" s="30"/>
      <c r="BF1319" s="30"/>
      <c r="BG1319" s="30"/>
      <c r="BH1319" s="30"/>
      <c r="BI1319" s="30"/>
      <c r="BJ1319" s="30"/>
      <c r="BK1319" s="30"/>
      <c r="BL1319" s="30"/>
      <c r="BM1319" s="30"/>
      <c r="BN1319" s="30"/>
      <c r="BO1319" s="30"/>
      <c r="BP1319" s="30"/>
      <c r="BQ1319" s="30"/>
      <c r="BR1319" s="30"/>
      <c r="BS1319" s="30"/>
      <c r="BT1319" s="30"/>
      <c r="BU1319" s="30"/>
      <c r="BV1319" s="30"/>
      <c r="BW1319" s="30"/>
      <c r="BX1319" s="30"/>
      <c r="BY1319" s="30"/>
      <c r="BZ1319" s="30"/>
      <c r="CA1319" s="30"/>
      <c r="CB1319" s="30"/>
      <c r="CC1319" s="30"/>
      <c r="CD1319" s="30"/>
      <c r="CE1319" s="30"/>
      <c r="CF1319" s="30"/>
      <c r="CG1319" s="30"/>
      <c r="CH1319" s="30"/>
      <c r="CI1319" s="30"/>
      <c r="CJ1319" s="30"/>
      <c r="CK1319" s="30"/>
      <c r="CL1319" s="30"/>
      <c r="CM1319" s="30"/>
      <c r="CN1319" s="30"/>
      <c r="CO1319" s="30"/>
      <c r="CP1319" s="30"/>
      <c r="CQ1319" s="30"/>
      <c r="CR1319" s="30"/>
    </row>
    <row r="1320" spans="1:96" x14ac:dyDescent="0.25">
      <c r="A1320" s="30" t="s">
        <v>1292</v>
      </c>
      <c r="B1320" s="30">
        <v>6156</v>
      </c>
      <c r="C1320" s="30" t="s">
        <v>2671</v>
      </c>
      <c r="D1320" s="30">
        <v>470</v>
      </c>
      <c r="E1320" s="30"/>
      <c r="F1320" s="30"/>
      <c r="G1320" s="30"/>
      <c r="H1320" s="30"/>
      <c r="I1320" s="30"/>
      <c r="J1320" s="30"/>
      <c r="K1320" s="30"/>
      <c r="L1320" s="30"/>
      <c r="M1320" s="30"/>
      <c r="N1320" s="30"/>
      <c r="O1320" s="30"/>
      <c r="P1320" s="30"/>
      <c r="Q1320" s="30"/>
      <c r="R1320" s="30"/>
      <c r="S1320" s="30"/>
      <c r="T1320" s="30"/>
      <c r="U1320" s="30"/>
      <c r="V1320" s="30"/>
      <c r="W1320" s="30"/>
      <c r="X1320" s="30"/>
      <c r="Y1320" s="30"/>
      <c r="Z1320" s="30"/>
      <c r="AA1320" s="30"/>
      <c r="AB1320" s="30"/>
      <c r="AC1320" s="30"/>
      <c r="AD1320" s="30"/>
      <c r="AE1320" s="30"/>
      <c r="AF1320" s="30"/>
      <c r="AG1320" s="30"/>
      <c r="AH1320" s="30"/>
      <c r="AI1320" s="30"/>
      <c r="AJ1320" s="30"/>
      <c r="AK1320" s="30"/>
      <c r="AL1320" s="30"/>
      <c r="AM1320" s="30"/>
      <c r="AN1320" s="30"/>
      <c r="AO1320" s="30"/>
      <c r="AP1320" s="30"/>
      <c r="AQ1320" s="30"/>
      <c r="AR1320" s="30"/>
      <c r="AS1320" s="30"/>
      <c r="AT1320" s="30"/>
      <c r="AU1320" s="30"/>
      <c r="AV1320" s="30"/>
      <c r="AW1320" s="30"/>
      <c r="AX1320" s="30"/>
      <c r="AY1320" s="30"/>
      <c r="AZ1320" s="30"/>
      <c r="BA1320" s="30"/>
      <c r="BB1320" s="30"/>
      <c r="BC1320" s="30"/>
      <c r="BD1320" s="30"/>
      <c r="BE1320" s="30"/>
      <c r="BF1320" s="30"/>
      <c r="BG1320" s="30"/>
      <c r="BH1320" s="30"/>
      <c r="BI1320" s="30"/>
      <c r="BJ1320" s="30"/>
      <c r="BK1320" s="30"/>
      <c r="BL1320" s="30"/>
      <c r="BM1320" s="30"/>
      <c r="BN1320" s="30"/>
      <c r="BO1320" s="30"/>
      <c r="BP1320" s="30"/>
      <c r="BQ1320" s="30"/>
      <c r="BR1320" s="30"/>
      <c r="BS1320" s="30"/>
      <c r="BT1320" s="30"/>
      <c r="BU1320" s="30"/>
      <c r="BV1320" s="30"/>
      <c r="BW1320" s="30"/>
      <c r="BX1320" s="30"/>
      <c r="BY1320" s="30"/>
      <c r="BZ1320" s="30"/>
      <c r="CA1320" s="30"/>
      <c r="CB1320" s="30"/>
      <c r="CC1320" s="30"/>
      <c r="CD1320" s="30"/>
      <c r="CE1320" s="30"/>
      <c r="CF1320" s="30"/>
      <c r="CG1320" s="30"/>
      <c r="CH1320" s="30"/>
      <c r="CI1320" s="30"/>
      <c r="CJ1320" s="30"/>
      <c r="CK1320" s="30"/>
      <c r="CL1320" s="30"/>
      <c r="CM1320" s="30"/>
      <c r="CN1320" s="30"/>
      <c r="CO1320" s="30"/>
      <c r="CP1320" s="30"/>
      <c r="CQ1320" s="30"/>
      <c r="CR1320" s="30"/>
    </row>
    <row r="1321" spans="1:96" x14ac:dyDescent="0.25">
      <c r="A1321" s="30" t="s">
        <v>1293</v>
      </c>
      <c r="B1321" s="30">
        <v>6750</v>
      </c>
      <c r="C1321" s="30" t="s">
        <v>2930</v>
      </c>
      <c r="D1321" s="30">
        <v>3100</v>
      </c>
      <c r="E1321" s="30"/>
      <c r="F1321" s="30"/>
      <c r="G1321" s="30"/>
      <c r="H1321" s="30"/>
      <c r="I1321" s="30"/>
      <c r="J1321" s="30"/>
      <c r="K1321" s="30"/>
      <c r="L1321" s="30"/>
      <c r="M1321" s="30"/>
      <c r="N1321" s="30"/>
      <c r="O1321" s="30"/>
      <c r="P1321" s="30"/>
      <c r="Q1321" s="30"/>
      <c r="R1321" s="30"/>
      <c r="S1321" s="30"/>
      <c r="T1321" s="30"/>
      <c r="U1321" s="30"/>
      <c r="V1321" s="30"/>
      <c r="W1321" s="30"/>
      <c r="X1321" s="30"/>
      <c r="Y1321" s="30"/>
      <c r="Z1321" s="30"/>
      <c r="AA1321" s="30"/>
      <c r="AB1321" s="30"/>
      <c r="AC1321" s="30"/>
      <c r="AD1321" s="30"/>
      <c r="AE1321" s="30"/>
      <c r="AF1321" s="30"/>
      <c r="AG1321" s="30"/>
      <c r="AH1321" s="30"/>
      <c r="AI1321" s="30"/>
      <c r="AJ1321" s="30"/>
      <c r="AK1321" s="30"/>
      <c r="AL1321" s="30"/>
      <c r="AM1321" s="30"/>
      <c r="AN1321" s="30"/>
      <c r="AO1321" s="30"/>
      <c r="AP1321" s="30"/>
      <c r="AQ1321" s="30"/>
      <c r="AR1321" s="30"/>
      <c r="AS1321" s="30"/>
      <c r="AT1321" s="30"/>
      <c r="AU1321" s="30"/>
      <c r="AV1321" s="30"/>
      <c r="AW1321" s="30"/>
      <c r="AX1321" s="30"/>
      <c r="AY1321" s="30"/>
      <c r="AZ1321" s="30"/>
      <c r="BA1321" s="30"/>
      <c r="BB1321" s="30"/>
      <c r="BC1321" s="30"/>
      <c r="BD1321" s="30"/>
      <c r="BE1321" s="30"/>
      <c r="BF1321" s="30"/>
      <c r="BG1321" s="30"/>
      <c r="BH1321" s="30"/>
      <c r="BI1321" s="30"/>
      <c r="BJ1321" s="30"/>
      <c r="BK1321" s="30"/>
      <c r="BL1321" s="30"/>
      <c r="BM1321" s="30"/>
      <c r="BN1321" s="30"/>
      <c r="BO1321" s="30"/>
      <c r="BP1321" s="30"/>
      <c r="BQ1321" s="30"/>
      <c r="BR1321" s="30"/>
      <c r="BS1321" s="30"/>
      <c r="BT1321" s="30"/>
      <c r="BU1321" s="30"/>
      <c r="BV1321" s="30"/>
      <c r="BW1321" s="30"/>
      <c r="BX1321" s="30"/>
      <c r="BY1321" s="30"/>
      <c r="BZ1321" s="30"/>
      <c r="CA1321" s="30"/>
      <c r="CB1321" s="30"/>
      <c r="CC1321" s="30"/>
      <c r="CD1321" s="30"/>
      <c r="CE1321" s="30"/>
      <c r="CF1321" s="30"/>
      <c r="CG1321" s="30"/>
      <c r="CH1321" s="30"/>
      <c r="CI1321" s="30"/>
      <c r="CJ1321" s="30"/>
      <c r="CK1321" s="30"/>
      <c r="CL1321" s="30"/>
      <c r="CM1321" s="30"/>
      <c r="CN1321" s="30"/>
      <c r="CO1321" s="30"/>
      <c r="CP1321" s="30"/>
      <c r="CQ1321" s="30"/>
      <c r="CR1321" s="30"/>
    </row>
    <row r="1322" spans="1:96" x14ac:dyDescent="0.25">
      <c r="A1322" s="30" t="s">
        <v>1294</v>
      </c>
      <c r="B1322" s="30">
        <v>6163</v>
      </c>
      <c r="C1322" s="30" t="s">
        <v>2760</v>
      </c>
      <c r="D1322" s="30">
        <v>1560</v>
      </c>
      <c r="E1322" s="30"/>
      <c r="F1322" s="30"/>
      <c r="G1322" s="30"/>
      <c r="H1322" s="30"/>
      <c r="I1322" s="30"/>
      <c r="J1322" s="30"/>
      <c r="K1322" s="30"/>
      <c r="L1322" s="30"/>
      <c r="M1322" s="30"/>
      <c r="N1322" s="30"/>
      <c r="O1322" s="30"/>
      <c r="P1322" s="30"/>
      <c r="Q1322" s="30"/>
      <c r="R1322" s="30"/>
      <c r="S1322" s="30"/>
      <c r="T1322" s="30"/>
      <c r="U1322" s="30"/>
      <c r="V1322" s="30"/>
      <c r="W1322" s="30"/>
      <c r="X1322" s="30"/>
      <c r="Y1322" s="30"/>
      <c r="Z1322" s="30"/>
      <c r="AA1322" s="30"/>
      <c r="AB1322" s="30"/>
      <c r="AC1322" s="30"/>
      <c r="AD1322" s="30"/>
      <c r="AE1322" s="30"/>
      <c r="AF1322" s="30"/>
      <c r="AG1322" s="30"/>
      <c r="AH1322" s="30"/>
      <c r="AI1322" s="30"/>
      <c r="AJ1322" s="30"/>
      <c r="AK1322" s="30"/>
      <c r="AL1322" s="30"/>
      <c r="AM1322" s="30"/>
      <c r="AN1322" s="30"/>
      <c r="AO1322" s="30"/>
      <c r="AP1322" s="30"/>
      <c r="AQ1322" s="30"/>
      <c r="AR1322" s="30"/>
      <c r="AS1322" s="30"/>
      <c r="AT1322" s="30"/>
      <c r="AU1322" s="30"/>
      <c r="AV1322" s="30"/>
      <c r="AW1322" s="30"/>
      <c r="AX1322" s="30"/>
      <c r="AY1322" s="30"/>
      <c r="AZ1322" s="30"/>
      <c r="BA1322" s="30"/>
      <c r="BB1322" s="30"/>
      <c r="BC1322" s="30"/>
      <c r="BD1322" s="30"/>
      <c r="BE1322" s="30"/>
      <c r="BF1322" s="30"/>
      <c r="BG1322" s="30"/>
      <c r="BH1322" s="30"/>
      <c r="BI1322" s="30"/>
      <c r="BJ1322" s="30"/>
      <c r="BK1322" s="30"/>
      <c r="BL1322" s="30"/>
      <c r="BM1322" s="30"/>
      <c r="BN1322" s="30"/>
      <c r="BO1322" s="30"/>
      <c r="BP1322" s="30"/>
      <c r="BQ1322" s="30"/>
      <c r="BR1322" s="30"/>
      <c r="BS1322" s="30"/>
      <c r="BT1322" s="30"/>
      <c r="BU1322" s="30"/>
      <c r="BV1322" s="30"/>
      <c r="BW1322" s="30"/>
      <c r="BX1322" s="30"/>
      <c r="BY1322" s="30"/>
      <c r="BZ1322" s="30"/>
      <c r="CA1322" s="30"/>
      <c r="CB1322" s="30"/>
      <c r="CC1322" s="30"/>
      <c r="CD1322" s="30"/>
      <c r="CE1322" s="30"/>
      <c r="CF1322" s="30"/>
      <c r="CG1322" s="30"/>
      <c r="CH1322" s="30"/>
      <c r="CI1322" s="30"/>
      <c r="CJ1322" s="30"/>
      <c r="CK1322" s="30"/>
      <c r="CL1322" s="30"/>
      <c r="CM1322" s="30"/>
      <c r="CN1322" s="30"/>
      <c r="CO1322" s="30"/>
      <c r="CP1322" s="30"/>
      <c r="CQ1322" s="30"/>
      <c r="CR1322" s="30"/>
    </row>
    <row r="1323" spans="1:96" x14ac:dyDescent="0.25">
      <c r="A1323" s="30" t="s">
        <v>1295</v>
      </c>
      <c r="B1323" s="30">
        <v>6162</v>
      </c>
      <c r="C1323" s="30" t="s">
        <v>2669</v>
      </c>
      <c r="D1323" s="30">
        <v>980</v>
      </c>
      <c r="E1323" s="30"/>
      <c r="F1323" s="30"/>
      <c r="G1323" s="30"/>
      <c r="H1323" s="30"/>
      <c r="I1323" s="30"/>
      <c r="J1323" s="30"/>
      <c r="K1323" s="30"/>
      <c r="L1323" s="30"/>
      <c r="M1323" s="30"/>
      <c r="N1323" s="30"/>
      <c r="O1323" s="30"/>
      <c r="P1323" s="30"/>
      <c r="Q1323" s="30"/>
      <c r="R1323" s="30"/>
      <c r="S1323" s="30"/>
      <c r="T1323" s="30"/>
      <c r="U1323" s="30"/>
      <c r="V1323" s="30"/>
      <c r="W1323" s="30"/>
      <c r="X1323" s="30"/>
      <c r="Y1323" s="30"/>
      <c r="Z1323" s="30"/>
      <c r="AA1323" s="30"/>
      <c r="AB1323" s="30"/>
      <c r="AC1323" s="30"/>
      <c r="AD1323" s="30"/>
      <c r="AE1323" s="30"/>
      <c r="AF1323" s="30"/>
      <c r="AG1323" s="30"/>
      <c r="AH1323" s="30"/>
      <c r="AI1323" s="30"/>
      <c r="AJ1323" s="30"/>
      <c r="AK1323" s="30"/>
      <c r="AL1323" s="30"/>
      <c r="AM1323" s="30"/>
      <c r="AN1323" s="30"/>
      <c r="AO1323" s="30"/>
      <c r="AP1323" s="30"/>
      <c r="AQ1323" s="30"/>
      <c r="AR1323" s="30"/>
      <c r="AS1323" s="30"/>
      <c r="AT1323" s="30"/>
      <c r="AU1323" s="30"/>
      <c r="AV1323" s="30"/>
      <c r="AW1323" s="30"/>
      <c r="AX1323" s="30"/>
      <c r="AY1323" s="30"/>
      <c r="AZ1323" s="30"/>
      <c r="BA1323" s="30"/>
      <c r="BB1323" s="30"/>
      <c r="BC1323" s="30"/>
      <c r="BD1323" s="30"/>
      <c r="BE1323" s="30"/>
      <c r="BF1323" s="30"/>
      <c r="BG1323" s="30"/>
      <c r="BH1323" s="30"/>
      <c r="BI1323" s="30"/>
      <c r="BJ1323" s="30"/>
      <c r="BK1323" s="30"/>
      <c r="BL1323" s="30"/>
      <c r="BM1323" s="30"/>
      <c r="BN1323" s="30"/>
      <c r="BO1323" s="30"/>
      <c r="BP1323" s="30"/>
      <c r="BQ1323" s="30"/>
      <c r="BR1323" s="30"/>
      <c r="BS1323" s="30"/>
      <c r="BT1323" s="30"/>
      <c r="BU1323" s="30"/>
      <c r="BV1323" s="30"/>
      <c r="BW1323" s="30"/>
      <c r="BX1323" s="30"/>
      <c r="BY1323" s="30"/>
      <c r="BZ1323" s="30"/>
      <c r="CA1323" s="30"/>
      <c r="CB1323" s="30"/>
      <c r="CC1323" s="30"/>
      <c r="CD1323" s="30"/>
      <c r="CE1323" s="30"/>
      <c r="CF1323" s="30"/>
      <c r="CG1323" s="30"/>
      <c r="CH1323" s="30"/>
      <c r="CI1323" s="30"/>
      <c r="CJ1323" s="30"/>
      <c r="CK1323" s="30"/>
      <c r="CL1323" s="30"/>
      <c r="CM1323" s="30"/>
      <c r="CN1323" s="30"/>
      <c r="CO1323" s="30"/>
      <c r="CP1323" s="30"/>
      <c r="CQ1323" s="30"/>
      <c r="CR1323" s="30"/>
    </row>
    <row r="1324" spans="1:96" x14ac:dyDescent="0.25">
      <c r="A1324" s="30" t="s">
        <v>1296</v>
      </c>
      <c r="B1324" s="30">
        <v>6165</v>
      </c>
      <c r="C1324" s="30" t="s">
        <v>2647</v>
      </c>
      <c r="D1324" s="30">
        <v>900</v>
      </c>
      <c r="E1324" s="30"/>
      <c r="F1324" s="30"/>
      <c r="G1324" s="30"/>
      <c r="H1324" s="30"/>
      <c r="I1324" s="30"/>
      <c r="J1324" s="30"/>
      <c r="K1324" s="30"/>
      <c r="L1324" s="30"/>
      <c r="M1324" s="30"/>
      <c r="N1324" s="30"/>
      <c r="O1324" s="30"/>
      <c r="P1324" s="30"/>
      <c r="Q1324" s="30"/>
      <c r="R1324" s="30"/>
      <c r="S1324" s="30"/>
      <c r="T1324" s="30"/>
      <c r="U1324" s="30"/>
      <c r="V1324" s="30"/>
      <c r="W1324" s="30"/>
      <c r="X1324" s="30"/>
      <c r="Y1324" s="30"/>
      <c r="Z1324" s="30"/>
      <c r="AA1324" s="30"/>
      <c r="AB1324" s="30"/>
      <c r="AC1324" s="30"/>
      <c r="AD1324" s="30"/>
      <c r="AE1324" s="30"/>
      <c r="AF1324" s="30"/>
      <c r="AG1324" s="30"/>
      <c r="AH1324" s="30"/>
      <c r="AI1324" s="30"/>
      <c r="AJ1324" s="30"/>
      <c r="AK1324" s="30"/>
      <c r="AL1324" s="30"/>
      <c r="AM1324" s="30"/>
      <c r="AN1324" s="30"/>
      <c r="AO1324" s="30"/>
      <c r="AP1324" s="30"/>
      <c r="AQ1324" s="30"/>
      <c r="AR1324" s="30"/>
      <c r="AS1324" s="30"/>
      <c r="AT1324" s="30"/>
      <c r="AU1324" s="30"/>
      <c r="AV1324" s="30"/>
      <c r="AW1324" s="30"/>
      <c r="AX1324" s="30"/>
      <c r="AY1324" s="30"/>
      <c r="AZ1324" s="30"/>
      <c r="BA1324" s="30"/>
      <c r="BB1324" s="30"/>
      <c r="BC1324" s="30"/>
      <c r="BD1324" s="30"/>
      <c r="BE1324" s="30"/>
      <c r="BF1324" s="30"/>
      <c r="BG1324" s="30"/>
      <c r="BH1324" s="30"/>
      <c r="BI1324" s="30"/>
      <c r="BJ1324" s="30"/>
      <c r="BK1324" s="30"/>
      <c r="BL1324" s="30"/>
      <c r="BM1324" s="30"/>
      <c r="BN1324" s="30"/>
      <c r="BO1324" s="30"/>
      <c r="BP1324" s="30"/>
      <c r="BQ1324" s="30"/>
      <c r="BR1324" s="30"/>
      <c r="BS1324" s="30"/>
      <c r="BT1324" s="30"/>
      <c r="BU1324" s="30"/>
      <c r="BV1324" s="30"/>
      <c r="BW1324" s="30"/>
      <c r="BX1324" s="30"/>
      <c r="BY1324" s="30"/>
      <c r="BZ1324" s="30"/>
      <c r="CA1324" s="30"/>
      <c r="CB1324" s="30"/>
      <c r="CC1324" s="30"/>
      <c r="CD1324" s="30"/>
      <c r="CE1324" s="30"/>
      <c r="CF1324" s="30"/>
      <c r="CG1324" s="30"/>
      <c r="CH1324" s="30"/>
      <c r="CI1324" s="30"/>
      <c r="CJ1324" s="30"/>
      <c r="CK1324" s="30"/>
      <c r="CL1324" s="30"/>
      <c r="CM1324" s="30"/>
      <c r="CN1324" s="30"/>
      <c r="CO1324" s="30"/>
      <c r="CP1324" s="30"/>
      <c r="CQ1324" s="30"/>
      <c r="CR1324" s="30"/>
    </row>
    <row r="1325" spans="1:96" x14ac:dyDescent="0.25">
      <c r="A1325" s="30" t="s">
        <v>1297</v>
      </c>
      <c r="B1325" s="30">
        <v>6138</v>
      </c>
      <c r="C1325" s="30" t="s">
        <v>2644</v>
      </c>
      <c r="D1325" s="30">
        <v>1000</v>
      </c>
      <c r="E1325" s="30"/>
      <c r="F1325" s="30"/>
      <c r="G1325" s="30"/>
      <c r="H1325" s="30"/>
      <c r="I1325" s="30"/>
      <c r="J1325" s="30"/>
      <c r="K1325" s="30"/>
      <c r="L1325" s="30"/>
      <c r="M1325" s="30"/>
      <c r="N1325" s="30"/>
      <c r="O1325" s="30"/>
      <c r="P1325" s="30"/>
      <c r="Q1325" s="30"/>
      <c r="R1325" s="30"/>
      <c r="S1325" s="30"/>
      <c r="T1325" s="30"/>
      <c r="U1325" s="30"/>
      <c r="V1325" s="30"/>
      <c r="W1325" s="30"/>
      <c r="X1325" s="30"/>
      <c r="Y1325" s="30"/>
      <c r="Z1325" s="30"/>
      <c r="AA1325" s="30"/>
      <c r="AB1325" s="30"/>
      <c r="AC1325" s="30"/>
      <c r="AD1325" s="30"/>
      <c r="AE1325" s="30"/>
      <c r="AF1325" s="30"/>
      <c r="AG1325" s="30"/>
      <c r="AH1325" s="30"/>
      <c r="AI1325" s="30"/>
      <c r="AJ1325" s="30"/>
      <c r="AK1325" s="30"/>
      <c r="AL1325" s="30"/>
      <c r="AM1325" s="30"/>
      <c r="AN1325" s="30"/>
      <c r="AO1325" s="30"/>
      <c r="AP1325" s="30"/>
      <c r="AQ1325" s="30"/>
      <c r="AR1325" s="30"/>
      <c r="AS1325" s="30"/>
      <c r="AT1325" s="30"/>
      <c r="AU1325" s="30"/>
      <c r="AV1325" s="30"/>
      <c r="AW1325" s="30"/>
      <c r="AX1325" s="30"/>
      <c r="AY1325" s="30"/>
      <c r="AZ1325" s="30"/>
      <c r="BA1325" s="30"/>
      <c r="BB1325" s="30"/>
      <c r="BC1325" s="30"/>
      <c r="BD1325" s="30"/>
      <c r="BE1325" s="30"/>
      <c r="BF1325" s="30"/>
      <c r="BG1325" s="30"/>
      <c r="BH1325" s="30"/>
      <c r="BI1325" s="30"/>
      <c r="BJ1325" s="30"/>
      <c r="BK1325" s="30"/>
      <c r="BL1325" s="30"/>
      <c r="BM1325" s="30"/>
      <c r="BN1325" s="30"/>
      <c r="BO1325" s="30"/>
      <c r="BP1325" s="30"/>
      <c r="BQ1325" s="30"/>
      <c r="BR1325" s="30"/>
      <c r="BS1325" s="30"/>
      <c r="BT1325" s="30"/>
      <c r="BU1325" s="30"/>
      <c r="BV1325" s="30"/>
      <c r="BW1325" s="30"/>
      <c r="BX1325" s="30"/>
      <c r="BY1325" s="30"/>
      <c r="BZ1325" s="30"/>
      <c r="CA1325" s="30"/>
      <c r="CB1325" s="30"/>
      <c r="CC1325" s="30"/>
      <c r="CD1325" s="30"/>
      <c r="CE1325" s="30"/>
      <c r="CF1325" s="30"/>
      <c r="CG1325" s="30"/>
      <c r="CH1325" s="30"/>
      <c r="CI1325" s="30"/>
      <c r="CJ1325" s="30"/>
      <c r="CK1325" s="30"/>
      <c r="CL1325" s="30"/>
      <c r="CM1325" s="30"/>
      <c r="CN1325" s="30"/>
      <c r="CO1325" s="30"/>
      <c r="CP1325" s="30"/>
      <c r="CQ1325" s="30"/>
      <c r="CR1325" s="30"/>
    </row>
    <row r="1326" spans="1:96" x14ac:dyDescent="0.25">
      <c r="A1326" s="30" t="s">
        <v>1298</v>
      </c>
      <c r="B1326" s="30">
        <v>6160</v>
      </c>
      <c r="C1326" s="30" t="s">
        <v>2696</v>
      </c>
      <c r="D1326" s="30">
        <v>180</v>
      </c>
      <c r="E1326" s="30"/>
      <c r="F1326" s="30"/>
      <c r="G1326" s="30"/>
      <c r="H1326" s="30"/>
      <c r="I1326" s="30"/>
      <c r="J1326" s="30"/>
      <c r="K1326" s="30"/>
      <c r="L1326" s="30"/>
      <c r="M1326" s="30"/>
      <c r="N1326" s="30"/>
      <c r="O1326" s="30"/>
      <c r="P1326" s="30"/>
      <c r="Q1326" s="30"/>
      <c r="R1326" s="30"/>
      <c r="S1326" s="30"/>
      <c r="T1326" s="30"/>
      <c r="U1326" s="30"/>
      <c r="V1326" s="30"/>
      <c r="W1326" s="30"/>
      <c r="X1326" s="30"/>
      <c r="Y1326" s="30"/>
      <c r="Z1326" s="30"/>
      <c r="AA1326" s="30"/>
      <c r="AB1326" s="30"/>
      <c r="AC1326" s="30"/>
      <c r="AD1326" s="30"/>
      <c r="AE1326" s="30"/>
      <c r="AF1326" s="30"/>
      <c r="AG1326" s="30"/>
      <c r="AH1326" s="30"/>
      <c r="AI1326" s="30"/>
      <c r="AJ1326" s="30"/>
      <c r="AK1326" s="30"/>
      <c r="AL1326" s="30"/>
      <c r="AM1326" s="30"/>
      <c r="AN1326" s="30"/>
      <c r="AO1326" s="30"/>
      <c r="AP1326" s="30"/>
      <c r="AQ1326" s="30"/>
      <c r="AR1326" s="30"/>
      <c r="AS1326" s="30"/>
      <c r="AT1326" s="30"/>
      <c r="AU1326" s="30"/>
      <c r="AV1326" s="30"/>
      <c r="AW1326" s="30"/>
      <c r="AX1326" s="30"/>
      <c r="AY1326" s="30"/>
      <c r="AZ1326" s="30"/>
      <c r="BA1326" s="30"/>
      <c r="BB1326" s="30"/>
      <c r="BC1326" s="30"/>
      <c r="BD1326" s="30"/>
      <c r="BE1326" s="30"/>
      <c r="BF1326" s="30"/>
      <c r="BG1326" s="30"/>
      <c r="BH1326" s="30"/>
      <c r="BI1326" s="30"/>
      <c r="BJ1326" s="30"/>
      <c r="BK1326" s="30"/>
      <c r="BL1326" s="30"/>
      <c r="BM1326" s="30"/>
      <c r="BN1326" s="30"/>
      <c r="BO1326" s="30"/>
      <c r="BP1326" s="30"/>
      <c r="BQ1326" s="30"/>
      <c r="BR1326" s="30"/>
      <c r="BS1326" s="30"/>
      <c r="BT1326" s="30"/>
      <c r="BU1326" s="30"/>
      <c r="BV1326" s="30"/>
      <c r="BW1326" s="30"/>
      <c r="BX1326" s="30"/>
      <c r="BY1326" s="30"/>
      <c r="BZ1326" s="30"/>
      <c r="CA1326" s="30"/>
      <c r="CB1326" s="30"/>
      <c r="CC1326" s="30"/>
      <c r="CD1326" s="30"/>
      <c r="CE1326" s="30"/>
      <c r="CF1326" s="30"/>
      <c r="CG1326" s="30"/>
      <c r="CH1326" s="30"/>
      <c r="CI1326" s="30"/>
      <c r="CJ1326" s="30"/>
      <c r="CK1326" s="30"/>
      <c r="CL1326" s="30"/>
      <c r="CM1326" s="30"/>
      <c r="CN1326" s="30"/>
      <c r="CO1326" s="30"/>
      <c r="CP1326" s="30"/>
      <c r="CQ1326" s="30"/>
      <c r="CR1326" s="30"/>
    </row>
    <row r="1327" spans="1:96" x14ac:dyDescent="0.25">
      <c r="A1327" s="30" t="s">
        <v>1299</v>
      </c>
      <c r="B1327" s="30">
        <v>6188</v>
      </c>
      <c r="C1327" s="30" t="s">
        <v>2642</v>
      </c>
      <c r="D1327" s="30">
        <v>880</v>
      </c>
      <c r="E1327" s="30"/>
      <c r="F1327" s="30"/>
      <c r="G1327" s="30"/>
      <c r="H1327" s="30"/>
      <c r="I1327" s="30"/>
      <c r="J1327" s="30"/>
      <c r="K1327" s="30"/>
      <c r="L1327" s="30"/>
      <c r="M1327" s="30"/>
      <c r="N1327" s="30"/>
      <c r="O1327" s="30"/>
      <c r="P1327" s="30"/>
      <c r="Q1327" s="30"/>
      <c r="R1327" s="30"/>
      <c r="S1327" s="30"/>
      <c r="T1327" s="30"/>
      <c r="U1327" s="30"/>
      <c r="V1327" s="30"/>
      <c r="W1327" s="30"/>
      <c r="X1327" s="30"/>
      <c r="Y1327" s="30"/>
      <c r="Z1327" s="30"/>
      <c r="AA1327" s="30"/>
      <c r="AB1327" s="30"/>
      <c r="AC1327" s="30"/>
      <c r="AD1327" s="30"/>
      <c r="AE1327" s="30"/>
      <c r="AF1327" s="30"/>
      <c r="AG1327" s="30"/>
      <c r="AH1327" s="30"/>
      <c r="AI1327" s="30"/>
      <c r="AJ1327" s="30"/>
      <c r="AK1327" s="30"/>
      <c r="AL1327" s="30"/>
      <c r="AM1327" s="30"/>
      <c r="AN1327" s="30"/>
      <c r="AO1327" s="30"/>
      <c r="AP1327" s="30"/>
      <c r="AQ1327" s="30"/>
      <c r="AR1327" s="30"/>
      <c r="AS1327" s="30"/>
      <c r="AT1327" s="30"/>
      <c r="AU1327" s="30"/>
      <c r="AV1327" s="30"/>
      <c r="AW1327" s="30"/>
      <c r="AX1327" s="30"/>
      <c r="AY1327" s="30"/>
      <c r="AZ1327" s="30"/>
      <c r="BA1327" s="30"/>
      <c r="BB1327" s="30"/>
      <c r="BC1327" s="30"/>
      <c r="BD1327" s="30"/>
      <c r="BE1327" s="30"/>
      <c r="BF1327" s="30"/>
      <c r="BG1327" s="30"/>
      <c r="BH1327" s="30"/>
      <c r="BI1327" s="30"/>
      <c r="BJ1327" s="30"/>
      <c r="BK1327" s="30"/>
      <c r="BL1327" s="30"/>
      <c r="BM1327" s="30"/>
      <c r="BN1327" s="30"/>
      <c r="BO1327" s="30"/>
      <c r="BP1327" s="30"/>
      <c r="BQ1327" s="30"/>
      <c r="BR1327" s="30"/>
      <c r="BS1327" s="30"/>
      <c r="BT1327" s="30"/>
      <c r="BU1327" s="30"/>
      <c r="BV1327" s="30"/>
      <c r="BW1327" s="30"/>
      <c r="BX1327" s="30"/>
      <c r="BY1327" s="30"/>
      <c r="BZ1327" s="30"/>
      <c r="CA1327" s="30"/>
      <c r="CB1327" s="30"/>
      <c r="CC1327" s="30"/>
      <c r="CD1327" s="30"/>
      <c r="CE1327" s="30"/>
      <c r="CF1327" s="30"/>
      <c r="CG1327" s="30"/>
      <c r="CH1327" s="30"/>
      <c r="CI1327" s="30"/>
      <c r="CJ1327" s="30"/>
      <c r="CK1327" s="30"/>
      <c r="CL1327" s="30"/>
      <c r="CM1327" s="30"/>
      <c r="CN1327" s="30"/>
      <c r="CO1327" s="30"/>
      <c r="CP1327" s="30"/>
      <c r="CQ1327" s="30"/>
      <c r="CR1327" s="30"/>
    </row>
    <row r="1328" spans="1:96" x14ac:dyDescent="0.25">
      <c r="A1328" s="30" t="s">
        <v>1300</v>
      </c>
      <c r="B1328" s="30">
        <v>6189</v>
      </c>
      <c r="C1328" s="30" t="s">
        <v>2696</v>
      </c>
      <c r="D1328" s="30">
        <v>180</v>
      </c>
      <c r="E1328" s="30"/>
      <c r="F1328" s="30"/>
      <c r="G1328" s="30"/>
      <c r="H1328" s="30"/>
      <c r="I1328" s="30"/>
      <c r="J1328" s="30"/>
      <c r="K1328" s="30"/>
      <c r="L1328" s="30"/>
      <c r="M1328" s="30"/>
      <c r="N1328" s="30"/>
      <c r="O1328" s="30"/>
      <c r="P1328" s="30"/>
      <c r="Q1328" s="30"/>
      <c r="R1328" s="30"/>
      <c r="S1328" s="30"/>
      <c r="T1328" s="30"/>
      <c r="U1328" s="30"/>
      <c r="V1328" s="30"/>
      <c r="W1328" s="30"/>
      <c r="X1328" s="30"/>
      <c r="Y1328" s="30"/>
      <c r="Z1328" s="30"/>
      <c r="AA1328" s="30"/>
      <c r="AB1328" s="30"/>
      <c r="AC1328" s="30"/>
      <c r="AD1328" s="30"/>
      <c r="AE1328" s="30"/>
      <c r="AF1328" s="30"/>
      <c r="AG1328" s="30"/>
      <c r="AH1328" s="30"/>
      <c r="AI1328" s="30"/>
      <c r="AJ1328" s="30"/>
      <c r="AK1328" s="30"/>
      <c r="AL1328" s="30"/>
      <c r="AM1328" s="30"/>
      <c r="AN1328" s="30"/>
      <c r="AO1328" s="30"/>
      <c r="AP1328" s="30"/>
      <c r="AQ1328" s="30"/>
      <c r="AR1328" s="30"/>
      <c r="AS1328" s="30"/>
      <c r="AT1328" s="30"/>
      <c r="AU1328" s="30"/>
      <c r="AV1328" s="30"/>
      <c r="AW1328" s="30"/>
      <c r="AX1328" s="30"/>
      <c r="AY1328" s="30"/>
      <c r="AZ1328" s="30"/>
      <c r="BA1328" s="30"/>
      <c r="BB1328" s="30"/>
      <c r="BC1328" s="30"/>
      <c r="BD1328" s="30"/>
      <c r="BE1328" s="30"/>
      <c r="BF1328" s="30"/>
      <c r="BG1328" s="30"/>
      <c r="BH1328" s="30"/>
      <c r="BI1328" s="30"/>
      <c r="BJ1328" s="30"/>
      <c r="BK1328" s="30"/>
      <c r="BL1328" s="30"/>
      <c r="BM1328" s="30"/>
      <c r="BN1328" s="30"/>
      <c r="BO1328" s="30"/>
      <c r="BP1328" s="30"/>
      <c r="BQ1328" s="30"/>
      <c r="BR1328" s="30"/>
      <c r="BS1328" s="30"/>
      <c r="BT1328" s="30"/>
      <c r="BU1328" s="30"/>
      <c r="BV1328" s="30"/>
      <c r="BW1328" s="30"/>
      <c r="BX1328" s="30"/>
      <c r="BY1328" s="30"/>
      <c r="BZ1328" s="30"/>
      <c r="CA1328" s="30"/>
      <c r="CB1328" s="30"/>
      <c r="CC1328" s="30"/>
      <c r="CD1328" s="30"/>
      <c r="CE1328" s="30"/>
      <c r="CF1328" s="30"/>
      <c r="CG1328" s="30"/>
      <c r="CH1328" s="30"/>
      <c r="CI1328" s="30"/>
      <c r="CJ1328" s="30"/>
      <c r="CK1328" s="30"/>
      <c r="CL1328" s="30"/>
      <c r="CM1328" s="30"/>
      <c r="CN1328" s="30"/>
      <c r="CO1328" s="30"/>
      <c r="CP1328" s="30"/>
      <c r="CQ1328" s="30"/>
      <c r="CR1328" s="30"/>
    </row>
    <row r="1329" spans="1:96" x14ac:dyDescent="0.25">
      <c r="A1329" s="30" t="s">
        <v>1301</v>
      </c>
      <c r="B1329" s="30">
        <v>6194</v>
      </c>
      <c r="C1329" s="30" t="s">
        <v>2760</v>
      </c>
      <c r="D1329" s="30">
        <v>1560</v>
      </c>
      <c r="E1329" s="30"/>
      <c r="F1329" s="30"/>
      <c r="G1329" s="30"/>
      <c r="H1329" s="30"/>
      <c r="I1329" s="30"/>
      <c r="J1329" s="30"/>
      <c r="K1329" s="30"/>
      <c r="L1329" s="30"/>
      <c r="M1329" s="30"/>
      <c r="N1329" s="30"/>
      <c r="O1329" s="30"/>
      <c r="P1329" s="30"/>
      <c r="Q1329" s="30"/>
      <c r="R1329" s="30"/>
      <c r="S1329" s="30"/>
      <c r="T1329" s="30"/>
      <c r="U1329" s="30"/>
      <c r="V1329" s="30"/>
      <c r="W1329" s="30"/>
      <c r="X1329" s="30"/>
      <c r="Y1329" s="30"/>
      <c r="Z1329" s="30"/>
      <c r="AA1329" s="30"/>
      <c r="AB1329" s="30"/>
      <c r="AC1329" s="30"/>
      <c r="AD1329" s="30"/>
      <c r="AE1329" s="30"/>
      <c r="AF1329" s="30"/>
      <c r="AG1329" s="30"/>
      <c r="AH1329" s="30"/>
      <c r="AI1329" s="30"/>
      <c r="AJ1329" s="30"/>
      <c r="AK1329" s="30"/>
      <c r="AL1329" s="30"/>
      <c r="AM1329" s="30"/>
      <c r="AN1329" s="30"/>
      <c r="AO1329" s="30"/>
      <c r="AP1329" s="30"/>
      <c r="AQ1329" s="30"/>
      <c r="AR1329" s="30"/>
      <c r="AS1329" s="30"/>
      <c r="AT1329" s="30"/>
      <c r="AU1329" s="30"/>
      <c r="AV1329" s="30"/>
      <c r="AW1329" s="30"/>
      <c r="AX1329" s="30"/>
      <c r="AY1329" s="30"/>
      <c r="AZ1329" s="30"/>
      <c r="BA1329" s="30"/>
      <c r="BB1329" s="30"/>
      <c r="BC1329" s="30"/>
      <c r="BD1329" s="30"/>
      <c r="BE1329" s="30"/>
      <c r="BF1329" s="30"/>
      <c r="BG1329" s="30"/>
      <c r="BH1329" s="30"/>
      <c r="BI1329" s="30"/>
      <c r="BJ1329" s="30"/>
      <c r="BK1329" s="30"/>
      <c r="BL1329" s="30"/>
      <c r="BM1329" s="30"/>
      <c r="BN1329" s="30"/>
      <c r="BO1329" s="30"/>
      <c r="BP1329" s="30"/>
      <c r="BQ1329" s="30"/>
      <c r="BR1329" s="30"/>
      <c r="BS1329" s="30"/>
      <c r="BT1329" s="30"/>
      <c r="BU1329" s="30"/>
      <c r="BV1329" s="30"/>
      <c r="BW1329" s="30"/>
      <c r="BX1329" s="30"/>
      <c r="BY1329" s="30"/>
      <c r="BZ1329" s="30"/>
      <c r="CA1329" s="30"/>
      <c r="CB1329" s="30"/>
      <c r="CC1329" s="30"/>
      <c r="CD1329" s="30"/>
      <c r="CE1329" s="30"/>
      <c r="CF1329" s="30"/>
      <c r="CG1329" s="30"/>
      <c r="CH1329" s="30"/>
      <c r="CI1329" s="30"/>
      <c r="CJ1329" s="30"/>
      <c r="CK1329" s="30"/>
      <c r="CL1329" s="30"/>
      <c r="CM1329" s="30"/>
      <c r="CN1329" s="30"/>
      <c r="CO1329" s="30"/>
      <c r="CP1329" s="30"/>
      <c r="CQ1329" s="30"/>
      <c r="CR1329" s="30"/>
    </row>
    <row r="1330" spans="1:96" x14ac:dyDescent="0.25">
      <c r="A1330" s="30" t="s">
        <v>1302</v>
      </c>
      <c r="B1330" s="30">
        <v>6196</v>
      </c>
      <c r="C1330" s="30" t="s">
        <v>2967</v>
      </c>
      <c r="D1330" s="30">
        <v>2190</v>
      </c>
      <c r="E1330" s="30"/>
      <c r="F1330" s="30"/>
      <c r="G1330" s="30"/>
      <c r="H1330" s="30"/>
      <c r="I1330" s="30"/>
      <c r="J1330" s="30"/>
      <c r="K1330" s="30"/>
      <c r="L1330" s="30"/>
      <c r="M1330" s="30"/>
      <c r="N1330" s="30"/>
      <c r="O1330" s="30"/>
      <c r="P1330" s="30"/>
      <c r="Q1330" s="30"/>
      <c r="R1330" s="30"/>
      <c r="S1330" s="30"/>
      <c r="T1330" s="30"/>
      <c r="U1330" s="30"/>
      <c r="V1330" s="30"/>
      <c r="W1330" s="30"/>
      <c r="X1330" s="30"/>
      <c r="Y1330" s="30"/>
      <c r="Z1330" s="30"/>
      <c r="AA1330" s="30"/>
      <c r="AB1330" s="30"/>
      <c r="AC1330" s="30"/>
      <c r="AD1330" s="30"/>
      <c r="AE1330" s="30"/>
      <c r="AF1330" s="30"/>
      <c r="AG1330" s="30"/>
      <c r="AH1330" s="30"/>
      <c r="AI1330" s="30"/>
      <c r="AJ1330" s="30"/>
      <c r="AK1330" s="30"/>
      <c r="AL1330" s="30"/>
      <c r="AM1330" s="30"/>
      <c r="AN1330" s="30"/>
      <c r="AO1330" s="30"/>
      <c r="AP1330" s="30"/>
      <c r="AQ1330" s="30"/>
      <c r="AR1330" s="30"/>
      <c r="AS1330" s="30"/>
      <c r="AT1330" s="30"/>
      <c r="AU1330" s="30"/>
      <c r="AV1330" s="30"/>
      <c r="AW1330" s="30"/>
      <c r="AX1330" s="30"/>
      <c r="AY1330" s="30"/>
      <c r="AZ1330" s="30"/>
      <c r="BA1330" s="30"/>
      <c r="BB1330" s="30"/>
      <c r="BC1330" s="30"/>
      <c r="BD1330" s="30"/>
      <c r="BE1330" s="30"/>
      <c r="BF1330" s="30"/>
      <c r="BG1330" s="30"/>
      <c r="BH1330" s="30"/>
      <c r="BI1330" s="30"/>
      <c r="BJ1330" s="30"/>
      <c r="BK1330" s="30"/>
      <c r="BL1330" s="30"/>
      <c r="BM1330" s="30"/>
      <c r="BN1330" s="30"/>
      <c r="BO1330" s="30"/>
      <c r="BP1330" s="30"/>
      <c r="BQ1330" s="30"/>
      <c r="BR1330" s="30"/>
      <c r="BS1330" s="30"/>
      <c r="BT1330" s="30"/>
      <c r="BU1330" s="30"/>
      <c r="BV1330" s="30"/>
      <c r="BW1330" s="30"/>
      <c r="BX1330" s="30"/>
      <c r="BY1330" s="30"/>
      <c r="BZ1330" s="30"/>
      <c r="CA1330" s="30"/>
      <c r="CB1330" s="30"/>
      <c r="CC1330" s="30"/>
      <c r="CD1330" s="30"/>
      <c r="CE1330" s="30"/>
      <c r="CF1330" s="30"/>
      <c r="CG1330" s="30"/>
      <c r="CH1330" s="30"/>
      <c r="CI1330" s="30"/>
      <c r="CJ1330" s="30"/>
      <c r="CK1330" s="30"/>
      <c r="CL1330" s="30"/>
      <c r="CM1330" s="30"/>
      <c r="CN1330" s="30"/>
      <c r="CO1330" s="30"/>
      <c r="CP1330" s="30"/>
      <c r="CQ1330" s="30"/>
      <c r="CR1330" s="30"/>
    </row>
    <row r="1331" spans="1:96" x14ac:dyDescent="0.25">
      <c r="A1331" s="30" t="s">
        <v>1303</v>
      </c>
      <c r="B1331" s="30">
        <v>6208</v>
      </c>
      <c r="C1331" s="30" t="s">
        <v>2700</v>
      </c>
      <c r="D1331" s="30">
        <v>480</v>
      </c>
      <c r="E1331" s="30"/>
      <c r="F1331" s="30"/>
      <c r="G1331" s="30"/>
      <c r="H1331" s="30"/>
      <c r="I1331" s="30"/>
      <c r="J1331" s="30"/>
      <c r="K1331" s="30"/>
      <c r="L1331" s="30"/>
      <c r="M1331" s="30"/>
      <c r="N1331" s="30"/>
      <c r="O1331" s="30"/>
      <c r="P1331" s="30"/>
      <c r="Q1331" s="30"/>
      <c r="R1331" s="30"/>
      <c r="S1331" s="30"/>
      <c r="T1331" s="30"/>
      <c r="U1331" s="30"/>
      <c r="V1331" s="30"/>
      <c r="W1331" s="30"/>
      <c r="X1331" s="30"/>
      <c r="Y1331" s="30"/>
      <c r="Z1331" s="30"/>
      <c r="AA1331" s="30"/>
      <c r="AB1331" s="30"/>
      <c r="AC1331" s="30"/>
      <c r="AD1331" s="30"/>
      <c r="AE1331" s="30"/>
      <c r="AF1331" s="30"/>
      <c r="AG1331" s="30"/>
      <c r="AH1331" s="30"/>
      <c r="AI1331" s="30"/>
      <c r="AJ1331" s="30"/>
      <c r="AK1331" s="30"/>
      <c r="AL1331" s="30"/>
      <c r="AM1331" s="30"/>
      <c r="AN1331" s="30"/>
      <c r="AO1331" s="30"/>
      <c r="AP1331" s="30"/>
      <c r="AQ1331" s="30"/>
      <c r="AR1331" s="30"/>
      <c r="AS1331" s="30"/>
      <c r="AT1331" s="30"/>
      <c r="AU1331" s="30"/>
      <c r="AV1331" s="30"/>
      <c r="AW1331" s="30"/>
      <c r="AX1331" s="30"/>
      <c r="AY1331" s="30"/>
      <c r="AZ1331" s="30"/>
      <c r="BA1331" s="30"/>
      <c r="BB1331" s="30"/>
      <c r="BC1331" s="30"/>
      <c r="BD1331" s="30"/>
      <c r="BE1331" s="30"/>
      <c r="BF1331" s="30"/>
      <c r="BG1331" s="30"/>
      <c r="BH1331" s="30"/>
      <c r="BI1331" s="30"/>
      <c r="BJ1331" s="30"/>
      <c r="BK1331" s="30"/>
      <c r="BL1331" s="30"/>
      <c r="BM1331" s="30"/>
      <c r="BN1331" s="30"/>
      <c r="BO1331" s="30"/>
      <c r="BP1331" s="30"/>
      <c r="BQ1331" s="30"/>
      <c r="BR1331" s="30"/>
      <c r="BS1331" s="30"/>
      <c r="BT1331" s="30"/>
      <c r="BU1331" s="30"/>
      <c r="BV1331" s="30"/>
      <c r="BW1331" s="30"/>
      <c r="BX1331" s="30"/>
      <c r="BY1331" s="30"/>
      <c r="BZ1331" s="30"/>
      <c r="CA1331" s="30"/>
      <c r="CB1331" s="30"/>
      <c r="CC1331" s="30"/>
      <c r="CD1331" s="30"/>
      <c r="CE1331" s="30"/>
      <c r="CF1331" s="30"/>
      <c r="CG1331" s="30"/>
      <c r="CH1331" s="30"/>
      <c r="CI1331" s="30"/>
      <c r="CJ1331" s="30"/>
      <c r="CK1331" s="30"/>
      <c r="CL1331" s="30"/>
      <c r="CM1331" s="30"/>
      <c r="CN1331" s="30"/>
      <c r="CO1331" s="30"/>
      <c r="CP1331" s="30"/>
      <c r="CQ1331" s="30"/>
      <c r="CR1331" s="30"/>
    </row>
    <row r="1332" spans="1:96" x14ac:dyDescent="0.25">
      <c r="A1332" s="30" t="s">
        <v>1304</v>
      </c>
      <c r="B1332" s="30">
        <v>6212</v>
      </c>
      <c r="C1332" s="30" t="s">
        <v>2700</v>
      </c>
      <c r="D1332" s="30">
        <v>480</v>
      </c>
      <c r="E1332" s="30"/>
      <c r="F1332" s="30"/>
      <c r="G1332" s="30"/>
      <c r="H1332" s="30"/>
      <c r="I1332" s="30"/>
      <c r="J1332" s="30"/>
      <c r="K1332" s="30"/>
      <c r="L1332" s="30"/>
      <c r="M1332" s="30"/>
      <c r="N1332" s="30"/>
      <c r="O1332" s="30"/>
      <c r="P1332" s="30"/>
      <c r="Q1332" s="30"/>
      <c r="R1332" s="30"/>
      <c r="S1332" s="30"/>
      <c r="T1332" s="30"/>
      <c r="U1332" s="30"/>
      <c r="V1332" s="30"/>
      <c r="W1332" s="30"/>
      <c r="X1332" s="30"/>
      <c r="Y1332" s="30"/>
      <c r="Z1332" s="30"/>
      <c r="AA1332" s="30"/>
      <c r="AB1332" s="30"/>
      <c r="AC1332" s="30"/>
      <c r="AD1332" s="30"/>
      <c r="AE1332" s="30"/>
      <c r="AF1332" s="30"/>
      <c r="AG1332" s="30"/>
      <c r="AH1332" s="30"/>
      <c r="AI1332" s="30"/>
      <c r="AJ1332" s="30"/>
      <c r="AK1332" s="30"/>
      <c r="AL1332" s="30"/>
      <c r="AM1332" s="30"/>
      <c r="AN1332" s="30"/>
      <c r="AO1332" s="30"/>
      <c r="AP1332" s="30"/>
      <c r="AQ1332" s="30"/>
      <c r="AR1332" s="30"/>
      <c r="AS1332" s="30"/>
      <c r="AT1332" s="30"/>
      <c r="AU1332" s="30"/>
      <c r="AV1332" s="30"/>
      <c r="AW1332" s="30"/>
      <c r="AX1332" s="30"/>
      <c r="AY1332" s="30"/>
      <c r="AZ1332" s="30"/>
      <c r="BA1332" s="30"/>
      <c r="BB1332" s="30"/>
      <c r="BC1332" s="30"/>
      <c r="BD1332" s="30"/>
      <c r="BE1332" s="30"/>
      <c r="BF1332" s="30"/>
      <c r="BG1332" s="30"/>
      <c r="BH1332" s="30"/>
      <c r="BI1332" s="30"/>
      <c r="BJ1332" s="30"/>
      <c r="BK1332" s="30"/>
      <c r="BL1332" s="30"/>
      <c r="BM1332" s="30"/>
      <c r="BN1332" s="30"/>
      <c r="BO1332" s="30"/>
      <c r="BP1332" s="30"/>
      <c r="BQ1332" s="30"/>
      <c r="BR1332" s="30"/>
      <c r="BS1332" s="30"/>
      <c r="BT1332" s="30"/>
      <c r="BU1332" s="30"/>
      <c r="BV1332" s="30"/>
      <c r="BW1332" s="30"/>
      <c r="BX1332" s="30"/>
      <c r="BY1332" s="30"/>
      <c r="BZ1332" s="30"/>
      <c r="CA1332" s="30"/>
      <c r="CB1332" s="30"/>
      <c r="CC1332" s="30"/>
      <c r="CD1332" s="30"/>
      <c r="CE1332" s="30"/>
      <c r="CF1332" s="30"/>
      <c r="CG1332" s="30"/>
      <c r="CH1332" s="30"/>
      <c r="CI1332" s="30"/>
      <c r="CJ1332" s="30"/>
      <c r="CK1332" s="30"/>
      <c r="CL1332" s="30"/>
      <c r="CM1332" s="30"/>
      <c r="CN1332" s="30"/>
      <c r="CO1332" s="30"/>
      <c r="CP1332" s="30"/>
      <c r="CQ1332" s="30"/>
      <c r="CR1332" s="30"/>
    </row>
    <row r="1333" spans="1:96" x14ac:dyDescent="0.25">
      <c r="A1333" s="30" t="s">
        <v>1305</v>
      </c>
      <c r="B1333" s="30">
        <v>6222</v>
      </c>
      <c r="C1333" s="30" t="s">
        <v>2704</v>
      </c>
      <c r="D1333" s="30">
        <v>1520</v>
      </c>
      <c r="E1333" s="30"/>
      <c r="F1333" s="30"/>
      <c r="G1333" s="30"/>
      <c r="H1333" s="30"/>
      <c r="I1333" s="30"/>
      <c r="J1333" s="30"/>
      <c r="K1333" s="30"/>
      <c r="L1333" s="30"/>
      <c r="M1333" s="30"/>
      <c r="N1333" s="30"/>
      <c r="O1333" s="30"/>
      <c r="P1333" s="30"/>
      <c r="Q1333" s="30"/>
      <c r="R1333" s="30"/>
      <c r="S1333" s="30"/>
      <c r="T1333" s="30"/>
      <c r="U1333" s="30"/>
      <c r="V1333" s="30"/>
      <c r="W1333" s="30"/>
      <c r="X1333" s="30"/>
      <c r="Y1333" s="30"/>
      <c r="Z1333" s="30"/>
      <c r="AA1333" s="30"/>
      <c r="AB1333" s="30"/>
      <c r="AC1333" s="30"/>
      <c r="AD1333" s="30"/>
      <c r="AE1333" s="30"/>
      <c r="AF1333" s="30"/>
      <c r="AG1333" s="30"/>
      <c r="AH1333" s="30"/>
      <c r="AI1333" s="30"/>
      <c r="AJ1333" s="30"/>
      <c r="AK1333" s="30"/>
      <c r="AL1333" s="30"/>
      <c r="AM1333" s="30"/>
      <c r="AN1333" s="30"/>
      <c r="AO1333" s="30"/>
      <c r="AP1333" s="30"/>
      <c r="AQ1333" s="30"/>
      <c r="AR1333" s="30"/>
      <c r="AS1333" s="30"/>
      <c r="AT1333" s="30"/>
      <c r="AU1333" s="30"/>
      <c r="AV1333" s="30"/>
      <c r="AW1333" s="30"/>
      <c r="AX1333" s="30"/>
      <c r="AY1333" s="30"/>
      <c r="AZ1333" s="30"/>
      <c r="BA1333" s="30"/>
      <c r="BB1333" s="30"/>
      <c r="BC1333" s="30"/>
      <c r="BD1333" s="30"/>
      <c r="BE1333" s="30"/>
      <c r="BF1333" s="30"/>
      <c r="BG1333" s="30"/>
      <c r="BH1333" s="30"/>
      <c r="BI1333" s="30"/>
      <c r="BJ1333" s="30"/>
      <c r="BK1333" s="30"/>
      <c r="BL1333" s="30"/>
      <c r="BM1333" s="30"/>
      <c r="BN1333" s="30"/>
      <c r="BO1333" s="30"/>
      <c r="BP1333" s="30"/>
      <c r="BQ1333" s="30"/>
      <c r="BR1333" s="30"/>
      <c r="BS1333" s="30"/>
      <c r="BT1333" s="30"/>
      <c r="BU1333" s="30"/>
      <c r="BV1333" s="30"/>
      <c r="BW1333" s="30"/>
      <c r="BX1333" s="30"/>
      <c r="BY1333" s="30"/>
      <c r="BZ1333" s="30"/>
      <c r="CA1333" s="30"/>
      <c r="CB1333" s="30"/>
      <c r="CC1333" s="30"/>
      <c r="CD1333" s="30"/>
      <c r="CE1333" s="30"/>
      <c r="CF1333" s="30"/>
      <c r="CG1333" s="30"/>
      <c r="CH1333" s="30"/>
      <c r="CI1333" s="30"/>
      <c r="CJ1333" s="30"/>
      <c r="CK1333" s="30"/>
      <c r="CL1333" s="30"/>
      <c r="CM1333" s="30"/>
      <c r="CN1333" s="30"/>
      <c r="CO1333" s="30"/>
      <c r="CP1333" s="30"/>
      <c r="CQ1333" s="30"/>
      <c r="CR1333" s="30"/>
    </row>
    <row r="1334" spans="1:96" x14ac:dyDescent="0.25">
      <c r="A1334" s="30" t="s">
        <v>1306</v>
      </c>
      <c r="B1334" s="30">
        <v>6224</v>
      </c>
      <c r="C1334" s="30" t="s">
        <v>2700</v>
      </c>
      <c r="D1334" s="30">
        <v>480</v>
      </c>
      <c r="E1334" s="30"/>
      <c r="F1334" s="30"/>
      <c r="G1334" s="30"/>
      <c r="H1334" s="30"/>
      <c r="I1334" s="30"/>
      <c r="J1334" s="30"/>
      <c r="K1334" s="30"/>
      <c r="L1334" s="30"/>
      <c r="M1334" s="30"/>
      <c r="N1334" s="30"/>
      <c r="O1334" s="30"/>
      <c r="P1334" s="30"/>
      <c r="Q1334" s="30"/>
      <c r="R1334" s="30"/>
      <c r="S1334" s="30"/>
      <c r="T1334" s="30"/>
      <c r="U1334" s="30"/>
      <c r="V1334" s="30"/>
      <c r="W1334" s="30"/>
      <c r="X1334" s="30"/>
      <c r="Y1334" s="30"/>
      <c r="Z1334" s="30"/>
      <c r="AA1334" s="30"/>
      <c r="AB1334" s="30"/>
      <c r="AC1334" s="30"/>
      <c r="AD1334" s="30"/>
      <c r="AE1334" s="30"/>
      <c r="AF1334" s="30"/>
      <c r="AG1334" s="30"/>
      <c r="AH1334" s="30"/>
      <c r="AI1334" s="30"/>
      <c r="AJ1334" s="30"/>
      <c r="AK1334" s="30"/>
      <c r="AL1334" s="30"/>
      <c r="AM1334" s="30"/>
      <c r="AN1334" s="30"/>
      <c r="AO1334" s="30"/>
      <c r="AP1334" s="30"/>
      <c r="AQ1334" s="30"/>
      <c r="AR1334" s="30"/>
      <c r="AS1334" s="30"/>
      <c r="AT1334" s="30"/>
      <c r="AU1334" s="30"/>
      <c r="AV1334" s="30"/>
      <c r="AW1334" s="30"/>
      <c r="AX1334" s="30"/>
      <c r="AY1334" s="30"/>
      <c r="AZ1334" s="30"/>
      <c r="BA1334" s="30"/>
      <c r="BB1334" s="30"/>
      <c r="BC1334" s="30"/>
      <c r="BD1334" s="30"/>
      <c r="BE1334" s="30"/>
      <c r="BF1334" s="30"/>
      <c r="BG1334" s="30"/>
      <c r="BH1334" s="30"/>
      <c r="BI1334" s="30"/>
      <c r="BJ1334" s="30"/>
      <c r="BK1334" s="30"/>
      <c r="BL1334" s="30"/>
      <c r="BM1334" s="30"/>
      <c r="BN1334" s="30"/>
      <c r="BO1334" s="30"/>
      <c r="BP1334" s="30"/>
      <c r="BQ1334" s="30"/>
      <c r="BR1334" s="30"/>
      <c r="BS1334" s="30"/>
      <c r="BT1334" s="30"/>
      <c r="BU1334" s="30"/>
      <c r="BV1334" s="30"/>
      <c r="BW1334" s="30"/>
      <c r="BX1334" s="30"/>
      <c r="BY1334" s="30"/>
      <c r="BZ1334" s="30"/>
      <c r="CA1334" s="30"/>
      <c r="CB1334" s="30"/>
      <c r="CC1334" s="30"/>
      <c r="CD1334" s="30"/>
      <c r="CE1334" s="30"/>
      <c r="CF1334" s="30"/>
      <c r="CG1334" s="30"/>
      <c r="CH1334" s="30"/>
      <c r="CI1334" s="30"/>
      <c r="CJ1334" s="30"/>
      <c r="CK1334" s="30"/>
      <c r="CL1334" s="30"/>
      <c r="CM1334" s="30"/>
      <c r="CN1334" s="30"/>
      <c r="CO1334" s="30"/>
      <c r="CP1334" s="30"/>
      <c r="CQ1334" s="30"/>
      <c r="CR1334" s="30"/>
    </row>
    <row r="1335" spans="1:96" x14ac:dyDescent="0.25">
      <c r="A1335" s="30" t="s">
        <v>1307</v>
      </c>
      <c r="B1335" s="30">
        <v>6238</v>
      </c>
      <c r="C1335" s="30" t="s">
        <v>2754</v>
      </c>
      <c r="D1335" s="30">
        <v>910</v>
      </c>
      <c r="E1335" s="30"/>
      <c r="F1335" s="30"/>
      <c r="G1335" s="30"/>
      <c r="H1335" s="30"/>
      <c r="I1335" s="30"/>
      <c r="J1335" s="30"/>
      <c r="K1335" s="30"/>
      <c r="L1335" s="30"/>
      <c r="M1335" s="30"/>
      <c r="N1335" s="30"/>
      <c r="O1335" s="30"/>
      <c r="P1335" s="30"/>
      <c r="Q1335" s="30"/>
      <c r="R1335" s="30"/>
      <c r="S1335" s="30"/>
      <c r="T1335" s="30"/>
      <c r="U1335" s="30"/>
      <c r="V1335" s="30"/>
      <c r="W1335" s="30"/>
      <c r="X1335" s="30"/>
      <c r="Y1335" s="30"/>
      <c r="Z1335" s="30"/>
      <c r="AA1335" s="30"/>
      <c r="AB1335" s="30"/>
      <c r="AC1335" s="30"/>
      <c r="AD1335" s="30"/>
      <c r="AE1335" s="30"/>
      <c r="AF1335" s="30"/>
      <c r="AG1335" s="30"/>
      <c r="AH1335" s="30"/>
      <c r="AI1335" s="30"/>
      <c r="AJ1335" s="30"/>
      <c r="AK1335" s="30"/>
      <c r="AL1335" s="30"/>
      <c r="AM1335" s="30"/>
      <c r="AN1335" s="30"/>
      <c r="AO1335" s="30"/>
      <c r="AP1335" s="30"/>
      <c r="AQ1335" s="30"/>
      <c r="AR1335" s="30"/>
      <c r="AS1335" s="30"/>
      <c r="AT1335" s="30"/>
      <c r="AU1335" s="30"/>
      <c r="AV1335" s="30"/>
      <c r="AW1335" s="30"/>
      <c r="AX1335" s="30"/>
      <c r="AY1335" s="30"/>
      <c r="AZ1335" s="30"/>
      <c r="BA1335" s="30"/>
      <c r="BB1335" s="30"/>
      <c r="BC1335" s="30"/>
      <c r="BD1335" s="30"/>
      <c r="BE1335" s="30"/>
      <c r="BF1335" s="30"/>
      <c r="BG1335" s="30"/>
      <c r="BH1335" s="30"/>
      <c r="BI1335" s="30"/>
      <c r="BJ1335" s="30"/>
      <c r="BK1335" s="30"/>
      <c r="BL1335" s="30"/>
      <c r="BM1335" s="30"/>
      <c r="BN1335" s="30"/>
      <c r="BO1335" s="30"/>
      <c r="BP1335" s="30"/>
      <c r="BQ1335" s="30"/>
      <c r="BR1335" s="30"/>
      <c r="BS1335" s="30"/>
      <c r="BT1335" s="30"/>
      <c r="BU1335" s="30"/>
      <c r="BV1335" s="30"/>
      <c r="BW1335" s="30"/>
      <c r="BX1335" s="30"/>
      <c r="BY1335" s="30"/>
      <c r="BZ1335" s="30"/>
      <c r="CA1335" s="30"/>
      <c r="CB1335" s="30"/>
      <c r="CC1335" s="30"/>
      <c r="CD1335" s="30"/>
      <c r="CE1335" s="30"/>
      <c r="CF1335" s="30"/>
      <c r="CG1335" s="30"/>
      <c r="CH1335" s="30"/>
      <c r="CI1335" s="30"/>
      <c r="CJ1335" s="30"/>
      <c r="CK1335" s="30"/>
      <c r="CL1335" s="30"/>
      <c r="CM1335" s="30"/>
      <c r="CN1335" s="30"/>
      <c r="CO1335" s="30"/>
      <c r="CP1335" s="30"/>
      <c r="CQ1335" s="30"/>
      <c r="CR1335" s="30"/>
    </row>
    <row r="1336" spans="1:96" x14ac:dyDescent="0.25">
      <c r="A1336" s="30" t="s">
        <v>1308</v>
      </c>
      <c r="B1336" s="30">
        <v>6219</v>
      </c>
      <c r="C1336" s="30" t="s">
        <v>2696</v>
      </c>
      <c r="D1336" s="30">
        <v>180</v>
      </c>
      <c r="E1336" s="30"/>
      <c r="F1336" s="30"/>
      <c r="G1336" s="30"/>
      <c r="H1336" s="30"/>
      <c r="I1336" s="30"/>
      <c r="J1336" s="30"/>
      <c r="K1336" s="30"/>
      <c r="L1336" s="30"/>
      <c r="M1336" s="30"/>
      <c r="N1336" s="30"/>
      <c r="O1336" s="30"/>
      <c r="P1336" s="30"/>
      <c r="Q1336" s="30"/>
      <c r="R1336" s="30"/>
      <c r="S1336" s="30"/>
      <c r="T1336" s="30"/>
      <c r="U1336" s="30"/>
      <c r="V1336" s="30"/>
      <c r="W1336" s="30"/>
      <c r="X1336" s="30"/>
      <c r="Y1336" s="30"/>
      <c r="Z1336" s="30"/>
      <c r="AA1336" s="30"/>
      <c r="AB1336" s="30"/>
      <c r="AC1336" s="30"/>
      <c r="AD1336" s="30"/>
      <c r="AE1336" s="30"/>
      <c r="AF1336" s="30"/>
      <c r="AG1336" s="30"/>
      <c r="AH1336" s="30"/>
      <c r="AI1336" s="30"/>
      <c r="AJ1336" s="30"/>
      <c r="AK1336" s="30"/>
      <c r="AL1336" s="30"/>
      <c r="AM1336" s="30"/>
      <c r="AN1336" s="30"/>
      <c r="AO1336" s="30"/>
      <c r="AP1336" s="30"/>
      <c r="AQ1336" s="30"/>
      <c r="AR1336" s="30"/>
      <c r="AS1336" s="30"/>
      <c r="AT1336" s="30"/>
      <c r="AU1336" s="30"/>
      <c r="AV1336" s="30"/>
      <c r="AW1336" s="30"/>
      <c r="AX1336" s="30"/>
      <c r="AY1336" s="30"/>
      <c r="AZ1336" s="30"/>
      <c r="BA1336" s="30"/>
      <c r="BB1336" s="30"/>
      <c r="BC1336" s="30"/>
      <c r="BD1336" s="30"/>
      <c r="BE1336" s="30"/>
      <c r="BF1336" s="30"/>
      <c r="BG1336" s="30"/>
      <c r="BH1336" s="30"/>
      <c r="BI1336" s="30"/>
      <c r="BJ1336" s="30"/>
      <c r="BK1336" s="30"/>
      <c r="BL1336" s="30"/>
      <c r="BM1336" s="30"/>
      <c r="BN1336" s="30"/>
      <c r="BO1336" s="30"/>
      <c r="BP1336" s="30"/>
      <c r="BQ1336" s="30"/>
      <c r="BR1336" s="30"/>
      <c r="BS1336" s="30"/>
      <c r="BT1336" s="30"/>
      <c r="BU1336" s="30"/>
      <c r="BV1336" s="30"/>
      <c r="BW1336" s="30"/>
      <c r="BX1336" s="30"/>
      <c r="BY1336" s="30"/>
      <c r="BZ1336" s="30"/>
      <c r="CA1336" s="30"/>
      <c r="CB1336" s="30"/>
      <c r="CC1336" s="30"/>
      <c r="CD1336" s="30"/>
      <c r="CE1336" s="30"/>
      <c r="CF1336" s="30"/>
      <c r="CG1336" s="30"/>
      <c r="CH1336" s="30"/>
      <c r="CI1336" s="30"/>
      <c r="CJ1336" s="30"/>
      <c r="CK1336" s="30"/>
      <c r="CL1336" s="30"/>
      <c r="CM1336" s="30"/>
      <c r="CN1336" s="30"/>
      <c r="CO1336" s="30"/>
      <c r="CP1336" s="30"/>
      <c r="CQ1336" s="30"/>
      <c r="CR1336" s="30"/>
    </row>
    <row r="1337" spans="1:96" x14ac:dyDescent="0.25">
      <c r="A1337" s="30" t="s">
        <v>1309</v>
      </c>
      <c r="B1337" s="30">
        <v>6237</v>
      </c>
      <c r="C1337" s="30" t="s">
        <v>2666</v>
      </c>
      <c r="D1337" s="30">
        <v>1420</v>
      </c>
      <c r="E1337" s="30"/>
      <c r="F1337" s="30"/>
      <c r="G1337" s="30"/>
      <c r="H1337" s="30"/>
      <c r="I1337" s="30"/>
      <c r="J1337" s="30"/>
      <c r="K1337" s="30"/>
      <c r="L1337" s="30"/>
      <c r="M1337" s="30"/>
      <c r="N1337" s="30"/>
      <c r="O1337" s="30"/>
      <c r="P1337" s="30"/>
      <c r="Q1337" s="30"/>
      <c r="R1337" s="30"/>
      <c r="S1337" s="30"/>
      <c r="T1337" s="30"/>
      <c r="U1337" s="30"/>
      <c r="V1337" s="30"/>
      <c r="W1337" s="30"/>
      <c r="X1337" s="30"/>
      <c r="Y1337" s="30"/>
      <c r="Z1337" s="30"/>
      <c r="AA1337" s="30"/>
      <c r="AB1337" s="30"/>
      <c r="AC1337" s="30"/>
      <c r="AD1337" s="30"/>
      <c r="AE1337" s="30"/>
      <c r="AF1337" s="30"/>
      <c r="AG1337" s="30"/>
      <c r="AH1337" s="30"/>
      <c r="AI1337" s="30"/>
      <c r="AJ1337" s="30"/>
      <c r="AK1337" s="30"/>
      <c r="AL1337" s="30"/>
      <c r="AM1337" s="30"/>
      <c r="AN1337" s="30"/>
      <c r="AO1337" s="30"/>
      <c r="AP1337" s="30"/>
      <c r="AQ1337" s="30"/>
      <c r="AR1337" s="30"/>
      <c r="AS1337" s="30"/>
      <c r="AT1337" s="30"/>
      <c r="AU1337" s="30"/>
      <c r="AV1337" s="30"/>
      <c r="AW1337" s="30"/>
      <c r="AX1337" s="30"/>
      <c r="AY1337" s="30"/>
      <c r="AZ1337" s="30"/>
      <c r="BA1337" s="30"/>
      <c r="BB1337" s="30"/>
      <c r="BC1337" s="30"/>
      <c r="BD1337" s="30"/>
      <c r="BE1337" s="30"/>
      <c r="BF1337" s="30"/>
      <c r="BG1337" s="30"/>
      <c r="BH1337" s="30"/>
      <c r="BI1337" s="30"/>
      <c r="BJ1337" s="30"/>
      <c r="BK1337" s="30"/>
      <c r="BL1337" s="30"/>
      <c r="BM1337" s="30"/>
      <c r="BN1337" s="30"/>
      <c r="BO1337" s="30"/>
      <c r="BP1337" s="30"/>
      <c r="BQ1337" s="30"/>
      <c r="BR1337" s="30"/>
      <c r="BS1337" s="30"/>
      <c r="BT1337" s="30"/>
      <c r="BU1337" s="30"/>
      <c r="BV1337" s="30"/>
      <c r="BW1337" s="30"/>
      <c r="BX1337" s="30"/>
      <c r="BY1337" s="30"/>
      <c r="BZ1337" s="30"/>
      <c r="CA1337" s="30"/>
      <c r="CB1337" s="30"/>
      <c r="CC1337" s="30"/>
      <c r="CD1337" s="30"/>
      <c r="CE1337" s="30"/>
      <c r="CF1337" s="30"/>
      <c r="CG1337" s="30"/>
      <c r="CH1337" s="30"/>
      <c r="CI1337" s="30"/>
      <c r="CJ1337" s="30"/>
      <c r="CK1337" s="30"/>
      <c r="CL1337" s="30"/>
      <c r="CM1337" s="30"/>
      <c r="CN1337" s="30"/>
      <c r="CO1337" s="30"/>
      <c r="CP1337" s="30"/>
      <c r="CQ1337" s="30"/>
      <c r="CR1337" s="30"/>
    </row>
    <row r="1338" spans="1:96" x14ac:dyDescent="0.25">
      <c r="A1338" s="30" t="s">
        <v>1310</v>
      </c>
      <c r="B1338" s="30">
        <v>2724</v>
      </c>
      <c r="C1338" s="30" t="s">
        <v>2712</v>
      </c>
      <c r="D1338" s="30">
        <v>2000</v>
      </c>
      <c r="E1338" s="30"/>
      <c r="F1338" s="30"/>
      <c r="G1338" s="30"/>
      <c r="H1338" s="30"/>
      <c r="I1338" s="30"/>
      <c r="J1338" s="30"/>
      <c r="K1338" s="30"/>
      <c r="L1338" s="30"/>
      <c r="M1338" s="30"/>
      <c r="N1338" s="30"/>
      <c r="O1338" s="30"/>
      <c r="P1338" s="30"/>
      <c r="Q1338" s="30"/>
      <c r="R1338" s="30"/>
      <c r="S1338" s="30"/>
      <c r="T1338" s="30"/>
      <c r="U1338" s="30"/>
      <c r="V1338" s="30"/>
      <c r="W1338" s="30"/>
      <c r="X1338" s="30"/>
      <c r="Y1338" s="30"/>
      <c r="Z1338" s="30"/>
      <c r="AA1338" s="30"/>
      <c r="AB1338" s="30"/>
      <c r="AC1338" s="30"/>
      <c r="AD1338" s="30"/>
      <c r="AE1338" s="30"/>
      <c r="AF1338" s="30"/>
      <c r="AG1338" s="30"/>
      <c r="AH1338" s="30"/>
      <c r="AI1338" s="30"/>
      <c r="AJ1338" s="30"/>
      <c r="AK1338" s="30"/>
      <c r="AL1338" s="30"/>
      <c r="AM1338" s="30"/>
      <c r="AN1338" s="30"/>
      <c r="AO1338" s="30"/>
      <c r="AP1338" s="30"/>
      <c r="AQ1338" s="30"/>
      <c r="AR1338" s="30"/>
      <c r="AS1338" s="30"/>
      <c r="AT1338" s="30"/>
      <c r="AU1338" s="30"/>
      <c r="AV1338" s="30"/>
      <c r="AW1338" s="30"/>
      <c r="AX1338" s="30"/>
      <c r="AY1338" s="30"/>
      <c r="AZ1338" s="30"/>
      <c r="BA1338" s="30"/>
      <c r="BB1338" s="30"/>
      <c r="BC1338" s="30"/>
      <c r="BD1338" s="30"/>
      <c r="BE1338" s="30"/>
      <c r="BF1338" s="30"/>
      <c r="BG1338" s="30"/>
      <c r="BH1338" s="30"/>
      <c r="BI1338" s="30"/>
      <c r="BJ1338" s="30"/>
      <c r="BK1338" s="30"/>
      <c r="BL1338" s="30"/>
      <c r="BM1338" s="30"/>
      <c r="BN1338" s="30"/>
      <c r="BO1338" s="30"/>
      <c r="BP1338" s="30"/>
      <c r="BQ1338" s="30"/>
      <c r="BR1338" s="30"/>
      <c r="BS1338" s="30"/>
      <c r="BT1338" s="30"/>
      <c r="BU1338" s="30"/>
      <c r="BV1338" s="30"/>
      <c r="BW1338" s="30"/>
      <c r="BX1338" s="30"/>
      <c r="BY1338" s="30"/>
      <c r="BZ1338" s="30"/>
      <c r="CA1338" s="30"/>
      <c r="CB1338" s="30"/>
      <c r="CC1338" s="30"/>
      <c r="CD1338" s="30"/>
      <c r="CE1338" s="30"/>
      <c r="CF1338" s="30"/>
      <c r="CG1338" s="30"/>
      <c r="CH1338" s="30"/>
      <c r="CI1338" s="30"/>
      <c r="CJ1338" s="30"/>
      <c r="CK1338" s="30"/>
      <c r="CL1338" s="30"/>
      <c r="CM1338" s="30"/>
      <c r="CN1338" s="30"/>
      <c r="CO1338" s="30"/>
      <c r="CP1338" s="30"/>
      <c r="CQ1338" s="30"/>
      <c r="CR1338" s="30"/>
    </row>
    <row r="1339" spans="1:96" x14ac:dyDescent="0.25">
      <c r="A1339" s="30" t="s">
        <v>1311</v>
      </c>
      <c r="B1339" s="30">
        <v>6244</v>
      </c>
      <c r="C1339" s="30" t="s">
        <v>2669</v>
      </c>
      <c r="D1339" s="30">
        <v>980</v>
      </c>
      <c r="E1339" s="30"/>
      <c r="F1339" s="30"/>
      <c r="G1339" s="30"/>
      <c r="H1339" s="30"/>
      <c r="I1339" s="30"/>
      <c r="J1339" s="30"/>
      <c r="K1339" s="30"/>
      <c r="L1339" s="30"/>
      <c r="M1339" s="30"/>
      <c r="N1339" s="30"/>
      <c r="O1339" s="30"/>
      <c r="P1339" s="30"/>
      <c r="Q1339" s="30"/>
      <c r="R1339" s="30"/>
      <c r="S1339" s="30"/>
      <c r="T1339" s="30"/>
      <c r="U1339" s="30"/>
      <c r="V1339" s="30"/>
      <c r="W1339" s="30"/>
      <c r="X1339" s="30"/>
      <c r="Y1339" s="30"/>
      <c r="Z1339" s="30"/>
      <c r="AA1339" s="30"/>
      <c r="AB1339" s="30"/>
      <c r="AC1339" s="30"/>
      <c r="AD1339" s="30"/>
      <c r="AE1339" s="30"/>
      <c r="AF1339" s="30"/>
      <c r="AG1339" s="30"/>
      <c r="AH1339" s="30"/>
      <c r="AI1339" s="30"/>
      <c r="AJ1339" s="30"/>
      <c r="AK1339" s="30"/>
      <c r="AL1339" s="30"/>
      <c r="AM1339" s="30"/>
      <c r="AN1339" s="30"/>
      <c r="AO1339" s="30"/>
      <c r="AP1339" s="30"/>
      <c r="AQ1339" s="30"/>
      <c r="AR1339" s="30"/>
      <c r="AS1339" s="30"/>
      <c r="AT1339" s="30"/>
      <c r="AU1339" s="30"/>
      <c r="AV1339" s="30"/>
      <c r="AW1339" s="30"/>
      <c r="AX1339" s="30"/>
      <c r="AY1339" s="30"/>
      <c r="AZ1339" s="30"/>
      <c r="BA1339" s="30"/>
      <c r="BB1339" s="30"/>
      <c r="BC1339" s="30"/>
      <c r="BD1339" s="30"/>
      <c r="BE1339" s="30"/>
      <c r="BF1339" s="30"/>
      <c r="BG1339" s="30"/>
      <c r="BH1339" s="30"/>
      <c r="BI1339" s="30"/>
      <c r="BJ1339" s="30"/>
      <c r="BK1339" s="30"/>
      <c r="BL1339" s="30"/>
      <c r="BM1339" s="30"/>
      <c r="BN1339" s="30"/>
      <c r="BO1339" s="30"/>
      <c r="BP1339" s="30"/>
      <c r="BQ1339" s="30"/>
      <c r="BR1339" s="30"/>
      <c r="BS1339" s="30"/>
      <c r="BT1339" s="30"/>
      <c r="BU1339" s="30"/>
      <c r="BV1339" s="30"/>
      <c r="BW1339" s="30"/>
      <c r="BX1339" s="30"/>
      <c r="BY1339" s="30"/>
      <c r="BZ1339" s="30"/>
      <c r="CA1339" s="30"/>
      <c r="CB1339" s="30"/>
      <c r="CC1339" s="30"/>
      <c r="CD1339" s="30"/>
      <c r="CE1339" s="30"/>
      <c r="CF1339" s="30"/>
      <c r="CG1339" s="30"/>
      <c r="CH1339" s="30"/>
      <c r="CI1339" s="30"/>
      <c r="CJ1339" s="30"/>
      <c r="CK1339" s="30"/>
      <c r="CL1339" s="30"/>
      <c r="CM1339" s="30"/>
      <c r="CN1339" s="30"/>
      <c r="CO1339" s="30"/>
      <c r="CP1339" s="30"/>
      <c r="CQ1339" s="30"/>
      <c r="CR1339" s="30"/>
    </row>
    <row r="1340" spans="1:96" x14ac:dyDescent="0.25">
      <c r="A1340" s="30" t="s">
        <v>1312</v>
      </c>
      <c r="B1340" s="30">
        <v>6220</v>
      </c>
      <c r="C1340" s="30" t="s">
        <v>2760</v>
      </c>
      <c r="D1340" s="30">
        <v>1560</v>
      </c>
      <c r="E1340" s="30"/>
      <c r="F1340" s="30"/>
      <c r="G1340" s="30"/>
      <c r="H1340" s="30"/>
      <c r="I1340" s="30"/>
      <c r="J1340" s="30"/>
      <c r="K1340" s="30"/>
      <c r="L1340" s="30"/>
      <c r="M1340" s="30"/>
      <c r="N1340" s="30"/>
      <c r="O1340" s="30"/>
      <c r="P1340" s="30"/>
      <c r="Q1340" s="30"/>
      <c r="R1340" s="30"/>
      <c r="S1340" s="30"/>
      <c r="T1340" s="30"/>
      <c r="U1340" s="30"/>
      <c r="V1340" s="30"/>
      <c r="W1340" s="30"/>
      <c r="X1340" s="30"/>
      <c r="Y1340" s="30"/>
      <c r="Z1340" s="30"/>
      <c r="AA1340" s="30"/>
      <c r="AB1340" s="30"/>
      <c r="AC1340" s="30"/>
      <c r="AD1340" s="30"/>
      <c r="AE1340" s="30"/>
      <c r="AF1340" s="30"/>
      <c r="AG1340" s="30"/>
      <c r="AH1340" s="30"/>
      <c r="AI1340" s="30"/>
      <c r="AJ1340" s="30"/>
      <c r="AK1340" s="30"/>
      <c r="AL1340" s="30"/>
      <c r="AM1340" s="30"/>
      <c r="AN1340" s="30"/>
      <c r="AO1340" s="30"/>
      <c r="AP1340" s="30"/>
      <c r="AQ1340" s="30"/>
      <c r="AR1340" s="30"/>
      <c r="AS1340" s="30"/>
      <c r="AT1340" s="30"/>
      <c r="AU1340" s="30"/>
      <c r="AV1340" s="30"/>
      <c r="AW1340" s="30"/>
      <c r="AX1340" s="30"/>
      <c r="AY1340" s="30"/>
      <c r="AZ1340" s="30"/>
      <c r="BA1340" s="30"/>
      <c r="BB1340" s="30"/>
      <c r="BC1340" s="30"/>
      <c r="BD1340" s="30"/>
      <c r="BE1340" s="30"/>
      <c r="BF1340" s="30"/>
      <c r="BG1340" s="30"/>
      <c r="BH1340" s="30"/>
      <c r="BI1340" s="30"/>
      <c r="BJ1340" s="30"/>
      <c r="BK1340" s="30"/>
      <c r="BL1340" s="30"/>
      <c r="BM1340" s="30"/>
      <c r="BN1340" s="30"/>
      <c r="BO1340" s="30"/>
      <c r="BP1340" s="30"/>
      <c r="BQ1340" s="30"/>
      <c r="BR1340" s="30"/>
      <c r="BS1340" s="30"/>
      <c r="BT1340" s="30"/>
      <c r="BU1340" s="30"/>
      <c r="BV1340" s="30"/>
      <c r="BW1340" s="30"/>
      <c r="BX1340" s="30"/>
      <c r="BY1340" s="30"/>
      <c r="BZ1340" s="30"/>
      <c r="CA1340" s="30"/>
      <c r="CB1340" s="30"/>
      <c r="CC1340" s="30"/>
      <c r="CD1340" s="30"/>
      <c r="CE1340" s="30"/>
      <c r="CF1340" s="30"/>
      <c r="CG1340" s="30"/>
      <c r="CH1340" s="30"/>
      <c r="CI1340" s="30"/>
      <c r="CJ1340" s="30"/>
      <c r="CK1340" s="30"/>
      <c r="CL1340" s="30"/>
      <c r="CM1340" s="30"/>
      <c r="CN1340" s="30"/>
      <c r="CO1340" s="30"/>
      <c r="CP1340" s="30"/>
      <c r="CQ1340" s="30"/>
      <c r="CR1340" s="30"/>
    </row>
    <row r="1341" spans="1:96" x14ac:dyDescent="0.25">
      <c r="A1341" s="30" t="s">
        <v>1313</v>
      </c>
      <c r="B1341" s="30">
        <v>6195</v>
      </c>
      <c r="C1341" s="30" t="s">
        <v>2700</v>
      </c>
      <c r="D1341" s="30">
        <v>480</v>
      </c>
      <c r="E1341" s="30"/>
      <c r="F1341" s="30"/>
      <c r="G1341" s="30"/>
      <c r="H1341" s="30"/>
      <c r="I1341" s="30"/>
      <c r="J1341" s="30"/>
      <c r="K1341" s="30"/>
      <c r="L1341" s="30"/>
      <c r="M1341" s="30"/>
      <c r="N1341" s="30"/>
      <c r="O1341" s="30"/>
      <c r="P1341" s="30"/>
      <c r="Q1341" s="30"/>
      <c r="R1341" s="30"/>
      <c r="S1341" s="30"/>
      <c r="T1341" s="30"/>
      <c r="U1341" s="30"/>
      <c r="V1341" s="30"/>
      <c r="W1341" s="30"/>
      <c r="X1341" s="30"/>
      <c r="Y1341" s="30"/>
      <c r="Z1341" s="30"/>
      <c r="AA1341" s="30"/>
      <c r="AB1341" s="30"/>
      <c r="AC1341" s="30"/>
      <c r="AD1341" s="30"/>
      <c r="AE1341" s="30"/>
      <c r="AF1341" s="30"/>
      <c r="AG1341" s="30"/>
      <c r="AH1341" s="30"/>
      <c r="AI1341" s="30"/>
      <c r="AJ1341" s="30"/>
      <c r="AK1341" s="30"/>
      <c r="AL1341" s="30"/>
      <c r="AM1341" s="30"/>
      <c r="AN1341" s="30"/>
      <c r="AO1341" s="30"/>
      <c r="AP1341" s="30"/>
      <c r="AQ1341" s="30"/>
      <c r="AR1341" s="30"/>
      <c r="AS1341" s="30"/>
      <c r="AT1341" s="30"/>
      <c r="AU1341" s="30"/>
      <c r="AV1341" s="30"/>
      <c r="AW1341" s="30"/>
      <c r="AX1341" s="30"/>
      <c r="AY1341" s="30"/>
      <c r="AZ1341" s="30"/>
      <c r="BA1341" s="30"/>
      <c r="BB1341" s="30"/>
      <c r="BC1341" s="30"/>
      <c r="BD1341" s="30"/>
      <c r="BE1341" s="30"/>
      <c r="BF1341" s="30"/>
      <c r="BG1341" s="30"/>
      <c r="BH1341" s="30"/>
      <c r="BI1341" s="30"/>
      <c r="BJ1341" s="30"/>
      <c r="BK1341" s="30"/>
      <c r="BL1341" s="30"/>
      <c r="BM1341" s="30"/>
      <c r="BN1341" s="30"/>
      <c r="BO1341" s="30"/>
      <c r="BP1341" s="30"/>
      <c r="BQ1341" s="30"/>
      <c r="BR1341" s="30"/>
      <c r="BS1341" s="30"/>
      <c r="BT1341" s="30"/>
      <c r="BU1341" s="30"/>
      <c r="BV1341" s="30"/>
      <c r="BW1341" s="30"/>
      <c r="BX1341" s="30"/>
      <c r="BY1341" s="30"/>
      <c r="BZ1341" s="30"/>
      <c r="CA1341" s="30"/>
      <c r="CB1341" s="30"/>
      <c r="CC1341" s="30"/>
      <c r="CD1341" s="30"/>
      <c r="CE1341" s="30"/>
      <c r="CF1341" s="30"/>
      <c r="CG1341" s="30"/>
      <c r="CH1341" s="30"/>
      <c r="CI1341" s="30"/>
      <c r="CJ1341" s="30"/>
      <c r="CK1341" s="30"/>
      <c r="CL1341" s="30"/>
      <c r="CM1341" s="30"/>
      <c r="CN1341" s="30"/>
      <c r="CO1341" s="30"/>
      <c r="CP1341" s="30"/>
      <c r="CQ1341" s="30"/>
      <c r="CR1341" s="30"/>
    </row>
    <row r="1342" spans="1:96" x14ac:dyDescent="0.25">
      <c r="A1342" s="30" t="s">
        <v>1314</v>
      </c>
      <c r="B1342" s="30">
        <v>6254</v>
      </c>
      <c r="C1342" s="30" t="s">
        <v>2642</v>
      </c>
      <c r="D1342" s="30">
        <v>880</v>
      </c>
      <c r="E1342" s="30"/>
      <c r="F1342" s="30"/>
      <c r="G1342" s="30"/>
      <c r="H1342" s="30"/>
      <c r="I1342" s="30"/>
      <c r="J1342" s="30"/>
      <c r="K1342" s="30"/>
      <c r="L1342" s="30"/>
      <c r="M1342" s="30"/>
      <c r="N1342" s="30"/>
      <c r="O1342" s="30"/>
      <c r="P1342" s="30"/>
      <c r="Q1342" s="30"/>
      <c r="R1342" s="30"/>
      <c r="S1342" s="30"/>
      <c r="T1342" s="30"/>
      <c r="U1342" s="30"/>
      <c r="V1342" s="30"/>
      <c r="W1342" s="30"/>
      <c r="X1342" s="30"/>
      <c r="Y1342" s="30"/>
      <c r="Z1342" s="30"/>
      <c r="AA1342" s="30"/>
      <c r="AB1342" s="30"/>
      <c r="AC1342" s="30"/>
      <c r="AD1342" s="30"/>
      <c r="AE1342" s="30"/>
      <c r="AF1342" s="30"/>
      <c r="AG1342" s="30"/>
      <c r="AH1342" s="30"/>
      <c r="AI1342" s="30"/>
      <c r="AJ1342" s="30"/>
      <c r="AK1342" s="30"/>
      <c r="AL1342" s="30"/>
      <c r="AM1342" s="30"/>
      <c r="AN1342" s="30"/>
      <c r="AO1342" s="30"/>
      <c r="AP1342" s="30"/>
      <c r="AQ1342" s="30"/>
      <c r="AR1342" s="30"/>
      <c r="AS1342" s="30"/>
      <c r="AT1342" s="30"/>
      <c r="AU1342" s="30"/>
      <c r="AV1342" s="30"/>
      <c r="AW1342" s="30"/>
      <c r="AX1342" s="30"/>
      <c r="AY1342" s="30"/>
      <c r="AZ1342" s="30"/>
      <c r="BA1342" s="30"/>
      <c r="BB1342" s="30"/>
      <c r="BC1342" s="30"/>
      <c r="BD1342" s="30"/>
      <c r="BE1342" s="30"/>
      <c r="BF1342" s="30"/>
      <c r="BG1342" s="30"/>
      <c r="BH1342" s="30"/>
      <c r="BI1342" s="30"/>
      <c r="BJ1342" s="30"/>
      <c r="BK1342" s="30"/>
      <c r="BL1342" s="30"/>
      <c r="BM1342" s="30"/>
      <c r="BN1342" s="30"/>
      <c r="BO1342" s="30"/>
      <c r="BP1342" s="30"/>
      <c r="BQ1342" s="30"/>
      <c r="BR1342" s="30"/>
      <c r="BS1342" s="30"/>
      <c r="BT1342" s="30"/>
      <c r="BU1342" s="30"/>
      <c r="BV1342" s="30"/>
      <c r="BW1342" s="30"/>
      <c r="BX1342" s="30"/>
      <c r="BY1342" s="30"/>
      <c r="BZ1342" s="30"/>
      <c r="CA1342" s="30"/>
      <c r="CB1342" s="30"/>
      <c r="CC1342" s="30"/>
      <c r="CD1342" s="30"/>
      <c r="CE1342" s="30"/>
      <c r="CF1342" s="30"/>
      <c r="CG1342" s="30"/>
      <c r="CH1342" s="30"/>
      <c r="CI1342" s="30"/>
      <c r="CJ1342" s="30"/>
      <c r="CK1342" s="30"/>
      <c r="CL1342" s="30"/>
      <c r="CM1342" s="30"/>
      <c r="CN1342" s="30"/>
      <c r="CO1342" s="30"/>
      <c r="CP1342" s="30"/>
      <c r="CQ1342" s="30"/>
      <c r="CR1342" s="30"/>
    </row>
    <row r="1343" spans="1:96" x14ac:dyDescent="0.25">
      <c r="A1343" s="30" t="s">
        <v>1315</v>
      </c>
      <c r="B1343" s="30">
        <v>4316</v>
      </c>
      <c r="C1343" s="30" t="s">
        <v>2716</v>
      </c>
      <c r="D1343" s="30">
        <v>140</v>
      </c>
      <c r="E1343" s="30"/>
      <c r="F1343" s="30"/>
      <c r="G1343" s="30"/>
      <c r="H1343" s="30"/>
      <c r="I1343" s="30"/>
      <c r="J1343" s="30"/>
      <c r="K1343" s="30"/>
      <c r="L1343" s="30"/>
      <c r="M1343" s="30"/>
      <c r="N1343" s="30"/>
      <c r="O1343" s="30"/>
      <c r="P1343" s="30"/>
      <c r="Q1343" s="30"/>
      <c r="R1343" s="30"/>
      <c r="S1343" s="30"/>
      <c r="T1343" s="30"/>
      <c r="U1343" s="30"/>
      <c r="V1343" s="30"/>
      <c r="W1343" s="30"/>
      <c r="X1343" s="30"/>
      <c r="Y1343" s="30"/>
      <c r="Z1343" s="30"/>
      <c r="AA1343" s="30"/>
      <c r="AB1343" s="30"/>
      <c r="AC1343" s="30"/>
      <c r="AD1343" s="30"/>
      <c r="AE1343" s="30"/>
      <c r="AF1343" s="30"/>
      <c r="AG1343" s="30"/>
      <c r="AH1343" s="30"/>
      <c r="AI1343" s="30"/>
      <c r="AJ1343" s="30"/>
      <c r="AK1343" s="30"/>
      <c r="AL1343" s="30"/>
      <c r="AM1343" s="30"/>
      <c r="AN1343" s="30"/>
      <c r="AO1343" s="30"/>
      <c r="AP1343" s="30"/>
      <c r="AQ1343" s="30"/>
      <c r="AR1343" s="30"/>
      <c r="AS1343" s="30"/>
      <c r="AT1343" s="30"/>
      <c r="AU1343" s="30"/>
      <c r="AV1343" s="30"/>
      <c r="AW1343" s="30"/>
      <c r="AX1343" s="30"/>
      <c r="AY1343" s="30"/>
      <c r="AZ1343" s="30"/>
      <c r="BA1343" s="30"/>
      <c r="BB1343" s="30"/>
      <c r="BC1343" s="30"/>
      <c r="BD1343" s="30"/>
      <c r="BE1343" s="30"/>
      <c r="BF1343" s="30"/>
      <c r="BG1343" s="30"/>
      <c r="BH1343" s="30"/>
      <c r="BI1343" s="30"/>
      <c r="BJ1343" s="30"/>
      <c r="BK1343" s="30"/>
      <c r="BL1343" s="30"/>
      <c r="BM1343" s="30"/>
      <c r="BN1343" s="30"/>
      <c r="BO1343" s="30"/>
      <c r="BP1343" s="30"/>
      <c r="BQ1343" s="30"/>
      <c r="BR1343" s="30"/>
      <c r="BS1343" s="30"/>
      <c r="BT1343" s="30"/>
      <c r="BU1343" s="30"/>
      <c r="BV1343" s="30"/>
      <c r="BW1343" s="30"/>
      <c r="BX1343" s="30"/>
      <c r="BY1343" s="30"/>
      <c r="BZ1343" s="30"/>
      <c r="CA1343" s="30"/>
      <c r="CB1343" s="30"/>
      <c r="CC1343" s="30"/>
      <c r="CD1343" s="30"/>
      <c r="CE1343" s="30"/>
      <c r="CF1343" s="30"/>
      <c r="CG1343" s="30"/>
      <c r="CH1343" s="30"/>
      <c r="CI1343" s="30"/>
      <c r="CJ1343" s="30"/>
      <c r="CK1343" s="30"/>
      <c r="CL1343" s="30"/>
      <c r="CM1343" s="30"/>
      <c r="CN1343" s="30"/>
      <c r="CO1343" s="30"/>
      <c r="CP1343" s="30"/>
      <c r="CQ1343" s="30"/>
      <c r="CR1343" s="30"/>
    </row>
    <row r="1344" spans="1:96" x14ac:dyDescent="0.25">
      <c r="A1344" s="30" t="s">
        <v>1316</v>
      </c>
      <c r="B1344" s="30">
        <v>2528</v>
      </c>
      <c r="C1344" s="30" t="s">
        <v>2651</v>
      </c>
      <c r="D1344" s="30">
        <v>1010</v>
      </c>
      <c r="E1344" s="30"/>
      <c r="F1344" s="30"/>
      <c r="G1344" s="30"/>
      <c r="H1344" s="30"/>
      <c r="I1344" s="30"/>
      <c r="J1344" s="30"/>
      <c r="K1344" s="30"/>
      <c r="L1344" s="30"/>
      <c r="M1344" s="30"/>
      <c r="N1344" s="30"/>
      <c r="O1344" s="30"/>
      <c r="P1344" s="30"/>
      <c r="Q1344" s="30"/>
      <c r="R1344" s="30"/>
      <c r="S1344" s="30"/>
      <c r="T1344" s="30"/>
      <c r="U1344" s="30"/>
      <c r="V1344" s="30"/>
      <c r="W1344" s="30"/>
      <c r="X1344" s="30"/>
      <c r="Y1344" s="30"/>
      <c r="Z1344" s="30"/>
      <c r="AA1344" s="30"/>
      <c r="AB1344" s="30"/>
      <c r="AC1344" s="30"/>
      <c r="AD1344" s="30"/>
      <c r="AE1344" s="30"/>
      <c r="AF1344" s="30"/>
      <c r="AG1344" s="30"/>
      <c r="AH1344" s="30"/>
      <c r="AI1344" s="30"/>
      <c r="AJ1344" s="30"/>
      <c r="AK1344" s="30"/>
      <c r="AL1344" s="30"/>
      <c r="AM1344" s="30"/>
      <c r="AN1344" s="30"/>
      <c r="AO1344" s="30"/>
      <c r="AP1344" s="30"/>
      <c r="AQ1344" s="30"/>
      <c r="AR1344" s="30"/>
      <c r="AS1344" s="30"/>
      <c r="AT1344" s="30"/>
      <c r="AU1344" s="30"/>
      <c r="AV1344" s="30"/>
      <c r="AW1344" s="30"/>
      <c r="AX1344" s="30"/>
      <c r="AY1344" s="30"/>
      <c r="AZ1344" s="30"/>
      <c r="BA1344" s="30"/>
      <c r="BB1344" s="30"/>
      <c r="BC1344" s="30"/>
      <c r="BD1344" s="30"/>
      <c r="BE1344" s="30"/>
      <c r="BF1344" s="30"/>
      <c r="BG1344" s="30"/>
      <c r="BH1344" s="30"/>
      <c r="BI1344" s="30"/>
      <c r="BJ1344" s="30"/>
      <c r="BK1344" s="30"/>
      <c r="BL1344" s="30"/>
      <c r="BM1344" s="30"/>
      <c r="BN1344" s="30"/>
      <c r="BO1344" s="30"/>
      <c r="BP1344" s="30"/>
      <c r="BQ1344" s="30"/>
      <c r="BR1344" s="30"/>
      <c r="BS1344" s="30"/>
      <c r="BT1344" s="30"/>
      <c r="BU1344" s="30"/>
      <c r="BV1344" s="30"/>
      <c r="BW1344" s="30"/>
      <c r="BX1344" s="30"/>
      <c r="BY1344" s="30"/>
      <c r="BZ1344" s="30"/>
      <c r="CA1344" s="30"/>
      <c r="CB1344" s="30"/>
      <c r="CC1344" s="30"/>
      <c r="CD1344" s="30"/>
      <c r="CE1344" s="30"/>
      <c r="CF1344" s="30"/>
      <c r="CG1344" s="30"/>
      <c r="CH1344" s="30"/>
      <c r="CI1344" s="30"/>
      <c r="CJ1344" s="30"/>
      <c r="CK1344" s="30"/>
      <c r="CL1344" s="30"/>
      <c r="CM1344" s="30"/>
      <c r="CN1344" s="30"/>
      <c r="CO1344" s="30"/>
      <c r="CP1344" s="30"/>
      <c r="CQ1344" s="30"/>
      <c r="CR1344" s="30"/>
    </row>
    <row r="1345" spans="1:96" x14ac:dyDescent="0.25">
      <c r="A1345" s="30" t="s">
        <v>1317</v>
      </c>
      <c r="B1345" s="30">
        <v>6264</v>
      </c>
      <c r="C1345" s="30" t="s">
        <v>2712</v>
      </c>
      <c r="D1345" s="30">
        <v>2000</v>
      </c>
      <c r="E1345" s="30"/>
      <c r="F1345" s="30"/>
      <c r="G1345" s="30"/>
      <c r="H1345" s="30"/>
      <c r="I1345" s="30"/>
      <c r="J1345" s="30"/>
      <c r="K1345" s="30"/>
      <c r="L1345" s="30"/>
      <c r="M1345" s="30"/>
      <c r="N1345" s="30"/>
      <c r="O1345" s="30"/>
      <c r="P1345" s="30"/>
      <c r="Q1345" s="30"/>
      <c r="R1345" s="30"/>
      <c r="S1345" s="30"/>
      <c r="T1345" s="30"/>
      <c r="U1345" s="30"/>
      <c r="V1345" s="30"/>
      <c r="W1345" s="30"/>
      <c r="X1345" s="30"/>
      <c r="Y1345" s="30"/>
      <c r="Z1345" s="30"/>
      <c r="AA1345" s="30"/>
      <c r="AB1345" s="30"/>
      <c r="AC1345" s="30"/>
      <c r="AD1345" s="30"/>
      <c r="AE1345" s="30"/>
      <c r="AF1345" s="30"/>
      <c r="AG1345" s="30"/>
      <c r="AH1345" s="30"/>
      <c r="AI1345" s="30"/>
      <c r="AJ1345" s="30"/>
      <c r="AK1345" s="30"/>
      <c r="AL1345" s="30"/>
      <c r="AM1345" s="30"/>
      <c r="AN1345" s="30"/>
      <c r="AO1345" s="30"/>
      <c r="AP1345" s="30"/>
      <c r="AQ1345" s="30"/>
      <c r="AR1345" s="30"/>
      <c r="AS1345" s="30"/>
      <c r="AT1345" s="30"/>
      <c r="AU1345" s="30"/>
      <c r="AV1345" s="30"/>
      <c r="AW1345" s="30"/>
      <c r="AX1345" s="30"/>
      <c r="AY1345" s="30"/>
      <c r="AZ1345" s="30"/>
      <c r="BA1345" s="30"/>
      <c r="BB1345" s="30"/>
      <c r="BC1345" s="30"/>
      <c r="BD1345" s="30"/>
      <c r="BE1345" s="30"/>
      <c r="BF1345" s="30"/>
      <c r="BG1345" s="30"/>
      <c r="BH1345" s="30"/>
      <c r="BI1345" s="30"/>
      <c r="BJ1345" s="30"/>
      <c r="BK1345" s="30"/>
      <c r="BL1345" s="30"/>
      <c r="BM1345" s="30"/>
      <c r="BN1345" s="30"/>
      <c r="BO1345" s="30"/>
      <c r="BP1345" s="30"/>
      <c r="BQ1345" s="30"/>
      <c r="BR1345" s="30"/>
      <c r="BS1345" s="30"/>
      <c r="BT1345" s="30"/>
      <c r="BU1345" s="30"/>
      <c r="BV1345" s="30"/>
      <c r="BW1345" s="30"/>
      <c r="BX1345" s="30"/>
      <c r="BY1345" s="30"/>
      <c r="BZ1345" s="30"/>
      <c r="CA1345" s="30"/>
      <c r="CB1345" s="30"/>
      <c r="CC1345" s="30"/>
      <c r="CD1345" s="30"/>
      <c r="CE1345" s="30"/>
      <c r="CF1345" s="30"/>
      <c r="CG1345" s="30"/>
      <c r="CH1345" s="30"/>
      <c r="CI1345" s="30"/>
      <c r="CJ1345" s="30"/>
      <c r="CK1345" s="30"/>
      <c r="CL1345" s="30"/>
      <c r="CM1345" s="30"/>
      <c r="CN1345" s="30"/>
      <c r="CO1345" s="30"/>
      <c r="CP1345" s="30"/>
      <c r="CQ1345" s="30"/>
      <c r="CR1345" s="30"/>
    </row>
    <row r="1346" spans="1:96" x14ac:dyDescent="0.25">
      <c r="A1346" s="30" t="s">
        <v>1318</v>
      </c>
      <c r="B1346" s="30">
        <v>6830</v>
      </c>
      <c r="C1346" s="30" t="s">
        <v>2641</v>
      </c>
      <c r="D1346" s="30">
        <v>20</v>
      </c>
      <c r="E1346" s="30"/>
      <c r="F1346" s="30"/>
      <c r="G1346" s="30"/>
      <c r="H1346" s="30"/>
      <c r="I1346" s="30"/>
      <c r="J1346" s="30"/>
      <c r="K1346" s="30"/>
      <c r="L1346" s="30"/>
      <c r="M1346" s="30"/>
      <c r="N1346" s="30"/>
      <c r="O1346" s="30"/>
      <c r="P1346" s="30"/>
      <c r="Q1346" s="30"/>
      <c r="R1346" s="30"/>
      <c r="S1346" s="30"/>
      <c r="T1346" s="30"/>
      <c r="U1346" s="30"/>
      <c r="V1346" s="30"/>
      <c r="W1346" s="30"/>
      <c r="X1346" s="30"/>
      <c r="Y1346" s="30"/>
      <c r="Z1346" s="30"/>
      <c r="AA1346" s="30"/>
      <c r="AB1346" s="30"/>
      <c r="AC1346" s="30"/>
      <c r="AD1346" s="30"/>
      <c r="AE1346" s="30"/>
      <c r="AF1346" s="30"/>
      <c r="AG1346" s="30"/>
      <c r="AH1346" s="30"/>
      <c r="AI1346" s="30"/>
      <c r="AJ1346" s="30"/>
      <c r="AK1346" s="30"/>
      <c r="AL1346" s="30"/>
      <c r="AM1346" s="30"/>
      <c r="AN1346" s="30"/>
      <c r="AO1346" s="30"/>
      <c r="AP1346" s="30"/>
      <c r="AQ1346" s="30"/>
      <c r="AR1346" s="30"/>
      <c r="AS1346" s="30"/>
      <c r="AT1346" s="30"/>
      <c r="AU1346" s="30"/>
      <c r="AV1346" s="30"/>
      <c r="AW1346" s="30"/>
      <c r="AX1346" s="30"/>
      <c r="AY1346" s="30"/>
      <c r="AZ1346" s="30"/>
      <c r="BA1346" s="30"/>
      <c r="BB1346" s="30"/>
      <c r="BC1346" s="30"/>
      <c r="BD1346" s="30"/>
      <c r="BE1346" s="30"/>
      <c r="BF1346" s="30"/>
      <c r="BG1346" s="30"/>
      <c r="BH1346" s="30"/>
      <c r="BI1346" s="30"/>
      <c r="BJ1346" s="30"/>
      <c r="BK1346" s="30"/>
      <c r="BL1346" s="30"/>
      <c r="BM1346" s="30"/>
      <c r="BN1346" s="30"/>
      <c r="BO1346" s="30"/>
      <c r="BP1346" s="30"/>
      <c r="BQ1346" s="30"/>
      <c r="BR1346" s="30"/>
      <c r="BS1346" s="30"/>
      <c r="BT1346" s="30"/>
      <c r="BU1346" s="30"/>
      <c r="BV1346" s="30"/>
      <c r="BW1346" s="30"/>
      <c r="BX1346" s="30"/>
      <c r="BY1346" s="30"/>
      <c r="BZ1346" s="30"/>
      <c r="CA1346" s="30"/>
      <c r="CB1346" s="30"/>
      <c r="CC1346" s="30"/>
      <c r="CD1346" s="30"/>
      <c r="CE1346" s="30"/>
      <c r="CF1346" s="30"/>
      <c r="CG1346" s="30"/>
      <c r="CH1346" s="30"/>
      <c r="CI1346" s="30"/>
      <c r="CJ1346" s="30"/>
      <c r="CK1346" s="30"/>
      <c r="CL1346" s="30"/>
      <c r="CM1346" s="30"/>
      <c r="CN1346" s="30"/>
      <c r="CO1346" s="30"/>
      <c r="CP1346" s="30"/>
      <c r="CQ1346" s="30"/>
      <c r="CR1346" s="30"/>
    </row>
    <row r="1347" spans="1:96" x14ac:dyDescent="0.25">
      <c r="A1347" s="30" t="s">
        <v>1319</v>
      </c>
      <c r="B1347" s="30">
        <v>6274</v>
      </c>
      <c r="C1347" s="30" t="s">
        <v>2671</v>
      </c>
      <c r="D1347" s="30">
        <v>470</v>
      </c>
      <c r="E1347" s="30"/>
      <c r="F1347" s="30"/>
      <c r="G1347" s="30"/>
      <c r="H1347" s="30"/>
      <c r="I1347" s="30"/>
      <c r="J1347" s="30"/>
      <c r="K1347" s="30"/>
      <c r="L1347" s="30"/>
      <c r="M1347" s="30"/>
      <c r="N1347" s="30"/>
      <c r="O1347" s="30"/>
      <c r="P1347" s="30"/>
      <c r="Q1347" s="30"/>
      <c r="R1347" s="30"/>
      <c r="S1347" s="30"/>
      <c r="T1347" s="30"/>
      <c r="U1347" s="30"/>
      <c r="V1347" s="30"/>
      <c r="W1347" s="30"/>
      <c r="X1347" s="30"/>
      <c r="Y1347" s="30"/>
      <c r="Z1347" s="30"/>
      <c r="AA1347" s="30"/>
      <c r="AB1347" s="30"/>
      <c r="AC1347" s="30"/>
      <c r="AD1347" s="30"/>
      <c r="AE1347" s="30"/>
      <c r="AF1347" s="30"/>
      <c r="AG1347" s="30"/>
      <c r="AH1347" s="30"/>
      <c r="AI1347" s="30"/>
      <c r="AJ1347" s="30"/>
      <c r="AK1347" s="30"/>
      <c r="AL1347" s="30"/>
      <c r="AM1347" s="30"/>
      <c r="AN1347" s="30"/>
      <c r="AO1347" s="30"/>
      <c r="AP1347" s="30"/>
      <c r="AQ1347" s="30"/>
      <c r="AR1347" s="30"/>
      <c r="AS1347" s="30"/>
      <c r="AT1347" s="30"/>
      <c r="AU1347" s="30"/>
      <c r="AV1347" s="30"/>
      <c r="AW1347" s="30"/>
      <c r="AX1347" s="30"/>
      <c r="AY1347" s="30"/>
      <c r="AZ1347" s="30"/>
      <c r="BA1347" s="30"/>
      <c r="BB1347" s="30"/>
      <c r="BC1347" s="30"/>
      <c r="BD1347" s="30"/>
      <c r="BE1347" s="30"/>
      <c r="BF1347" s="30"/>
      <c r="BG1347" s="30"/>
      <c r="BH1347" s="30"/>
      <c r="BI1347" s="30"/>
      <c r="BJ1347" s="30"/>
      <c r="BK1347" s="30"/>
      <c r="BL1347" s="30"/>
      <c r="BM1347" s="30"/>
      <c r="BN1347" s="30"/>
      <c r="BO1347" s="30"/>
      <c r="BP1347" s="30"/>
      <c r="BQ1347" s="30"/>
      <c r="BR1347" s="30"/>
      <c r="BS1347" s="30"/>
      <c r="BT1347" s="30"/>
      <c r="BU1347" s="30"/>
      <c r="BV1347" s="30"/>
      <c r="BW1347" s="30"/>
      <c r="BX1347" s="30"/>
      <c r="BY1347" s="30"/>
      <c r="BZ1347" s="30"/>
      <c r="CA1347" s="30"/>
      <c r="CB1347" s="30"/>
      <c r="CC1347" s="30"/>
      <c r="CD1347" s="30"/>
      <c r="CE1347" s="30"/>
      <c r="CF1347" s="30"/>
      <c r="CG1347" s="30"/>
      <c r="CH1347" s="30"/>
      <c r="CI1347" s="30"/>
      <c r="CJ1347" s="30"/>
      <c r="CK1347" s="30"/>
      <c r="CL1347" s="30"/>
      <c r="CM1347" s="30"/>
      <c r="CN1347" s="30"/>
      <c r="CO1347" s="30"/>
      <c r="CP1347" s="30"/>
      <c r="CQ1347" s="30"/>
      <c r="CR1347" s="30"/>
    </row>
    <row r="1348" spans="1:96" x14ac:dyDescent="0.25">
      <c r="A1348" s="30" t="s">
        <v>1320</v>
      </c>
      <c r="B1348" s="30">
        <v>6276</v>
      </c>
      <c r="C1348" s="30" t="s">
        <v>2671</v>
      </c>
      <c r="D1348" s="30">
        <v>470</v>
      </c>
      <c r="E1348" s="30"/>
      <c r="F1348" s="30"/>
      <c r="G1348" s="30"/>
      <c r="H1348" s="30"/>
      <c r="I1348" s="30"/>
      <c r="J1348" s="30"/>
      <c r="K1348" s="30"/>
      <c r="L1348" s="30"/>
      <c r="M1348" s="30"/>
      <c r="N1348" s="30"/>
      <c r="O1348" s="30"/>
      <c r="P1348" s="30"/>
      <c r="Q1348" s="30"/>
      <c r="R1348" s="30"/>
      <c r="S1348" s="30"/>
      <c r="T1348" s="30"/>
      <c r="U1348" s="30"/>
      <c r="V1348" s="30"/>
      <c r="W1348" s="30"/>
      <c r="X1348" s="30"/>
      <c r="Y1348" s="30"/>
      <c r="Z1348" s="30"/>
      <c r="AA1348" s="30"/>
      <c r="AB1348" s="30"/>
      <c r="AC1348" s="30"/>
      <c r="AD1348" s="30"/>
      <c r="AE1348" s="30"/>
      <c r="AF1348" s="30"/>
      <c r="AG1348" s="30"/>
      <c r="AH1348" s="30"/>
      <c r="AI1348" s="30"/>
      <c r="AJ1348" s="30"/>
      <c r="AK1348" s="30"/>
      <c r="AL1348" s="30"/>
      <c r="AM1348" s="30"/>
      <c r="AN1348" s="30"/>
      <c r="AO1348" s="30"/>
      <c r="AP1348" s="30"/>
      <c r="AQ1348" s="30"/>
      <c r="AR1348" s="30"/>
      <c r="AS1348" s="30"/>
      <c r="AT1348" s="30"/>
      <c r="AU1348" s="30"/>
      <c r="AV1348" s="30"/>
      <c r="AW1348" s="30"/>
      <c r="AX1348" s="30"/>
      <c r="AY1348" s="30"/>
      <c r="AZ1348" s="30"/>
      <c r="BA1348" s="30"/>
      <c r="BB1348" s="30"/>
      <c r="BC1348" s="30"/>
      <c r="BD1348" s="30"/>
      <c r="BE1348" s="30"/>
      <c r="BF1348" s="30"/>
      <c r="BG1348" s="30"/>
      <c r="BH1348" s="30"/>
      <c r="BI1348" s="30"/>
      <c r="BJ1348" s="30"/>
      <c r="BK1348" s="30"/>
      <c r="BL1348" s="30"/>
      <c r="BM1348" s="30"/>
      <c r="BN1348" s="30"/>
      <c r="BO1348" s="30"/>
      <c r="BP1348" s="30"/>
      <c r="BQ1348" s="30"/>
      <c r="BR1348" s="30"/>
      <c r="BS1348" s="30"/>
      <c r="BT1348" s="30"/>
      <c r="BU1348" s="30"/>
      <c r="BV1348" s="30"/>
      <c r="BW1348" s="30"/>
      <c r="BX1348" s="30"/>
      <c r="BY1348" s="30"/>
      <c r="BZ1348" s="30"/>
      <c r="CA1348" s="30"/>
      <c r="CB1348" s="30"/>
      <c r="CC1348" s="30"/>
      <c r="CD1348" s="30"/>
      <c r="CE1348" s="30"/>
      <c r="CF1348" s="30"/>
      <c r="CG1348" s="30"/>
      <c r="CH1348" s="30"/>
      <c r="CI1348" s="30"/>
      <c r="CJ1348" s="30"/>
      <c r="CK1348" s="30"/>
      <c r="CL1348" s="30"/>
      <c r="CM1348" s="30"/>
      <c r="CN1348" s="30"/>
      <c r="CO1348" s="30"/>
      <c r="CP1348" s="30"/>
      <c r="CQ1348" s="30"/>
      <c r="CR1348" s="30"/>
    </row>
    <row r="1349" spans="1:96" x14ac:dyDescent="0.25">
      <c r="A1349" s="30" t="s">
        <v>1321</v>
      </c>
      <c r="B1349" s="30">
        <v>6239</v>
      </c>
      <c r="C1349" s="30" t="s">
        <v>2642</v>
      </c>
      <c r="D1349" s="30">
        <v>880</v>
      </c>
      <c r="E1349" s="30"/>
      <c r="F1349" s="30"/>
      <c r="G1349" s="30"/>
      <c r="H1349" s="30"/>
      <c r="I1349" s="30"/>
      <c r="J1349" s="30"/>
      <c r="K1349" s="30"/>
      <c r="L1349" s="30"/>
      <c r="M1349" s="30"/>
      <c r="N1349" s="30"/>
      <c r="O1349" s="30"/>
      <c r="P1349" s="30"/>
      <c r="Q1349" s="30"/>
      <c r="R1349" s="30"/>
      <c r="S1349" s="30"/>
      <c r="T1349" s="30"/>
      <c r="U1349" s="30"/>
      <c r="V1349" s="30"/>
      <c r="W1349" s="30"/>
      <c r="X1349" s="30"/>
      <c r="Y1349" s="30"/>
      <c r="Z1349" s="30"/>
      <c r="AA1349" s="30"/>
      <c r="AB1349" s="30"/>
      <c r="AC1349" s="30"/>
      <c r="AD1349" s="30"/>
      <c r="AE1349" s="30"/>
      <c r="AF1349" s="30"/>
      <c r="AG1349" s="30"/>
      <c r="AH1349" s="30"/>
      <c r="AI1349" s="30"/>
      <c r="AJ1349" s="30"/>
      <c r="AK1349" s="30"/>
      <c r="AL1349" s="30"/>
      <c r="AM1349" s="30"/>
      <c r="AN1349" s="30"/>
      <c r="AO1349" s="30"/>
      <c r="AP1349" s="30"/>
      <c r="AQ1349" s="30"/>
      <c r="AR1349" s="30"/>
      <c r="AS1349" s="30"/>
      <c r="AT1349" s="30"/>
      <c r="AU1349" s="30"/>
      <c r="AV1349" s="30"/>
      <c r="AW1349" s="30"/>
      <c r="AX1349" s="30"/>
      <c r="AY1349" s="30"/>
      <c r="AZ1349" s="30"/>
      <c r="BA1349" s="30"/>
      <c r="BB1349" s="30"/>
      <c r="BC1349" s="30"/>
      <c r="BD1349" s="30"/>
      <c r="BE1349" s="30"/>
      <c r="BF1349" s="30"/>
      <c r="BG1349" s="30"/>
      <c r="BH1349" s="30"/>
      <c r="BI1349" s="30"/>
      <c r="BJ1349" s="30"/>
      <c r="BK1349" s="30"/>
      <c r="BL1349" s="30"/>
      <c r="BM1349" s="30"/>
      <c r="BN1349" s="30"/>
      <c r="BO1349" s="30"/>
      <c r="BP1349" s="30"/>
      <c r="BQ1349" s="30"/>
      <c r="BR1349" s="30"/>
      <c r="BS1349" s="30"/>
      <c r="BT1349" s="30"/>
      <c r="BU1349" s="30"/>
      <c r="BV1349" s="30"/>
      <c r="BW1349" s="30"/>
      <c r="BX1349" s="30"/>
      <c r="BY1349" s="30"/>
      <c r="BZ1349" s="30"/>
      <c r="CA1349" s="30"/>
      <c r="CB1349" s="30"/>
      <c r="CC1349" s="30"/>
      <c r="CD1349" s="30"/>
      <c r="CE1349" s="30"/>
      <c r="CF1349" s="30"/>
      <c r="CG1349" s="30"/>
      <c r="CH1349" s="30"/>
      <c r="CI1349" s="30"/>
      <c r="CJ1349" s="30"/>
      <c r="CK1349" s="30"/>
      <c r="CL1349" s="30"/>
      <c r="CM1349" s="30"/>
      <c r="CN1349" s="30"/>
      <c r="CO1349" s="30"/>
      <c r="CP1349" s="30"/>
      <c r="CQ1349" s="30"/>
      <c r="CR1349" s="30"/>
    </row>
    <row r="1350" spans="1:96" x14ac:dyDescent="0.25">
      <c r="A1350" s="30" t="s">
        <v>1322</v>
      </c>
      <c r="B1350" s="30">
        <v>6784</v>
      </c>
      <c r="C1350" s="30" t="s">
        <v>2642</v>
      </c>
      <c r="D1350" s="30">
        <v>880</v>
      </c>
      <c r="E1350" s="30"/>
      <c r="F1350" s="30"/>
      <c r="G1350" s="30"/>
      <c r="H1350" s="30"/>
      <c r="I1350" s="30"/>
      <c r="J1350" s="30"/>
      <c r="K1350" s="30"/>
      <c r="L1350" s="30"/>
      <c r="M1350" s="30"/>
      <c r="N1350" s="30"/>
      <c r="O1350" s="30"/>
      <c r="P1350" s="30"/>
      <c r="Q1350" s="30"/>
      <c r="R1350" s="30"/>
      <c r="S1350" s="30"/>
      <c r="T1350" s="30"/>
      <c r="U1350" s="30"/>
      <c r="V1350" s="30"/>
      <c r="W1350" s="30"/>
      <c r="X1350" s="30"/>
      <c r="Y1350" s="30"/>
      <c r="Z1350" s="30"/>
      <c r="AA1350" s="30"/>
      <c r="AB1350" s="30"/>
      <c r="AC1350" s="30"/>
      <c r="AD1350" s="30"/>
      <c r="AE1350" s="30"/>
      <c r="AF1350" s="30"/>
      <c r="AG1350" s="30"/>
      <c r="AH1350" s="30"/>
      <c r="AI1350" s="30"/>
      <c r="AJ1350" s="30"/>
      <c r="AK1350" s="30"/>
      <c r="AL1350" s="30"/>
      <c r="AM1350" s="30"/>
      <c r="AN1350" s="30"/>
      <c r="AO1350" s="30"/>
      <c r="AP1350" s="30"/>
      <c r="AQ1350" s="30"/>
      <c r="AR1350" s="30"/>
      <c r="AS1350" s="30"/>
      <c r="AT1350" s="30"/>
      <c r="AU1350" s="30"/>
      <c r="AV1350" s="30"/>
      <c r="AW1350" s="30"/>
      <c r="AX1350" s="30"/>
      <c r="AY1350" s="30"/>
      <c r="AZ1350" s="30"/>
      <c r="BA1350" s="30"/>
      <c r="BB1350" s="30"/>
      <c r="BC1350" s="30"/>
      <c r="BD1350" s="30"/>
      <c r="BE1350" s="30"/>
      <c r="BF1350" s="30"/>
      <c r="BG1350" s="30"/>
      <c r="BH1350" s="30"/>
      <c r="BI1350" s="30"/>
      <c r="BJ1350" s="30"/>
      <c r="BK1350" s="30"/>
      <c r="BL1350" s="30"/>
      <c r="BM1350" s="30"/>
      <c r="BN1350" s="30"/>
      <c r="BO1350" s="30"/>
      <c r="BP1350" s="30"/>
      <c r="BQ1350" s="30"/>
      <c r="BR1350" s="30"/>
      <c r="BS1350" s="30"/>
      <c r="BT1350" s="30"/>
      <c r="BU1350" s="30"/>
      <c r="BV1350" s="30"/>
      <c r="BW1350" s="30"/>
      <c r="BX1350" s="30"/>
      <c r="BY1350" s="30"/>
      <c r="BZ1350" s="30"/>
      <c r="CA1350" s="30"/>
      <c r="CB1350" s="30"/>
      <c r="CC1350" s="30"/>
      <c r="CD1350" s="30"/>
      <c r="CE1350" s="30"/>
      <c r="CF1350" s="30"/>
      <c r="CG1350" s="30"/>
      <c r="CH1350" s="30"/>
      <c r="CI1350" s="30"/>
      <c r="CJ1350" s="30"/>
      <c r="CK1350" s="30"/>
      <c r="CL1350" s="30"/>
      <c r="CM1350" s="30"/>
      <c r="CN1350" s="30"/>
      <c r="CO1350" s="30"/>
      <c r="CP1350" s="30"/>
      <c r="CQ1350" s="30"/>
      <c r="CR1350" s="30"/>
    </row>
    <row r="1351" spans="1:96" x14ac:dyDescent="0.25">
      <c r="A1351" s="30" t="s">
        <v>1323</v>
      </c>
      <c r="B1351" s="30">
        <v>6286</v>
      </c>
      <c r="C1351" s="30" t="s">
        <v>2666</v>
      </c>
      <c r="D1351" s="30">
        <v>1420</v>
      </c>
      <c r="E1351" s="30"/>
      <c r="F1351" s="30"/>
      <c r="G1351" s="30"/>
      <c r="H1351" s="30"/>
      <c r="I1351" s="30"/>
      <c r="J1351" s="30"/>
      <c r="K1351" s="30"/>
      <c r="L1351" s="30"/>
      <c r="M1351" s="30"/>
      <c r="N1351" s="30"/>
      <c r="O1351" s="30"/>
      <c r="P1351" s="30"/>
      <c r="Q1351" s="30"/>
      <c r="R1351" s="30"/>
      <c r="S1351" s="30"/>
      <c r="T1351" s="30"/>
      <c r="U1351" s="30"/>
      <c r="V1351" s="30"/>
      <c r="W1351" s="30"/>
      <c r="X1351" s="30"/>
      <c r="Y1351" s="30"/>
      <c r="Z1351" s="30"/>
      <c r="AA1351" s="30"/>
      <c r="AB1351" s="30"/>
      <c r="AC1351" s="30"/>
      <c r="AD1351" s="30"/>
      <c r="AE1351" s="30"/>
      <c r="AF1351" s="30"/>
      <c r="AG1351" s="30"/>
      <c r="AH1351" s="30"/>
      <c r="AI1351" s="30"/>
      <c r="AJ1351" s="30"/>
      <c r="AK1351" s="30"/>
      <c r="AL1351" s="30"/>
      <c r="AM1351" s="30"/>
      <c r="AN1351" s="30"/>
      <c r="AO1351" s="30"/>
      <c r="AP1351" s="30"/>
      <c r="AQ1351" s="30"/>
      <c r="AR1351" s="30"/>
      <c r="AS1351" s="30"/>
      <c r="AT1351" s="30"/>
      <c r="AU1351" s="30"/>
      <c r="AV1351" s="30"/>
      <c r="AW1351" s="30"/>
      <c r="AX1351" s="30"/>
      <c r="AY1351" s="30"/>
      <c r="AZ1351" s="30"/>
      <c r="BA1351" s="30"/>
      <c r="BB1351" s="30"/>
      <c r="BC1351" s="30"/>
      <c r="BD1351" s="30"/>
      <c r="BE1351" s="30"/>
      <c r="BF1351" s="30"/>
      <c r="BG1351" s="30"/>
      <c r="BH1351" s="30"/>
      <c r="BI1351" s="30"/>
      <c r="BJ1351" s="30"/>
      <c r="BK1351" s="30"/>
      <c r="BL1351" s="30"/>
      <c r="BM1351" s="30"/>
      <c r="BN1351" s="30"/>
      <c r="BO1351" s="30"/>
      <c r="BP1351" s="30"/>
      <c r="BQ1351" s="30"/>
      <c r="BR1351" s="30"/>
      <c r="BS1351" s="30"/>
      <c r="BT1351" s="30"/>
      <c r="BU1351" s="30"/>
      <c r="BV1351" s="30"/>
      <c r="BW1351" s="30"/>
      <c r="BX1351" s="30"/>
      <c r="BY1351" s="30"/>
      <c r="BZ1351" s="30"/>
      <c r="CA1351" s="30"/>
      <c r="CB1351" s="30"/>
      <c r="CC1351" s="30"/>
      <c r="CD1351" s="30"/>
      <c r="CE1351" s="30"/>
      <c r="CF1351" s="30"/>
      <c r="CG1351" s="30"/>
      <c r="CH1351" s="30"/>
      <c r="CI1351" s="30"/>
      <c r="CJ1351" s="30"/>
      <c r="CK1351" s="30"/>
      <c r="CL1351" s="30"/>
      <c r="CM1351" s="30"/>
      <c r="CN1351" s="30"/>
      <c r="CO1351" s="30"/>
      <c r="CP1351" s="30"/>
      <c r="CQ1351" s="30"/>
      <c r="CR1351" s="30"/>
    </row>
    <row r="1352" spans="1:96" x14ac:dyDescent="0.25">
      <c r="A1352" s="30" t="s">
        <v>1324</v>
      </c>
      <c r="B1352" s="30">
        <v>6330</v>
      </c>
      <c r="C1352" s="30" t="s">
        <v>2666</v>
      </c>
      <c r="D1352" s="30">
        <v>1420</v>
      </c>
      <c r="E1352" s="30"/>
      <c r="F1352" s="30"/>
      <c r="G1352" s="30"/>
      <c r="H1352" s="30"/>
      <c r="I1352" s="30"/>
      <c r="J1352" s="30"/>
      <c r="K1352" s="30"/>
      <c r="L1352" s="30"/>
      <c r="M1352" s="30"/>
      <c r="N1352" s="30"/>
      <c r="O1352" s="30"/>
      <c r="P1352" s="30"/>
      <c r="Q1352" s="30"/>
      <c r="R1352" s="30"/>
      <c r="S1352" s="30"/>
      <c r="T1352" s="30"/>
      <c r="U1352" s="30"/>
      <c r="V1352" s="30"/>
      <c r="W1352" s="30"/>
      <c r="X1352" s="30"/>
      <c r="Y1352" s="30"/>
      <c r="Z1352" s="30"/>
      <c r="AA1352" s="30"/>
      <c r="AB1352" s="30"/>
      <c r="AC1352" s="30"/>
      <c r="AD1352" s="30"/>
      <c r="AE1352" s="30"/>
      <c r="AF1352" s="30"/>
      <c r="AG1352" s="30"/>
      <c r="AH1352" s="30"/>
      <c r="AI1352" s="30"/>
      <c r="AJ1352" s="30"/>
      <c r="AK1352" s="30"/>
      <c r="AL1352" s="30"/>
      <c r="AM1352" s="30"/>
      <c r="AN1352" s="30"/>
      <c r="AO1352" s="30"/>
      <c r="AP1352" s="30"/>
      <c r="AQ1352" s="30"/>
      <c r="AR1352" s="30"/>
      <c r="AS1352" s="30"/>
      <c r="AT1352" s="30"/>
      <c r="AU1352" s="30"/>
      <c r="AV1352" s="30"/>
      <c r="AW1352" s="30"/>
      <c r="AX1352" s="30"/>
      <c r="AY1352" s="30"/>
      <c r="AZ1352" s="30"/>
      <c r="BA1352" s="30"/>
      <c r="BB1352" s="30"/>
      <c r="BC1352" s="30"/>
      <c r="BD1352" s="30"/>
      <c r="BE1352" s="30"/>
      <c r="BF1352" s="30"/>
      <c r="BG1352" s="30"/>
      <c r="BH1352" s="30"/>
      <c r="BI1352" s="30"/>
      <c r="BJ1352" s="30"/>
      <c r="BK1352" s="30"/>
      <c r="BL1352" s="30"/>
      <c r="BM1352" s="30"/>
      <c r="BN1352" s="30"/>
      <c r="BO1352" s="30"/>
      <c r="BP1352" s="30"/>
      <c r="BQ1352" s="30"/>
      <c r="BR1352" s="30"/>
      <c r="BS1352" s="30"/>
      <c r="BT1352" s="30"/>
      <c r="BU1352" s="30"/>
      <c r="BV1352" s="30"/>
      <c r="BW1352" s="30"/>
      <c r="BX1352" s="30"/>
      <c r="BY1352" s="30"/>
      <c r="BZ1352" s="30"/>
      <c r="CA1352" s="30"/>
      <c r="CB1352" s="30"/>
      <c r="CC1352" s="30"/>
      <c r="CD1352" s="30"/>
      <c r="CE1352" s="30"/>
      <c r="CF1352" s="30"/>
      <c r="CG1352" s="30"/>
      <c r="CH1352" s="30"/>
      <c r="CI1352" s="30"/>
      <c r="CJ1352" s="30"/>
      <c r="CK1352" s="30"/>
      <c r="CL1352" s="30"/>
      <c r="CM1352" s="30"/>
      <c r="CN1352" s="30"/>
      <c r="CO1352" s="30"/>
      <c r="CP1352" s="30"/>
      <c r="CQ1352" s="30"/>
      <c r="CR1352" s="30"/>
    </row>
    <row r="1353" spans="1:96" x14ac:dyDescent="0.25">
      <c r="A1353" s="30" t="s">
        <v>1325</v>
      </c>
      <c r="B1353" s="30">
        <v>6294</v>
      </c>
      <c r="C1353" s="30" t="s">
        <v>2800</v>
      </c>
      <c r="D1353" s="30">
        <v>40</v>
      </c>
      <c r="E1353" s="30"/>
      <c r="F1353" s="30"/>
      <c r="G1353" s="30"/>
      <c r="H1353" s="30"/>
      <c r="I1353" s="30"/>
      <c r="J1353" s="30"/>
      <c r="K1353" s="30"/>
      <c r="L1353" s="30"/>
      <c r="M1353" s="30"/>
      <c r="N1353" s="30"/>
      <c r="O1353" s="30"/>
      <c r="P1353" s="30"/>
      <c r="Q1353" s="30"/>
      <c r="R1353" s="30"/>
      <c r="S1353" s="30"/>
      <c r="T1353" s="30"/>
      <c r="U1353" s="30"/>
      <c r="V1353" s="30"/>
      <c r="W1353" s="30"/>
      <c r="X1353" s="30"/>
      <c r="Y1353" s="30"/>
      <c r="Z1353" s="30"/>
      <c r="AA1353" s="30"/>
      <c r="AB1353" s="30"/>
      <c r="AC1353" s="30"/>
      <c r="AD1353" s="30"/>
      <c r="AE1353" s="30"/>
      <c r="AF1353" s="30"/>
      <c r="AG1353" s="30"/>
      <c r="AH1353" s="30"/>
      <c r="AI1353" s="30"/>
      <c r="AJ1353" s="30"/>
      <c r="AK1353" s="30"/>
      <c r="AL1353" s="30"/>
      <c r="AM1353" s="30"/>
      <c r="AN1353" s="30"/>
      <c r="AO1353" s="30"/>
      <c r="AP1353" s="30"/>
      <c r="AQ1353" s="30"/>
      <c r="AR1353" s="30"/>
      <c r="AS1353" s="30"/>
      <c r="AT1353" s="30"/>
      <c r="AU1353" s="30"/>
      <c r="AV1353" s="30"/>
      <c r="AW1353" s="30"/>
      <c r="AX1353" s="30"/>
      <c r="AY1353" s="30"/>
      <c r="AZ1353" s="30"/>
      <c r="BA1353" s="30"/>
      <c r="BB1353" s="30"/>
      <c r="BC1353" s="30"/>
      <c r="BD1353" s="30"/>
      <c r="BE1353" s="30"/>
      <c r="BF1353" s="30"/>
      <c r="BG1353" s="30"/>
      <c r="BH1353" s="30"/>
      <c r="BI1353" s="30"/>
      <c r="BJ1353" s="30"/>
      <c r="BK1353" s="30"/>
      <c r="BL1353" s="30"/>
      <c r="BM1353" s="30"/>
      <c r="BN1353" s="30"/>
      <c r="BO1353" s="30"/>
      <c r="BP1353" s="30"/>
      <c r="BQ1353" s="30"/>
      <c r="BR1353" s="30"/>
      <c r="BS1353" s="30"/>
      <c r="BT1353" s="30"/>
      <c r="BU1353" s="30"/>
      <c r="BV1353" s="30"/>
      <c r="BW1353" s="30"/>
      <c r="BX1353" s="30"/>
      <c r="BY1353" s="30"/>
      <c r="BZ1353" s="30"/>
      <c r="CA1353" s="30"/>
      <c r="CB1353" s="30"/>
      <c r="CC1353" s="30"/>
      <c r="CD1353" s="30"/>
      <c r="CE1353" s="30"/>
      <c r="CF1353" s="30"/>
      <c r="CG1353" s="30"/>
      <c r="CH1353" s="30"/>
      <c r="CI1353" s="30"/>
      <c r="CJ1353" s="30"/>
      <c r="CK1353" s="30"/>
      <c r="CL1353" s="30"/>
      <c r="CM1353" s="30"/>
      <c r="CN1353" s="30"/>
      <c r="CO1353" s="30"/>
      <c r="CP1353" s="30"/>
      <c r="CQ1353" s="30"/>
      <c r="CR1353" s="30"/>
    </row>
    <row r="1354" spans="1:96" x14ac:dyDescent="0.25">
      <c r="A1354" s="30" t="s">
        <v>1326</v>
      </c>
      <c r="B1354" s="30">
        <v>6362</v>
      </c>
      <c r="C1354" s="30" t="s">
        <v>2906</v>
      </c>
      <c r="D1354" s="30">
        <v>990</v>
      </c>
      <c r="E1354" s="30"/>
      <c r="F1354" s="30"/>
      <c r="G1354" s="30"/>
      <c r="H1354" s="30"/>
      <c r="I1354" s="30"/>
      <c r="J1354" s="30"/>
      <c r="K1354" s="30"/>
      <c r="L1354" s="30"/>
      <c r="M1354" s="30"/>
      <c r="N1354" s="30"/>
      <c r="O1354" s="30"/>
      <c r="P1354" s="30"/>
      <c r="Q1354" s="30"/>
      <c r="R1354" s="30"/>
      <c r="S1354" s="30"/>
      <c r="T1354" s="30"/>
      <c r="U1354" s="30"/>
      <c r="V1354" s="30"/>
      <c r="W1354" s="30"/>
      <c r="X1354" s="30"/>
      <c r="Y1354" s="30"/>
      <c r="Z1354" s="30"/>
      <c r="AA1354" s="30"/>
      <c r="AB1354" s="30"/>
      <c r="AC1354" s="30"/>
      <c r="AD1354" s="30"/>
      <c r="AE1354" s="30"/>
      <c r="AF1354" s="30"/>
      <c r="AG1354" s="30"/>
      <c r="AH1354" s="30"/>
      <c r="AI1354" s="30"/>
      <c r="AJ1354" s="30"/>
      <c r="AK1354" s="30"/>
      <c r="AL1354" s="30"/>
      <c r="AM1354" s="30"/>
      <c r="AN1354" s="30"/>
      <c r="AO1354" s="30"/>
      <c r="AP1354" s="30"/>
      <c r="AQ1354" s="30"/>
      <c r="AR1354" s="30"/>
      <c r="AS1354" s="30"/>
      <c r="AT1354" s="30"/>
      <c r="AU1354" s="30"/>
      <c r="AV1354" s="30"/>
      <c r="AW1354" s="30"/>
      <c r="AX1354" s="30"/>
      <c r="AY1354" s="30"/>
      <c r="AZ1354" s="30"/>
      <c r="BA1354" s="30"/>
      <c r="BB1354" s="30"/>
      <c r="BC1354" s="30"/>
      <c r="BD1354" s="30"/>
      <c r="BE1354" s="30"/>
      <c r="BF1354" s="30"/>
      <c r="BG1354" s="30"/>
      <c r="BH1354" s="30"/>
      <c r="BI1354" s="30"/>
      <c r="BJ1354" s="30"/>
      <c r="BK1354" s="30"/>
      <c r="BL1354" s="30"/>
      <c r="BM1354" s="30"/>
      <c r="BN1354" s="30"/>
      <c r="BO1354" s="30"/>
      <c r="BP1354" s="30"/>
      <c r="BQ1354" s="30"/>
      <c r="BR1354" s="30"/>
      <c r="BS1354" s="30"/>
      <c r="BT1354" s="30"/>
      <c r="BU1354" s="30"/>
      <c r="BV1354" s="30"/>
      <c r="BW1354" s="30"/>
      <c r="BX1354" s="30"/>
      <c r="BY1354" s="30"/>
      <c r="BZ1354" s="30"/>
      <c r="CA1354" s="30"/>
      <c r="CB1354" s="30"/>
      <c r="CC1354" s="30"/>
      <c r="CD1354" s="30"/>
      <c r="CE1354" s="30"/>
      <c r="CF1354" s="30"/>
      <c r="CG1354" s="30"/>
      <c r="CH1354" s="30"/>
      <c r="CI1354" s="30"/>
      <c r="CJ1354" s="30"/>
      <c r="CK1354" s="30"/>
      <c r="CL1354" s="30"/>
      <c r="CM1354" s="30"/>
      <c r="CN1354" s="30"/>
      <c r="CO1354" s="30"/>
      <c r="CP1354" s="30"/>
      <c r="CQ1354" s="30"/>
      <c r="CR1354" s="30"/>
    </row>
    <row r="1355" spans="1:96" x14ac:dyDescent="0.25">
      <c r="A1355" s="30" t="s">
        <v>1327</v>
      </c>
      <c r="B1355" s="30">
        <v>6298</v>
      </c>
      <c r="C1355" s="30" t="s">
        <v>2762</v>
      </c>
      <c r="D1355" s="30">
        <v>870</v>
      </c>
      <c r="E1355" s="30"/>
      <c r="F1355" s="30"/>
      <c r="G1355" s="30"/>
      <c r="H1355" s="30"/>
      <c r="I1355" s="30"/>
      <c r="J1355" s="30"/>
      <c r="K1355" s="30"/>
      <c r="L1355" s="30"/>
      <c r="M1355" s="30"/>
      <c r="N1355" s="30"/>
      <c r="O1355" s="30"/>
      <c r="P1355" s="30"/>
      <c r="Q1355" s="30"/>
      <c r="R1355" s="30"/>
      <c r="S1355" s="30"/>
      <c r="T1355" s="30"/>
      <c r="U1355" s="30"/>
      <c r="V1355" s="30"/>
      <c r="W1355" s="30"/>
      <c r="X1355" s="30"/>
      <c r="Y1355" s="30"/>
      <c r="Z1355" s="30"/>
      <c r="AA1355" s="30"/>
      <c r="AB1355" s="30"/>
      <c r="AC1355" s="30"/>
      <c r="AD1355" s="30"/>
      <c r="AE1355" s="30"/>
      <c r="AF1355" s="30"/>
      <c r="AG1355" s="30"/>
      <c r="AH1355" s="30"/>
      <c r="AI1355" s="30"/>
      <c r="AJ1355" s="30"/>
      <c r="AK1355" s="30"/>
      <c r="AL1355" s="30"/>
      <c r="AM1355" s="30"/>
      <c r="AN1355" s="30"/>
      <c r="AO1355" s="30"/>
      <c r="AP1355" s="30"/>
      <c r="AQ1355" s="30"/>
      <c r="AR1355" s="30"/>
      <c r="AS1355" s="30"/>
      <c r="AT1355" s="30"/>
      <c r="AU1355" s="30"/>
      <c r="AV1355" s="30"/>
      <c r="AW1355" s="30"/>
      <c r="AX1355" s="30"/>
      <c r="AY1355" s="30"/>
      <c r="AZ1355" s="30"/>
      <c r="BA1355" s="30"/>
      <c r="BB1355" s="30"/>
      <c r="BC1355" s="30"/>
      <c r="BD1355" s="30"/>
      <c r="BE1355" s="30"/>
      <c r="BF1355" s="30"/>
      <c r="BG1355" s="30"/>
      <c r="BH1355" s="30"/>
      <c r="BI1355" s="30"/>
      <c r="BJ1355" s="30"/>
      <c r="BK1355" s="30"/>
      <c r="BL1355" s="30"/>
      <c r="BM1355" s="30"/>
      <c r="BN1355" s="30"/>
      <c r="BO1355" s="30"/>
      <c r="BP1355" s="30"/>
      <c r="BQ1355" s="30"/>
      <c r="BR1355" s="30"/>
      <c r="BS1355" s="30"/>
      <c r="BT1355" s="30"/>
      <c r="BU1355" s="30"/>
      <c r="BV1355" s="30"/>
      <c r="BW1355" s="30"/>
      <c r="BX1355" s="30"/>
      <c r="BY1355" s="30"/>
      <c r="BZ1355" s="30"/>
      <c r="CA1355" s="30"/>
      <c r="CB1355" s="30"/>
      <c r="CC1355" s="30"/>
      <c r="CD1355" s="30"/>
      <c r="CE1355" s="30"/>
      <c r="CF1355" s="30"/>
      <c r="CG1355" s="30"/>
      <c r="CH1355" s="30"/>
      <c r="CI1355" s="30"/>
      <c r="CJ1355" s="30"/>
      <c r="CK1355" s="30"/>
      <c r="CL1355" s="30"/>
      <c r="CM1355" s="30"/>
      <c r="CN1355" s="30"/>
      <c r="CO1355" s="30"/>
      <c r="CP1355" s="30"/>
      <c r="CQ1355" s="30"/>
      <c r="CR1355" s="30"/>
    </row>
    <row r="1356" spans="1:96" x14ac:dyDescent="0.25">
      <c r="A1356" s="30" t="s">
        <v>1328</v>
      </c>
      <c r="B1356" s="30">
        <v>9146</v>
      </c>
      <c r="C1356" s="30" t="s">
        <v>2762</v>
      </c>
      <c r="D1356" s="30">
        <v>870</v>
      </c>
      <c r="E1356" s="30"/>
      <c r="F1356" s="30"/>
      <c r="G1356" s="30"/>
      <c r="H1356" s="30"/>
      <c r="I1356" s="30"/>
      <c r="J1356" s="30"/>
      <c r="K1356" s="30"/>
      <c r="L1356" s="30"/>
      <c r="M1356" s="30"/>
      <c r="N1356" s="30"/>
      <c r="O1356" s="30"/>
      <c r="P1356" s="30"/>
      <c r="Q1356" s="30"/>
      <c r="R1356" s="30"/>
      <c r="S1356" s="30"/>
      <c r="T1356" s="30"/>
      <c r="U1356" s="30"/>
      <c r="V1356" s="30"/>
      <c r="W1356" s="30"/>
      <c r="X1356" s="30"/>
      <c r="Y1356" s="30"/>
      <c r="Z1356" s="30"/>
      <c r="AA1356" s="30"/>
      <c r="AB1356" s="30"/>
      <c r="AC1356" s="30"/>
      <c r="AD1356" s="30"/>
      <c r="AE1356" s="30"/>
      <c r="AF1356" s="30"/>
      <c r="AG1356" s="30"/>
      <c r="AH1356" s="30"/>
      <c r="AI1356" s="30"/>
      <c r="AJ1356" s="30"/>
      <c r="AK1356" s="30"/>
      <c r="AL1356" s="30"/>
      <c r="AM1356" s="30"/>
      <c r="AN1356" s="30"/>
      <c r="AO1356" s="30"/>
      <c r="AP1356" s="30"/>
      <c r="AQ1356" s="30"/>
      <c r="AR1356" s="30"/>
      <c r="AS1356" s="30"/>
      <c r="AT1356" s="30"/>
      <c r="AU1356" s="30"/>
      <c r="AV1356" s="30"/>
      <c r="AW1356" s="30"/>
      <c r="AX1356" s="30"/>
      <c r="AY1356" s="30"/>
      <c r="AZ1356" s="30"/>
      <c r="BA1356" s="30"/>
      <c r="BB1356" s="30"/>
      <c r="BC1356" s="30"/>
      <c r="BD1356" s="30"/>
      <c r="BE1356" s="30"/>
      <c r="BF1356" s="30"/>
      <c r="BG1356" s="30"/>
      <c r="BH1356" s="30"/>
      <c r="BI1356" s="30"/>
      <c r="BJ1356" s="30"/>
      <c r="BK1356" s="30"/>
      <c r="BL1356" s="30"/>
      <c r="BM1356" s="30"/>
      <c r="BN1356" s="30"/>
      <c r="BO1356" s="30"/>
      <c r="BP1356" s="30"/>
      <c r="BQ1356" s="30"/>
      <c r="BR1356" s="30"/>
      <c r="BS1356" s="30"/>
      <c r="BT1356" s="30"/>
      <c r="BU1356" s="30"/>
      <c r="BV1356" s="30"/>
      <c r="BW1356" s="30"/>
      <c r="BX1356" s="30"/>
      <c r="BY1356" s="30"/>
      <c r="BZ1356" s="30"/>
      <c r="CA1356" s="30"/>
      <c r="CB1356" s="30"/>
      <c r="CC1356" s="30"/>
      <c r="CD1356" s="30"/>
      <c r="CE1356" s="30"/>
      <c r="CF1356" s="30"/>
      <c r="CG1356" s="30"/>
      <c r="CH1356" s="30"/>
      <c r="CI1356" s="30"/>
      <c r="CJ1356" s="30"/>
      <c r="CK1356" s="30"/>
      <c r="CL1356" s="30"/>
      <c r="CM1356" s="30"/>
      <c r="CN1356" s="30"/>
      <c r="CO1356" s="30"/>
      <c r="CP1356" s="30"/>
      <c r="CQ1356" s="30"/>
      <c r="CR1356" s="30"/>
    </row>
    <row r="1357" spans="1:96" x14ac:dyDescent="0.25">
      <c r="A1357" s="30" t="s">
        <v>1329</v>
      </c>
      <c r="B1357" s="30">
        <v>6314</v>
      </c>
      <c r="C1357" s="30" t="s">
        <v>2642</v>
      </c>
      <c r="D1357" s="30">
        <v>880</v>
      </c>
      <c r="E1357" s="30"/>
      <c r="F1357" s="30"/>
      <c r="G1357" s="30"/>
      <c r="H1357" s="30"/>
      <c r="I1357" s="30"/>
      <c r="J1357" s="30"/>
      <c r="K1357" s="30"/>
      <c r="L1357" s="30"/>
      <c r="M1357" s="30"/>
      <c r="N1357" s="30"/>
      <c r="O1357" s="30"/>
      <c r="P1357" s="30"/>
      <c r="Q1357" s="30"/>
      <c r="R1357" s="30"/>
      <c r="S1357" s="30"/>
      <c r="T1357" s="30"/>
      <c r="U1357" s="30"/>
      <c r="V1357" s="30"/>
      <c r="W1357" s="30"/>
      <c r="X1357" s="30"/>
      <c r="Y1357" s="30"/>
      <c r="Z1357" s="30"/>
      <c r="AA1357" s="30"/>
      <c r="AB1357" s="30"/>
      <c r="AC1357" s="30"/>
      <c r="AD1357" s="30"/>
      <c r="AE1357" s="30"/>
      <c r="AF1357" s="30"/>
      <c r="AG1357" s="30"/>
      <c r="AH1357" s="30"/>
      <c r="AI1357" s="30"/>
      <c r="AJ1357" s="30"/>
      <c r="AK1357" s="30"/>
      <c r="AL1357" s="30"/>
      <c r="AM1357" s="30"/>
      <c r="AN1357" s="30"/>
      <c r="AO1357" s="30"/>
      <c r="AP1357" s="30"/>
      <c r="AQ1357" s="30"/>
      <c r="AR1357" s="30"/>
      <c r="AS1357" s="30"/>
      <c r="AT1357" s="30"/>
      <c r="AU1357" s="30"/>
      <c r="AV1357" s="30"/>
      <c r="AW1357" s="30"/>
      <c r="AX1357" s="30"/>
      <c r="AY1357" s="30"/>
      <c r="AZ1357" s="30"/>
      <c r="BA1357" s="30"/>
      <c r="BB1357" s="30"/>
      <c r="BC1357" s="30"/>
      <c r="BD1357" s="30"/>
      <c r="BE1357" s="30"/>
      <c r="BF1357" s="30"/>
      <c r="BG1357" s="30"/>
      <c r="BH1357" s="30"/>
      <c r="BI1357" s="30"/>
      <c r="BJ1357" s="30"/>
      <c r="BK1357" s="30"/>
      <c r="BL1357" s="30"/>
      <c r="BM1357" s="30"/>
      <c r="BN1357" s="30"/>
      <c r="BO1357" s="30"/>
      <c r="BP1357" s="30"/>
      <c r="BQ1357" s="30"/>
      <c r="BR1357" s="30"/>
      <c r="BS1357" s="30"/>
      <c r="BT1357" s="30"/>
      <c r="BU1357" s="30"/>
      <c r="BV1357" s="30"/>
      <c r="BW1357" s="30"/>
      <c r="BX1357" s="30"/>
      <c r="BY1357" s="30"/>
      <c r="BZ1357" s="30"/>
      <c r="CA1357" s="30"/>
      <c r="CB1357" s="30"/>
      <c r="CC1357" s="30"/>
      <c r="CD1357" s="30"/>
      <c r="CE1357" s="30"/>
      <c r="CF1357" s="30"/>
      <c r="CG1357" s="30"/>
      <c r="CH1357" s="30"/>
      <c r="CI1357" s="30"/>
      <c r="CJ1357" s="30"/>
      <c r="CK1357" s="30"/>
      <c r="CL1357" s="30"/>
      <c r="CM1357" s="30"/>
      <c r="CN1357" s="30"/>
      <c r="CO1357" s="30"/>
      <c r="CP1357" s="30"/>
      <c r="CQ1357" s="30"/>
      <c r="CR1357" s="30"/>
    </row>
    <row r="1358" spans="1:96" x14ac:dyDescent="0.25">
      <c r="A1358" s="30" t="s">
        <v>1330</v>
      </c>
      <c r="B1358" s="30">
        <v>6354</v>
      </c>
      <c r="C1358" s="30" t="s">
        <v>2640</v>
      </c>
      <c r="D1358" s="30">
        <v>2700</v>
      </c>
      <c r="E1358" s="30"/>
      <c r="F1358" s="30"/>
      <c r="G1358" s="30"/>
      <c r="H1358" s="30"/>
      <c r="I1358" s="30"/>
      <c r="J1358" s="30"/>
      <c r="K1358" s="30"/>
      <c r="L1358" s="30"/>
      <c r="M1358" s="30"/>
      <c r="N1358" s="30"/>
      <c r="O1358" s="30"/>
      <c r="P1358" s="30"/>
      <c r="Q1358" s="30"/>
      <c r="R1358" s="30"/>
      <c r="S1358" s="30"/>
      <c r="T1358" s="30"/>
      <c r="U1358" s="30"/>
      <c r="V1358" s="30"/>
      <c r="W1358" s="30"/>
      <c r="X1358" s="30"/>
      <c r="Y1358" s="30"/>
      <c r="Z1358" s="30"/>
      <c r="AA1358" s="30"/>
      <c r="AB1358" s="30"/>
      <c r="AC1358" s="30"/>
      <c r="AD1358" s="30"/>
      <c r="AE1358" s="30"/>
      <c r="AF1358" s="30"/>
      <c r="AG1358" s="30"/>
      <c r="AH1358" s="30"/>
      <c r="AI1358" s="30"/>
      <c r="AJ1358" s="30"/>
      <c r="AK1358" s="30"/>
      <c r="AL1358" s="30"/>
      <c r="AM1358" s="30"/>
      <c r="AN1358" s="30"/>
      <c r="AO1358" s="30"/>
      <c r="AP1358" s="30"/>
      <c r="AQ1358" s="30"/>
      <c r="AR1358" s="30"/>
      <c r="AS1358" s="30"/>
      <c r="AT1358" s="30"/>
      <c r="AU1358" s="30"/>
      <c r="AV1358" s="30"/>
      <c r="AW1358" s="30"/>
      <c r="AX1358" s="30"/>
      <c r="AY1358" s="30"/>
      <c r="AZ1358" s="30"/>
      <c r="BA1358" s="30"/>
      <c r="BB1358" s="30"/>
      <c r="BC1358" s="30"/>
      <c r="BD1358" s="30"/>
      <c r="BE1358" s="30"/>
      <c r="BF1358" s="30"/>
      <c r="BG1358" s="30"/>
      <c r="BH1358" s="30"/>
      <c r="BI1358" s="30"/>
      <c r="BJ1358" s="30"/>
      <c r="BK1358" s="30"/>
      <c r="BL1358" s="30"/>
      <c r="BM1358" s="30"/>
      <c r="BN1358" s="30"/>
      <c r="BO1358" s="30"/>
      <c r="BP1358" s="30"/>
      <c r="BQ1358" s="30"/>
      <c r="BR1358" s="30"/>
      <c r="BS1358" s="30"/>
      <c r="BT1358" s="30"/>
      <c r="BU1358" s="30"/>
      <c r="BV1358" s="30"/>
      <c r="BW1358" s="30"/>
      <c r="BX1358" s="30"/>
      <c r="BY1358" s="30"/>
      <c r="BZ1358" s="30"/>
      <c r="CA1358" s="30"/>
      <c r="CB1358" s="30"/>
      <c r="CC1358" s="30"/>
      <c r="CD1358" s="30"/>
      <c r="CE1358" s="30"/>
      <c r="CF1358" s="30"/>
      <c r="CG1358" s="30"/>
      <c r="CH1358" s="30"/>
      <c r="CI1358" s="30"/>
      <c r="CJ1358" s="30"/>
      <c r="CK1358" s="30"/>
      <c r="CL1358" s="30"/>
      <c r="CM1358" s="30"/>
      <c r="CN1358" s="30"/>
      <c r="CO1358" s="30"/>
      <c r="CP1358" s="30"/>
      <c r="CQ1358" s="30"/>
      <c r="CR1358" s="30"/>
    </row>
    <row r="1359" spans="1:96" x14ac:dyDescent="0.25">
      <c r="A1359" s="30" t="s">
        <v>1331</v>
      </c>
      <c r="B1359" s="30">
        <v>6306</v>
      </c>
      <c r="C1359" s="30" t="s">
        <v>2651</v>
      </c>
      <c r="D1359" s="30">
        <v>1010</v>
      </c>
      <c r="E1359" s="30"/>
      <c r="F1359" s="30"/>
      <c r="G1359" s="30"/>
      <c r="H1359" s="30"/>
      <c r="I1359" s="30"/>
      <c r="J1359" s="30"/>
      <c r="K1359" s="30"/>
      <c r="L1359" s="30"/>
      <c r="M1359" s="30"/>
      <c r="N1359" s="30"/>
      <c r="O1359" s="30"/>
      <c r="P1359" s="30"/>
      <c r="Q1359" s="30"/>
      <c r="R1359" s="30"/>
      <c r="S1359" s="30"/>
      <c r="T1359" s="30"/>
      <c r="U1359" s="30"/>
      <c r="V1359" s="30"/>
      <c r="W1359" s="30"/>
      <c r="X1359" s="30"/>
      <c r="Y1359" s="30"/>
      <c r="Z1359" s="30"/>
      <c r="AA1359" s="30"/>
      <c r="AB1359" s="30"/>
      <c r="AC1359" s="30"/>
      <c r="AD1359" s="30"/>
      <c r="AE1359" s="30"/>
      <c r="AF1359" s="30"/>
      <c r="AG1359" s="30"/>
      <c r="AH1359" s="30"/>
      <c r="AI1359" s="30"/>
      <c r="AJ1359" s="30"/>
      <c r="AK1359" s="30"/>
      <c r="AL1359" s="30"/>
      <c r="AM1359" s="30"/>
      <c r="AN1359" s="30"/>
      <c r="AO1359" s="30"/>
      <c r="AP1359" s="30"/>
      <c r="AQ1359" s="30"/>
      <c r="AR1359" s="30"/>
      <c r="AS1359" s="30"/>
      <c r="AT1359" s="30"/>
      <c r="AU1359" s="30"/>
      <c r="AV1359" s="30"/>
      <c r="AW1359" s="30"/>
      <c r="AX1359" s="30"/>
      <c r="AY1359" s="30"/>
      <c r="AZ1359" s="30"/>
      <c r="BA1359" s="30"/>
      <c r="BB1359" s="30"/>
      <c r="BC1359" s="30"/>
      <c r="BD1359" s="30"/>
      <c r="BE1359" s="30"/>
      <c r="BF1359" s="30"/>
      <c r="BG1359" s="30"/>
      <c r="BH1359" s="30"/>
      <c r="BI1359" s="30"/>
      <c r="BJ1359" s="30"/>
      <c r="BK1359" s="30"/>
      <c r="BL1359" s="30"/>
      <c r="BM1359" s="30"/>
      <c r="BN1359" s="30"/>
      <c r="BO1359" s="30"/>
      <c r="BP1359" s="30"/>
      <c r="BQ1359" s="30"/>
      <c r="BR1359" s="30"/>
      <c r="BS1359" s="30"/>
      <c r="BT1359" s="30"/>
      <c r="BU1359" s="30"/>
      <c r="BV1359" s="30"/>
      <c r="BW1359" s="30"/>
      <c r="BX1359" s="30"/>
      <c r="BY1359" s="30"/>
      <c r="BZ1359" s="30"/>
      <c r="CA1359" s="30"/>
      <c r="CB1359" s="30"/>
      <c r="CC1359" s="30"/>
      <c r="CD1359" s="30"/>
      <c r="CE1359" s="30"/>
      <c r="CF1359" s="30"/>
      <c r="CG1359" s="30"/>
      <c r="CH1359" s="30"/>
      <c r="CI1359" s="30"/>
      <c r="CJ1359" s="30"/>
      <c r="CK1359" s="30"/>
      <c r="CL1359" s="30"/>
      <c r="CM1359" s="30"/>
      <c r="CN1359" s="30"/>
      <c r="CO1359" s="30"/>
      <c r="CP1359" s="30"/>
      <c r="CQ1359" s="30"/>
      <c r="CR1359" s="30"/>
    </row>
    <row r="1360" spans="1:96" x14ac:dyDescent="0.25">
      <c r="A1360" s="30" t="s">
        <v>1332</v>
      </c>
      <c r="B1360" s="30">
        <v>6310</v>
      </c>
      <c r="C1360" s="30" t="s">
        <v>2696</v>
      </c>
      <c r="D1360" s="30">
        <v>180</v>
      </c>
      <c r="E1360" s="30"/>
      <c r="F1360" s="30"/>
      <c r="G1360" s="30"/>
      <c r="H1360" s="30"/>
      <c r="I1360" s="30"/>
      <c r="J1360" s="30"/>
      <c r="K1360" s="30"/>
      <c r="L1360" s="30"/>
      <c r="M1360" s="30"/>
      <c r="N1360" s="30"/>
      <c r="O1360" s="30"/>
      <c r="P1360" s="30"/>
      <c r="Q1360" s="30"/>
      <c r="R1360" s="30"/>
      <c r="S1360" s="30"/>
      <c r="T1360" s="30"/>
      <c r="U1360" s="30"/>
      <c r="V1360" s="30"/>
      <c r="W1360" s="30"/>
      <c r="X1360" s="30"/>
      <c r="Y1360" s="30"/>
      <c r="Z1360" s="30"/>
      <c r="AA1360" s="30"/>
      <c r="AB1360" s="30"/>
      <c r="AC1360" s="30"/>
      <c r="AD1360" s="30"/>
      <c r="AE1360" s="30"/>
      <c r="AF1360" s="30"/>
      <c r="AG1360" s="30"/>
      <c r="AH1360" s="30"/>
      <c r="AI1360" s="30"/>
      <c r="AJ1360" s="30"/>
      <c r="AK1360" s="30"/>
      <c r="AL1360" s="30"/>
      <c r="AM1360" s="30"/>
      <c r="AN1360" s="30"/>
      <c r="AO1360" s="30"/>
      <c r="AP1360" s="30"/>
      <c r="AQ1360" s="30"/>
      <c r="AR1360" s="30"/>
      <c r="AS1360" s="30"/>
      <c r="AT1360" s="30"/>
      <c r="AU1360" s="30"/>
      <c r="AV1360" s="30"/>
      <c r="AW1360" s="30"/>
      <c r="AX1360" s="30"/>
      <c r="AY1360" s="30"/>
      <c r="AZ1360" s="30"/>
      <c r="BA1360" s="30"/>
      <c r="BB1360" s="30"/>
      <c r="BC1360" s="30"/>
      <c r="BD1360" s="30"/>
      <c r="BE1360" s="30"/>
      <c r="BF1360" s="30"/>
      <c r="BG1360" s="30"/>
      <c r="BH1360" s="30"/>
      <c r="BI1360" s="30"/>
      <c r="BJ1360" s="30"/>
      <c r="BK1360" s="30"/>
      <c r="BL1360" s="30"/>
      <c r="BM1360" s="30"/>
      <c r="BN1360" s="30"/>
      <c r="BO1360" s="30"/>
      <c r="BP1360" s="30"/>
      <c r="BQ1360" s="30"/>
      <c r="BR1360" s="30"/>
      <c r="BS1360" s="30"/>
      <c r="BT1360" s="30"/>
      <c r="BU1360" s="30"/>
      <c r="BV1360" s="30"/>
      <c r="BW1360" s="30"/>
      <c r="BX1360" s="30"/>
      <c r="BY1360" s="30"/>
      <c r="BZ1360" s="30"/>
      <c r="CA1360" s="30"/>
      <c r="CB1360" s="30"/>
      <c r="CC1360" s="30"/>
      <c r="CD1360" s="30"/>
      <c r="CE1360" s="30"/>
      <c r="CF1360" s="30"/>
      <c r="CG1360" s="30"/>
      <c r="CH1360" s="30"/>
      <c r="CI1360" s="30"/>
      <c r="CJ1360" s="30"/>
      <c r="CK1360" s="30"/>
      <c r="CL1360" s="30"/>
      <c r="CM1360" s="30"/>
      <c r="CN1360" s="30"/>
      <c r="CO1360" s="30"/>
      <c r="CP1360" s="30"/>
      <c r="CQ1360" s="30"/>
      <c r="CR1360" s="30"/>
    </row>
    <row r="1361" spans="1:96" x14ac:dyDescent="0.25">
      <c r="A1361" s="30" t="s">
        <v>1333</v>
      </c>
      <c r="B1361" s="30">
        <v>6355</v>
      </c>
      <c r="C1361" s="30" t="s">
        <v>2641</v>
      </c>
      <c r="D1361" s="30">
        <v>20</v>
      </c>
      <c r="E1361" s="30"/>
      <c r="F1361" s="30"/>
      <c r="G1361" s="30"/>
      <c r="H1361" s="30"/>
      <c r="I1361" s="30"/>
      <c r="J1361" s="30"/>
      <c r="K1361" s="30"/>
      <c r="L1361" s="30"/>
      <c r="M1361" s="30"/>
      <c r="N1361" s="30"/>
      <c r="O1361" s="30"/>
      <c r="P1361" s="30"/>
      <c r="Q1361" s="30"/>
      <c r="R1361" s="30"/>
      <c r="S1361" s="30"/>
      <c r="T1361" s="30"/>
      <c r="U1361" s="30"/>
      <c r="V1361" s="30"/>
      <c r="W1361" s="30"/>
      <c r="X1361" s="30"/>
      <c r="Y1361" s="30"/>
      <c r="Z1361" s="30"/>
      <c r="AA1361" s="30"/>
      <c r="AB1361" s="30"/>
      <c r="AC1361" s="30"/>
      <c r="AD1361" s="30"/>
      <c r="AE1361" s="30"/>
      <c r="AF1361" s="30"/>
      <c r="AG1361" s="30"/>
      <c r="AH1361" s="30"/>
      <c r="AI1361" s="30"/>
      <c r="AJ1361" s="30"/>
      <c r="AK1361" s="30"/>
      <c r="AL1361" s="30"/>
      <c r="AM1361" s="30"/>
      <c r="AN1361" s="30"/>
      <c r="AO1361" s="30"/>
      <c r="AP1361" s="30"/>
      <c r="AQ1361" s="30"/>
      <c r="AR1361" s="30"/>
      <c r="AS1361" s="30"/>
      <c r="AT1361" s="30"/>
      <c r="AU1361" s="30"/>
      <c r="AV1361" s="30"/>
      <c r="AW1361" s="30"/>
      <c r="AX1361" s="30"/>
      <c r="AY1361" s="30"/>
      <c r="AZ1361" s="30"/>
      <c r="BA1361" s="30"/>
      <c r="BB1361" s="30"/>
      <c r="BC1361" s="30"/>
      <c r="BD1361" s="30"/>
      <c r="BE1361" s="30"/>
      <c r="BF1361" s="30"/>
      <c r="BG1361" s="30"/>
      <c r="BH1361" s="30"/>
      <c r="BI1361" s="30"/>
      <c r="BJ1361" s="30"/>
      <c r="BK1361" s="30"/>
      <c r="BL1361" s="30"/>
      <c r="BM1361" s="30"/>
      <c r="BN1361" s="30"/>
      <c r="BO1361" s="30"/>
      <c r="BP1361" s="30"/>
      <c r="BQ1361" s="30"/>
      <c r="BR1361" s="30"/>
      <c r="BS1361" s="30"/>
      <c r="BT1361" s="30"/>
      <c r="BU1361" s="30"/>
      <c r="BV1361" s="30"/>
      <c r="BW1361" s="30"/>
      <c r="BX1361" s="30"/>
      <c r="BY1361" s="30"/>
      <c r="BZ1361" s="30"/>
      <c r="CA1361" s="30"/>
      <c r="CB1361" s="30"/>
      <c r="CC1361" s="30"/>
      <c r="CD1361" s="30"/>
      <c r="CE1361" s="30"/>
      <c r="CF1361" s="30"/>
      <c r="CG1361" s="30"/>
      <c r="CH1361" s="30"/>
      <c r="CI1361" s="30"/>
      <c r="CJ1361" s="30"/>
      <c r="CK1361" s="30"/>
      <c r="CL1361" s="30"/>
      <c r="CM1361" s="30"/>
      <c r="CN1361" s="30"/>
      <c r="CO1361" s="30"/>
      <c r="CP1361" s="30"/>
      <c r="CQ1361" s="30"/>
      <c r="CR1361" s="30"/>
    </row>
    <row r="1362" spans="1:96" x14ac:dyDescent="0.25">
      <c r="A1362" s="30" t="s">
        <v>1334</v>
      </c>
      <c r="B1362" s="30">
        <v>6358</v>
      </c>
      <c r="C1362" s="30" t="s">
        <v>2968</v>
      </c>
      <c r="D1362" s="30">
        <v>1410</v>
      </c>
      <c r="E1362" s="30"/>
      <c r="F1362" s="30"/>
      <c r="G1362" s="30"/>
      <c r="H1362" s="30"/>
      <c r="I1362" s="30"/>
      <c r="J1362" s="30"/>
      <c r="K1362" s="30"/>
      <c r="L1362" s="30"/>
      <c r="M1362" s="30"/>
      <c r="N1362" s="30"/>
      <c r="O1362" s="30"/>
      <c r="P1362" s="30"/>
      <c r="Q1362" s="30"/>
      <c r="R1362" s="30"/>
      <c r="S1362" s="30"/>
      <c r="T1362" s="30"/>
      <c r="U1362" s="30"/>
      <c r="V1362" s="30"/>
      <c r="W1362" s="30"/>
      <c r="X1362" s="30"/>
      <c r="Y1362" s="30"/>
      <c r="Z1362" s="30"/>
      <c r="AA1362" s="30"/>
      <c r="AB1362" s="30"/>
      <c r="AC1362" s="30"/>
      <c r="AD1362" s="30"/>
      <c r="AE1362" s="30"/>
      <c r="AF1362" s="30"/>
      <c r="AG1362" s="30"/>
      <c r="AH1362" s="30"/>
      <c r="AI1362" s="30"/>
      <c r="AJ1362" s="30"/>
      <c r="AK1362" s="30"/>
      <c r="AL1362" s="30"/>
      <c r="AM1362" s="30"/>
      <c r="AN1362" s="30"/>
      <c r="AO1362" s="30"/>
      <c r="AP1362" s="30"/>
      <c r="AQ1362" s="30"/>
      <c r="AR1362" s="30"/>
      <c r="AS1362" s="30"/>
      <c r="AT1362" s="30"/>
      <c r="AU1362" s="30"/>
      <c r="AV1362" s="30"/>
      <c r="AW1362" s="30"/>
      <c r="AX1362" s="30"/>
      <c r="AY1362" s="30"/>
      <c r="AZ1362" s="30"/>
      <c r="BA1362" s="30"/>
      <c r="BB1362" s="30"/>
      <c r="BC1362" s="30"/>
      <c r="BD1362" s="30"/>
      <c r="BE1362" s="30"/>
      <c r="BF1362" s="30"/>
      <c r="BG1362" s="30"/>
      <c r="BH1362" s="30"/>
      <c r="BI1362" s="30"/>
      <c r="BJ1362" s="30"/>
      <c r="BK1362" s="30"/>
      <c r="BL1362" s="30"/>
      <c r="BM1362" s="30"/>
      <c r="BN1362" s="30"/>
      <c r="BO1362" s="30"/>
      <c r="BP1362" s="30"/>
      <c r="BQ1362" s="30"/>
      <c r="BR1362" s="30"/>
      <c r="BS1362" s="30"/>
      <c r="BT1362" s="30"/>
      <c r="BU1362" s="30"/>
      <c r="BV1362" s="30"/>
      <c r="BW1362" s="30"/>
      <c r="BX1362" s="30"/>
      <c r="BY1362" s="30"/>
      <c r="BZ1362" s="30"/>
      <c r="CA1362" s="30"/>
      <c r="CB1362" s="30"/>
      <c r="CC1362" s="30"/>
      <c r="CD1362" s="30"/>
      <c r="CE1362" s="30"/>
      <c r="CF1362" s="30"/>
      <c r="CG1362" s="30"/>
      <c r="CH1362" s="30"/>
      <c r="CI1362" s="30"/>
      <c r="CJ1362" s="30"/>
      <c r="CK1362" s="30"/>
      <c r="CL1362" s="30"/>
      <c r="CM1362" s="30"/>
      <c r="CN1362" s="30"/>
      <c r="CO1362" s="30"/>
      <c r="CP1362" s="30"/>
      <c r="CQ1362" s="30"/>
      <c r="CR1362" s="30"/>
    </row>
    <row r="1363" spans="1:96" x14ac:dyDescent="0.25">
      <c r="A1363" s="30" t="s">
        <v>1335</v>
      </c>
      <c r="B1363" s="30">
        <v>6363</v>
      </c>
      <c r="C1363" s="30" t="s">
        <v>2969</v>
      </c>
      <c r="D1363" s="30">
        <v>2770</v>
      </c>
      <c r="E1363" s="30"/>
      <c r="F1363" s="30"/>
      <c r="G1363" s="30"/>
      <c r="H1363" s="30"/>
      <c r="I1363" s="30"/>
      <c r="J1363" s="30"/>
      <c r="K1363" s="30"/>
      <c r="L1363" s="30"/>
      <c r="M1363" s="30"/>
      <c r="N1363" s="30"/>
      <c r="O1363" s="30"/>
      <c r="P1363" s="30"/>
      <c r="Q1363" s="30"/>
      <c r="R1363" s="30"/>
      <c r="S1363" s="30"/>
      <c r="T1363" s="30"/>
      <c r="U1363" s="30"/>
      <c r="V1363" s="30"/>
      <c r="W1363" s="30"/>
      <c r="X1363" s="30"/>
      <c r="Y1363" s="30"/>
      <c r="Z1363" s="30"/>
      <c r="AA1363" s="30"/>
      <c r="AB1363" s="30"/>
      <c r="AC1363" s="30"/>
      <c r="AD1363" s="30"/>
      <c r="AE1363" s="30"/>
      <c r="AF1363" s="30"/>
      <c r="AG1363" s="30"/>
      <c r="AH1363" s="30"/>
      <c r="AI1363" s="30"/>
      <c r="AJ1363" s="30"/>
      <c r="AK1363" s="30"/>
      <c r="AL1363" s="30"/>
      <c r="AM1363" s="30"/>
      <c r="AN1363" s="30"/>
      <c r="AO1363" s="30"/>
      <c r="AP1363" s="30"/>
      <c r="AQ1363" s="30"/>
      <c r="AR1363" s="30"/>
      <c r="AS1363" s="30"/>
      <c r="AT1363" s="30"/>
      <c r="AU1363" s="30"/>
      <c r="AV1363" s="30"/>
      <c r="AW1363" s="30"/>
      <c r="AX1363" s="30"/>
      <c r="AY1363" s="30"/>
      <c r="AZ1363" s="30"/>
      <c r="BA1363" s="30"/>
      <c r="BB1363" s="30"/>
      <c r="BC1363" s="30"/>
      <c r="BD1363" s="30"/>
      <c r="BE1363" s="30"/>
      <c r="BF1363" s="30"/>
      <c r="BG1363" s="30"/>
      <c r="BH1363" s="30"/>
      <c r="BI1363" s="30"/>
      <c r="BJ1363" s="30"/>
      <c r="BK1363" s="30"/>
      <c r="BL1363" s="30"/>
      <c r="BM1363" s="30"/>
      <c r="BN1363" s="30"/>
      <c r="BO1363" s="30"/>
      <c r="BP1363" s="30"/>
      <c r="BQ1363" s="30"/>
      <c r="BR1363" s="30"/>
      <c r="BS1363" s="30"/>
      <c r="BT1363" s="30"/>
      <c r="BU1363" s="30"/>
      <c r="BV1363" s="30"/>
      <c r="BW1363" s="30"/>
      <c r="BX1363" s="30"/>
      <c r="BY1363" s="30"/>
      <c r="BZ1363" s="30"/>
      <c r="CA1363" s="30"/>
      <c r="CB1363" s="30"/>
      <c r="CC1363" s="30"/>
      <c r="CD1363" s="30"/>
      <c r="CE1363" s="30"/>
      <c r="CF1363" s="30"/>
      <c r="CG1363" s="30"/>
      <c r="CH1363" s="30"/>
      <c r="CI1363" s="30"/>
      <c r="CJ1363" s="30"/>
      <c r="CK1363" s="30"/>
      <c r="CL1363" s="30"/>
      <c r="CM1363" s="30"/>
      <c r="CN1363" s="30"/>
      <c r="CO1363" s="30"/>
      <c r="CP1363" s="30"/>
      <c r="CQ1363" s="30"/>
      <c r="CR1363" s="30"/>
    </row>
    <row r="1364" spans="1:96" x14ac:dyDescent="0.25">
      <c r="A1364" s="30" t="s">
        <v>1336</v>
      </c>
      <c r="B1364" s="30">
        <v>1579</v>
      </c>
      <c r="C1364" s="30" t="s">
        <v>2647</v>
      </c>
      <c r="D1364" s="30">
        <v>900</v>
      </c>
      <c r="E1364" s="30"/>
      <c r="F1364" s="30"/>
      <c r="G1364" s="30"/>
      <c r="H1364" s="30"/>
      <c r="I1364" s="30"/>
      <c r="J1364" s="30"/>
      <c r="K1364" s="30"/>
      <c r="L1364" s="30"/>
      <c r="M1364" s="30"/>
      <c r="N1364" s="30"/>
      <c r="O1364" s="30"/>
      <c r="P1364" s="30"/>
      <c r="Q1364" s="30"/>
      <c r="R1364" s="30"/>
      <c r="S1364" s="30"/>
      <c r="T1364" s="30"/>
      <c r="U1364" s="30"/>
      <c r="V1364" s="30"/>
      <c r="W1364" s="30"/>
      <c r="X1364" s="30"/>
      <c r="Y1364" s="30"/>
      <c r="Z1364" s="30"/>
      <c r="AA1364" s="30"/>
      <c r="AB1364" s="30"/>
      <c r="AC1364" s="30"/>
      <c r="AD1364" s="30"/>
      <c r="AE1364" s="30"/>
      <c r="AF1364" s="30"/>
      <c r="AG1364" s="30"/>
      <c r="AH1364" s="30"/>
      <c r="AI1364" s="30"/>
      <c r="AJ1364" s="30"/>
      <c r="AK1364" s="30"/>
      <c r="AL1364" s="30"/>
      <c r="AM1364" s="30"/>
      <c r="AN1364" s="30"/>
      <c r="AO1364" s="30"/>
      <c r="AP1364" s="30"/>
      <c r="AQ1364" s="30"/>
      <c r="AR1364" s="30"/>
      <c r="AS1364" s="30"/>
      <c r="AT1364" s="30"/>
      <c r="AU1364" s="30"/>
      <c r="AV1364" s="30"/>
      <c r="AW1364" s="30"/>
      <c r="AX1364" s="30"/>
      <c r="AY1364" s="30"/>
      <c r="AZ1364" s="30"/>
      <c r="BA1364" s="30"/>
      <c r="BB1364" s="30"/>
      <c r="BC1364" s="30"/>
      <c r="BD1364" s="30"/>
      <c r="BE1364" s="30"/>
      <c r="BF1364" s="30"/>
      <c r="BG1364" s="30"/>
      <c r="BH1364" s="30"/>
      <c r="BI1364" s="30"/>
      <c r="BJ1364" s="30"/>
      <c r="BK1364" s="30"/>
      <c r="BL1364" s="30"/>
      <c r="BM1364" s="30"/>
      <c r="BN1364" s="30"/>
      <c r="BO1364" s="30"/>
      <c r="BP1364" s="30"/>
      <c r="BQ1364" s="30"/>
      <c r="BR1364" s="30"/>
      <c r="BS1364" s="30"/>
      <c r="BT1364" s="30"/>
      <c r="BU1364" s="30"/>
      <c r="BV1364" s="30"/>
      <c r="BW1364" s="30"/>
      <c r="BX1364" s="30"/>
      <c r="BY1364" s="30"/>
      <c r="BZ1364" s="30"/>
      <c r="CA1364" s="30"/>
      <c r="CB1364" s="30"/>
      <c r="CC1364" s="30"/>
      <c r="CD1364" s="30"/>
      <c r="CE1364" s="30"/>
      <c r="CF1364" s="30"/>
      <c r="CG1364" s="30"/>
      <c r="CH1364" s="30"/>
      <c r="CI1364" s="30"/>
      <c r="CJ1364" s="30"/>
      <c r="CK1364" s="30"/>
      <c r="CL1364" s="30"/>
      <c r="CM1364" s="30"/>
      <c r="CN1364" s="30"/>
      <c r="CO1364" s="30"/>
      <c r="CP1364" s="30"/>
      <c r="CQ1364" s="30"/>
      <c r="CR1364" s="30"/>
    </row>
    <row r="1365" spans="1:96" x14ac:dyDescent="0.25">
      <c r="A1365" s="30" t="s">
        <v>1337</v>
      </c>
      <c r="B1365" s="30">
        <v>6376</v>
      </c>
      <c r="C1365" s="30" t="s">
        <v>2641</v>
      </c>
      <c r="D1365" s="30">
        <v>20</v>
      </c>
      <c r="E1365" s="30"/>
      <c r="F1365" s="30"/>
      <c r="G1365" s="30"/>
      <c r="H1365" s="30"/>
      <c r="I1365" s="30"/>
      <c r="J1365" s="30"/>
      <c r="K1365" s="30"/>
      <c r="L1365" s="30"/>
      <c r="M1365" s="30"/>
      <c r="N1365" s="30"/>
      <c r="O1365" s="30"/>
      <c r="P1365" s="30"/>
      <c r="Q1365" s="30"/>
      <c r="R1365" s="30"/>
      <c r="S1365" s="30"/>
      <c r="T1365" s="30"/>
      <c r="U1365" s="30"/>
      <c r="V1365" s="30"/>
      <c r="W1365" s="30"/>
      <c r="X1365" s="30"/>
      <c r="Y1365" s="30"/>
      <c r="Z1365" s="30"/>
      <c r="AA1365" s="30"/>
      <c r="AB1365" s="30"/>
      <c r="AC1365" s="30"/>
      <c r="AD1365" s="30"/>
      <c r="AE1365" s="30"/>
      <c r="AF1365" s="30"/>
      <c r="AG1365" s="30"/>
      <c r="AH1365" s="30"/>
      <c r="AI1365" s="30"/>
      <c r="AJ1365" s="30"/>
      <c r="AK1365" s="30"/>
      <c r="AL1365" s="30"/>
      <c r="AM1365" s="30"/>
      <c r="AN1365" s="30"/>
      <c r="AO1365" s="30"/>
      <c r="AP1365" s="30"/>
      <c r="AQ1365" s="30"/>
      <c r="AR1365" s="30"/>
      <c r="AS1365" s="30"/>
      <c r="AT1365" s="30"/>
      <c r="AU1365" s="30"/>
      <c r="AV1365" s="30"/>
      <c r="AW1365" s="30"/>
      <c r="AX1365" s="30"/>
      <c r="AY1365" s="30"/>
      <c r="AZ1365" s="30"/>
      <c r="BA1365" s="30"/>
      <c r="BB1365" s="30"/>
      <c r="BC1365" s="30"/>
      <c r="BD1365" s="30"/>
      <c r="BE1365" s="30"/>
      <c r="BF1365" s="30"/>
      <c r="BG1365" s="30"/>
      <c r="BH1365" s="30"/>
      <c r="BI1365" s="30"/>
      <c r="BJ1365" s="30"/>
      <c r="BK1365" s="30"/>
      <c r="BL1365" s="30"/>
      <c r="BM1365" s="30"/>
      <c r="BN1365" s="30"/>
      <c r="BO1365" s="30"/>
      <c r="BP1365" s="30"/>
      <c r="BQ1365" s="30"/>
      <c r="BR1365" s="30"/>
      <c r="BS1365" s="30"/>
      <c r="BT1365" s="30"/>
      <c r="BU1365" s="30"/>
      <c r="BV1365" s="30"/>
      <c r="BW1365" s="30"/>
      <c r="BX1365" s="30"/>
      <c r="BY1365" s="30"/>
      <c r="BZ1365" s="30"/>
      <c r="CA1365" s="30"/>
      <c r="CB1365" s="30"/>
      <c r="CC1365" s="30"/>
      <c r="CD1365" s="30"/>
      <c r="CE1365" s="30"/>
      <c r="CF1365" s="30"/>
      <c r="CG1365" s="30"/>
      <c r="CH1365" s="30"/>
      <c r="CI1365" s="30"/>
      <c r="CJ1365" s="30"/>
      <c r="CK1365" s="30"/>
      <c r="CL1365" s="30"/>
      <c r="CM1365" s="30"/>
      <c r="CN1365" s="30"/>
      <c r="CO1365" s="30"/>
      <c r="CP1365" s="30"/>
      <c r="CQ1365" s="30"/>
      <c r="CR1365" s="30"/>
    </row>
    <row r="1366" spans="1:96" x14ac:dyDescent="0.25">
      <c r="A1366" s="30" t="s">
        <v>1338</v>
      </c>
      <c r="B1366" s="30">
        <v>4854</v>
      </c>
      <c r="C1366" s="30" t="s">
        <v>2926</v>
      </c>
      <c r="D1366" s="30">
        <v>3080</v>
      </c>
      <c r="E1366" s="30"/>
      <c r="F1366" s="30"/>
      <c r="G1366" s="30"/>
      <c r="H1366" s="30"/>
      <c r="I1366" s="30"/>
      <c r="J1366" s="30"/>
      <c r="K1366" s="30"/>
      <c r="L1366" s="30"/>
      <c r="M1366" s="30"/>
      <c r="N1366" s="30"/>
      <c r="O1366" s="30"/>
      <c r="P1366" s="30"/>
      <c r="Q1366" s="30"/>
      <c r="R1366" s="30"/>
      <c r="S1366" s="30"/>
      <c r="T1366" s="30"/>
      <c r="U1366" s="30"/>
      <c r="V1366" s="30"/>
      <c r="W1366" s="30"/>
      <c r="X1366" s="30"/>
      <c r="Y1366" s="30"/>
      <c r="Z1366" s="30"/>
      <c r="AA1366" s="30"/>
      <c r="AB1366" s="30"/>
      <c r="AC1366" s="30"/>
      <c r="AD1366" s="30"/>
      <c r="AE1366" s="30"/>
      <c r="AF1366" s="30"/>
      <c r="AG1366" s="30"/>
      <c r="AH1366" s="30"/>
      <c r="AI1366" s="30"/>
      <c r="AJ1366" s="30"/>
      <c r="AK1366" s="30"/>
      <c r="AL1366" s="30"/>
      <c r="AM1366" s="30"/>
      <c r="AN1366" s="30"/>
      <c r="AO1366" s="30"/>
      <c r="AP1366" s="30"/>
      <c r="AQ1366" s="30"/>
      <c r="AR1366" s="30"/>
      <c r="AS1366" s="30"/>
      <c r="AT1366" s="30"/>
      <c r="AU1366" s="30"/>
      <c r="AV1366" s="30"/>
      <c r="AW1366" s="30"/>
      <c r="AX1366" s="30"/>
      <c r="AY1366" s="30"/>
      <c r="AZ1366" s="30"/>
      <c r="BA1366" s="30"/>
      <c r="BB1366" s="30"/>
      <c r="BC1366" s="30"/>
      <c r="BD1366" s="30"/>
      <c r="BE1366" s="30"/>
      <c r="BF1366" s="30"/>
      <c r="BG1366" s="30"/>
      <c r="BH1366" s="30"/>
      <c r="BI1366" s="30"/>
      <c r="BJ1366" s="30"/>
      <c r="BK1366" s="30"/>
      <c r="BL1366" s="30"/>
      <c r="BM1366" s="30"/>
      <c r="BN1366" s="30"/>
      <c r="BO1366" s="30"/>
      <c r="BP1366" s="30"/>
      <c r="BQ1366" s="30"/>
      <c r="BR1366" s="30"/>
      <c r="BS1366" s="30"/>
      <c r="BT1366" s="30"/>
      <c r="BU1366" s="30"/>
      <c r="BV1366" s="30"/>
      <c r="BW1366" s="30"/>
      <c r="BX1366" s="30"/>
      <c r="BY1366" s="30"/>
      <c r="BZ1366" s="30"/>
      <c r="CA1366" s="30"/>
      <c r="CB1366" s="30"/>
      <c r="CC1366" s="30"/>
      <c r="CD1366" s="30"/>
      <c r="CE1366" s="30"/>
      <c r="CF1366" s="30"/>
      <c r="CG1366" s="30"/>
      <c r="CH1366" s="30"/>
      <c r="CI1366" s="30"/>
      <c r="CJ1366" s="30"/>
      <c r="CK1366" s="30"/>
      <c r="CL1366" s="30"/>
      <c r="CM1366" s="30"/>
      <c r="CN1366" s="30"/>
      <c r="CO1366" s="30"/>
      <c r="CP1366" s="30"/>
      <c r="CQ1366" s="30"/>
      <c r="CR1366" s="30"/>
    </row>
    <row r="1367" spans="1:96" x14ac:dyDescent="0.25">
      <c r="A1367" s="30" t="s">
        <v>1339</v>
      </c>
      <c r="B1367" s="30">
        <v>6315</v>
      </c>
      <c r="C1367" s="30" t="s">
        <v>2653</v>
      </c>
      <c r="D1367" s="30">
        <v>10</v>
      </c>
      <c r="E1367" s="30"/>
      <c r="F1367" s="30"/>
      <c r="G1367" s="30"/>
      <c r="H1367" s="30"/>
      <c r="I1367" s="30"/>
      <c r="J1367" s="30"/>
      <c r="K1367" s="30"/>
      <c r="L1367" s="30"/>
      <c r="M1367" s="30"/>
      <c r="N1367" s="30"/>
      <c r="O1367" s="30"/>
      <c r="P1367" s="30"/>
      <c r="Q1367" s="30"/>
      <c r="R1367" s="30"/>
      <c r="S1367" s="30"/>
      <c r="T1367" s="30"/>
      <c r="U1367" s="30"/>
      <c r="V1367" s="30"/>
      <c r="W1367" s="30"/>
      <c r="X1367" s="30"/>
      <c r="Y1367" s="30"/>
      <c r="Z1367" s="30"/>
      <c r="AA1367" s="30"/>
      <c r="AB1367" s="30"/>
      <c r="AC1367" s="30"/>
      <c r="AD1367" s="30"/>
      <c r="AE1367" s="30"/>
      <c r="AF1367" s="30"/>
      <c r="AG1367" s="30"/>
      <c r="AH1367" s="30"/>
      <c r="AI1367" s="30"/>
      <c r="AJ1367" s="30"/>
      <c r="AK1367" s="30"/>
      <c r="AL1367" s="30"/>
      <c r="AM1367" s="30"/>
      <c r="AN1367" s="30"/>
      <c r="AO1367" s="30"/>
      <c r="AP1367" s="30"/>
      <c r="AQ1367" s="30"/>
      <c r="AR1367" s="30"/>
      <c r="AS1367" s="30"/>
      <c r="AT1367" s="30"/>
      <c r="AU1367" s="30"/>
      <c r="AV1367" s="30"/>
      <c r="AW1367" s="30"/>
      <c r="AX1367" s="30"/>
      <c r="AY1367" s="30"/>
      <c r="AZ1367" s="30"/>
      <c r="BA1367" s="30"/>
      <c r="BB1367" s="30"/>
      <c r="BC1367" s="30"/>
      <c r="BD1367" s="30"/>
      <c r="BE1367" s="30"/>
      <c r="BF1367" s="30"/>
      <c r="BG1367" s="30"/>
      <c r="BH1367" s="30"/>
      <c r="BI1367" s="30"/>
      <c r="BJ1367" s="30"/>
      <c r="BK1367" s="30"/>
      <c r="BL1367" s="30"/>
      <c r="BM1367" s="30"/>
      <c r="BN1367" s="30"/>
      <c r="BO1367" s="30"/>
      <c r="BP1367" s="30"/>
      <c r="BQ1367" s="30"/>
      <c r="BR1367" s="30"/>
      <c r="BS1367" s="30"/>
      <c r="BT1367" s="30"/>
      <c r="BU1367" s="30"/>
      <c r="BV1367" s="30"/>
      <c r="BW1367" s="30"/>
      <c r="BX1367" s="30"/>
      <c r="BY1367" s="30"/>
      <c r="BZ1367" s="30"/>
      <c r="CA1367" s="30"/>
      <c r="CB1367" s="30"/>
      <c r="CC1367" s="30"/>
      <c r="CD1367" s="30"/>
      <c r="CE1367" s="30"/>
      <c r="CF1367" s="30"/>
      <c r="CG1367" s="30"/>
      <c r="CH1367" s="30"/>
      <c r="CI1367" s="30"/>
      <c r="CJ1367" s="30"/>
      <c r="CK1367" s="30"/>
      <c r="CL1367" s="30"/>
      <c r="CM1367" s="30"/>
      <c r="CN1367" s="30"/>
      <c r="CO1367" s="30"/>
      <c r="CP1367" s="30"/>
      <c r="CQ1367" s="30"/>
      <c r="CR1367" s="30"/>
    </row>
    <row r="1368" spans="1:96" x14ac:dyDescent="0.25">
      <c r="A1368" s="30" t="s">
        <v>1340</v>
      </c>
      <c r="B1368" s="30">
        <v>6394</v>
      </c>
      <c r="C1368" s="30" t="s">
        <v>2642</v>
      </c>
      <c r="D1368" s="30">
        <v>880</v>
      </c>
      <c r="E1368" s="30"/>
      <c r="F1368" s="30"/>
      <c r="G1368" s="30"/>
      <c r="H1368" s="30"/>
      <c r="I1368" s="30"/>
      <c r="J1368" s="30"/>
      <c r="K1368" s="30"/>
      <c r="L1368" s="30"/>
      <c r="M1368" s="30"/>
      <c r="N1368" s="30"/>
      <c r="O1368" s="30"/>
      <c r="P1368" s="30"/>
      <c r="Q1368" s="30"/>
      <c r="R1368" s="30"/>
      <c r="S1368" s="30"/>
      <c r="T1368" s="30"/>
      <c r="U1368" s="30"/>
      <c r="V1368" s="30"/>
      <c r="W1368" s="30"/>
      <c r="X1368" s="30"/>
      <c r="Y1368" s="30"/>
      <c r="Z1368" s="30"/>
      <c r="AA1368" s="30"/>
      <c r="AB1368" s="30"/>
      <c r="AC1368" s="30"/>
      <c r="AD1368" s="30"/>
      <c r="AE1368" s="30"/>
      <c r="AF1368" s="30"/>
      <c r="AG1368" s="30"/>
      <c r="AH1368" s="30"/>
      <c r="AI1368" s="30"/>
      <c r="AJ1368" s="30"/>
      <c r="AK1368" s="30"/>
      <c r="AL1368" s="30"/>
      <c r="AM1368" s="30"/>
      <c r="AN1368" s="30"/>
      <c r="AO1368" s="30"/>
      <c r="AP1368" s="30"/>
      <c r="AQ1368" s="30"/>
      <c r="AR1368" s="30"/>
      <c r="AS1368" s="30"/>
      <c r="AT1368" s="30"/>
      <c r="AU1368" s="30"/>
      <c r="AV1368" s="30"/>
      <c r="AW1368" s="30"/>
      <c r="AX1368" s="30"/>
      <c r="AY1368" s="30"/>
      <c r="AZ1368" s="30"/>
      <c r="BA1368" s="30"/>
      <c r="BB1368" s="30"/>
      <c r="BC1368" s="30"/>
      <c r="BD1368" s="30"/>
      <c r="BE1368" s="30"/>
      <c r="BF1368" s="30"/>
      <c r="BG1368" s="30"/>
      <c r="BH1368" s="30"/>
      <c r="BI1368" s="30"/>
      <c r="BJ1368" s="30"/>
      <c r="BK1368" s="30"/>
      <c r="BL1368" s="30"/>
      <c r="BM1368" s="30"/>
      <c r="BN1368" s="30"/>
      <c r="BO1368" s="30"/>
      <c r="BP1368" s="30"/>
      <c r="BQ1368" s="30"/>
      <c r="BR1368" s="30"/>
      <c r="BS1368" s="30"/>
      <c r="BT1368" s="30"/>
      <c r="BU1368" s="30"/>
      <c r="BV1368" s="30"/>
      <c r="BW1368" s="30"/>
      <c r="BX1368" s="30"/>
      <c r="BY1368" s="30"/>
      <c r="BZ1368" s="30"/>
      <c r="CA1368" s="30"/>
      <c r="CB1368" s="30"/>
      <c r="CC1368" s="30"/>
      <c r="CD1368" s="30"/>
      <c r="CE1368" s="30"/>
      <c r="CF1368" s="30"/>
      <c r="CG1368" s="30"/>
      <c r="CH1368" s="30"/>
      <c r="CI1368" s="30"/>
      <c r="CJ1368" s="30"/>
      <c r="CK1368" s="30"/>
      <c r="CL1368" s="30"/>
      <c r="CM1368" s="30"/>
      <c r="CN1368" s="30"/>
      <c r="CO1368" s="30"/>
      <c r="CP1368" s="30"/>
      <c r="CQ1368" s="30"/>
      <c r="CR1368" s="30"/>
    </row>
    <row r="1369" spans="1:96" x14ac:dyDescent="0.25">
      <c r="A1369" s="30" t="s">
        <v>1341</v>
      </c>
      <c r="B1369" s="30">
        <v>6395</v>
      </c>
      <c r="C1369" s="30" t="s">
        <v>2800</v>
      </c>
      <c r="D1369" s="30">
        <v>40</v>
      </c>
      <c r="E1369" s="30"/>
      <c r="F1369" s="30"/>
      <c r="G1369" s="30"/>
      <c r="H1369" s="30"/>
      <c r="I1369" s="30"/>
      <c r="J1369" s="30"/>
      <c r="K1369" s="30"/>
      <c r="L1369" s="30"/>
      <c r="M1369" s="30"/>
      <c r="N1369" s="30"/>
      <c r="O1369" s="30"/>
      <c r="P1369" s="30"/>
      <c r="Q1369" s="30"/>
      <c r="R1369" s="30"/>
      <c r="S1369" s="30"/>
      <c r="T1369" s="30"/>
      <c r="U1369" s="30"/>
      <c r="V1369" s="30"/>
      <c r="W1369" s="30"/>
      <c r="X1369" s="30"/>
      <c r="Y1369" s="30"/>
      <c r="Z1369" s="30"/>
      <c r="AA1369" s="30"/>
      <c r="AB1369" s="30"/>
      <c r="AC1369" s="30"/>
      <c r="AD1369" s="30"/>
      <c r="AE1369" s="30"/>
      <c r="AF1369" s="30"/>
      <c r="AG1369" s="30"/>
      <c r="AH1369" s="30"/>
      <c r="AI1369" s="30"/>
      <c r="AJ1369" s="30"/>
      <c r="AK1369" s="30"/>
      <c r="AL1369" s="30"/>
      <c r="AM1369" s="30"/>
      <c r="AN1369" s="30"/>
      <c r="AO1369" s="30"/>
      <c r="AP1369" s="30"/>
      <c r="AQ1369" s="30"/>
      <c r="AR1369" s="30"/>
      <c r="AS1369" s="30"/>
      <c r="AT1369" s="30"/>
      <c r="AU1369" s="30"/>
      <c r="AV1369" s="30"/>
      <c r="AW1369" s="30"/>
      <c r="AX1369" s="30"/>
      <c r="AY1369" s="30"/>
      <c r="AZ1369" s="30"/>
      <c r="BA1369" s="30"/>
      <c r="BB1369" s="30"/>
      <c r="BC1369" s="30"/>
      <c r="BD1369" s="30"/>
      <c r="BE1369" s="30"/>
      <c r="BF1369" s="30"/>
      <c r="BG1369" s="30"/>
      <c r="BH1369" s="30"/>
      <c r="BI1369" s="30"/>
      <c r="BJ1369" s="30"/>
      <c r="BK1369" s="30"/>
      <c r="BL1369" s="30"/>
      <c r="BM1369" s="30"/>
      <c r="BN1369" s="30"/>
      <c r="BO1369" s="30"/>
      <c r="BP1369" s="30"/>
      <c r="BQ1369" s="30"/>
      <c r="BR1369" s="30"/>
      <c r="BS1369" s="30"/>
      <c r="BT1369" s="30"/>
      <c r="BU1369" s="30"/>
      <c r="BV1369" s="30"/>
      <c r="BW1369" s="30"/>
      <c r="BX1369" s="30"/>
      <c r="BY1369" s="30"/>
      <c r="BZ1369" s="30"/>
      <c r="CA1369" s="30"/>
      <c r="CB1369" s="30"/>
      <c r="CC1369" s="30"/>
      <c r="CD1369" s="30"/>
      <c r="CE1369" s="30"/>
      <c r="CF1369" s="30"/>
      <c r="CG1369" s="30"/>
      <c r="CH1369" s="30"/>
      <c r="CI1369" s="30"/>
      <c r="CJ1369" s="30"/>
      <c r="CK1369" s="30"/>
      <c r="CL1369" s="30"/>
      <c r="CM1369" s="30"/>
      <c r="CN1369" s="30"/>
      <c r="CO1369" s="30"/>
      <c r="CP1369" s="30"/>
      <c r="CQ1369" s="30"/>
      <c r="CR1369" s="30"/>
    </row>
    <row r="1370" spans="1:96" x14ac:dyDescent="0.25">
      <c r="A1370" s="30" t="s">
        <v>1342</v>
      </c>
      <c r="B1370" s="30">
        <v>6396</v>
      </c>
      <c r="C1370" s="30" t="s">
        <v>2647</v>
      </c>
      <c r="D1370" s="30">
        <v>900</v>
      </c>
      <c r="E1370" s="30"/>
      <c r="F1370" s="30"/>
      <c r="G1370" s="30"/>
      <c r="H1370" s="30"/>
      <c r="I1370" s="30"/>
      <c r="J1370" s="30"/>
      <c r="K1370" s="30"/>
      <c r="L1370" s="30"/>
      <c r="M1370" s="30"/>
      <c r="N1370" s="30"/>
      <c r="O1370" s="30"/>
      <c r="P1370" s="30"/>
      <c r="Q1370" s="30"/>
      <c r="R1370" s="30"/>
      <c r="S1370" s="30"/>
      <c r="T1370" s="30"/>
      <c r="U1370" s="30"/>
      <c r="V1370" s="30"/>
      <c r="W1370" s="30"/>
      <c r="X1370" s="30"/>
      <c r="Y1370" s="30"/>
      <c r="Z1370" s="30"/>
      <c r="AA1370" s="30"/>
      <c r="AB1370" s="30"/>
      <c r="AC1370" s="30"/>
      <c r="AD1370" s="30"/>
      <c r="AE1370" s="30"/>
      <c r="AF1370" s="30"/>
      <c r="AG1370" s="30"/>
      <c r="AH1370" s="30"/>
      <c r="AI1370" s="30"/>
      <c r="AJ1370" s="30"/>
      <c r="AK1370" s="30"/>
      <c r="AL1370" s="30"/>
      <c r="AM1370" s="30"/>
      <c r="AN1370" s="30"/>
      <c r="AO1370" s="30"/>
      <c r="AP1370" s="30"/>
      <c r="AQ1370" s="30"/>
      <c r="AR1370" s="30"/>
      <c r="AS1370" s="30"/>
      <c r="AT1370" s="30"/>
      <c r="AU1370" s="30"/>
      <c r="AV1370" s="30"/>
      <c r="AW1370" s="30"/>
      <c r="AX1370" s="30"/>
      <c r="AY1370" s="30"/>
      <c r="AZ1370" s="30"/>
      <c r="BA1370" s="30"/>
      <c r="BB1370" s="30"/>
      <c r="BC1370" s="30"/>
      <c r="BD1370" s="30"/>
      <c r="BE1370" s="30"/>
      <c r="BF1370" s="30"/>
      <c r="BG1370" s="30"/>
      <c r="BH1370" s="30"/>
      <c r="BI1370" s="30"/>
      <c r="BJ1370" s="30"/>
      <c r="BK1370" s="30"/>
      <c r="BL1370" s="30"/>
      <c r="BM1370" s="30"/>
      <c r="BN1370" s="30"/>
      <c r="BO1370" s="30"/>
      <c r="BP1370" s="30"/>
      <c r="BQ1370" s="30"/>
      <c r="BR1370" s="30"/>
      <c r="BS1370" s="30"/>
      <c r="BT1370" s="30"/>
      <c r="BU1370" s="30"/>
      <c r="BV1370" s="30"/>
      <c r="BW1370" s="30"/>
      <c r="BX1370" s="30"/>
      <c r="BY1370" s="30"/>
      <c r="BZ1370" s="30"/>
      <c r="CA1370" s="30"/>
      <c r="CB1370" s="30"/>
      <c r="CC1370" s="30"/>
      <c r="CD1370" s="30"/>
      <c r="CE1370" s="30"/>
      <c r="CF1370" s="30"/>
      <c r="CG1370" s="30"/>
      <c r="CH1370" s="30"/>
      <c r="CI1370" s="30"/>
      <c r="CJ1370" s="30"/>
      <c r="CK1370" s="30"/>
      <c r="CL1370" s="30"/>
      <c r="CM1370" s="30"/>
      <c r="CN1370" s="30"/>
      <c r="CO1370" s="30"/>
      <c r="CP1370" s="30"/>
      <c r="CQ1370" s="30"/>
      <c r="CR1370" s="30"/>
    </row>
    <row r="1371" spans="1:96" x14ac:dyDescent="0.25">
      <c r="A1371" s="30" t="s">
        <v>1343</v>
      </c>
      <c r="B1371" s="30">
        <v>6402</v>
      </c>
      <c r="C1371" s="30" t="s">
        <v>2641</v>
      </c>
      <c r="D1371" s="30">
        <v>20</v>
      </c>
      <c r="E1371" s="30"/>
      <c r="F1371" s="30"/>
      <c r="G1371" s="30"/>
      <c r="H1371" s="30"/>
      <c r="I1371" s="30"/>
      <c r="J1371" s="30"/>
      <c r="K1371" s="30"/>
      <c r="L1371" s="30"/>
      <c r="M1371" s="30"/>
      <c r="N1371" s="30"/>
      <c r="O1371" s="30"/>
      <c r="P1371" s="30"/>
      <c r="Q1371" s="30"/>
      <c r="R1371" s="30"/>
      <c r="S1371" s="30"/>
      <c r="T1371" s="30"/>
      <c r="U1371" s="30"/>
      <c r="V1371" s="30"/>
      <c r="W1371" s="30"/>
      <c r="X1371" s="30"/>
      <c r="Y1371" s="30"/>
      <c r="Z1371" s="30"/>
      <c r="AA1371" s="30"/>
      <c r="AB1371" s="30"/>
      <c r="AC1371" s="30"/>
      <c r="AD1371" s="30"/>
      <c r="AE1371" s="30"/>
      <c r="AF1371" s="30"/>
      <c r="AG1371" s="30"/>
      <c r="AH1371" s="30"/>
      <c r="AI1371" s="30"/>
      <c r="AJ1371" s="30"/>
      <c r="AK1371" s="30"/>
      <c r="AL1371" s="30"/>
      <c r="AM1371" s="30"/>
      <c r="AN1371" s="30"/>
      <c r="AO1371" s="30"/>
      <c r="AP1371" s="30"/>
      <c r="AQ1371" s="30"/>
      <c r="AR1371" s="30"/>
      <c r="AS1371" s="30"/>
      <c r="AT1371" s="30"/>
      <c r="AU1371" s="30"/>
      <c r="AV1371" s="30"/>
      <c r="AW1371" s="30"/>
      <c r="AX1371" s="30"/>
      <c r="AY1371" s="30"/>
      <c r="AZ1371" s="30"/>
      <c r="BA1371" s="30"/>
      <c r="BB1371" s="30"/>
      <c r="BC1371" s="30"/>
      <c r="BD1371" s="30"/>
      <c r="BE1371" s="30"/>
      <c r="BF1371" s="30"/>
      <c r="BG1371" s="30"/>
      <c r="BH1371" s="30"/>
      <c r="BI1371" s="30"/>
      <c r="BJ1371" s="30"/>
      <c r="BK1371" s="30"/>
      <c r="BL1371" s="30"/>
      <c r="BM1371" s="30"/>
      <c r="BN1371" s="30"/>
      <c r="BO1371" s="30"/>
      <c r="BP1371" s="30"/>
      <c r="BQ1371" s="30"/>
      <c r="BR1371" s="30"/>
      <c r="BS1371" s="30"/>
      <c r="BT1371" s="30"/>
      <c r="BU1371" s="30"/>
      <c r="BV1371" s="30"/>
      <c r="BW1371" s="30"/>
      <c r="BX1371" s="30"/>
      <c r="BY1371" s="30"/>
      <c r="BZ1371" s="30"/>
      <c r="CA1371" s="30"/>
      <c r="CB1371" s="30"/>
      <c r="CC1371" s="30"/>
      <c r="CD1371" s="30"/>
      <c r="CE1371" s="30"/>
      <c r="CF1371" s="30"/>
      <c r="CG1371" s="30"/>
      <c r="CH1371" s="30"/>
      <c r="CI1371" s="30"/>
      <c r="CJ1371" s="30"/>
      <c r="CK1371" s="30"/>
      <c r="CL1371" s="30"/>
      <c r="CM1371" s="30"/>
      <c r="CN1371" s="30"/>
      <c r="CO1371" s="30"/>
      <c r="CP1371" s="30"/>
      <c r="CQ1371" s="30"/>
      <c r="CR1371" s="30"/>
    </row>
    <row r="1372" spans="1:96" x14ac:dyDescent="0.25">
      <c r="A1372" s="30" t="s">
        <v>1344</v>
      </c>
      <c r="B1372" s="30">
        <v>6398</v>
      </c>
      <c r="C1372" s="30" t="s">
        <v>2641</v>
      </c>
      <c r="D1372" s="30">
        <v>20</v>
      </c>
      <c r="E1372" s="30"/>
      <c r="F1372" s="30"/>
      <c r="G1372" s="30"/>
      <c r="H1372" s="30"/>
      <c r="I1372" s="30"/>
      <c r="J1372" s="30"/>
      <c r="K1372" s="30"/>
      <c r="L1372" s="30"/>
      <c r="M1372" s="30"/>
      <c r="N1372" s="30"/>
      <c r="O1372" s="30"/>
      <c r="P1372" s="30"/>
      <c r="Q1372" s="30"/>
      <c r="R1372" s="30"/>
      <c r="S1372" s="30"/>
      <c r="T1372" s="30"/>
      <c r="U1372" s="30"/>
      <c r="V1372" s="30"/>
      <c r="W1372" s="30"/>
      <c r="X1372" s="30"/>
      <c r="Y1372" s="30"/>
      <c r="Z1372" s="30"/>
      <c r="AA1372" s="30"/>
      <c r="AB1372" s="30"/>
      <c r="AC1372" s="30"/>
      <c r="AD1372" s="30"/>
      <c r="AE1372" s="30"/>
      <c r="AF1372" s="30"/>
      <c r="AG1372" s="30"/>
      <c r="AH1372" s="30"/>
      <c r="AI1372" s="30"/>
      <c r="AJ1372" s="30"/>
      <c r="AK1372" s="30"/>
      <c r="AL1372" s="30"/>
      <c r="AM1372" s="30"/>
      <c r="AN1372" s="30"/>
      <c r="AO1372" s="30"/>
      <c r="AP1372" s="30"/>
      <c r="AQ1372" s="30"/>
      <c r="AR1372" s="30"/>
      <c r="AS1372" s="30"/>
      <c r="AT1372" s="30"/>
      <c r="AU1372" s="30"/>
      <c r="AV1372" s="30"/>
      <c r="AW1372" s="30"/>
      <c r="AX1372" s="30"/>
      <c r="AY1372" s="30"/>
      <c r="AZ1372" s="30"/>
      <c r="BA1372" s="30"/>
      <c r="BB1372" s="30"/>
      <c r="BC1372" s="30"/>
      <c r="BD1372" s="30"/>
      <c r="BE1372" s="30"/>
      <c r="BF1372" s="30"/>
      <c r="BG1372" s="30"/>
      <c r="BH1372" s="30"/>
      <c r="BI1372" s="30"/>
      <c r="BJ1372" s="30"/>
      <c r="BK1372" s="30"/>
      <c r="BL1372" s="30"/>
      <c r="BM1372" s="30"/>
      <c r="BN1372" s="30"/>
      <c r="BO1372" s="30"/>
      <c r="BP1372" s="30"/>
      <c r="BQ1372" s="30"/>
      <c r="BR1372" s="30"/>
      <c r="BS1372" s="30"/>
      <c r="BT1372" s="30"/>
      <c r="BU1372" s="30"/>
      <c r="BV1372" s="30"/>
      <c r="BW1372" s="30"/>
      <c r="BX1372" s="30"/>
      <c r="BY1372" s="30"/>
      <c r="BZ1372" s="30"/>
      <c r="CA1372" s="30"/>
      <c r="CB1372" s="30"/>
      <c r="CC1372" s="30"/>
      <c r="CD1372" s="30"/>
      <c r="CE1372" s="30"/>
      <c r="CF1372" s="30"/>
      <c r="CG1372" s="30"/>
      <c r="CH1372" s="30"/>
      <c r="CI1372" s="30"/>
      <c r="CJ1372" s="30"/>
      <c r="CK1372" s="30"/>
      <c r="CL1372" s="30"/>
      <c r="CM1372" s="30"/>
      <c r="CN1372" s="30"/>
      <c r="CO1372" s="30"/>
      <c r="CP1372" s="30"/>
      <c r="CQ1372" s="30"/>
      <c r="CR1372" s="30"/>
    </row>
    <row r="1373" spans="1:96" x14ac:dyDescent="0.25">
      <c r="A1373" s="30" t="s">
        <v>1345</v>
      </c>
      <c r="B1373" s="30">
        <v>6406</v>
      </c>
      <c r="C1373" s="30" t="s">
        <v>2647</v>
      </c>
      <c r="D1373" s="30">
        <v>900</v>
      </c>
      <c r="E1373" s="30"/>
      <c r="F1373" s="30"/>
      <c r="G1373" s="30"/>
      <c r="H1373" s="30"/>
      <c r="I1373" s="30"/>
      <c r="J1373" s="30"/>
      <c r="K1373" s="30"/>
      <c r="L1373" s="30"/>
      <c r="M1373" s="30"/>
      <c r="N1373" s="30"/>
      <c r="O1373" s="30"/>
      <c r="P1373" s="30"/>
      <c r="Q1373" s="30"/>
      <c r="R1373" s="30"/>
      <c r="S1373" s="30"/>
      <c r="T1373" s="30"/>
      <c r="U1373" s="30"/>
      <c r="V1373" s="30"/>
      <c r="W1373" s="30"/>
      <c r="X1373" s="30"/>
      <c r="Y1373" s="30"/>
      <c r="Z1373" s="30"/>
      <c r="AA1373" s="30"/>
      <c r="AB1373" s="30"/>
      <c r="AC1373" s="30"/>
      <c r="AD1373" s="30"/>
      <c r="AE1373" s="30"/>
      <c r="AF1373" s="30"/>
      <c r="AG1373" s="30"/>
      <c r="AH1373" s="30"/>
      <c r="AI1373" s="30"/>
      <c r="AJ1373" s="30"/>
      <c r="AK1373" s="30"/>
      <c r="AL1373" s="30"/>
      <c r="AM1373" s="30"/>
      <c r="AN1373" s="30"/>
      <c r="AO1373" s="30"/>
      <c r="AP1373" s="30"/>
      <c r="AQ1373" s="30"/>
      <c r="AR1373" s="30"/>
      <c r="AS1373" s="30"/>
      <c r="AT1373" s="30"/>
      <c r="AU1373" s="30"/>
      <c r="AV1373" s="30"/>
      <c r="AW1373" s="30"/>
      <c r="AX1373" s="30"/>
      <c r="AY1373" s="30"/>
      <c r="AZ1373" s="30"/>
      <c r="BA1373" s="30"/>
      <c r="BB1373" s="30"/>
      <c r="BC1373" s="30"/>
      <c r="BD1373" s="30"/>
      <c r="BE1373" s="30"/>
      <c r="BF1373" s="30"/>
      <c r="BG1373" s="30"/>
      <c r="BH1373" s="30"/>
      <c r="BI1373" s="30"/>
      <c r="BJ1373" s="30"/>
      <c r="BK1373" s="30"/>
      <c r="BL1373" s="30"/>
      <c r="BM1373" s="30"/>
      <c r="BN1373" s="30"/>
      <c r="BO1373" s="30"/>
      <c r="BP1373" s="30"/>
      <c r="BQ1373" s="30"/>
      <c r="BR1373" s="30"/>
      <c r="BS1373" s="30"/>
      <c r="BT1373" s="30"/>
      <c r="BU1373" s="30"/>
      <c r="BV1373" s="30"/>
      <c r="BW1373" s="30"/>
      <c r="BX1373" s="30"/>
      <c r="BY1373" s="30"/>
      <c r="BZ1373" s="30"/>
      <c r="CA1373" s="30"/>
      <c r="CB1373" s="30"/>
      <c r="CC1373" s="30"/>
      <c r="CD1373" s="30"/>
      <c r="CE1373" s="30"/>
      <c r="CF1373" s="30"/>
      <c r="CG1373" s="30"/>
      <c r="CH1373" s="30"/>
      <c r="CI1373" s="30"/>
      <c r="CJ1373" s="30"/>
      <c r="CK1373" s="30"/>
      <c r="CL1373" s="30"/>
      <c r="CM1373" s="30"/>
      <c r="CN1373" s="30"/>
      <c r="CO1373" s="30"/>
      <c r="CP1373" s="30"/>
      <c r="CQ1373" s="30"/>
      <c r="CR1373" s="30"/>
    </row>
    <row r="1374" spans="1:96" x14ac:dyDescent="0.25">
      <c r="A1374" s="30" t="s">
        <v>1346</v>
      </c>
      <c r="B1374" s="30">
        <v>6404</v>
      </c>
      <c r="C1374" s="30" t="s">
        <v>2671</v>
      </c>
      <c r="D1374" s="30">
        <v>470</v>
      </c>
      <c r="E1374" s="30"/>
      <c r="F1374" s="30"/>
      <c r="G1374" s="30"/>
      <c r="H1374" s="30"/>
      <c r="I1374" s="30"/>
      <c r="J1374" s="30"/>
      <c r="K1374" s="30"/>
      <c r="L1374" s="30"/>
      <c r="M1374" s="30"/>
      <c r="N1374" s="30"/>
      <c r="O1374" s="30"/>
      <c r="P1374" s="30"/>
      <c r="Q1374" s="30"/>
      <c r="R1374" s="30"/>
      <c r="S1374" s="30"/>
      <c r="T1374" s="30"/>
      <c r="U1374" s="30"/>
      <c r="V1374" s="30"/>
      <c r="W1374" s="30"/>
      <c r="X1374" s="30"/>
      <c r="Y1374" s="30"/>
      <c r="Z1374" s="30"/>
      <c r="AA1374" s="30"/>
      <c r="AB1374" s="30"/>
      <c r="AC1374" s="30"/>
      <c r="AD1374" s="30"/>
      <c r="AE1374" s="30"/>
      <c r="AF1374" s="30"/>
      <c r="AG1374" s="30"/>
      <c r="AH1374" s="30"/>
      <c r="AI1374" s="30"/>
      <c r="AJ1374" s="30"/>
      <c r="AK1374" s="30"/>
      <c r="AL1374" s="30"/>
      <c r="AM1374" s="30"/>
      <c r="AN1374" s="30"/>
      <c r="AO1374" s="30"/>
      <c r="AP1374" s="30"/>
      <c r="AQ1374" s="30"/>
      <c r="AR1374" s="30"/>
      <c r="AS1374" s="30"/>
      <c r="AT1374" s="30"/>
      <c r="AU1374" s="30"/>
      <c r="AV1374" s="30"/>
      <c r="AW1374" s="30"/>
      <c r="AX1374" s="30"/>
      <c r="AY1374" s="30"/>
      <c r="AZ1374" s="30"/>
      <c r="BA1374" s="30"/>
      <c r="BB1374" s="30"/>
      <c r="BC1374" s="30"/>
      <c r="BD1374" s="30"/>
      <c r="BE1374" s="30"/>
      <c r="BF1374" s="30"/>
      <c r="BG1374" s="30"/>
      <c r="BH1374" s="30"/>
      <c r="BI1374" s="30"/>
      <c r="BJ1374" s="30"/>
      <c r="BK1374" s="30"/>
      <c r="BL1374" s="30"/>
      <c r="BM1374" s="30"/>
      <c r="BN1374" s="30"/>
      <c r="BO1374" s="30"/>
      <c r="BP1374" s="30"/>
      <c r="BQ1374" s="30"/>
      <c r="BR1374" s="30"/>
      <c r="BS1374" s="30"/>
      <c r="BT1374" s="30"/>
      <c r="BU1374" s="30"/>
      <c r="BV1374" s="30"/>
      <c r="BW1374" s="30"/>
      <c r="BX1374" s="30"/>
      <c r="BY1374" s="30"/>
      <c r="BZ1374" s="30"/>
      <c r="CA1374" s="30"/>
      <c r="CB1374" s="30"/>
      <c r="CC1374" s="30"/>
      <c r="CD1374" s="30"/>
      <c r="CE1374" s="30"/>
      <c r="CF1374" s="30"/>
      <c r="CG1374" s="30"/>
      <c r="CH1374" s="30"/>
      <c r="CI1374" s="30"/>
      <c r="CJ1374" s="30"/>
      <c r="CK1374" s="30"/>
      <c r="CL1374" s="30"/>
      <c r="CM1374" s="30"/>
      <c r="CN1374" s="30"/>
      <c r="CO1374" s="30"/>
      <c r="CP1374" s="30"/>
      <c r="CQ1374" s="30"/>
      <c r="CR1374" s="30"/>
    </row>
    <row r="1375" spans="1:96" x14ac:dyDescent="0.25">
      <c r="A1375" s="30" t="s">
        <v>1347</v>
      </c>
      <c r="B1375" s="30">
        <v>6364</v>
      </c>
      <c r="C1375" s="30" t="s">
        <v>2857</v>
      </c>
      <c r="D1375" s="30">
        <v>3120</v>
      </c>
      <c r="E1375" s="30"/>
      <c r="F1375" s="30"/>
      <c r="G1375" s="30"/>
      <c r="H1375" s="30"/>
      <c r="I1375" s="30"/>
      <c r="J1375" s="30"/>
      <c r="K1375" s="30"/>
      <c r="L1375" s="30"/>
      <c r="M1375" s="30"/>
      <c r="N1375" s="30"/>
      <c r="O1375" s="30"/>
      <c r="P1375" s="30"/>
      <c r="Q1375" s="30"/>
      <c r="R1375" s="30"/>
      <c r="S1375" s="30"/>
      <c r="T1375" s="30"/>
      <c r="U1375" s="30"/>
      <c r="V1375" s="30"/>
      <c r="W1375" s="30"/>
      <c r="X1375" s="30"/>
      <c r="Y1375" s="30"/>
      <c r="Z1375" s="30"/>
      <c r="AA1375" s="30"/>
      <c r="AB1375" s="30"/>
      <c r="AC1375" s="30"/>
      <c r="AD1375" s="30"/>
      <c r="AE1375" s="30"/>
      <c r="AF1375" s="30"/>
      <c r="AG1375" s="30"/>
      <c r="AH1375" s="30"/>
      <c r="AI1375" s="30"/>
      <c r="AJ1375" s="30"/>
      <c r="AK1375" s="30"/>
      <c r="AL1375" s="30"/>
      <c r="AM1375" s="30"/>
      <c r="AN1375" s="30"/>
      <c r="AO1375" s="30"/>
      <c r="AP1375" s="30"/>
      <c r="AQ1375" s="30"/>
      <c r="AR1375" s="30"/>
      <c r="AS1375" s="30"/>
      <c r="AT1375" s="30"/>
      <c r="AU1375" s="30"/>
      <c r="AV1375" s="30"/>
      <c r="AW1375" s="30"/>
      <c r="AX1375" s="30"/>
      <c r="AY1375" s="30"/>
      <c r="AZ1375" s="30"/>
      <c r="BA1375" s="30"/>
      <c r="BB1375" s="30"/>
      <c r="BC1375" s="30"/>
      <c r="BD1375" s="30"/>
      <c r="BE1375" s="30"/>
      <c r="BF1375" s="30"/>
      <c r="BG1375" s="30"/>
      <c r="BH1375" s="30"/>
      <c r="BI1375" s="30"/>
      <c r="BJ1375" s="30"/>
      <c r="BK1375" s="30"/>
      <c r="BL1375" s="30"/>
      <c r="BM1375" s="30"/>
      <c r="BN1375" s="30"/>
      <c r="BO1375" s="30"/>
      <c r="BP1375" s="30"/>
      <c r="BQ1375" s="30"/>
      <c r="BR1375" s="30"/>
      <c r="BS1375" s="30"/>
      <c r="BT1375" s="30"/>
      <c r="BU1375" s="30"/>
      <c r="BV1375" s="30"/>
      <c r="BW1375" s="30"/>
      <c r="BX1375" s="30"/>
      <c r="BY1375" s="30"/>
      <c r="BZ1375" s="30"/>
      <c r="CA1375" s="30"/>
      <c r="CB1375" s="30"/>
      <c r="CC1375" s="30"/>
      <c r="CD1375" s="30"/>
      <c r="CE1375" s="30"/>
      <c r="CF1375" s="30"/>
      <c r="CG1375" s="30"/>
      <c r="CH1375" s="30"/>
      <c r="CI1375" s="30"/>
      <c r="CJ1375" s="30"/>
      <c r="CK1375" s="30"/>
      <c r="CL1375" s="30"/>
      <c r="CM1375" s="30"/>
      <c r="CN1375" s="30"/>
      <c r="CO1375" s="30"/>
      <c r="CP1375" s="30"/>
      <c r="CQ1375" s="30"/>
      <c r="CR1375" s="30"/>
    </row>
    <row r="1376" spans="1:96" x14ac:dyDescent="0.25">
      <c r="A1376" s="30" t="s">
        <v>1348</v>
      </c>
      <c r="B1376" s="30">
        <v>6366</v>
      </c>
      <c r="C1376" s="30" t="s">
        <v>2888</v>
      </c>
      <c r="D1376" s="30">
        <v>2180</v>
      </c>
      <c r="E1376" s="30"/>
      <c r="F1376" s="30"/>
      <c r="G1376" s="30"/>
      <c r="H1376" s="30"/>
      <c r="I1376" s="30"/>
      <c r="J1376" s="30"/>
      <c r="K1376" s="30"/>
      <c r="L1376" s="30"/>
      <c r="M1376" s="30"/>
      <c r="N1376" s="30"/>
      <c r="O1376" s="30"/>
      <c r="P1376" s="30"/>
      <c r="Q1376" s="30"/>
      <c r="R1376" s="30"/>
      <c r="S1376" s="30"/>
      <c r="T1376" s="30"/>
      <c r="U1376" s="30"/>
      <c r="V1376" s="30"/>
      <c r="W1376" s="30"/>
      <c r="X1376" s="30"/>
      <c r="Y1376" s="30"/>
      <c r="Z1376" s="30"/>
      <c r="AA1376" s="30"/>
      <c r="AB1376" s="30"/>
      <c r="AC1376" s="30"/>
      <c r="AD1376" s="30"/>
      <c r="AE1376" s="30"/>
      <c r="AF1376" s="30"/>
      <c r="AG1376" s="30"/>
      <c r="AH1376" s="30"/>
      <c r="AI1376" s="30"/>
      <c r="AJ1376" s="30"/>
      <c r="AK1376" s="30"/>
      <c r="AL1376" s="30"/>
      <c r="AM1376" s="30"/>
      <c r="AN1376" s="30"/>
      <c r="AO1376" s="30"/>
      <c r="AP1376" s="30"/>
      <c r="AQ1376" s="30"/>
      <c r="AR1376" s="30"/>
      <c r="AS1376" s="30"/>
      <c r="AT1376" s="30"/>
      <c r="AU1376" s="30"/>
      <c r="AV1376" s="30"/>
      <c r="AW1376" s="30"/>
      <c r="AX1376" s="30"/>
      <c r="AY1376" s="30"/>
      <c r="AZ1376" s="30"/>
      <c r="BA1376" s="30"/>
      <c r="BB1376" s="30"/>
      <c r="BC1376" s="30"/>
      <c r="BD1376" s="30"/>
      <c r="BE1376" s="30"/>
      <c r="BF1376" s="30"/>
      <c r="BG1376" s="30"/>
      <c r="BH1376" s="30"/>
      <c r="BI1376" s="30"/>
      <c r="BJ1376" s="30"/>
      <c r="BK1376" s="30"/>
      <c r="BL1376" s="30"/>
      <c r="BM1376" s="30"/>
      <c r="BN1376" s="30"/>
      <c r="BO1376" s="30"/>
      <c r="BP1376" s="30"/>
      <c r="BQ1376" s="30"/>
      <c r="BR1376" s="30"/>
      <c r="BS1376" s="30"/>
      <c r="BT1376" s="30"/>
      <c r="BU1376" s="30"/>
      <c r="BV1376" s="30"/>
      <c r="BW1376" s="30"/>
      <c r="BX1376" s="30"/>
      <c r="BY1376" s="30"/>
      <c r="BZ1376" s="30"/>
      <c r="CA1376" s="30"/>
      <c r="CB1376" s="30"/>
      <c r="CC1376" s="30"/>
      <c r="CD1376" s="30"/>
      <c r="CE1376" s="30"/>
      <c r="CF1376" s="30"/>
      <c r="CG1376" s="30"/>
      <c r="CH1376" s="30"/>
      <c r="CI1376" s="30"/>
      <c r="CJ1376" s="30"/>
      <c r="CK1376" s="30"/>
      <c r="CL1376" s="30"/>
      <c r="CM1376" s="30"/>
      <c r="CN1376" s="30"/>
      <c r="CO1376" s="30"/>
      <c r="CP1376" s="30"/>
      <c r="CQ1376" s="30"/>
      <c r="CR1376" s="30"/>
    </row>
    <row r="1377" spans="1:96" x14ac:dyDescent="0.25">
      <c r="A1377" s="30" t="s">
        <v>1349</v>
      </c>
      <c r="B1377" s="30">
        <v>6418</v>
      </c>
      <c r="C1377" s="30" t="s">
        <v>2970</v>
      </c>
      <c r="D1377" s="30">
        <v>2840</v>
      </c>
      <c r="E1377" s="30"/>
      <c r="F1377" s="30"/>
      <c r="G1377" s="30"/>
      <c r="H1377" s="30"/>
      <c r="I1377" s="30"/>
      <c r="J1377" s="30"/>
      <c r="K1377" s="30"/>
      <c r="L1377" s="30"/>
      <c r="M1377" s="30"/>
      <c r="N1377" s="30"/>
      <c r="O1377" s="30"/>
      <c r="P1377" s="30"/>
      <c r="Q1377" s="30"/>
      <c r="R1377" s="30"/>
      <c r="S1377" s="30"/>
      <c r="T1377" s="30"/>
      <c r="U1377" s="30"/>
      <c r="V1377" s="30"/>
      <c r="W1377" s="30"/>
      <c r="X1377" s="30"/>
      <c r="Y1377" s="30"/>
      <c r="Z1377" s="30"/>
      <c r="AA1377" s="30"/>
      <c r="AB1377" s="30"/>
      <c r="AC1377" s="30"/>
      <c r="AD1377" s="30"/>
      <c r="AE1377" s="30"/>
      <c r="AF1377" s="30"/>
      <c r="AG1377" s="30"/>
      <c r="AH1377" s="30"/>
      <c r="AI1377" s="30"/>
      <c r="AJ1377" s="30"/>
      <c r="AK1377" s="30"/>
      <c r="AL1377" s="30"/>
      <c r="AM1377" s="30"/>
      <c r="AN1377" s="30"/>
      <c r="AO1377" s="30"/>
      <c r="AP1377" s="30"/>
      <c r="AQ1377" s="30"/>
      <c r="AR1377" s="30"/>
      <c r="AS1377" s="30"/>
      <c r="AT1377" s="30"/>
      <c r="AU1377" s="30"/>
      <c r="AV1377" s="30"/>
      <c r="AW1377" s="30"/>
      <c r="AX1377" s="30"/>
      <c r="AY1377" s="30"/>
      <c r="AZ1377" s="30"/>
      <c r="BA1377" s="30"/>
      <c r="BB1377" s="30"/>
      <c r="BC1377" s="30"/>
      <c r="BD1377" s="30"/>
      <c r="BE1377" s="30"/>
      <c r="BF1377" s="30"/>
      <c r="BG1377" s="30"/>
      <c r="BH1377" s="30"/>
      <c r="BI1377" s="30"/>
      <c r="BJ1377" s="30"/>
      <c r="BK1377" s="30"/>
      <c r="BL1377" s="30"/>
      <c r="BM1377" s="30"/>
      <c r="BN1377" s="30"/>
      <c r="BO1377" s="30"/>
      <c r="BP1377" s="30"/>
      <c r="BQ1377" s="30"/>
      <c r="BR1377" s="30"/>
      <c r="BS1377" s="30"/>
      <c r="BT1377" s="30"/>
      <c r="BU1377" s="30"/>
      <c r="BV1377" s="30"/>
      <c r="BW1377" s="30"/>
      <c r="BX1377" s="30"/>
      <c r="BY1377" s="30"/>
      <c r="BZ1377" s="30"/>
      <c r="CA1377" s="30"/>
      <c r="CB1377" s="30"/>
      <c r="CC1377" s="30"/>
      <c r="CD1377" s="30"/>
      <c r="CE1377" s="30"/>
      <c r="CF1377" s="30"/>
      <c r="CG1377" s="30"/>
      <c r="CH1377" s="30"/>
      <c r="CI1377" s="30"/>
      <c r="CJ1377" s="30"/>
      <c r="CK1377" s="30"/>
      <c r="CL1377" s="30"/>
      <c r="CM1377" s="30"/>
      <c r="CN1377" s="30"/>
      <c r="CO1377" s="30"/>
      <c r="CP1377" s="30"/>
      <c r="CQ1377" s="30"/>
      <c r="CR1377" s="30"/>
    </row>
    <row r="1378" spans="1:96" x14ac:dyDescent="0.25">
      <c r="A1378" s="30" t="s">
        <v>1350</v>
      </c>
      <c r="B1378" s="30">
        <v>6422</v>
      </c>
      <c r="C1378" s="30" t="s">
        <v>2970</v>
      </c>
      <c r="D1378" s="30">
        <v>2840</v>
      </c>
      <c r="E1378" s="30"/>
      <c r="F1378" s="30"/>
      <c r="G1378" s="30"/>
      <c r="H1378" s="30"/>
      <c r="I1378" s="30"/>
      <c r="J1378" s="30"/>
      <c r="K1378" s="30"/>
      <c r="L1378" s="30"/>
      <c r="M1378" s="30"/>
      <c r="N1378" s="30"/>
      <c r="O1378" s="30"/>
      <c r="P1378" s="30"/>
      <c r="Q1378" s="30"/>
      <c r="R1378" s="30"/>
      <c r="S1378" s="30"/>
      <c r="T1378" s="30"/>
      <c r="U1378" s="30"/>
      <c r="V1378" s="30"/>
      <c r="W1378" s="30"/>
      <c r="X1378" s="30"/>
      <c r="Y1378" s="30"/>
      <c r="Z1378" s="30"/>
      <c r="AA1378" s="30"/>
      <c r="AB1378" s="30"/>
      <c r="AC1378" s="30"/>
      <c r="AD1378" s="30"/>
      <c r="AE1378" s="30"/>
      <c r="AF1378" s="30"/>
      <c r="AG1378" s="30"/>
      <c r="AH1378" s="30"/>
      <c r="AI1378" s="30"/>
      <c r="AJ1378" s="30"/>
      <c r="AK1378" s="30"/>
      <c r="AL1378" s="30"/>
      <c r="AM1378" s="30"/>
      <c r="AN1378" s="30"/>
      <c r="AO1378" s="30"/>
      <c r="AP1378" s="30"/>
      <c r="AQ1378" s="30"/>
      <c r="AR1378" s="30"/>
      <c r="AS1378" s="30"/>
      <c r="AT1378" s="30"/>
      <c r="AU1378" s="30"/>
      <c r="AV1378" s="30"/>
      <c r="AW1378" s="30"/>
      <c r="AX1378" s="30"/>
      <c r="AY1378" s="30"/>
      <c r="AZ1378" s="30"/>
      <c r="BA1378" s="30"/>
      <c r="BB1378" s="30"/>
      <c r="BC1378" s="30"/>
      <c r="BD1378" s="30"/>
      <c r="BE1378" s="30"/>
      <c r="BF1378" s="30"/>
      <c r="BG1378" s="30"/>
      <c r="BH1378" s="30"/>
      <c r="BI1378" s="30"/>
      <c r="BJ1378" s="30"/>
      <c r="BK1378" s="30"/>
      <c r="BL1378" s="30"/>
      <c r="BM1378" s="30"/>
      <c r="BN1378" s="30"/>
      <c r="BO1378" s="30"/>
      <c r="BP1378" s="30"/>
      <c r="BQ1378" s="30"/>
      <c r="BR1378" s="30"/>
      <c r="BS1378" s="30"/>
      <c r="BT1378" s="30"/>
      <c r="BU1378" s="30"/>
      <c r="BV1378" s="30"/>
      <c r="BW1378" s="30"/>
      <c r="BX1378" s="30"/>
      <c r="BY1378" s="30"/>
      <c r="BZ1378" s="30"/>
      <c r="CA1378" s="30"/>
      <c r="CB1378" s="30"/>
      <c r="CC1378" s="30"/>
      <c r="CD1378" s="30"/>
      <c r="CE1378" s="30"/>
      <c r="CF1378" s="30"/>
      <c r="CG1378" s="30"/>
      <c r="CH1378" s="30"/>
      <c r="CI1378" s="30"/>
      <c r="CJ1378" s="30"/>
      <c r="CK1378" s="30"/>
      <c r="CL1378" s="30"/>
      <c r="CM1378" s="30"/>
      <c r="CN1378" s="30"/>
      <c r="CO1378" s="30"/>
      <c r="CP1378" s="30"/>
      <c r="CQ1378" s="30"/>
      <c r="CR1378" s="30"/>
    </row>
    <row r="1379" spans="1:96" x14ac:dyDescent="0.25">
      <c r="A1379" s="30" t="s">
        <v>1351</v>
      </c>
      <c r="B1379" s="30">
        <v>6436</v>
      </c>
      <c r="C1379" s="30" t="s">
        <v>2967</v>
      </c>
      <c r="D1379" s="30">
        <v>2190</v>
      </c>
      <c r="E1379" s="30"/>
      <c r="F1379" s="30"/>
      <c r="G1379" s="30"/>
      <c r="H1379" s="30"/>
      <c r="I1379" s="30"/>
      <c r="J1379" s="30"/>
      <c r="K1379" s="30"/>
      <c r="L1379" s="30"/>
      <c r="M1379" s="30"/>
      <c r="N1379" s="30"/>
      <c r="O1379" s="30"/>
      <c r="P1379" s="30"/>
      <c r="Q1379" s="30"/>
      <c r="R1379" s="30"/>
      <c r="S1379" s="30"/>
      <c r="T1379" s="30"/>
      <c r="U1379" s="30"/>
      <c r="V1379" s="30"/>
      <c r="W1379" s="30"/>
      <c r="X1379" s="30"/>
      <c r="Y1379" s="30"/>
      <c r="Z1379" s="30"/>
      <c r="AA1379" s="30"/>
      <c r="AB1379" s="30"/>
      <c r="AC1379" s="30"/>
      <c r="AD1379" s="30"/>
      <c r="AE1379" s="30"/>
      <c r="AF1379" s="30"/>
      <c r="AG1379" s="30"/>
      <c r="AH1379" s="30"/>
      <c r="AI1379" s="30"/>
      <c r="AJ1379" s="30"/>
      <c r="AK1379" s="30"/>
      <c r="AL1379" s="30"/>
      <c r="AM1379" s="30"/>
      <c r="AN1379" s="30"/>
      <c r="AO1379" s="30"/>
      <c r="AP1379" s="30"/>
      <c r="AQ1379" s="30"/>
      <c r="AR1379" s="30"/>
      <c r="AS1379" s="30"/>
      <c r="AT1379" s="30"/>
      <c r="AU1379" s="30"/>
      <c r="AV1379" s="30"/>
      <c r="AW1379" s="30"/>
      <c r="AX1379" s="30"/>
      <c r="AY1379" s="30"/>
      <c r="AZ1379" s="30"/>
      <c r="BA1379" s="30"/>
      <c r="BB1379" s="30"/>
      <c r="BC1379" s="30"/>
      <c r="BD1379" s="30"/>
      <c r="BE1379" s="30"/>
      <c r="BF1379" s="30"/>
      <c r="BG1379" s="30"/>
      <c r="BH1379" s="30"/>
      <c r="BI1379" s="30"/>
      <c r="BJ1379" s="30"/>
      <c r="BK1379" s="30"/>
      <c r="BL1379" s="30"/>
      <c r="BM1379" s="30"/>
      <c r="BN1379" s="30"/>
      <c r="BO1379" s="30"/>
      <c r="BP1379" s="30"/>
      <c r="BQ1379" s="30"/>
      <c r="BR1379" s="30"/>
      <c r="BS1379" s="30"/>
      <c r="BT1379" s="30"/>
      <c r="BU1379" s="30"/>
      <c r="BV1379" s="30"/>
      <c r="BW1379" s="30"/>
      <c r="BX1379" s="30"/>
      <c r="BY1379" s="30"/>
      <c r="BZ1379" s="30"/>
      <c r="CA1379" s="30"/>
      <c r="CB1379" s="30"/>
      <c r="CC1379" s="30"/>
      <c r="CD1379" s="30"/>
      <c r="CE1379" s="30"/>
      <c r="CF1379" s="30"/>
      <c r="CG1379" s="30"/>
      <c r="CH1379" s="30"/>
      <c r="CI1379" s="30"/>
      <c r="CJ1379" s="30"/>
      <c r="CK1379" s="30"/>
      <c r="CL1379" s="30"/>
      <c r="CM1379" s="30"/>
      <c r="CN1379" s="30"/>
      <c r="CO1379" s="30"/>
      <c r="CP1379" s="30"/>
      <c r="CQ1379" s="30"/>
      <c r="CR1379" s="30"/>
    </row>
    <row r="1380" spans="1:96" x14ac:dyDescent="0.25">
      <c r="A1380" s="30" t="s">
        <v>1352</v>
      </c>
      <c r="B1380" s="30">
        <v>6460</v>
      </c>
      <c r="C1380" s="30" t="s">
        <v>2669</v>
      </c>
      <c r="D1380" s="30">
        <v>980</v>
      </c>
      <c r="E1380" s="30"/>
      <c r="F1380" s="30"/>
      <c r="G1380" s="30"/>
      <c r="H1380" s="30"/>
      <c r="I1380" s="30"/>
      <c r="J1380" s="30"/>
      <c r="K1380" s="30"/>
      <c r="L1380" s="30"/>
      <c r="M1380" s="30"/>
      <c r="N1380" s="30"/>
      <c r="O1380" s="30"/>
      <c r="P1380" s="30"/>
      <c r="Q1380" s="30"/>
      <c r="R1380" s="30"/>
      <c r="S1380" s="30"/>
      <c r="T1380" s="30"/>
      <c r="U1380" s="30"/>
      <c r="V1380" s="30"/>
      <c r="W1380" s="30"/>
      <c r="X1380" s="30"/>
      <c r="Y1380" s="30"/>
      <c r="Z1380" s="30"/>
      <c r="AA1380" s="30"/>
      <c r="AB1380" s="30"/>
      <c r="AC1380" s="30"/>
      <c r="AD1380" s="30"/>
      <c r="AE1380" s="30"/>
      <c r="AF1380" s="30"/>
      <c r="AG1380" s="30"/>
      <c r="AH1380" s="30"/>
      <c r="AI1380" s="30"/>
      <c r="AJ1380" s="30"/>
      <c r="AK1380" s="30"/>
      <c r="AL1380" s="30"/>
      <c r="AM1380" s="30"/>
      <c r="AN1380" s="30"/>
      <c r="AO1380" s="30"/>
      <c r="AP1380" s="30"/>
      <c r="AQ1380" s="30"/>
      <c r="AR1380" s="30"/>
      <c r="AS1380" s="30"/>
      <c r="AT1380" s="30"/>
      <c r="AU1380" s="30"/>
      <c r="AV1380" s="30"/>
      <c r="AW1380" s="30"/>
      <c r="AX1380" s="30"/>
      <c r="AY1380" s="30"/>
      <c r="AZ1380" s="30"/>
      <c r="BA1380" s="30"/>
      <c r="BB1380" s="30"/>
      <c r="BC1380" s="30"/>
      <c r="BD1380" s="30"/>
      <c r="BE1380" s="30"/>
      <c r="BF1380" s="30"/>
      <c r="BG1380" s="30"/>
      <c r="BH1380" s="30"/>
      <c r="BI1380" s="30"/>
      <c r="BJ1380" s="30"/>
      <c r="BK1380" s="30"/>
      <c r="BL1380" s="30"/>
      <c r="BM1380" s="30"/>
      <c r="BN1380" s="30"/>
      <c r="BO1380" s="30"/>
      <c r="BP1380" s="30"/>
      <c r="BQ1380" s="30"/>
      <c r="BR1380" s="30"/>
      <c r="BS1380" s="30"/>
      <c r="BT1380" s="30"/>
      <c r="BU1380" s="30"/>
      <c r="BV1380" s="30"/>
      <c r="BW1380" s="30"/>
      <c r="BX1380" s="30"/>
      <c r="BY1380" s="30"/>
      <c r="BZ1380" s="30"/>
      <c r="CA1380" s="30"/>
      <c r="CB1380" s="30"/>
      <c r="CC1380" s="30"/>
      <c r="CD1380" s="30"/>
      <c r="CE1380" s="30"/>
      <c r="CF1380" s="30"/>
      <c r="CG1380" s="30"/>
      <c r="CH1380" s="30"/>
      <c r="CI1380" s="30"/>
      <c r="CJ1380" s="30"/>
      <c r="CK1380" s="30"/>
      <c r="CL1380" s="30"/>
      <c r="CM1380" s="30"/>
      <c r="CN1380" s="30"/>
      <c r="CO1380" s="30"/>
      <c r="CP1380" s="30"/>
      <c r="CQ1380" s="30"/>
      <c r="CR1380" s="30"/>
    </row>
    <row r="1381" spans="1:96" x14ac:dyDescent="0.25">
      <c r="A1381" s="30" t="s">
        <v>1353</v>
      </c>
      <c r="B1381" s="30">
        <v>6466</v>
      </c>
      <c r="C1381" s="30" t="s">
        <v>2888</v>
      </c>
      <c r="D1381" s="30">
        <v>2180</v>
      </c>
      <c r="E1381" s="30"/>
      <c r="F1381" s="30"/>
      <c r="G1381" s="30"/>
      <c r="H1381" s="30"/>
      <c r="I1381" s="30"/>
      <c r="J1381" s="30"/>
      <c r="K1381" s="30"/>
      <c r="L1381" s="30"/>
      <c r="M1381" s="30"/>
      <c r="N1381" s="30"/>
      <c r="O1381" s="30"/>
      <c r="P1381" s="30"/>
      <c r="Q1381" s="30"/>
      <c r="R1381" s="30"/>
      <c r="S1381" s="30"/>
      <c r="T1381" s="30"/>
      <c r="U1381" s="30"/>
      <c r="V1381" s="30"/>
      <c r="W1381" s="30"/>
      <c r="X1381" s="30"/>
      <c r="Y1381" s="30"/>
      <c r="Z1381" s="30"/>
      <c r="AA1381" s="30"/>
      <c r="AB1381" s="30"/>
      <c r="AC1381" s="30"/>
      <c r="AD1381" s="30"/>
      <c r="AE1381" s="30"/>
      <c r="AF1381" s="30"/>
      <c r="AG1381" s="30"/>
      <c r="AH1381" s="30"/>
      <c r="AI1381" s="30"/>
      <c r="AJ1381" s="30"/>
      <c r="AK1381" s="30"/>
      <c r="AL1381" s="30"/>
      <c r="AM1381" s="30"/>
      <c r="AN1381" s="30"/>
      <c r="AO1381" s="30"/>
      <c r="AP1381" s="30"/>
      <c r="AQ1381" s="30"/>
      <c r="AR1381" s="30"/>
      <c r="AS1381" s="30"/>
      <c r="AT1381" s="30"/>
      <c r="AU1381" s="30"/>
      <c r="AV1381" s="30"/>
      <c r="AW1381" s="30"/>
      <c r="AX1381" s="30"/>
      <c r="AY1381" s="30"/>
      <c r="AZ1381" s="30"/>
      <c r="BA1381" s="30"/>
      <c r="BB1381" s="30"/>
      <c r="BC1381" s="30"/>
      <c r="BD1381" s="30"/>
      <c r="BE1381" s="30"/>
      <c r="BF1381" s="30"/>
      <c r="BG1381" s="30"/>
      <c r="BH1381" s="30"/>
      <c r="BI1381" s="30"/>
      <c r="BJ1381" s="30"/>
      <c r="BK1381" s="30"/>
      <c r="BL1381" s="30"/>
      <c r="BM1381" s="30"/>
      <c r="BN1381" s="30"/>
      <c r="BO1381" s="30"/>
      <c r="BP1381" s="30"/>
      <c r="BQ1381" s="30"/>
      <c r="BR1381" s="30"/>
      <c r="BS1381" s="30"/>
      <c r="BT1381" s="30"/>
      <c r="BU1381" s="30"/>
      <c r="BV1381" s="30"/>
      <c r="BW1381" s="30"/>
      <c r="BX1381" s="30"/>
      <c r="BY1381" s="30"/>
      <c r="BZ1381" s="30"/>
      <c r="CA1381" s="30"/>
      <c r="CB1381" s="30"/>
      <c r="CC1381" s="30"/>
      <c r="CD1381" s="30"/>
      <c r="CE1381" s="30"/>
      <c r="CF1381" s="30"/>
      <c r="CG1381" s="30"/>
      <c r="CH1381" s="30"/>
      <c r="CI1381" s="30"/>
      <c r="CJ1381" s="30"/>
      <c r="CK1381" s="30"/>
      <c r="CL1381" s="30"/>
      <c r="CM1381" s="30"/>
      <c r="CN1381" s="30"/>
      <c r="CO1381" s="30"/>
      <c r="CP1381" s="30"/>
      <c r="CQ1381" s="30"/>
      <c r="CR1381" s="30"/>
    </row>
    <row r="1382" spans="1:96" x14ac:dyDescent="0.25">
      <c r="A1382" s="30" t="s">
        <v>1354</v>
      </c>
      <c r="B1382" s="30">
        <v>5998</v>
      </c>
      <c r="C1382" s="30" t="s">
        <v>2642</v>
      </c>
      <c r="D1382" s="30">
        <v>880</v>
      </c>
      <c r="E1382" s="30"/>
      <c r="F1382" s="30"/>
      <c r="G1382" s="30"/>
      <c r="H1382" s="30"/>
      <c r="I1382" s="30"/>
      <c r="J1382" s="30"/>
      <c r="K1382" s="30"/>
      <c r="L1382" s="30"/>
      <c r="M1382" s="30"/>
      <c r="N1382" s="30"/>
      <c r="O1382" s="30"/>
      <c r="P1382" s="30"/>
      <c r="Q1382" s="30"/>
      <c r="R1382" s="30"/>
      <c r="S1382" s="30"/>
      <c r="T1382" s="30"/>
      <c r="U1382" s="30"/>
      <c r="V1382" s="30"/>
      <c r="W1382" s="30"/>
      <c r="X1382" s="30"/>
      <c r="Y1382" s="30"/>
      <c r="Z1382" s="30"/>
      <c r="AA1382" s="30"/>
      <c r="AB1382" s="30"/>
      <c r="AC1382" s="30"/>
      <c r="AD1382" s="30"/>
      <c r="AE1382" s="30"/>
      <c r="AF1382" s="30"/>
      <c r="AG1382" s="30"/>
      <c r="AH1382" s="30"/>
      <c r="AI1382" s="30"/>
      <c r="AJ1382" s="30"/>
      <c r="AK1382" s="30"/>
      <c r="AL1382" s="30"/>
      <c r="AM1382" s="30"/>
      <c r="AN1382" s="30"/>
      <c r="AO1382" s="30"/>
      <c r="AP1382" s="30"/>
      <c r="AQ1382" s="30"/>
      <c r="AR1382" s="30"/>
      <c r="AS1382" s="30"/>
      <c r="AT1382" s="30"/>
      <c r="AU1382" s="30"/>
      <c r="AV1382" s="30"/>
      <c r="AW1382" s="30"/>
      <c r="AX1382" s="30"/>
      <c r="AY1382" s="30"/>
      <c r="AZ1382" s="30"/>
      <c r="BA1382" s="30"/>
      <c r="BB1382" s="30"/>
      <c r="BC1382" s="30"/>
      <c r="BD1382" s="30"/>
      <c r="BE1382" s="30"/>
      <c r="BF1382" s="30"/>
      <c r="BG1382" s="30"/>
      <c r="BH1382" s="30"/>
      <c r="BI1382" s="30"/>
      <c r="BJ1382" s="30"/>
      <c r="BK1382" s="30"/>
      <c r="BL1382" s="30"/>
      <c r="BM1382" s="30"/>
      <c r="BN1382" s="30"/>
      <c r="BO1382" s="30"/>
      <c r="BP1382" s="30"/>
      <c r="BQ1382" s="30"/>
      <c r="BR1382" s="30"/>
      <c r="BS1382" s="30"/>
      <c r="BT1382" s="30"/>
      <c r="BU1382" s="30"/>
      <c r="BV1382" s="30"/>
      <c r="BW1382" s="30"/>
      <c r="BX1382" s="30"/>
      <c r="BY1382" s="30"/>
      <c r="BZ1382" s="30"/>
      <c r="CA1382" s="30"/>
      <c r="CB1382" s="30"/>
      <c r="CC1382" s="30"/>
      <c r="CD1382" s="30"/>
      <c r="CE1382" s="30"/>
      <c r="CF1382" s="30"/>
      <c r="CG1382" s="30"/>
      <c r="CH1382" s="30"/>
      <c r="CI1382" s="30"/>
      <c r="CJ1382" s="30"/>
      <c r="CK1382" s="30"/>
      <c r="CL1382" s="30"/>
      <c r="CM1382" s="30"/>
      <c r="CN1382" s="30"/>
      <c r="CO1382" s="30"/>
      <c r="CP1382" s="30"/>
      <c r="CQ1382" s="30"/>
      <c r="CR1382" s="30"/>
    </row>
    <row r="1383" spans="1:96" x14ac:dyDescent="0.25">
      <c r="A1383" s="30" t="s">
        <v>1355</v>
      </c>
      <c r="B1383" s="30">
        <v>6470</v>
      </c>
      <c r="C1383" s="30" t="s">
        <v>2666</v>
      </c>
      <c r="D1383" s="30">
        <v>1420</v>
      </c>
      <c r="E1383" s="30"/>
      <c r="F1383" s="30"/>
      <c r="G1383" s="30"/>
      <c r="H1383" s="30"/>
      <c r="I1383" s="30"/>
      <c r="J1383" s="30"/>
      <c r="K1383" s="30"/>
      <c r="L1383" s="30"/>
      <c r="M1383" s="30"/>
      <c r="N1383" s="30"/>
      <c r="O1383" s="30"/>
      <c r="P1383" s="30"/>
      <c r="Q1383" s="30"/>
      <c r="R1383" s="30"/>
      <c r="S1383" s="30"/>
      <c r="T1383" s="30"/>
      <c r="U1383" s="30"/>
      <c r="V1383" s="30"/>
      <c r="W1383" s="30"/>
      <c r="X1383" s="30"/>
      <c r="Y1383" s="30"/>
      <c r="Z1383" s="30"/>
      <c r="AA1383" s="30"/>
      <c r="AB1383" s="30"/>
      <c r="AC1383" s="30"/>
      <c r="AD1383" s="30"/>
      <c r="AE1383" s="30"/>
      <c r="AF1383" s="30"/>
      <c r="AG1383" s="30"/>
      <c r="AH1383" s="30"/>
      <c r="AI1383" s="30"/>
      <c r="AJ1383" s="30"/>
      <c r="AK1383" s="30"/>
      <c r="AL1383" s="30"/>
      <c r="AM1383" s="30"/>
      <c r="AN1383" s="30"/>
      <c r="AO1383" s="30"/>
      <c r="AP1383" s="30"/>
      <c r="AQ1383" s="30"/>
      <c r="AR1383" s="30"/>
      <c r="AS1383" s="30"/>
      <c r="AT1383" s="30"/>
      <c r="AU1383" s="30"/>
      <c r="AV1383" s="30"/>
      <c r="AW1383" s="30"/>
      <c r="AX1383" s="30"/>
      <c r="AY1383" s="30"/>
      <c r="AZ1383" s="30"/>
      <c r="BA1383" s="30"/>
      <c r="BB1383" s="30"/>
      <c r="BC1383" s="30"/>
      <c r="BD1383" s="30"/>
      <c r="BE1383" s="30"/>
      <c r="BF1383" s="30"/>
      <c r="BG1383" s="30"/>
      <c r="BH1383" s="30"/>
      <c r="BI1383" s="30"/>
      <c r="BJ1383" s="30"/>
      <c r="BK1383" s="30"/>
      <c r="BL1383" s="30"/>
      <c r="BM1383" s="30"/>
      <c r="BN1383" s="30"/>
      <c r="BO1383" s="30"/>
      <c r="BP1383" s="30"/>
      <c r="BQ1383" s="30"/>
      <c r="BR1383" s="30"/>
      <c r="BS1383" s="30"/>
      <c r="BT1383" s="30"/>
      <c r="BU1383" s="30"/>
      <c r="BV1383" s="30"/>
      <c r="BW1383" s="30"/>
      <c r="BX1383" s="30"/>
      <c r="BY1383" s="30"/>
      <c r="BZ1383" s="30"/>
      <c r="CA1383" s="30"/>
      <c r="CB1383" s="30"/>
      <c r="CC1383" s="30"/>
      <c r="CD1383" s="30"/>
      <c r="CE1383" s="30"/>
      <c r="CF1383" s="30"/>
      <c r="CG1383" s="30"/>
      <c r="CH1383" s="30"/>
      <c r="CI1383" s="30"/>
      <c r="CJ1383" s="30"/>
      <c r="CK1383" s="30"/>
      <c r="CL1383" s="30"/>
      <c r="CM1383" s="30"/>
      <c r="CN1383" s="30"/>
      <c r="CO1383" s="30"/>
      <c r="CP1383" s="30"/>
      <c r="CQ1383" s="30"/>
      <c r="CR1383" s="30"/>
    </row>
    <row r="1384" spans="1:96" x14ac:dyDescent="0.25">
      <c r="A1384" s="30" t="s">
        <v>1356</v>
      </c>
      <c r="B1384" s="30">
        <v>6474</v>
      </c>
      <c r="C1384" s="30" t="s">
        <v>2666</v>
      </c>
      <c r="D1384" s="30">
        <v>1420</v>
      </c>
      <c r="E1384" s="30"/>
      <c r="F1384" s="30"/>
      <c r="G1384" s="30"/>
      <c r="H1384" s="30"/>
      <c r="I1384" s="30"/>
      <c r="J1384" s="30"/>
      <c r="K1384" s="30"/>
      <c r="L1384" s="30"/>
      <c r="M1384" s="30"/>
      <c r="N1384" s="30"/>
      <c r="O1384" s="30"/>
      <c r="P1384" s="30"/>
      <c r="Q1384" s="30"/>
      <c r="R1384" s="30"/>
      <c r="S1384" s="30"/>
      <c r="T1384" s="30"/>
      <c r="U1384" s="30"/>
      <c r="V1384" s="30"/>
      <c r="W1384" s="30"/>
      <c r="X1384" s="30"/>
      <c r="Y1384" s="30"/>
      <c r="Z1384" s="30"/>
      <c r="AA1384" s="30"/>
      <c r="AB1384" s="30"/>
      <c r="AC1384" s="30"/>
      <c r="AD1384" s="30"/>
      <c r="AE1384" s="30"/>
      <c r="AF1384" s="30"/>
      <c r="AG1384" s="30"/>
      <c r="AH1384" s="30"/>
      <c r="AI1384" s="30"/>
      <c r="AJ1384" s="30"/>
      <c r="AK1384" s="30"/>
      <c r="AL1384" s="30"/>
      <c r="AM1384" s="30"/>
      <c r="AN1384" s="30"/>
      <c r="AO1384" s="30"/>
      <c r="AP1384" s="30"/>
      <c r="AQ1384" s="30"/>
      <c r="AR1384" s="30"/>
      <c r="AS1384" s="30"/>
      <c r="AT1384" s="30"/>
      <c r="AU1384" s="30"/>
      <c r="AV1384" s="30"/>
      <c r="AW1384" s="30"/>
      <c r="AX1384" s="30"/>
      <c r="AY1384" s="30"/>
      <c r="AZ1384" s="30"/>
      <c r="BA1384" s="30"/>
      <c r="BB1384" s="30"/>
      <c r="BC1384" s="30"/>
      <c r="BD1384" s="30"/>
      <c r="BE1384" s="30"/>
      <c r="BF1384" s="30"/>
      <c r="BG1384" s="30"/>
      <c r="BH1384" s="30"/>
      <c r="BI1384" s="30"/>
      <c r="BJ1384" s="30"/>
      <c r="BK1384" s="30"/>
      <c r="BL1384" s="30"/>
      <c r="BM1384" s="30"/>
      <c r="BN1384" s="30"/>
      <c r="BO1384" s="30"/>
      <c r="BP1384" s="30"/>
      <c r="BQ1384" s="30"/>
      <c r="BR1384" s="30"/>
      <c r="BS1384" s="30"/>
      <c r="BT1384" s="30"/>
      <c r="BU1384" s="30"/>
      <c r="BV1384" s="30"/>
      <c r="BW1384" s="30"/>
      <c r="BX1384" s="30"/>
      <c r="BY1384" s="30"/>
      <c r="BZ1384" s="30"/>
      <c r="CA1384" s="30"/>
      <c r="CB1384" s="30"/>
      <c r="CC1384" s="30"/>
      <c r="CD1384" s="30"/>
      <c r="CE1384" s="30"/>
      <c r="CF1384" s="30"/>
      <c r="CG1384" s="30"/>
      <c r="CH1384" s="30"/>
      <c r="CI1384" s="30"/>
      <c r="CJ1384" s="30"/>
      <c r="CK1384" s="30"/>
      <c r="CL1384" s="30"/>
      <c r="CM1384" s="30"/>
      <c r="CN1384" s="30"/>
      <c r="CO1384" s="30"/>
      <c r="CP1384" s="30"/>
      <c r="CQ1384" s="30"/>
      <c r="CR1384" s="30"/>
    </row>
    <row r="1385" spans="1:96" x14ac:dyDescent="0.25">
      <c r="A1385" s="30" t="s">
        <v>1357</v>
      </c>
      <c r="B1385" s="30">
        <v>6476</v>
      </c>
      <c r="C1385" s="30" t="s">
        <v>2764</v>
      </c>
      <c r="D1385" s="30">
        <v>1550</v>
      </c>
      <c r="E1385" s="30"/>
      <c r="F1385" s="30"/>
      <c r="G1385" s="30"/>
      <c r="H1385" s="30"/>
      <c r="I1385" s="30"/>
      <c r="J1385" s="30"/>
      <c r="K1385" s="30"/>
      <c r="L1385" s="30"/>
      <c r="M1385" s="30"/>
      <c r="N1385" s="30"/>
      <c r="O1385" s="30"/>
      <c r="P1385" s="30"/>
      <c r="Q1385" s="30"/>
      <c r="R1385" s="30"/>
      <c r="S1385" s="30"/>
      <c r="T1385" s="30"/>
      <c r="U1385" s="30"/>
      <c r="V1385" s="30"/>
      <c r="W1385" s="30"/>
      <c r="X1385" s="30"/>
      <c r="Y1385" s="30"/>
      <c r="Z1385" s="30"/>
      <c r="AA1385" s="30"/>
      <c r="AB1385" s="30"/>
      <c r="AC1385" s="30"/>
      <c r="AD1385" s="30"/>
      <c r="AE1385" s="30"/>
      <c r="AF1385" s="30"/>
      <c r="AG1385" s="30"/>
      <c r="AH1385" s="30"/>
      <c r="AI1385" s="30"/>
      <c r="AJ1385" s="30"/>
      <c r="AK1385" s="30"/>
      <c r="AL1385" s="30"/>
      <c r="AM1385" s="30"/>
      <c r="AN1385" s="30"/>
      <c r="AO1385" s="30"/>
      <c r="AP1385" s="30"/>
      <c r="AQ1385" s="30"/>
      <c r="AR1385" s="30"/>
      <c r="AS1385" s="30"/>
      <c r="AT1385" s="30"/>
      <c r="AU1385" s="30"/>
      <c r="AV1385" s="30"/>
      <c r="AW1385" s="30"/>
      <c r="AX1385" s="30"/>
      <c r="AY1385" s="30"/>
      <c r="AZ1385" s="30"/>
      <c r="BA1385" s="30"/>
      <c r="BB1385" s="30"/>
      <c r="BC1385" s="30"/>
      <c r="BD1385" s="30"/>
      <c r="BE1385" s="30"/>
      <c r="BF1385" s="30"/>
      <c r="BG1385" s="30"/>
      <c r="BH1385" s="30"/>
      <c r="BI1385" s="30"/>
      <c r="BJ1385" s="30"/>
      <c r="BK1385" s="30"/>
      <c r="BL1385" s="30"/>
      <c r="BM1385" s="30"/>
      <c r="BN1385" s="30"/>
      <c r="BO1385" s="30"/>
      <c r="BP1385" s="30"/>
      <c r="BQ1385" s="30"/>
      <c r="BR1385" s="30"/>
      <c r="BS1385" s="30"/>
      <c r="BT1385" s="30"/>
      <c r="BU1385" s="30"/>
      <c r="BV1385" s="30"/>
      <c r="BW1385" s="30"/>
      <c r="BX1385" s="30"/>
      <c r="BY1385" s="30"/>
      <c r="BZ1385" s="30"/>
      <c r="CA1385" s="30"/>
      <c r="CB1385" s="30"/>
      <c r="CC1385" s="30"/>
      <c r="CD1385" s="30"/>
      <c r="CE1385" s="30"/>
      <c r="CF1385" s="30"/>
      <c r="CG1385" s="30"/>
      <c r="CH1385" s="30"/>
      <c r="CI1385" s="30"/>
      <c r="CJ1385" s="30"/>
      <c r="CK1385" s="30"/>
      <c r="CL1385" s="30"/>
      <c r="CM1385" s="30"/>
      <c r="CN1385" s="30"/>
      <c r="CO1385" s="30"/>
      <c r="CP1385" s="30"/>
      <c r="CQ1385" s="30"/>
      <c r="CR1385" s="30"/>
    </row>
    <row r="1386" spans="1:96" x14ac:dyDescent="0.25">
      <c r="A1386" s="30" t="s">
        <v>1358</v>
      </c>
      <c r="B1386" s="30">
        <v>6479</v>
      </c>
      <c r="C1386" s="30" t="s">
        <v>2642</v>
      </c>
      <c r="D1386" s="30">
        <v>880</v>
      </c>
      <c r="E1386" s="30"/>
      <c r="F1386" s="30"/>
      <c r="G1386" s="30"/>
      <c r="H1386" s="30"/>
      <c r="I1386" s="30"/>
      <c r="J1386" s="30"/>
      <c r="K1386" s="30"/>
      <c r="L1386" s="30"/>
      <c r="M1386" s="30"/>
      <c r="N1386" s="30"/>
      <c r="O1386" s="30"/>
      <c r="P1386" s="30"/>
      <c r="Q1386" s="30"/>
      <c r="R1386" s="30"/>
      <c r="S1386" s="30"/>
      <c r="T1386" s="30"/>
      <c r="U1386" s="30"/>
      <c r="V1386" s="30"/>
      <c r="W1386" s="30"/>
      <c r="X1386" s="30"/>
      <c r="Y1386" s="30"/>
      <c r="Z1386" s="30"/>
      <c r="AA1386" s="30"/>
      <c r="AB1386" s="30"/>
      <c r="AC1386" s="30"/>
      <c r="AD1386" s="30"/>
      <c r="AE1386" s="30"/>
      <c r="AF1386" s="30"/>
      <c r="AG1386" s="30"/>
      <c r="AH1386" s="30"/>
      <c r="AI1386" s="30"/>
      <c r="AJ1386" s="30"/>
      <c r="AK1386" s="30"/>
      <c r="AL1386" s="30"/>
      <c r="AM1386" s="30"/>
      <c r="AN1386" s="30"/>
      <c r="AO1386" s="30"/>
      <c r="AP1386" s="30"/>
      <c r="AQ1386" s="30"/>
      <c r="AR1386" s="30"/>
      <c r="AS1386" s="30"/>
      <c r="AT1386" s="30"/>
      <c r="AU1386" s="30"/>
      <c r="AV1386" s="30"/>
      <c r="AW1386" s="30"/>
      <c r="AX1386" s="30"/>
      <c r="AY1386" s="30"/>
      <c r="AZ1386" s="30"/>
      <c r="BA1386" s="30"/>
      <c r="BB1386" s="30"/>
      <c r="BC1386" s="30"/>
      <c r="BD1386" s="30"/>
      <c r="BE1386" s="30"/>
      <c r="BF1386" s="30"/>
      <c r="BG1386" s="30"/>
      <c r="BH1386" s="30"/>
      <c r="BI1386" s="30"/>
      <c r="BJ1386" s="30"/>
      <c r="BK1386" s="30"/>
      <c r="BL1386" s="30"/>
      <c r="BM1386" s="30"/>
      <c r="BN1386" s="30"/>
      <c r="BO1386" s="30"/>
      <c r="BP1386" s="30"/>
      <c r="BQ1386" s="30"/>
      <c r="BR1386" s="30"/>
      <c r="BS1386" s="30"/>
      <c r="BT1386" s="30"/>
      <c r="BU1386" s="30"/>
      <c r="BV1386" s="30"/>
      <c r="BW1386" s="30"/>
      <c r="BX1386" s="30"/>
      <c r="BY1386" s="30"/>
      <c r="BZ1386" s="30"/>
      <c r="CA1386" s="30"/>
      <c r="CB1386" s="30"/>
      <c r="CC1386" s="30"/>
      <c r="CD1386" s="30"/>
      <c r="CE1386" s="30"/>
      <c r="CF1386" s="30"/>
      <c r="CG1386" s="30"/>
      <c r="CH1386" s="30"/>
      <c r="CI1386" s="30"/>
      <c r="CJ1386" s="30"/>
      <c r="CK1386" s="30"/>
      <c r="CL1386" s="30"/>
      <c r="CM1386" s="30"/>
      <c r="CN1386" s="30"/>
      <c r="CO1386" s="30"/>
      <c r="CP1386" s="30"/>
      <c r="CQ1386" s="30"/>
      <c r="CR1386" s="30"/>
    </row>
    <row r="1387" spans="1:96" x14ac:dyDescent="0.25">
      <c r="A1387" s="30" t="s">
        <v>1359</v>
      </c>
      <c r="B1387" s="30">
        <v>6483</v>
      </c>
      <c r="C1387" s="30" t="s">
        <v>2768</v>
      </c>
      <c r="D1387" s="30">
        <v>1110</v>
      </c>
      <c r="E1387" s="30"/>
      <c r="F1387" s="30"/>
      <c r="G1387" s="30"/>
      <c r="H1387" s="30"/>
      <c r="I1387" s="30"/>
      <c r="J1387" s="30"/>
      <c r="K1387" s="30"/>
      <c r="L1387" s="30"/>
      <c r="M1387" s="30"/>
      <c r="N1387" s="30"/>
      <c r="O1387" s="30"/>
      <c r="P1387" s="30"/>
      <c r="Q1387" s="30"/>
      <c r="R1387" s="30"/>
      <c r="S1387" s="30"/>
      <c r="T1387" s="30"/>
      <c r="U1387" s="30"/>
      <c r="V1387" s="30"/>
      <c r="W1387" s="30"/>
      <c r="X1387" s="30"/>
      <c r="Y1387" s="30"/>
      <c r="Z1387" s="30"/>
      <c r="AA1387" s="30"/>
      <c r="AB1387" s="30"/>
      <c r="AC1387" s="30"/>
      <c r="AD1387" s="30"/>
      <c r="AE1387" s="30"/>
      <c r="AF1387" s="30"/>
      <c r="AG1387" s="30"/>
      <c r="AH1387" s="30"/>
      <c r="AI1387" s="30"/>
      <c r="AJ1387" s="30"/>
      <c r="AK1387" s="30"/>
      <c r="AL1387" s="30"/>
      <c r="AM1387" s="30"/>
      <c r="AN1387" s="30"/>
      <c r="AO1387" s="30"/>
      <c r="AP1387" s="30"/>
      <c r="AQ1387" s="30"/>
      <c r="AR1387" s="30"/>
      <c r="AS1387" s="30"/>
      <c r="AT1387" s="30"/>
      <c r="AU1387" s="30"/>
      <c r="AV1387" s="30"/>
      <c r="AW1387" s="30"/>
      <c r="AX1387" s="30"/>
      <c r="AY1387" s="30"/>
      <c r="AZ1387" s="30"/>
      <c r="BA1387" s="30"/>
      <c r="BB1387" s="30"/>
      <c r="BC1387" s="30"/>
      <c r="BD1387" s="30"/>
      <c r="BE1387" s="30"/>
      <c r="BF1387" s="30"/>
      <c r="BG1387" s="30"/>
      <c r="BH1387" s="30"/>
      <c r="BI1387" s="30"/>
      <c r="BJ1387" s="30"/>
      <c r="BK1387" s="30"/>
      <c r="BL1387" s="30"/>
      <c r="BM1387" s="30"/>
      <c r="BN1387" s="30"/>
      <c r="BO1387" s="30"/>
      <c r="BP1387" s="30"/>
      <c r="BQ1387" s="30"/>
      <c r="BR1387" s="30"/>
      <c r="BS1387" s="30"/>
      <c r="BT1387" s="30"/>
      <c r="BU1387" s="30"/>
      <c r="BV1387" s="30"/>
      <c r="BW1387" s="30"/>
      <c r="BX1387" s="30"/>
      <c r="BY1387" s="30"/>
      <c r="BZ1387" s="30"/>
      <c r="CA1387" s="30"/>
      <c r="CB1387" s="30"/>
      <c r="CC1387" s="30"/>
      <c r="CD1387" s="30"/>
      <c r="CE1387" s="30"/>
      <c r="CF1387" s="30"/>
      <c r="CG1387" s="30"/>
      <c r="CH1387" s="30"/>
      <c r="CI1387" s="30"/>
      <c r="CJ1387" s="30"/>
      <c r="CK1387" s="30"/>
      <c r="CL1387" s="30"/>
      <c r="CM1387" s="30"/>
      <c r="CN1387" s="30"/>
      <c r="CO1387" s="30"/>
      <c r="CP1387" s="30"/>
      <c r="CQ1387" s="30"/>
      <c r="CR1387" s="30"/>
    </row>
    <row r="1388" spans="1:96" x14ac:dyDescent="0.25">
      <c r="A1388" s="30" t="s">
        <v>1360</v>
      </c>
      <c r="B1388" s="30">
        <v>6482</v>
      </c>
      <c r="C1388" s="30" t="s">
        <v>2764</v>
      </c>
      <c r="D1388" s="30">
        <v>1550</v>
      </c>
      <c r="E1388" s="30"/>
      <c r="F1388" s="30"/>
      <c r="G1388" s="30"/>
      <c r="H1388" s="30"/>
      <c r="I1388" s="30"/>
      <c r="J1388" s="30"/>
      <c r="K1388" s="30"/>
      <c r="L1388" s="30"/>
      <c r="M1388" s="30"/>
      <c r="N1388" s="30"/>
      <c r="O1388" s="30"/>
      <c r="P1388" s="30"/>
      <c r="Q1388" s="30"/>
      <c r="R1388" s="30"/>
      <c r="S1388" s="30"/>
      <c r="T1388" s="30"/>
      <c r="U1388" s="30"/>
      <c r="V1388" s="30"/>
      <c r="W1388" s="30"/>
      <c r="X1388" s="30"/>
      <c r="Y1388" s="30"/>
      <c r="Z1388" s="30"/>
      <c r="AA1388" s="30"/>
      <c r="AB1388" s="30"/>
      <c r="AC1388" s="30"/>
      <c r="AD1388" s="30"/>
      <c r="AE1388" s="30"/>
      <c r="AF1388" s="30"/>
      <c r="AG1388" s="30"/>
      <c r="AH1388" s="30"/>
      <c r="AI1388" s="30"/>
      <c r="AJ1388" s="30"/>
      <c r="AK1388" s="30"/>
      <c r="AL1388" s="30"/>
      <c r="AM1388" s="30"/>
      <c r="AN1388" s="30"/>
      <c r="AO1388" s="30"/>
      <c r="AP1388" s="30"/>
      <c r="AQ1388" s="30"/>
      <c r="AR1388" s="30"/>
      <c r="AS1388" s="30"/>
      <c r="AT1388" s="30"/>
      <c r="AU1388" s="30"/>
      <c r="AV1388" s="30"/>
      <c r="AW1388" s="30"/>
      <c r="AX1388" s="30"/>
      <c r="AY1388" s="30"/>
      <c r="AZ1388" s="30"/>
      <c r="BA1388" s="30"/>
      <c r="BB1388" s="30"/>
      <c r="BC1388" s="30"/>
      <c r="BD1388" s="30"/>
      <c r="BE1388" s="30"/>
      <c r="BF1388" s="30"/>
      <c r="BG1388" s="30"/>
      <c r="BH1388" s="30"/>
      <c r="BI1388" s="30"/>
      <c r="BJ1388" s="30"/>
      <c r="BK1388" s="30"/>
      <c r="BL1388" s="30"/>
      <c r="BM1388" s="30"/>
      <c r="BN1388" s="30"/>
      <c r="BO1388" s="30"/>
      <c r="BP1388" s="30"/>
      <c r="BQ1388" s="30"/>
      <c r="BR1388" s="30"/>
      <c r="BS1388" s="30"/>
      <c r="BT1388" s="30"/>
      <c r="BU1388" s="30"/>
      <c r="BV1388" s="30"/>
      <c r="BW1388" s="30"/>
      <c r="BX1388" s="30"/>
      <c r="BY1388" s="30"/>
      <c r="BZ1388" s="30"/>
      <c r="CA1388" s="30"/>
      <c r="CB1388" s="30"/>
      <c r="CC1388" s="30"/>
      <c r="CD1388" s="30"/>
      <c r="CE1388" s="30"/>
      <c r="CF1388" s="30"/>
      <c r="CG1388" s="30"/>
      <c r="CH1388" s="30"/>
      <c r="CI1388" s="30"/>
      <c r="CJ1388" s="30"/>
      <c r="CK1388" s="30"/>
      <c r="CL1388" s="30"/>
      <c r="CM1388" s="30"/>
      <c r="CN1388" s="30"/>
      <c r="CO1388" s="30"/>
      <c r="CP1388" s="30"/>
      <c r="CQ1388" s="30"/>
      <c r="CR1388" s="30"/>
    </row>
    <row r="1389" spans="1:96" x14ac:dyDescent="0.25">
      <c r="A1389" s="30" t="s">
        <v>1361</v>
      </c>
      <c r="B1389" s="30">
        <v>6486</v>
      </c>
      <c r="C1389" s="30" t="s">
        <v>2888</v>
      </c>
      <c r="D1389" s="30">
        <v>2180</v>
      </c>
      <c r="E1389" s="30"/>
      <c r="F1389" s="30"/>
      <c r="G1389" s="30"/>
      <c r="H1389" s="30"/>
      <c r="I1389" s="30"/>
      <c r="J1389" s="30"/>
      <c r="K1389" s="30"/>
      <c r="L1389" s="30"/>
      <c r="M1389" s="30"/>
      <c r="N1389" s="30"/>
      <c r="O1389" s="30"/>
      <c r="P1389" s="30"/>
      <c r="Q1389" s="30"/>
      <c r="R1389" s="30"/>
      <c r="S1389" s="30"/>
      <c r="T1389" s="30"/>
      <c r="U1389" s="30"/>
      <c r="V1389" s="30"/>
      <c r="W1389" s="30"/>
      <c r="X1389" s="30"/>
      <c r="Y1389" s="30"/>
      <c r="Z1389" s="30"/>
      <c r="AA1389" s="30"/>
      <c r="AB1389" s="30"/>
      <c r="AC1389" s="30"/>
      <c r="AD1389" s="30"/>
      <c r="AE1389" s="30"/>
      <c r="AF1389" s="30"/>
      <c r="AG1389" s="30"/>
      <c r="AH1389" s="30"/>
      <c r="AI1389" s="30"/>
      <c r="AJ1389" s="30"/>
      <c r="AK1389" s="30"/>
      <c r="AL1389" s="30"/>
      <c r="AM1389" s="30"/>
      <c r="AN1389" s="30"/>
      <c r="AO1389" s="30"/>
      <c r="AP1389" s="30"/>
      <c r="AQ1389" s="30"/>
      <c r="AR1389" s="30"/>
      <c r="AS1389" s="30"/>
      <c r="AT1389" s="30"/>
      <c r="AU1389" s="30"/>
      <c r="AV1389" s="30"/>
      <c r="AW1389" s="30"/>
      <c r="AX1389" s="30"/>
      <c r="AY1389" s="30"/>
      <c r="AZ1389" s="30"/>
      <c r="BA1389" s="30"/>
      <c r="BB1389" s="30"/>
      <c r="BC1389" s="30"/>
      <c r="BD1389" s="30"/>
      <c r="BE1389" s="30"/>
      <c r="BF1389" s="30"/>
      <c r="BG1389" s="30"/>
      <c r="BH1389" s="30"/>
      <c r="BI1389" s="30"/>
      <c r="BJ1389" s="30"/>
      <c r="BK1389" s="30"/>
      <c r="BL1389" s="30"/>
      <c r="BM1389" s="30"/>
      <c r="BN1389" s="30"/>
      <c r="BO1389" s="30"/>
      <c r="BP1389" s="30"/>
      <c r="BQ1389" s="30"/>
      <c r="BR1389" s="30"/>
      <c r="BS1389" s="30"/>
      <c r="BT1389" s="30"/>
      <c r="BU1389" s="30"/>
      <c r="BV1389" s="30"/>
      <c r="BW1389" s="30"/>
      <c r="BX1389" s="30"/>
      <c r="BY1389" s="30"/>
      <c r="BZ1389" s="30"/>
      <c r="CA1389" s="30"/>
      <c r="CB1389" s="30"/>
      <c r="CC1389" s="30"/>
      <c r="CD1389" s="30"/>
      <c r="CE1389" s="30"/>
      <c r="CF1389" s="30"/>
      <c r="CG1389" s="30"/>
      <c r="CH1389" s="30"/>
      <c r="CI1389" s="30"/>
      <c r="CJ1389" s="30"/>
      <c r="CK1389" s="30"/>
      <c r="CL1389" s="30"/>
      <c r="CM1389" s="30"/>
      <c r="CN1389" s="30"/>
      <c r="CO1389" s="30"/>
      <c r="CP1389" s="30"/>
      <c r="CQ1389" s="30"/>
      <c r="CR1389" s="30"/>
    </row>
    <row r="1390" spans="1:96" x14ac:dyDescent="0.25">
      <c r="A1390" s="30" t="s">
        <v>1362</v>
      </c>
      <c r="B1390" s="30">
        <v>6494</v>
      </c>
      <c r="C1390" s="30" t="s">
        <v>2888</v>
      </c>
      <c r="D1390" s="30">
        <v>2180</v>
      </c>
      <c r="E1390" s="30"/>
      <c r="F1390" s="30"/>
      <c r="G1390" s="30"/>
      <c r="H1390" s="30"/>
      <c r="I1390" s="30"/>
      <c r="J1390" s="30"/>
      <c r="K1390" s="30"/>
      <c r="L1390" s="30"/>
      <c r="M1390" s="30"/>
      <c r="N1390" s="30"/>
      <c r="O1390" s="30"/>
      <c r="P1390" s="30"/>
      <c r="Q1390" s="30"/>
      <c r="R1390" s="30"/>
      <c r="S1390" s="30"/>
      <c r="T1390" s="30"/>
      <c r="U1390" s="30"/>
      <c r="V1390" s="30"/>
      <c r="W1390" s="30"/>
      <c r="X1390" s="30"/>
      <c r="Y1390" s="30"/>
      <c r="Z1390" s="30"/>
      <c r="AA1390" s="30"/>
      <c r="AB1390" s="30"/>
      <c r="AC1390" s="30"/>
      <c r="AD1390" s="30"/>
      <c r="AE1390" s="30"/>
      <c r="AF1390" s="30"/>
      <c r="AG1390" s="30"/>
      <c r="AH1390" s="30"/>
      <c r="AI1390" s="30"/>
      <c r="AJ1390" s="30"/>
      <c r="AK1390" s="30"/>
      <c r="AL1390" s="30"/>
      <c r="AM1390" s="30"/>
      <c r="AN1390" s="30"/>
      <c r="AO1390" s="30"/>
      <c r="AP1390" s="30"/>
      <c r="AQ1390" s="30"/>
      <c r="AR1390" s="30"/>
      <c r="AS1390" s="30"/>
      <c r="AT1390" s="30"/>
      <c r="AU1390" s="30"/>
      <c r="AV1390" s="30"/>
      <c r="AW1390" s="30"/>
      <c r="AX1390" s="30"/>
      <c r="AY1390" s="30"/>
      <c r="AZ1390" s="30"/>
      <c r="BA1390" s="30"/>
      <c r="BB1390" s="30"/>
      <c r="BC1390" s="30"/>
      <c r="BD1390" s="30"/>
      <c r="BE1390" s="30"/>
      <c r="BF1390" s="30"/>
      <c r="BG1390" s="30"/>
      <c r="BH1390" s="30"/>
      <c r="BI1390" s="30"/>
      <c r="BJ1390" s="30"/>
      <c r="BK1390" s="30"/>
      <c r="BL1390" s="30"/>
      <c r="BM1390" s="30"/>
      <c r="BN1390" s="30"/>
      <c r="BO1390" s="30"/>
      <c r="BP1390" s="30"/>
      <c r="BQ1390" s="30"/>
      <c r="BR1390" s="30"/>
      <c r="BS1390" s="30"/>
      <c r="BT1390" s="30"/>
      <c r="BU1390" s="30"/>
      <c r="BV1390" s="30"/>
      <c r="BW1390" s="30"/>
      <c r="BX1390" s="30"/>
      <c r="BY1390" s="30"/>
      <c r="BZ1390" s="30"/>
      <c r="CA1390" s="30"/>
      <c r="CB1390" s="30"/>
      <c r="CC1390" s="30"/>
      <c r="CD1390" s="30"/>
      <c r="CE1390" s="30"/>
      <c r="CF1390" s="30"/>
      <c r="CG1390" s="30"/>
      <c r="CH1390" s="30"/>
      <c r="CI1390" s="30"/>
      <c r="CJ1390" s="30"/>
      <c r="CK1390" s="30"/>
      <c r="CL1390" s="30"/>
      <c r="CM1390" s="30"/>
      <c r="CN1390" s="30"/>
      <c r="CO1390" s="30"/>
      <c r="CP1390" s="30"/>
      <c r="CQ1390" s="30"/>
      <c r="CR1390" s="30"/>
    </row>
    <row r="1391" spans="1:96" x14ac:dyDescent="0.25">
      <c r="A1391" s="30" t="s">
        <v>1363</v>
      </c>
      <c r="B1391" s="30">
        <v>6490</v>
      </c>
      <c r="C1391" s="30" t="s">
        <v>2888</v>
      </c>
      <c r="D1391" s="30">
        <v>2180</v>
      </c>
      <c r="E1391" s="30"/>
      <c r="F1391" s="30"/>
      <c r="G1391" s="30"/>
      <c r="H1391" s="30"/>
      <c r="I1391" s="30"/>
      <c r="J1391" s="30"/>
      <c r="K1391" s="30"/>
      <c r="L1391" s="30"/>
      <c r="M1391" s="30"/>
      <c r="N1391" s="30"/>
      <c r="O1391" s="30"/>
      <c r="P1391" s="30"/>
      <c r="Q1391" s="30"/>
      <c r="R1391" s="30"/>
      <c r="S1391" s="30"/>
      <c r="T1391" s="30"/>
      <c r="U1391" s="30"/>
      <c r="V1391" s="30"/>
      <c r="W1391" s="30"/>
      <c r="X1391" s="30"/>
      <c r="Y1391" s="30"/>
      <c r="Z1391" s="30"/>
      <c r="AA1391" s="30"/>
      <c r="AB1391" s="30"/>
      <c r="AC1391" s="30"/>
      <c r="AD1391" s="30"/>
      <c r="AE1391" s="30"/>
      <c r="AF1391" s="30"/>
      <c r="AG1391" s="30"/>
      <c r="AH1391" s="30"/>
      <c r="AI1391" s="30"/>
      <c r="AJ1391" s="30"/>
      <c r="AK1391" s="30"/>
      <c r="AL1391" s="30"/>
      <c r="AM1391" s="30"/>
      <c r="AN1391" s="30"/>
      <c r="AO1391" s="30"/>
      <c r="AP1391" s="30"/>
      <c r="AQ1391" s="30"/>
      <c r="AR1391" s="30"/>
      <c r="AS1391" s="30"/>
      <c r="AT1391" s="30"/>
      <c r="AU1391" s="30"/>
      <c r="AV1391" s="30"/>
      <c r="AW1391" s="30"/>
      <c r="AX1391" s="30"/>
      <c r="AY1391" s="30"/>
      <c r="AZ1391" s="30"/>
      <c r="BA1391" s="30"/>
      <c r="BB1391" s="30"/>
      <c r="BC1391" s="30"/>
      <c r="BD1391" s="30"/>
      <c r="BE1391" s="30"/>
      <c r="BF1391" s="30"/>
      <c r="BG1391" s="30"/>
      <c r="BH1391" s="30"/>
      <c r="BI1391" s="30"/>
      <c r="BJ1391" s="30"/>
      <c r="BK1391" s="30"/>
      <c r="BL1391" s="30"/>
      <c r="BM1391" s="30"/>
      <c r="BN1391" s="30"/>
      <c r="BO1391" s="30"/>
      <c r="BP1391" s="30"/>
      <c r="BQ1391" s="30"/>
      <c r="BR1391" s="30"/>
      <c r="BS1391" s="30"/>
      <c r="BT1391" s="30"/>
      <c r="BU1391" s="30"/>
      <c r="BV1391" s="30"/>
      <c r="BW1391" s="30"/>
      <c r="BX1391" s="30"/>
      <c r="BY1391" s="30"/>
      <c r="BZ1391" s="30"/>
      <c r="CA1391" s="30"/>
      <c r="CB1391" s="30"/>
      <c r="CC1391" s="30"/>
      <c r="CD1391" s="30"/>
      <c r="CE1391" s="30"/>
      <c r="CF1391" s="30"/>
      <c r="CG1391" s="30"/>
      <c r="CH1391" s="30"/>
      <c r="CI1391" s="30"/>
      <c r="CJ1391" s="30"/>
      <c r="CK1391" s="30"/>
      <c r="CL1391" s="30"/>
      <c r="CM1391" s="30"/>
      <c r="CN1391" s="30"/>
      <c r="CO1391" s="30"/>
      <c r="CP1391" s="30"/>
      <c r="CQ1391" s="30"/>
      <c r="CR1391" s="30"/>
    </row>
    <row r="1392" spans="1:96" x14ac:dyDescent="0.25">
      <c r="A1392" s="30" t="s">
        <v>1364</v>
      </c>
      <c r="B1392" s="30">
        <v>6498</v>
      </c>
      <c r="C1392" s="30" t="s">
        <v>2671</v>
      </c>
      <c r="D1392" s="30">
        <v>470</v>
      </c>
      <c r="E1392" s="30"/>
      <c r="F1392" s="30"/>
      <c r="G1392" s="30"/>
      <c r="H1392" s="30"/>
      <c r="I1392" s="30"/>
      <c r="J1392" s="30"/>
      <c r="K1392" s="30"/>
      <c r="L1392" s="30"/>
      <c r="M1392" s="30"/>
      <c r="N1392" s="30"/>
      <c r="O1392" s="30"/>
      <c r="P1392" s="30"/>
      <c r="Q1392" s="30"/>
      <c r="R1392" s="30"/>
      <c r="S1392" s="30"/>
      <c r="T1392" s="30"/>
      <c r="U1392" s="30"/>
      <c r="V1392" s="30"/>
      <c r="W1392" s="30"/>
      <c r="X1392" s="30"/>
      <c r="Y1392" s="30"/>
      <c r="Z1392" s="30"/>
      <c r="AA1392" s="30"/>
      <c r="AB1392" s="30"/>
      <c r="AC1392" s="30"/>
      <c r="AD1392" s="30"/>
      <c r="AE1392" s="30"/>
      <c r="AF1392" s="30"/>
      <c r="AG1392" s="30"/>
      <c r="AH1392" s="30"/>
      <c r="AI1392" s="30"/>
      <c r="AJ1392" s="30"/>
      <c r="AK1392" s="30"/>
      <c r="AL1392" s="30"/>
      <c r="AM1392" s="30"/>
      <c r="AN1392" s="30"/>
      <c r="AO1392" s="30"/>
      <c r="AP1392" s="30"/>
      <c r="AQ1392" s="30"/>
      <c r="AR1392" s="30"/>
      <c r="AS1392" s="30"/>
      <c r="AT1392" s="30"/>
      <c r="AU1392" s="30"/>
      <c r="AV1392" s="30"/>
      <c r="AW1392" s="30"/>
      <c r="AX1392" s="30"/>
      <c r="AY1392" s="30"/>
      <c r="AZ1392" s="30"/>
      <c r="BA1392" s="30"/>
      <c r="BB1392" s="30"/>
      <c r="BC1392" s="30"/>
      <c r="BD1392" s="30"/>
      <c r="BE1392" s="30"/>
      <c r="BF1392" s="30"/>
      <c r="BG1392" s="30"/>
      <c r="BH1392" s="30"/>
      <c r="BI1392" s="30"/>
      <c r="BJ1392" s="30"/>
      <c r="BK1392" s="30"/>
      <c r="BL1392" s="30"/>
      <c r="BM1392" s="30"/>
      <c r="BN1392" s="30"/>
      <c r="BO1392" s="30"/>
      <c r="BP1392" s="30"/>
      <c r="BQ1392" s="30"/>
      <c r="BR1392" s="30"/>
      <c r="BS1392" s="30"/>
      <c r="BT1392" s="30"/>
      <c r="BU1392" s="30"/>
      <c r="BV1392" s="30"/>
      <c r="BW1392" s="30"/>
      <c r="BX1392" s="30"/>
      <c r="BY1392" s="30"/>
      <c r="BZ1392" s="30"/>
      <c r="CA1392" s="30"/>
      <c r="CB1392" s="30"/>
      <c r="CC1392" s="30"/>
      <c r="CD1392" s="30"/>
      <c r="CE1392" s="30"/>
      <c r="CF1392" s="30"/>
      <c r="CG1392" s="30"/>
      <c r="CH1392" s="30"/>
      <c r="CI1392" s="30"/>
      <c r="CJ1392" s="30"/>
      <c r="CK1392" s="30"/>
      <c r="CL1392" s="30"/>
      <c r="CM1392" s="30"/>
      <c r="CN1392" s="30"/>
      <c r="CO1392" s="30"/>
      <c r="CP1392" s="30"/>
      <c r="CQ1392" s="30"/>
      <c r="CR1392" s="30"/>
    </row>
    <row r="1393" spans="1:96" x14ac:dyDescent="0.25">
      <c r="A1393" s="30" t="s">
        <v>1365</v>
      </c>
      <c r="B1393" s="30">
        <v>6504</v>
      </c>
      <c r="C1393" s="30" t="s">
        <v>2804</v>
      </c>
      <c r="D1393" s="30">
        <v>2690</v>
      </c>
      <c r="E1393" s="30"/>
      <c r="F1393" s="30"/>
      <c r="G1393" s="30"/>
      <c r="H1393" s="30"/>
      <c r="I1393" s="30"/>
      <c r="J1393" s="30"/>
      <c r="K1393" s="30"/>
      <c r="L1393" s="30"/>
      <c r="M1393" s="30"/>
      <c r="N1393" s="30"/>
      <c r="O1393" s="30"/>
      <c r="P1393" s="30"/>
      <c r="Q1393" s="30"/>
      <c r="R1393" s="30"/>
      <c r="S1393" s="30"/>
      <c r="T1393" s="30"/>
      <c r="U1393" s="30"/>
      <c r="V1393" s="30"/>
      <c r="W1393" s="30"/>
      <c r="X1393" s="30"/>
      <c r="Y1393" s="30"/>
      <c r="Z1393" s="30"/>
      <c r="AA1393" s="30"/>
      <c r="AB1393" s="30"/>
      <c r="AC1393" s="30"/>
      <c r="AD1393" s="30"/>
      <c r="AE1393" s="30"/>
      <c r="AF1393" s="30"/>
      <c r="AG1393" s="30"/>
      <c r="AH1393" s="30"/>
      <c r="AI1393" s="30"/>
      <c r="AJ1393" s="30"/>
      <c r="AK1393" s="30"/>
      <c r="AL1393" s="30"/>
      <c r="AM1393" s="30"/>
      <c r="AN1393" s="30"/>
      <c r="AO1393" s="30"/>
      <c r="AP1393" s="30"/>
      <c r="AQ1393" s="30"/>
      <c r="AR1393" s="30"/>
      <c r="AS1393" s="30"/>
      <c r="AT1393" s="30"/>
      <c r="AU1393" s="30"/>
      <c r="AV1393" s="30"/>
      <c r="AW1393" s="30"/>
      <c r="AX1393" s="30"/>
      <c r="AY1393" s="30"/>
      <c r="AZ1393" s="30"/>
      <c r="BA1393" s="30"/>
      <c r="BB1393" s="30"/>
      <c r="BC1393" s="30"/>
      <c r="BD1393" s="30"/>
      <c r="BE1393" s="30"/>
      <c r="BF1393" s="30"/>
      <c r="BG1393" s="30"/>
      <c r="BH1393" s="30"/>
      <c r="BI1393" s="30"/>
      <c r="BJ1393" s="30"/>
      <c r="BK1393" s="30"/>
      <c r="BL1393" s="30"/>
      <c r="BM1393" s="30"/>
      <c r="BN1393" s="30"/>
      <c r="BO1393" s="30"/>
      <c r="BP1393" s="30"/>
      <c r="BQ1393" s="30"/>
      <c r="BR1393" s="30"/>
      <c r="BS1393" s="30"/>
      <c r="BT1393" s="30"/>
      <c r="BU1393" s="30"/>
      <c r="BV1393" s="30"/>
      <c r="BW1393" s="30"/>
      <c r="BX1393" s="30"/>
      <c r="BY1393" s="30"/>
      <c r="BZ1393" s="30"/>
      <c r="CA1393" s="30"/>
      <c r="CB1393" s="30"/>
      <c r="CC1393" s="30"/>
      <c r="CD1393" s="30"/>
      <c r="CE1393" s="30"/>
      <c r="CF1393" s="30"/>
      <c r="CG1393" s="30"/>
      <c r="CH1393" s="30"/>
      <c r="CI1393" s="30"/>
      <c r="CJ1393" s="30"/>
      <c r="CK1393" s="30"/>
      <c r="CL1393" s="30"/>
      <c r="CM1393" s="30"/>
      <c r="CN1393" s="30"/>
      <c r="CO1393" s="30"/>
      <c r="CP1393" s="30"/>
      <c r="CQ1393" s="30"/>
      <c r="CR1393" s="30"/>
    </row>
    <row r="1394" spans="1:96" x14ac:dyDescent="0.25">
      <c r="A1394" s="30" t="s">
        <v>1366</v>
      </c>
      <c r="B1394" s="30">
        <v>6508</v>
      </c>
      <c r="C1394" s="30" t="s">
        <v>2642</v>
      </c>
      <c r="D1394" s="30">
        <v>880</v>
      </c>
      <c r="E1394" s="30"/>
      <c r="F1394" s="30"/>
      <c r="G1394" s="30"/>
      <c r="H1394" s="30"/>
      <c r="I1394" s="30"/>
      <c r="J1394" s="30"/>
      <c r="K1394" s="30"/>
      <c r="L1394" s="30"/>
      <c r="M1394" s="30"/>
      <c r="N1394" s="30"/>
      <c r="O1394" s="30"/>
      <c r="P1394" s="30"/>
      <c r="Q1394" s="30"/>
      <c r="R1394" s="30"/>
      <c r="S1394" s="30"/>
      <c r="T1394" s="30"/>
      <c r="U1394" s="30"/>
      <c r="V1394" s="30"/>
      <c r="W1394" s="30"/>
      <c r="X1394" s="30"/>
      <c r="Y1394" s="30"/>
      <c r="Z1394" s="30"/>
      <c r="AA1394" s="30"/>
      <c r="AB1394" s="30"/>
      <c r="AC1394" s="30"/>
      <c r="AD1394" s="30"/>
      <c r="AE1394" s="30"/>
      <c r="AF1394" s="30"/>
      <c r="AG1394" s="30"/>
      <c r="AH1394" s="30"/>
      <c r="AI1394" s="30"/>
      <c r="AJ1394" s="30"/>
      <c r="AK1394" s="30"/>
      <c r="AL1394" s="30"/>
      <c r="AM1394" s="30"/>
      <c r="AN1394" s="30"/>
      <c r="AO1394" s="30"/>
      <c r="AP1394" s="30"/>
      <c r="AQ1394" s="30"/>
      <c r="AR1394" s="30"/>
      <c r="AS1394" s="30"/>
      <c r="AT1394" s="30"/>
      <c r="AU1394" s="30"/>
      <c r="AV1394" s="30"/>
      <c r="AW1394" s="30"/>
      <c r="AX1394" s="30"/>
      <c r="AY1394" s="30"/>
      <c r="AZ1394" s="30"/>
      <c r="BA1394" s="30"/>
      <c r="BB1394" s="30"/>
      <c r="BC1394" s="30"/>
      <c r="BD1394" s="30"/>
      <c r="BE1394" s="30"/>
      <c r="BF1394" s="30"/>
      <c r="BG1394" s="30"/>
      <c r="BH1394" s="30"/>
      <c r="BI1394" s="30"/>
      <c r="BJ1394" s="30"/>
      <c r="BK1394" s="30"/>
      <c r="BL1394" s="30"/>
      <c r="BM1394" s="30"/>
      <c r="BN1394" s="30"/>
      <c r="BO1394" s="30"/>
      <c r="BP1394" s="30"/>
      <c r="BQ1394" s="30"/>
      <c r="BR1394" s="30"/>
      <c r="BS1394" s="30"/>
      <c r="BT1394" s="30"/>
      <c r="BU1394" s="30"/>
      <c r="BV1394" s="30"/>
      <c r="BW1394" s="30"/>
      <c r="BX1394" s="30"/>
      <c r="BY1394" s="30"/>
      <c r="BZ1394" s="30"/>
      <c r="CA1394" s="30"/>
      <c r="CB1394" s="30"/>
      <c r="CC1394" s="30"/>
      <c r="CD1394" s="30"/>
      <c r="CE1394" s="30"/>
      <c r="CF1394" s="30"/>
      <c r="CG1394" s="30"/>
      <c r="CH1394" s="30"/>
      <c r="CI1394" s="30"/>
      <c r="CJ1394" s="30"/>
      <c r="CK1394" s="30"/>
      <c r="CL1394" s="30"/>
      <c r="CM1394" s="30"/>
      <c r="CN1394" s="30"/>
      <c r="CO1394" s="30"/>
      <c r="CP1394" s="30"/>
      <c r="CQ1394" s="30"/>
      <c r="CR1394" s="30"/>
    </row>
    <row r="1395" spans="1:96" x14ac:dyDescent="0.25">
      <c r="A1395" s="30" t="s">
        <v>1367</v>
      </c>
      <c r="B1395" s="30">
        <v>6509</v>
      </c>
      <c r="C1395" s="30" t="s">
        <v>2642</v>
      </c>
      <c r="D1395" s="30">
        <v>880</v>
      </c>
      <c r="E1395" s="30"/>
      <c r="F1395" s="30"/>
      <c r="G1395" s="30"/>
      <c r="H1395" s="30"/>
      <c r="I1395" s="30"/>
      <c r="J1395" s="30"/>
      <c r="K1395" s="30"/>
      <c r="L1395" s="30"/>
      <c r="M1395" s="30"/>
      <c r="N1395" s="30"/>
      <c r="O1395" s="30"/>
      <c r="P1395" s="30"/>
      <c r="Q1395" s="30"/>
      <c r="R1395" s="30"/>
      <c r="S1395" s="30"/>
      <c r="T1395" s="30"/>
      <c r="U1395" s="30"/>
      <c r="V1395" s="30"/>
      <c r="W1395" s="30"/>
      <c r="X1395" s="30"/>
      <c r="Y1395" s="30"/>
      <c r="Z1395" s="30"/>
      <c r="AA1395" s="30"/>
      <c r="AB1395" s="30"/>
      <c r="AC1395" s="30"/>
      <c r="AD1395" s="30"/>
      <c r="AE1395" s="30"/>
      <c r="AF1395" s="30"/>
      <c r="AG1395" s="30"/>
      <c r="AH1395" s="30"/>
      <c r="AI1395" s="30"/>
      <c r="AJ1395" s="30"/>
      <c r="AK1395" s="30"/>
      <c r="AL1395" s="30"/>
      <c r="AM1395" s="30"/>
      <c r="AN1395" s="30"/>
      <c r="AO1395" s="30"/>
      <c r="AP1395" s="30"/>
      <c r="AQ1395" s="30"/>
      <c r="AR1395" s="30"/>
      <c r="AS1395" s="30"/>
      <c r="AT1395" s="30"/>
      <c r="AU1395" s="30"/>
      <c r="AV1395" s="30"/>
      <c r="AW1395" s="30"/>
      <c r="AX1395" s="30"/>
      <c r="AY1395" s="30"/>
      <c r="AZ1395" s="30"/>
      <c r="BA1395" s="30"/>
      <c r="BB1395" s="30"/>
      <c r="BC1395" s="30"/>
      <c r="BD1395" s="30"/>
      <c r="BE1395" s="30"/>
      <c r="BF1395" s="30"/>
      <c r="BG1395" s="30"/>
      <c r="BH1395" s="30"/>
      <c r="BI1395" s="30"/>
      <c r="BJ1395" s="30"/>
      <c r="BK1395" s="30"/>
      <c r="BL1395" s="30"/>
      <c r="BM1395" s="30"/>
      <c r="BN1395" s="30"/>
      <c r="BO1395" s="30"/>
      <c r="BP1395" s="30"/>
      <c r="BQ1395" s="30"/>
      <c r="BR1395" s="30"/>
      <c r="BS1395" s="30"/>
      <c r="BT1395" s="30"/>
      <c r="BU1395" s="30"/>
      <c r="BV1395" s="30"/>
      <c r="BW1395" s="30"/>
      <c r="BX1395" s="30"/>
      <c r="BY1395" s="30"/>
      <c r="BZ1395" s="30"/>
      <c r="CA1395" s="30"/>
      <c r="CB1395" s="30"/>
      <c r="CC1395" s="30"/>
      <c r="CD1395" s="30"/>
      <c r="CE1395" s="30"/>
      <c r="CF1395" s="30"/>
      <c r="CG1395" s="30"/>
      <c r="CH1395" s="30"/>
      <c r="CI1395" s="30"/>
      <c r="CJ1395" s="30"/>
      <c r="CK1395" s="30"/>
      <c r="CL1395" s="30"/>
      <c r="CM1395" s="30"/>
      <c r="CN1395" s="30"/>
      <c r="CO1395" s="30"/>
      <c r="CP1395" s="30"/>
      <c r="CQ1395" s="30"/>
      <c r="CR1395" s="30"/>
    </row>
    <row r="1396" spans="1:96" x14ac:dyDescent="0.25">
      <c r="A1396" s="30" t="s">
        <v>1368</v>
      </c>
      <c r="B1396" s="30">
        <v>6546</v>
      </c>
      <c r="C1396" s="30" t="s">
        <v>2696</v>
      </c>
      <c r="D1396" s="30">
        <v>180</v>
      </c>
      <c r="E1396" s="30"/>
      <c r="F1396" s="30"/>
      <c r="G1396" s="30"/>
      <c r="H1396" s="30"/>
      <c r="I1396" s="30"/>
      <c r="J1396" s="30"/>
      <c r="K1396" s="30"/>
      <c r="L1396" s="30"/>
      <c r="M1396" s="30"/>
      <c r="N1396" s="30"/>
      <c r="O1396" s="30"/>
      <c r="P1396" s="30"/>
      <c r="Q1396" s="30"/>
      <c r="R1396" s="30"/>
      <c r="S1396" s="30"/>
      <c r="T1396" s="30"/>
      <c r="U1396" s="30"/>
      <c r="V1396" s="30"/>
      <c r="W1396" s="30"/>
      <c r="X1396" s="30"/>
      <c r="Y1396" s="30"/>
      <c r="Z1396" s="30"/>
      <c r="AA1396" s="30"/>
      <c r="AB1396" s="30"/>
      <c r="AC1396" s="30"/>
      <c r="AD1396" s="30"/>
      <c r="AE1396" s="30"/>
      <c r="AF1396" s="30"/>
      <c r="AG1396" s="30"/>
      <c r="AH1396" s="30"/>
      <c r="AI1396" s="30"/>
      <c r="AJ1396" s="30"/>
      <c r="AK1396" s="30"/>
      <c r="AL1396" s="30"/>
      <c r="AM1396" s="30"/>
      <c r="AN1396" s="30"/>
      <c r="AO1396" s="30"/>
      <c r="AP1396" s="30"/>
      <c r="AQ1396" s="30"/>
      <c r="AR1396" s="30"/>
      <c r="AS1396" s="30"/>
      <c r="AT1396" s="30"/>
      <c r="AU1396" s="30"/>
      <c r="AV1396" s="30"/>
      <c r="AW1396" s="30"/>
      <c r="AX1396" s="30"/>
      <c r="AY1396" s="30"/>
      <c r="AZ1396" s="30"/>
      <c r="BA1396" s="30"/>
      <c r="BB1396" s="30"/>
      <c r="BC1396" s="30"/>
      <c r="BD1396" s="30"/>
      <c r="BE1396" s="30"/>
      <c r="BF1396" s="30"/>
      <c r="BG1396" s="30"/>
      <c r="BH1396" s="30"/>
      <c r="BI1396" s="30"/>
      <c r="BJ1396" s="30"/>
      <c r="BK1396" s="30"/>
      <c r="BL1396" s="30"/>
      <c r="BM1396" s="30"/>
      <c r="BN1396" s="30"/>
      <c r="BO1396" s="30"/>
      <c r="BP1396" s="30"/>
      <c r="BQ1396" s="30"/>
      <c r="BR1396" s="30"/>
      <c r="BS1396" s="30"/>
      <c r="BT1396" s="30"/>
      <c r="BU1396" s="30"/>
      <c r="BV1396" s="30"/>
      <c r="BW1396" s="30"/>
      <c r="BX1396" s="30"/>
      <c r="BY1396" s="30"/>
      <c r="BZ1396" s="30"/>
      <c r="CA1396" s="30"/>
      <c r="CB1396" s="30"/>
      <c r="CC1396" s="30"/>
      <c r="CD1396" s="30"/>
      <c r="CE1396" s="30"/>
      <c r="CF1396" s="30"/>
      <c r="CG1396" s="30"/>
      <c r="CH1396" s="30"/>
      <c r="CI1396" s="30"/>
      <c r="CJ1396" s="30"/>
      <c r="CK1396" s="30"/>
      <c r="CL1396" s="30"/>
      <c r="CM1396" s="30"/>
      <c r="CN1396" s="30"/>
      <c r="CO1396" s="30"/>
      <c r="CP1396" s="30"/>
      <c r="CQ1396" s="30"/>
      <c r="CR1396" s="30"/>
    </row>
    <row r="1397" spans="1:96" x14ac:dyDescent="0.25">
      <c r="A1397" s="30" t="s">
        <v>1369</v>
      </c>
      <c r="B1397" s="30">
        <v>6554</v>
      </c>
      <c r="C1397" s="30" t="s">
        <v>2712</v>
      </c>
      <c r="D1397" s="30">
        <v>2000</v>
      </c>
      <c r="E1397" s="30"/>
      <c r="F1397" s="30"/>
      <c r="G1397" s="30"/>
      <c r="H1397" s="30"/>
      <c r="I1397" s="30"/>
      <c r="J1397" s="30"/>
      <c r="K1397" s="30"/>
      <c r="L1397" s="30"/>
      <c r="M1397" s="30"/>
      <c r="N1397" s="30"/>
      <c r="O1397" s="30"/>
      <c r="P1397" s="30"/>
      <c r="Q1397" s="30"/>
      <c r="R1397" s="30"/>
      <c r="S1397" s="30"/>
      <c r="T1397" s="30"/>
      <c r="U1397" s="30"/>
      <c r="V1397" s="30"/>
      <c r="W1397" s="30"/>
      <c r="X1397" s="30"/>
      <c r="Y1397" s="30"/>
      <c r="Z1397" s="30"/>
      <c r="AA1397" s="30"/>
      <c r="AB1397" s="30"/>
      <c r="AC1397" s="30"/>
      <c r="AD1397" s="30"/>
      <c r="AE1397" s="30"/>
      <c r="AF1397" s="30"/>
      <c r="AG1397" s="30"/>
      <c r="AH1397" s="30"/>
      <c r="AI1397" s="30"/>
      <c r="AJ1397" s="30"/>
      <c r="AK1397" s="30"/>
      <c r="AL1397" s="30"/>
      <c r="AM1397" s="30"/>
      <c r="AN1397" s="30"/>
      <c r="AO1397" s="30"/>
      <c r="AP1397" s="30"/>
      <c r="AQ1397" s="30"/>
      <c r="AR1397" s="30"/>
      <c r="AS1397" s="30"/>
      <c r="AT1397" s="30"/>
      <c r="AU1397" s="30"/>
      <c r="AV1397" s="30"/>
      <c r="AW1397" s="30"/>
      <c r="AX1397" s="30"/>
      <c r="AY1397" s="30"/>
      <c r="AZ1397" s="30"/>
      <c r="BA1397" s="30"/>
      <c r="BB1397" s="30"/>
      <c r="BC1397" s="30"/>
      <c r="BD1397" s="30"/>
      <c r="BE1397" s="30"/>
      <c r="BF1397" s="30"/>
      <c r="BG1397" s="30"/>
      <c r="BH1397" s="30"/>
      <c r="BI1397" s="30"/>
      <c r="BJ1397" s="30"/>
      <c r="BK1397" s="30"/>
      <c r="BL1397" s="30"/>
      <c r="BM1397" s="30"/>
      <c r="BN1397" s="30"/>
      <c r="BO1397" s="30"/>
      <c r="BP1397" s="30"/>
      <c r="BQ1397" s="30"/>
      <c r="BR1397" s="30"/>
      <c r="BS1397" s="30"/>
      <c r="BT1397" s="30"/>
      <c r="BU1397" s="30"/>
      <c r="BV1397" s="30"/>
      <c r="BW1397" s="30"/>
      <c r="BX1397" s="30"/>
      <c r="BY1397" s="30"/>
      <c r="BZ1397" s="30"/>
      <c r="CA1397" s="30"/>
      <c r="CB1397" s="30"/>
      <c r="CC1397" s="30"/>
      <c r="CD1397" s="30"/>
      <c r="CE1397" s="30"/>
      <c r="CF1397" s="30"/>
      <c r="CG1397" s="30"/>
      <c r="CH1397" s="30"/>
      <c r="CI1397" s="30"/>
      <c r="CJ1397" s="30"/>
      <c r="CK1397" s="30"/>
      <c r="CL1397" s="30"/>
      <c r="CM1397" s="30"/>
      <c r="CN1397" s="30"/>
      <c r="CO1397" s="30"/>
      <c r="CP1397" s="30"/>
      <c r="CQ1397" s="30"/>
      <c r="CR1397" s="30"/>
    </row>
    <row r="1398" spans="1:96" x14ac:dyDescent="0.25">
      <c r="A1398" s="30" t="s">
        <v>1370</v>
      </c>
      <c r="B1398" s="30">
        <v>6562</v>
      </c>
      <c r="C1398" s="30" t="s">
        <v>2712</v>
      </c>
      <c r="D1398" s="30">
        <v>2000</v>
      </c>
      <c r="E1398" s="30"/>
      <c r="F1398" s="30"/>
      <c r="G1398" s="30"/>
      <c r="H1398" s="30"/>
      <c r="I1398" s="30"/>
      <c r="J1398" s="30"/>
      <c r="K1398" s="30"/>
      <c r="L1398" s="30"/>
      <c r="M1398" s="30"/>
      <c r="N1398" s="30"/>
      <c r="O1398" s="30"/>
      <c r="P1398" s="30"/>
      <c r="Q1398" s="30"/>
      <c r="R1398" s="30"/>
      <c r="S1398" s="30"/>
      <c r="T1398" s="30"/>
      <c r="U1398" s="30"/>
      <c r="V1398" s="30"/>
      <c r="W1398" s="30"/>
      <c r="X1398" s="30"/>
      <c r="Y1398" s="30"/>
      <c r="Z1398" s="30"/>
      <c r="AA1398" s="30"/>
      <c r="AB1398" s="30"/>
      <c r="AC1398" s="30"/>
      <c r="AD1398" s="30"/>
      <c r="AE1398" s="30"/>
      <c r="AF1398" s="30"/>
      <c r="AG1398" s="30"/>
      <c r="AH1398" s="30"/>
      <c r="AI1398" s="30"/>
      <c r="AJ1398" s="30"/>
      <c r="AK1398" s="30"/>
      <c r="AL1398" s="30"/>
      <c r="AM1398" s="30"/>
      <c r="AN1398" s="30"/>
      <c r="AO1398" s="30"/>
      <c r="AP1398" s="30"/>
      <c r="AQ1398" s="30"/>
      <c r="AR1398" s="30"/>
      <c r="AS1398" s="30"/>
      <c r="AT1398" s="30"/>
      <c r="AU1398" s="30"/>
      <c r="AV1398" s="30"/>
      <c r="AW1398" s="30"/>
      <c r="AX1398" s="30"/>
      <c r="AY1398" s="30"/>
      <c r="AZ1398" s="30"/>
      <c r="BA1398" s="30"/>
      <c r="BB1398" s="30"/>
      <c r="BC1398" s="30"/>
      <c r="BD1398" s="30"/>
      <c r="BE1398" s="30"/>
      <c r="BF1398" s="30"/>
      <c r="BG1398" s="30"/>
      <c r="BH1398" s="30"/>
      <c r="BI1398" s="30"/>
      <c r="BJ1398" s="30"/>
      <c r="BK1398" s="30"/>
      <c r="BL1398" s="30"/>
      <c r="BM1398" s="30"/>
      <c r="BN1398" s="30"/>
      <c r="BO1398" s="30"/>
      <c r="BP1398" s="30"/>
      <c r="BQ1398" s="30"/>
      <c r="BR1398" s="30"/>
      <c r="BS1398" s="30"/>
      <c r="BT1398" s="30"/>
      <c r="BU1398" s="30"/>
      <c r="BV1398" s="30"/>
      <c r="BW1398" s="30"/>
      <c r="BX1398" s="30"/>
      <c r="BY1398" s="30"/>
      <c r="BZ1398" s="30"/>
      <c r="CA1398" s="30"/>
      <c r="CB1398" s="30"/>
      <c r="CC1398" s="30"/>
      <c r="CD1398" s="30"/>
      <c r="CE1398" s="30"/>
      <c r="CF1398" s="30"/>
      <c r="CG1398" s="30"/>
      <c r="CH1398" s="30"/>
      <c r="CI1398" s="30"/>
      <c r="CJ1398" s="30"/>
      <c r="CK1398" s="30"/>
      <c r="CL1398" s="30"/>
      <c r="CM1398" s="30"/>
      <c r="CN1398" s="30"/>
      <c r="CO1398" s="30"/>
      <c r="CP1398" s="30"/>
      <c r="CQ1398" s="30"/>
      <c r="CR1398" s="30"/>
    </row>
    <row r="1399" spans="1:96" x14ac:dyDescent="0.25">
      <c r="A1399" s="30" t="s">
        <v>1371</v>
      </c>
      <c r="B1399" s="30">
        <v>114</v>
      </c>
      <c r="C1399" s="30" t="s">
        <v>2685</v>
      </c>
      <c r="D1399" s="30">
        <v>100</v>
      </c>
      <c r="E1399" s="30"/>
      <c r="F1399" s="30"/>
      <c r="G1399" s="30"/>
      <c r="H1399" s="30"/>
      <c r="I1399" s="30"/>
      <c r="J1399" s="30"/>
      <c r="K1399" s="30"/>
      <c r="L1399" s="30"/>
      <c r="M1399" s="30"/>
      <c r="N1399" s="30"/>
      <c r="O1399" s="30"/>
      <c r="P1399" s="30"/>
      <c r="Q1399" s="30"/>
      <c r="R1399" s="30"/>
      <c r="S1399" s="30"/>
      <c r="T1399" s="30"/>
      <c r="U1399" s="30"/>
      <c r="V1399" s="30"/>
      <c r="W1399" s="30"/>
      <c r="X1399" s="30"/>
      <c r="Y1399" s="30"/>
      <c r="Z1399" s="30"/>
      <c r="AA1399" s="30"/>
      <c r="AB1399" s="30"/>
      <c r="AC1399" s="30"/>
      <c r="AD1399" s="30"/>
      <c r="AE1399" s="30"/>
      <c r="AF1399" s="30"/>
      <c r="AG1399" s="30"/>
      <c r="AH1399" s="30"/>
      <c r="AI1399" s="30"/>
      <c r="AJ1399" s="30"/>
      <c r="AK1399" s="30"/>
      <c r="AL1399" s="30"/>
      <c r="AM1399" s="30"/>
      <c r="AN1399" s="30"/>
      <c r="AO1399" s="30"/>
      <c r="AP1399" s="30"/>
      <c r="AQ1399" s="30"/>
      <c r="AR1399" s="30"/>
      <c r="AS1399" s="30"/>
      <c r="AT1399" s="30"/>
      <c r="AU1399" s="30"/>
      <c r="AV1399" s="30"/>
      <c r="AW1399" s="30"/>
      <c r="AX1399" s="30"/>
      <c r="AY1399" s="30"/>
      <c r="AZ1399" s="30"/>
      <c r="BA1399" s="30"/>
      <c r="BB1399" s="30"/>
      <c r="BC1399" s="30"/>
      <c r="BD1399" s="30"/>
      <c r="BE1399" s="30"/>
      <c r="BF1399" s="30"/>
      <c r="BG1399" s="30"/>
      <c r="BH1399" s="30"/>
      <c r="BI1399" s="30"/>
      <c r="BJ1399" s="30"/>
      <c r="BK1399" s="30"/>
      <c r="BL1399" s="30"/>
      <c r="BM1399" s="30"/>
      <c r="BN1399" s="30"/>
      <c r="BO1399" s="30"/>
      <c r="BP1399" s="30"/>
      <c r="BQ1399" s="30"/>
      <c r="BR1399" s="30"/>
      <c r="BS1399" s="30"/>
      <c r="BT1399" s="30"/>
      <c r="BU1399" s="30"/>
      <c r="BV1399" s="30"/>
      <c r="BW1399" s="30"/>
      <c r="BX1399" s="30"/>
      <c r="BY1399" s="30"/>
      <c r="BZ1399" s="30"/>
      <c r="CA1399" s="30"/>
      <c r="CB1399" s="30"/>
      <c r="CC1399" s="30"/>
      <c r="CD1399" s="30"/>
      <c r="CE1399" s="30"/>
      <c r="CF1399" s="30"/>
      <c r="CG1399" s="30"/>
      <c r="CH1399" s="30"/>
      <c r="CI1399" s="30"/>
      <c r="CJ1399" s="30"/>
      <c r="CK1399" s="30"/>
      <c r="CL1399" s="30"/>
      <c r="CM1399" s="30"/>
      <c r="CN1399" s="30"/>
      <c r="CO1399" s="30"/>
      <c r="CP1399" s="30"/>
      <c r="CQ1399" s="30"/>
      <c r="CR1399" s="30"/>
    </row>
    <row r="1400" spans="1:96" x14ac:dyDescent="0.25">
      <c r="A1400" s="30" t="s">
        <v>1372</v>
      </c>
      <c r="B1400" s="30">
        <v>6578</v>
      </c>
      <c r="C1400" s="30" t="s">
        <v>2669</v>
      </c>
      <c r="D1400" s="30">
        <v>980</v>
      </c>
      <c r="E1400" s="30"/>
      <c r="F1400" s="30"/>
      <c r="G1400" s="30"/>
      <c r="H1400" s="30"/>
      <c r="I1400" s="30"/>
      <c r="J1400" s="30"/>
      <c r="K1400" s="30"/>
      <c r="L1400" s="30"/>
      <c r="M1400" s="30"/>
      <c r="N1400" s="30"/>
      <c r="O1400" s="30"/>
      <c r="P1400" s="30"/>
      <c r="Q1400" s="30"/>
      <c r="R1400" s="30"/>
      <c r="S1400" s="30"/>
      <c r="T1400" s="30"/>
      <c r="U1400" s="30"/>
      <c r="V1400" s="30"/>
      <c r="W1400" s="30"/>
      <c r="X1400" s="30"/>
      <c r="Y1400" s="30"/>
      <c r="Z1400" s="30"/>
      <c r="AA1400" s="30"/>
      <c r="AB1400" s="30"/>
      <c r="AC1400" s="30"/>
      <c r="AD1400" s="30"/>
      <c r="AE1400" s="30"/>
      <c r="AF1400" s="30"/>
      <c r="AG1400" s="30"/>
      <c r="AH1400" s="30"/>
      <c r="AI1400" s="30"/>
      <c r="AJ1400" s="30"/>
      <c r="AK1400" s="30"/>
      <c r="AL1400" s="30"/>
      <c r="AM1400" s="30"/>
      <c r="AN1400" s="30"/>
      <c r="AO1400" s="30"/>
      <c r="AP1400" s="30"/>
      <c r="AQ1400" s="30"/>
      <c r="AR1400" s="30"/>
      <c r="AS1400" s="30"/>
      <c r="AT1400" s="30"/>
      <c r="AU1400" s="30"/>
      <c r="AV1400" s="30"/>
      <c r="AW1400" s="30"/>
      <c r="AX1400" s="30"/>
      <c r="AY1400" s="30"/>
      <c r="AZ1400" s="30"/>
      <c r="BA1400" s="30"/>
      <c r="BB1400" s="30"/>
      <c r="BC1400" s="30"/>
      <c r="BD1400" s="30"/>
      <c r="BE1400" s="30"/>
      <c r="BF1400" s="30"/>
      <c r="BG1400" s="30"/>
      <c r="BH1400" s="30"/>
      <c r="BI1400" s="30"/>
      <c r="BJ1400" s="30"/>
      <c r="BK1400" s="30"/>
      <c r="BL1400" s="30"/>
      <c r="BM1400" s="30"/>
      <c r="BN1400" s="30"/>
      <c r="BO1400" s="30"/>
      <c r="BP1400" s="30"/>
      <c r="BQ1400" s="30"/>
      <c r="BR1400" s="30"/>
      <c r="BS1400" s="30"/>
      <c r="BT1400" s="30"/>
      <c r="BU1400" s="30"/>
      <c r="BV1400" s="30"/>
      <c r="BW1400" s="30"/>
      <c r="BX1400" s="30"/>
      <c r="BY1400" s="30"/>
      <c r="BZ1400" s="30"/>
      <c r="CA1400" s="30"/>
      <c r="CB1400" s="30"/>
      <c r="CC1400" s="30"/>
      <c r="CD1400" s="30"/>
      <c r="CE1400" s="30"/>
      <c r="CF1400" s="30"/>
      <c r="CG1400" s="30"/>
      <c r="CH1400" s="30"/>
      <c r="CI1400" s="30"/>
      <c r="CJ1400" s="30"/>
      <c r="CK1400" s="30"/>
      <c r="CL1400" s="30"/>
      <c r="CM1400" s="30"/>
      <c r="CN1400" s="30"/>
      <c r="CO1400" s="30"/>
      <c r="CP1400" s="30"/>
      <c r="CQ1400" s="30"/>
      <c r="CR1400" s="30"/>
    </row>
    <row r="1401" spans="1:96" x14ac:dyDescent="0.25">
      <c r="A1401" s="30" t="s">
        <v>1373</v>
      </c>
      <c r="B1401" s="30">
        <v>6702</v>
      </c>
      <c r="C1401" s="30" t="s">
        <v>2800</v>
      </c>
      <c r="D1401" s="30">
        <v>40</v>
      </c>
      <c r="E1401" s="30"/>
      <c r="F1401" s="30"/>
      <c r="G1401" s="30"/>
      <c r="H1401" s="30"/>
      <c r="I1401" s="30"/>
      <c r="J1401" s="30"/>
      <c r="K1401" s="30"/>
      <c r="L1401" s="30"/>
      <c r="M1401" s="30"/>
      <c r="N1401" s="30"/>
      <c r="O1401" s="30"/>
      <c r="P1401" s="30"/>
      <c r="Q1401" s="30"/>
      <c r="R1401" s="30"/>
      <c r="S1401" s="30"/>
      <c r="T1401" s="30"/>
      <c r="U1401" s="30"/>
      <c r="V1401" s="30"/>
      <c r="W1401" s="30"/>
      <c r="X1401" s="30"/>
      <c r="Y1401" s="30"/>
      <c r="Z1401" s="30"/>
      <c r="AA1401" s="30"/>
      <c r="AB1401" s="30"/>
      <c r="AC1401" s="30"/>
      <c r="AD1401" s="30"/>
      <c r="AE1401" s="30"/>
      <c r="AF1401" s="30"/>
      <c r="AG1401" s="30"/>
      <c r="AH1401" s="30"/>
      <c r="AI1401" s="30"/>
      <c r="AJ1401" s="30"/>
      <c r="AK1401" s="30"/>
      <c r="AL1401" s="30"/>
      <c r="AM1401" s="30"/>
      <c r="AN1401" s="30"/>
      <c r="AO1401" s="30"/>
      <c r="AP1401" s="30"/>
      <c r="AQ1401" s="30"/>
      <c r="AR1401" s="30"/>
      <c r="AS1401" s="30"/>
      <c r="AT1401" s="30"/>
      <c r="AU1401" s="30"/>
      <c r="AV1401" s="30"/>
      <c r="AW1401" s="30"/>
      <c r="AX1401" s="30"/>
      <c r="AY1401" s="30"/>
      <c r="AZ1401" s="30"/>
      <c r="BA1401" s="30"/>
      <c r="BB1401" s="30"/>
      <c r="BC1401" s="30"/>
      <c r="BD1401" s="30"/>
      <c r="BE1401" s="30"/>
      <c r="BF1401" s="30"/>
      <c r="BG1401" s="30"/>
      <c r="BH1401" s="30"/>
      <c r="BI1401" s="30"/>
      <c r="BJ1401" s="30"/>
      <c r="BK1401" s="30"/>
      <c r="BL1401" s="30"/>
      <c r="BM1401" s="30"/>
      <c r="BN1401" s="30"/>
      <c r="BO1401" s="30"/>
      <c r="BP1401" s="30"/>
      <c r="BQ1401" s="30"/>
      <c r="BR1401" s="30"/>
      <c r="BS1401" s="30"/>
      <c r="BT1401" s="30"/>
      <c r="BU1401" s="30"/>
      <c r="BV1401" s="30"/>
      <c r="BW1401" s="30"/>
      <c r="BX1401" s="30"/>
      <c r="BY1401" s="30"/>
      <c r="BZ1401" s="30"/>
      <c r="CA1401" s="30"/>
      <c r="CB1401" s="30"/>
      <c r="CC1401" s="30"/>
      <c r="CD1401" s="30"/>
      <c r="CE1401" s="30"/>
      <c r="CF1401" s="30"/>
      <c r="CG1401" s="30"/>
      <c r="CH1401" s="30"/>
      <c r="CI1401" s="30"/>
      <c r="CJ1401" s="30"/>
      <c r="CK1401" s="30"/>
      <c r="CL1401" s="30"/>
      <c r="CM1401" s="30"/>
      <c r="CN1401" s="30"/>
      <c r="CO1401" s="30"/>
      <c r="CP1401" s="30"/>
      <c r="CQ1401" s="30"/>
      <c r="CR1401" s="30"/>
    </row>
    <row r="1402" spans="1:96" x14ac:dyDescent="0.25">
      <c r="A1402" s="30" t="s">
        <v>1374</v>
      </c>
      <c r="B1402" s="30">
        <v>6582</v>
      </c>
      <c r="C1402" s="30" t="s">
        <v>2971</v>
      </c>
      <c r="D1402" s="30">
        <v>3050</v>
      </c>
      <c r="E1402" s="30"/>
      <c r="F1402" s="30"/>
      <c r="G1402" s="30"/>
      <c r="H1402" s="30"/>
      <c r="I1402" s="30"/>
      <c r="J1402" s="30"/>
      <c r="K1402" s="30"/>
      <c r="L1402" s="30"/>
      <c r="M1402" s="30"/>
      <c r="N1402" s="30"/>
      <c r="O1402" s="30"/>
      <c r="P1402" s="30"/>
      <c r="Q1402" s="30"/>
      <c r="R1402" s="30"/>
      <c r="S1402" s="30"/>
      <c r="T1402" s="30"/>
      <c r="U1402" s="30"/>
      <c r="V1402" s="30"/>
      <c r="W1402" s="30"/>
      <c r="X1402" s="30"/>
      <c r="Y1402" s="30"/>
      <c r="Z1402" s="30"/>
      <c r="AA1402" s="30"/>
      <c r="AB1402" s="30"/>
      <c r="AC1402" s="30"/>
      <c r="AD1402" s="30"/>
      <c r="AE1402" s="30"/>
      <c r="AF1402" s="30"/>
      <c r="AG1402" s="30"/>
      <c r="AH1402" s="30"/>
      <c r="AI1402" s="30"/>
      <c r="AJ1402" s="30"/>
      <c r="AK1402" s="30"/>
      <c r="AL1402" s="30"/>
      <c r="AM1402" s="30"/>
      <c r="AN1402" s="30"/>
      <c r="AO1402" s="30"/>
      <c r="AP1402" s="30"/>
      <c r="AQ1402" s="30"/>
      <c r="AR1402" s="30"/>
      <c r="AS1402" s="30"/>
      <c r="AT1402" s="30"/>
      <c r="AU1402" s="30"/>
      <c r="AV1402" s="30"/>
      <c r="AW1402" s="30"/>
      <c r="AX1402" s="30"/>
      <c r="AY1402" s="30"/>
      <c r="AZ1402" s="30"/>
      <c r="BA1402" s="30"/>
      <c r="BB1402" s="30"/>
      <c r="BC1402" s="30"/>
      <c r="BD1402" s="30"/>
      <c r="BE1402" s="30"/>
      <c r="BF1402" s="30"/>
      <c r="BG1402" s="30"/>
      <c r="BH1402" s="30"/>
      <c r="BI1402" s="30"/>
      <c r="BJ1402" s="30"/>
      <c r="BK1402" s="30"/>
      <c r="BL1402" s="30"/>
      <c r="BM1402" s="30"/>
      <c r="BN1402" s="30"/>
      <c r="BO1402" s="30"/>
      <c r="BP1402" s="30"/>
      <c r="BQ1402" s="30"/>
      <c r="BR1402" s="30"/>
      <c r="BS1402" s="30"/>
      <c r="BT1402" s="30"/>
      <c r="BU1402" s="30"/>
      <c r="BV1402" s="30"/>
      <c r="BW1402" s="30"/>
      <c r="BX1402" s="30"/>
      <c r="BY1402" s="30"/>
      <c r="BZ1402" s="30"/>
      <c r="CA1402" s="30"/>
      <c r="CB1402" s="30"/>
      <c r="CC1402" s="30"/>
      <c r="CD1402" s="30"/>
      <c r="CE1402" s="30"/>
      <c r="CF1402" s="30"/>
      <c r="CG1402" s="30"/>
      <c r="CH1402" s="30"/>
      <c r="CI1402" s="30"/>
      <c r="CJ1402" s="30"/>
      <c r="CK1402" s="30"/>
      <c r="CL1402" s="30"/>
      <c r="CM1402" s="30"/>
      <c r="CN1402" s="30"/>
      <c r="CO1402" s="30"/>
      <c r="CP1402" s="30"/>
      <c r="CQ1402" s="30"/>
      <c r="CR1402" s="30"/>
    </row>
    <row r="1403" spans="1:96" x14ac:dyDescent="0.25">
      <c r="A1403" s="30" t="s">
        <v>1375</v>
      </c>
      <c r="B1403" s="30">
        <v>6586</v>
      </c>
      <c r="C1403" s="30" t="s">
        <v>2971</v>
      </c>
      <c r="D1403" s="30">
        <v>3050</v>
      </c>
      <c r="E1403" s="30"/>
      <c r="F1403" s="30"/>
      <c r="G1403" s="30"/>
      <c r="H1403" s="30"/>
      <c r="I1403" s="30"/>
      <c r="J1403" s="30"/>
      <c r="K1403" s="30"/>
      <c r="L1403" s="30"/>
      <c r="M1403" s="30"/>
      <c r="N1403" s="30"/>
      <c r="O1403" s="30"/>
      <c r="P1403" s="30"/>
      <c r="Q1403" s="30"/>
      <c r="R1403" s="30"/>
      <c r="S1403" s="30"/>
      <c r="T1403" s="30"/>
      <c r="U1403" s="30"/>
      <c r="V1403" s="30"/>
      <c r="W1403" s="30"/>
      <c r="X1403" s="30"/>
      <c r="Y1403" s="30"/>
      <c r="Z1403" s="30"/>
      <c r="AA1403" s="30"/>
      <c r="AB1403" s="30"/>
      <c r="AC1403" s="30"/>
      <c r="AD1403" s="30"/>
      <c r="AE1403" s="30"/>
      <c r="AF1403" s="30"/>
      <c r="AG1403" s="30"/>
      <c r="AH1403" s="30"/>
      <c r="AI1403" s="30"/>
      <c r="AJ1403" s="30"/>
      <c r="AK1403" s="30"/>
      <c r="AL1403" s="30"/>
      <c r="AM1403" s="30"/>
      <c r="AN1403" s="30"/>
      <c r="AO1403" s="30"/>
      <c r="AP1403" s="30"/>
      <c r="AQ1403" s="30"/>
      <c r="AR1403" s="30"/>
      <c r="AS1403" s="30"/>
      <c r="AT1403" s="30"/>
      <c r="AU1403" s="30"/>
      <c r="AV1403" s="30"/>
      <c r="AW1403" s="30"/>
      <c r="AX1403" s="30"/>
      <c r="AY1403" s="30"/>
      <c r="AZ1403" s="30"/>
      <c r="BA1403" s="30"/>
      <c r="BB1403" s="30"/>
      <c r="BC1403" s="30"/>
      <c r="BD1403" s="30"/>
      <c r="BE1403" s="30"/>
      <c r="BF1403" s="30"/>
      <c r="BG1403" s="30"/>
      <c r="BH1403" s="30"/>
      <c r="BI1403" s="30"/>
      <c r="BJ1403" s="30"/>
      <c r="BK1403" s="30"/>
      <c r="BL1403" s="30"/>
      <c r="BM1403" s="30"/>
      <c r="BN1403" s="30"/>
      <c r="BO1403" s="30"/>
      <c r="BP1403" s="30"/>
      <c r="BQ1403" s="30"/>
      <c r="BR1403" s="30"/>
      <c r="BS1403" s="30"/>
      <c r="BT1403" s="30"/>
      <c r="BU1403" s="30"/>
      <c r="BV1403" s="30"/>
      <c r="BW1403" s="30"/>
      <c r="BX1403" s="30"/>
      <c r="BY1403" s="30"/>
      <c r="BZ1403" s="30"/>
      <c r="CA1403" s="30"/>
      <c r="CB1403" s="30"/>
      <c r="CC1403" s="30"/>
      <c r="CD1403" s="30"/>
      <c r="CE1403" s="30"/>
      <c r="CF1403" s="30"/>
      <c r="CG1403" s="30"/>
      <c r="CH1403" s="30"/>
      <c r="CI1403" s="30"/>
      <c r="CJ1403" s="30"/>
      <c r="CK1403" s="30"/>
      <c r="CL1403" s="30"/>
      <c r="CM1403" s="30"/>
      <c r="CN1403" s="30"/>
      <c r="CO1403" s="30"/>
      <c r="CP1403" s="30"/>
      <c r="CQ1403" s="30"/>
      <c r="CR1403" s="30"/>
    </row>
    <row r="1404" spans="1:96" x14ac:dyDescent="0.25">
      <c r="A1404" s="30" t="s">
        <v>1376</v>
      </c>
      <c r="B1404" s="30">
        <v>6596</v>
      </c>
      <c r="C1404" s="30" t="s">
        <v>2972</v>
      </c>
      <c r="D1404" s="30">
        <v>2580</v>
      </c>
      <c r="E1404" s="30"/>
      <c r="F1404" s="30"/>
      <c r="G1404" s="30"/>
      <c r="H1404" s="30"/>
      <c r="I1404" s="30"/>
      <c r="J1404" s="30"/>
      <c r="K1404" s="30"/>
      <c r="L1404" s="30"/>
      <c r="M1404" s="30"/>
      <c r="N1404" s="30"/>
      <c r="O1404" s="30"/>
      <c r="P1404" s="30"/>
      <c r="Q1404" s="30"/>
      <c r="R1404" s="30"/>
      <c r="S1404" s="30"/>
      <c r="T1404" s="30"/>
      <c r="U1404" s="30"/>
      <c r="V1404" s="30"/>
      <c r="W1404" s="30"/>
      <c r="X1404" s="30"/>
      <c r="Y1404" s="30"/>
      <c r="Z1404" s="30"/>
      <c r="AA1404" s="30"/>
      <c r="AB1404" s="30"/>
      <c r="AC1404" s="30"/>
      <c r="AD1404" s="30"/>
      <c r="AE1404" s="30"/>
      <c r="AF1404" s="30"/>
      <c r="AG1404" s="30"/>
      <c r="AH1404" s="30"/>
      <c r="AI1404" s="30"/>
      <c r="AJ1404" s="30"/>
      <c r="AK1404" s="30"/>
      <c r="AL1404" s="30"/>
      <c r="AM1404" s="30"/>
      <c r="AN1404" s="30"/>
      <c r="AO1404" s="30"/>
      <c r="AP1404" s="30"/>
      <c r="AQ1404" s="30"/>
      <c r="AR1404" s="30"/>
      <c r="AS1404" s="30"/>
      <c r="AT1404" s="30"/>
      <c r="AU1404" s="30"/>
      <c r="AV1404" s="30"/>
      <c r="AW1404" s="30"/>
      <c r="AX1404" s="30"/>
      <c r="AY1404" s="30"/>
      <c r="AZ1404" s="30"/>
      <c r="BA1404" s="30"/>
      <c r="BB1404" s="30"/>
      <c r="BC1404" s="30"/>
      <c r="BD1404" s="30"/>
      <c r="BE1404" s="30"/>
      <c r="BF1404" s="30"/>
      <c r="BG1404" s="30"/>
      <c r="BH1404" s="30"/>
      <c r="BI1404" s="30"/>
      <c r="BJ1404" s="30"/>
      <c r="BK1404" s="30"/>
      <c r="BL1404" s="30"/>
      <c r="BM1404" s="30"/>
      <c r="BN1404" s="30"/>
      <c r="BO1404" s="30"/>
      <c r="BP1404" s="30"/>
      <c r="BQ1404" s="30"/>
      <c r="BR1404" s="30"/>
      <c r="BS1404" s="30"/>
      <c r="BT1404" s="30"/>
      <c r="BU1404" s="30"/>
      <c r="BV1404" s="30"/>
      <c r="BW1404" s="30"/>
      <c r="BX1404" s="30"/>
      <c r="BY1404" s="30"/>
      <c r="BZ1404" s="30"/>
      <c r="CA1404" s="30"/>
      <c r="CB1404" s="30"/>
      <c r="CC1404" s="30"/>
      <c r="CD1404" s="30"/>
      <c r="CE1404" s="30"/>
      <c r="CF1404" s="30"/>
      <c r="CG1404" s="30"/>
      <c r="CH1404" s="30"/>
      <c r="CI1404" s="30"/>
      <c r="CJ1404" s="30"/>
      <c r="CK1404" s="30"/>
      <c r="CL1404" s="30"/>
      <c r="CM1404" s="30"/>
      <c r="CN1404" s="30"/>
      <c r="CO1404" s="30"/>
      <c r="CP1404" s="30"/>
      <c r="CQ1404" s="30"/>
      <c r="CR1404" s="30"/>
    </row>
    <row r="1405" spans="1:96" x14ac:dyDescent="0.25">
      <c r="A1405" s="30" t="s">
        <v>1377</v>
      </c>
      <c r="B1405" s="30">
        <v>6598</v>
      </c>
      <c r="C1405" s="30" t="s">
        <v>2972</v>
      </c>
      <c r="D1405" s="30">
        <v>2580</v>
      </c>
      <c r="E1405" s="30"/>
      <c r="F1405" s="30"/>
      <c r="G1405" s="30"/>
      <c r="H1405" s="30"/>
      <c r="I1405" s="30"/>
      <c r="J1405" s="30"/>
      <c r="K1405" s="30"/>
      <c r="L1405" s="30"/>
      <c r="M1405" s="30"/>
      <c r="N1405" s="30"/>
      <c r="O1405" s="30"/>
      <c r="P1405" s="30"/>
      <c r="Q1405" s="30"/>
      <c r="R1405" s="30"/>
      <c r="S1405" s="30"/>
      <c r="T1405" s="30"/>
      <c r="U1405" s="30"/>
      <c r="V1405" s="30"/>
      <c r="W1405" s="30"/>
      <c r="X1405" s="30"/>
      <c r="Y1405" s="30"/>
      <c r="Z1405" s="30"/>
      <c r="AA1405" s="30"/>
      <c r="AB1405" s="30"/>
      <c r="AC1405" s="30"/>
      <c r="AD1405" s="30"/>
      <c r="AE1405" s="30"/>
      <c r="AF1405" s="30"/>
      <c r="AG1405" s="30"/>
      <c r="AH1405" s="30"/>
      <c r="AI1405" s="30"/>
      <c r="AJ1405" s="30"/>
      <c r="AK1405" s="30"/>
      <c r="AL1405" s="30"/>
      <c r="AM1405" s="30"/>
      <c r="AN1405" s="30"/>
      <c r="AO1405" s="30"/>
      <c r="AP1405" s="30"/>
      <c r="AQ1405" s="30"/>
      <c r="AR1405" s="30"/>
      <c r="AS1405" s="30"/>
      <c r="AT1405" s="30"/>
      <c r="AU1405" s="30"/>
      <c r="AV1405" s="30"/>
      <c r="AW1405" s="30"/>
      <c r="AX1405" s="30"/>
      <c r="AY1405" s="30"/>
      <c r="AZ1405" s="30"/>
      <c r="BA1405" s="30"/>
      <c r="BB1405" s="30"/>
      <c r="BC1405" s="30"/>
      <c r="BD1405" s="30"/>
      <c r="BE1405" s="30"/>
      <c r="BF1405" s="30"/>
      <c r="BG1405" s="30"/>
      <c r="BH1405" s="30"/>
      <c r="BI1405" s="30"/>
      <c r="BJ1405" s="30"/>
      <c r="BK1405" s="30"/>
      <c r="BL1405" s="30"/>
      <c r="BM1405" s="30"/>
      <c r="BN1405" s="30"/>
      <c r="BO1405" s="30"/>
      <c r="BP1405" s="30"/>
      <c r="BQ1405" s="30"/>
      <c r="BR1405" s="30"/>
      <c r="BS1405" s="30"/>
      <c r="BT1405" s="30"/>
      <c r="BU1405" s="30"/>
      <c r="BV1405" s="30"/>
      <c r="BW1405" s="30"/>
      <c r="BX1405" s="30"/>
      <c r="BY1405" s="30"/>
      <c r="BZ1405" s="30"/>
      <c r="CA1405" s="30"/>
      <c r="CB1405" s="30"/>
      <c r="CC1405" s="30"/>
      <c r="CD1405" s="30"/>
      <c r="CE1405" s="30"/>
      <c r="CF1405" s="30"/>
      <c r="CG1405" s="30"/>
      <c r="CH1405" s="30"/>
      <c r="CI1405" s="30"/>
      <c r="CJ1405" s="30"/>
      <c r="CK1405" s="30"/>
      <c r="CL1405" s="30"/>
      <c r="CM1405" s="30"/>
      <c r="CN1405" s="30"/>
      <c r="CO1405" s="30"/>
      <c r="CP1405" s="30"/>
      <c r="CQ1405" s="30"/>
      <c r="CR1405" s="30"/>
    </row>
    <row r="1406" spans="1:96" x14ac:dyDescent="0.25">
      <c r="A1406" s="30" t="s">
        <v>1378</v>
      </c>
      <c r="B1406" s="30">
        <v>6600</v>
      </c>
      <c r="C1406" s="30" t="s">
        <v>2972</v>
      </c>
      <c r="D1406" s="30">
        <v>2580</v>
      </c>
      <c r="E1406" s="30"/>
      <c r="F1406" s="30"/>
      <c r="G1406" s="30"/>
      <c r="H1406" s="30"/>
      <c r="I1406" s="30"/>
      <c r="J1406" s="30"/>
      <c r="K1406" s="30"/>
      <c r="L1406" s="30"/>
      <c r="M1406" s="30"/>
      <c r="N1406" s="30"/>
      <c r="O1406" s="30"/>
      <c r="P1406" s="30"/>
      <c r="Q1406" s="30"/>
      <c r="R1406" s="30"/>
      <c r="S1406" s="30"/>
      <c r="T1406" s="30"/>
      <c r="U1406" s="30"/>
      <c r="V1406" s="30"/>
      <c r="W1406" s="30"/>
      <c r="X1406" s="30"/>
      <c r="Y1406" s="30"/>
      <c r="Z1406" s="30"/>
      <c r="AA1406" s="30"/>
      <c r="AB1406" s="30"/>
      <c r="AC1406" s="30"/>
      <c r="AD1406" s="30"/>
      <c r="AE1406" s="30"/>
      <c r="AF1406" s="30"/>
      <c r="AG1406" s="30"/>
      <c r="AH1406" s="30"/>
      <c r="AI1406" s="30"/>
      <c r="AJ1406" s="30"/>
      <c r="AK1406" s="30"/>
      <c r="AL1406" s="30"/>
      <c r="AM1406" s="30"/>
      <c r="AN1406" s="30"/>
      <c r="AO1406" s="30"/>
      <c r="AP1406" s="30"/>
      <c r="AQ1406" s="30"/>
      <c r="AR1406" s="30"/>
      <c r="AS1406" s="30"/>
      <c r="AT1406" s="30"/>
      <c r="AU1406" s="30"/>
      <c r="AV1406" s="30"/>
      <c r="AW1406" s="30"/>
      <c r="AX1406" s="30"/>
      <c r="AY1406" s="30"/>
      <c r="AZ1406" s="30"/>
      <c r="BA1406" s="30"/>
      <c r="BB1406" s="30"/>
      <c r="BC1406" s="30"/>
      <c r="BD1406" s="30"/>
      <c r="BE1406" s="30"/>
      <c r="BF1406" s="30"/>
      <c r="BG1406" s="30"/>
      <c r="BH1406" s="30"/>
      <c r="BI1406" s="30"/>
      <c r="BJ1406" s="30"/>
      <c r="BK1406" s="30"/>
      <c r="BL1406" s="30"/>
      <c r="BM1406" s="30"/>
      <c r="BN1406" s="30"/>
      <c r="BO1406" s="30"/>
      <c r="BP1406" s="30"/>
      <c r="BQ1406" s="30"/>
      <c r="BR1406" s="30"/>
      <c r="BS1406" s="30"/>
      <c r="BT1406" s="30"/>
      <c r="BU1406" s="30"/>
      <c r="BV1406" s="30"/>
      <c r="BW1406" s="30"/>
      <c r="BX1406" s="30"/>
      <c r="BY1406" s="30"/>
      <c r="BZ1406" s="30"/>
      <c r="CA1406" s="30"/>
      <c r="CB1406" s="30"/>
      <c r="CC1406" s="30"/>
      <c r="CD1406" s="30"/>
      <c r="CE1406" s="30"/>
      <c r="CF1406" s="30"/>
      <c r="CG1406" s="30"/>
      <c r="CH1406" s="30"/>
      <c r="CI1406" s="30"/>
      <c r="CJ1406" s="30"/>
      <c r="CK1406" s="30"/>
      <c r="CL1406" s="30"/>
      <c r="CM1406" s="30"/>
      <c r="CN1406" s="30"/>
      <c r="CO1406" s="30"/>
      <c r="CP1406" s="30"/>
      <c r="CQ1406" s="30"/>
      <c r="CR1406" s="30"/>
    </row>
    <row r="1407" spans="1:96" x14ac:dyDescent="0.25">
      <c r="A1407" s="30" t="s">
        <v>1379</v>
      </c>
      <c r="B1407" s="30">
        <v>6625</v>
      </c>
      <c r="C1407" s="30" t="s">
        <v>2706</v>
      </c>
      <c r="D1407" s="30">
        <v>130</v>
      </c>
      <c r="E1407" s="30"/>
      <c r="F1407" s="30"/>
      <c r="G1407" s="30"/>
      <c r="H1407" s="30"/>
      <c r="I1407" s="30"/>
      <c r="J1407" s="30"/>
      <c r="K1407" s="30"/>
      <c r="L1407" s="30"/>
      <c r="M1407" s="30"/>
      <c r="N1407" s="30"/>
      <c r="O1407" s="30"/>
      <c r="P1407" s="30"/>
      <c r="Q1407" s="30"/>
      <c r="R1407" s="30"/>
      <c r="S1407" s="30"/>
      <c r="T1407" s="30"/>
      <c r="U1407" s="30"/>
      <c r="V1407" s="30"/>
      <c r="W1407" s="30"/>
      <c r="X1407" s="30"/>
      <c r="Y1407" s="30"/>
      <c r="Z1407" s="30"/>
      <c r="AA1407" s="30"/>
      <c r="AB1407" s="30"/>
      <c r="AC1407" s="30"/>
      <c r="AD1407" s="30"/>
      <c r="AE1407" s="30"/>
      <c r="AF1407" s="30"/>
      <c r="AG1407" s="30"/>
      <c r="AH1407" s="30"/>
      <c r="AI1407" s="30"/>
      <c r="AJ1407" s="30"/>
      <c r="AK1407" s="30"/>
      <c r="AL1407" s="30"/>
      <c r="AM1407" s="30"/>
      <c r="AN1407" s="30"/>
      <c r="AO1407" s="30"/>
      <c r="AP1407" s="30"/>
      <c r="AQ1407" s="30"/>
      <c r="AR1407" s="30"/>
      <c r="AS1407" s="30"/>
      <c r="AT1407" s="30"/>
      <c r="AU1407" s="30"/>
      <c r="AV1407" s="30"/>
      <c r="AW1407" s="30"/>
      <c r="AX1407" s="30"/>
      <c r="AY1407" s="30"/>
      <c r="AZ1407" s="30"/>
      <c r="BA1407" s="30"/>
      <c r="BB1407" s="30"/>
      <c r="BC1407" s="30"/>
      <c r="BD1407" s="30"/>
      <c r="BE1407" s="30"/>
      <c r="BF1407" s="30"/>
      <c r="BG1407" s="30"/>
      <c r="BH1407" s="30"/>
      <c r="BI1407" s="30"/>
      <c r="BJ1407" s="30"/>
      <c r="BK1407" s="30"/>
      <c r="BL1407" s="30"/>
      <c r="BM1407" s="30"/>
      <c r="BN1407" s="30"/>
      <c r="BO1407" s="30"/>
      <c r="BP1407" s="30"/>
      <c r="BQ1407" s="30"/>
      <c r="BR1407" s="30"/>
      <c r="BS1407" s="30"/>
      <c r="BT1407" s="30"/>
      <c r="BU1407" s="30"/>
      <c r="BV1407" s="30"/>
      <c r="BW1407" s="30"/>
      <c r="BX1407" s="30"/>
      <c r="BY1407" s="30"/>
      <c r="BZ1407" s="30"/>
      <c r="CA1407" s="30"/>
      <c r="CB1407" s="30"/>
      <c r="CC1407" s="30"/>
      <c r="CD1407" s="30"/>
      <c r="CE1407" s="30"/>
      <c r="CF1407" s="30"/>
      <c r="CG1407" s="30"/>
      <c r="CH1407" s="30"/>
      <c r="CI1407" s="30"/>
      <c r="CJ1407" s="30"/>
      <c r="CK1407" s="30"/>
      <c r="CL1407" s="30"/>
      <c r="CM1407" s="30"/>
      <c r="CN1407" s="30"/>
      <c r="CO1407" s="30"/>
      <c r="CP1407" s="30"/>
      <c r="CQ1407" s="30"/>
      <c r="CR1407" s="30"/>
    </row>
    <row r="1408" spans="1:96" x14ac:dyDescent="0.25">
      <c r="A1408" s="30" t="s">
        <v>1380</v>
      </c>
      <c r="B1408" s="30">
        <v>6638</v>
      </c>
      <c r="C1408" s="30" t="s">
        <v>2800</v>
      </c>
      <c r="D1408" s="30">
        <v>40</v>
      </c>
      <c r="E1408" s="30"/>
      <c r="F1408" s="30"/>
      <c r="G1408" s="30"/>
      <c r="H1408" s="30"/>
      <c r="I1408" s="30"/>
      <c r="J1408" s="30"/>
      <c r="K1408" s="30"/>
      <c r="L1408" s="30"/>
      <c r="M1408" s="30"/>
      <c r="N1408" s="30"/>
      <c r="O1408" s="30"/>
      <c r="P1408" s="30"/>
      <c r="Q1408" s="30"/>
      <c r="R1408" s="30"/>
      <c r="S1408" s="30"/>
      <c r="T1408" s="30"/>
      <c r="U1408" s="30"/>
      <c r="V1408" s="30"/>
      <c r="W1408" s="30"/>
      <c r="X1408" s="30"/>
      <c r="Y1408" s="30"/>
      <c r="Z1408" s="30"/>
      <c r="AA1408" s="30"/>
      <c r="AB1408" s="30"/>
      <c r="AC1408" s="30"/>
      <c r="AD1408" s="30"/>
      <c r="AE1408" s="30"/>
      <c r="AF1408" s="30"/>
      <c r="AG1408" s="30"/>
      <c r="AH1408" s="30"/>
      <c r="AI1408" s="30"/>
      <c r="AJ1408" s="30"/>
      <c r="AK1408" s="30"/>
      <c r="AL1408" s="30"/>
      <c r="AM1408" s="30"/>
      <c r="AN1408" s="30"/>
      <c r="AO1408" s="30"/>
      <c r="AP1408" s="30"/>
      <c r="AQ1408" s="30"/>
      <c r="AR1408" s="30"/>
      <c r="AS1408" s="30"/>
      <c r="AT1408" s="30"/>
      <c r="AU1408" s="30"/>
      <c r="AV1408" s="30"/>
      <c r="AW1408" s="30"/>
      <c r="AX1408" s="30"/>
      <c r="AY1408" s="30"/>
      <c r="AZ1408" s="30"/>
      <c r="BA1408" s="30"/>
      <c r="BB1408" s="30"/>
      <c r="BC1408" s="30"/>
      <c r="BD1408" s="30"/>
      <c r="BE1408" s="30"/>
      <c r="BF1408" s="30"/>
      <c r="BG1408" s="30"/>
      <c r="BH1408" s="30"/>
      <c r="BI1408" s="30"/>
      <c r="BJ1408" s="30"/>
      <c r="BK1408" s="30"/>
      <c r="BL1408" s="30"/>
      <c r="BM1408" s="30"/>
      <c r="BN1408" s="30"/>
      <c r="BO1408" s="30"/>
      <c r="BP1408" s="30"/>
      <c r="BQ1408" s="30"/>
      <c r="BR1408" s="30"/>
      <c r="BS1408" s="30"/>
      <c r="BT1408" s="30"/>
      <c r="BU1408" s="30"/>
      <c r="BV1408" s="30"/>
      <c r="BW1408" s="30"/>
      <c r="BX1408" s="30"/>
      <c r="BY1408" s="30"/>
      <c r="BZ1408" s="30"/>
      <c r="CA1408" s="30"/>
      <c r="CB1408" s="30"/>
      <c r="CC1408" s="30"/>
      <c r="CD1408" s="30"/>
      <c r="CE1408" s="30"/>
      <c r="CF1408" s="30"/>
      <c r="CG1408" s="30"/>
      <c r="CH1408" s="30"/>
      <c r="CI1408" s="30"/>
      <c r="CJ1408" s="30"/>
      <c r="CK1408" s="30"/>
      <c r="CL1408" s="30"/>
      <c r="CM1408" s="30"/>
      <c r="CN1408" s="30"/>
      <c r="CO1408" s="30"/>
      <c r="CP1408" s="30"/>
      <c r="CQ1408" s="30"/>
      <c r="CR1408" s="30"/>
    </row>
    <row r="1409" spans="1:96" x14ac:dyDescent="0.25">
      <c r="A1409" s="30" t="s">
        <v>1381</v>
      </c>
      <c r="B1409" s="30">
        <v>7163</v>
      </c>
      <c r="C1409" s="30" t="s">
        <v>2642</v>
      </c>
      <c r="D1409" s="30">
        <v>880</v>
      </c>
      <c r="E1409" s="30"/>
      <c r="F1409" s="30"/>
      <c r="G1409" s="30"/>
      <c r="H1409" s="30"/>
      <c r="I1409" s="30"/>
      <c r="J1409" s="30"/>
      <c r="K1409" s="30"/>
      <c r="L1409" s="30"/>
      <c r="M1409" s="30"/>
      <c r="N1409" s="30"/>
      <c r="O1409" s="30"/>
      <c r="P1409" s="30"/>
      <c r="Q1409" s="30"/>
      <c r="R1409" s="30"/>
      <c r="S1409" s="30"/>
      <c r="T1409" s="30"/>
      <c r="U1409" s="30"/>
      <c r="V1409" s="30"/>
      <c r="W1409" s="30"/>
      <c r="X1409" s="30"/>
      <c r="Y1409" s="30"/>
      <c r="Z1409" s="30"/>
      <c r="AA1409" s="30"/>
      <c r="AB1409" s="30"/>
      <c r="AC1409" s="30"/>
      <c r="AD1409" s="30"/>
      <c r="AE1409" s="30"/>
      <c r="AF1409" s="30"/>
      <c r="AG1409" s="30"/>
      <c r="AH1409" s="30"/>
      <c r="AI1409" s="30"/>
      <c r="AJ1409" s="30"/>
      <c r="AK1409" s="30"/>
      <c r="AL1409" s="30"/>
      <c r="AM1409" s="30"/>
      <c r="AN1409" s="30"/>
      <c r="AO1409" s="30"/>
      <c r="AP1409" s="30"/>
      <c r="AQ1409" s="30"/>
      <c r="AR1409" s="30"/>
      <c r="AS1409" s="30"/>
      <c r="AT1409" s="30"/>
      <c r="AU1409" s="30"/>
      <c r="AV1409" s="30"/>
      <c r="AW1409" s="30"/>
      <c r="AX1409" s="30"/>
      <c r="AY1409" s="30"/>
      <c r="AZ1409" s="30"/>
      <c r="BA1409" s="30"/>
      <c r="BB1409" s="30"/>
      <c r="BC1409" s="30"/>
      <c r="BD1409" s="30"/>
      <c r="BE1409" s="30"/>
      <c r="BF1409" s="30"/>
      <c r="BG1409" s="30"/>
      <c r="BH1409" s="30"/>
      <c r="BI1409" s="30"/>
      <c r="BJ1409" s="30"/>
      <c r="BK1409" s="30"/>
      <c r="BL1409" s="30"/>
      <c r="BM1409" s="30"/>
      <c r="BN1409" s="30"/>
      <c r="BO1409" s="30"/>
      <c r="BP1409" s="30"/>
      <c r="BQ1409" s="30"/>
      <c r="BR1409" s="30"/>
      <c r="BS1409" s="30"/>
      <c r="BT1409" s="30"/>
      <c r="BU1409" s="30"/>
      <c r="BV1409" s="30"/>
      <c r="BW1409" s="30"/>
      <c r="BX1409" s="30"/>
      <c r="BY1409" s="30"/>
      <c r="BZ1409" s="30"/>
      <c r="CA1409" s="30"/>
      <c r="CB1409" s="30"/>
      <c r="CC1409" s="30"/>
      <c r="CD1409" s="30"/>
      <c r="CE1409" s="30"/>
      <c r="CF1409" s="30"/>
      <c r="CG1409" s="30"/>
      <c r="CH1409" s="30"/>
      <c r="CI1409" s="30"/>
      <c r="CJ1409" s="30"/>
      <c r="CK1409" s="30"/>
      <c r="CL1409" s="30"/>
      <c r="CM1409" s="30"/>
      <c r="CN1409" s="30"/>
      <c r="CO1409" s="30"/>
      <c r="CP1409" s="30"/>
      <c r="CQ1409" s="30"/>
      <c r="CR1409" s="30"/>
    </row>
    <row r="1410" spans="1:96" x14ac:dyDescent="0.25">
      <c r="A1410" s="30" t="s">
        <v>1382</v>
      </c>
      <c r="B1410" s="30">
        <v>7199</v>
      </c>
      <c r="C1410" s="30" t="s">
        <v>2642</v>
      </c>
      <c r="D1410" s="30">
        <v>880</v>
      </c>
      <c r="E1410" s="30"/>
      <c r="F1410" s="30"/>
      <c r="G1410" s="30"/>
      <c r="H1410" s="30"/>
      <c r="I1410" s="30"/>
      <c r="J1410" s="30"/>
      <c r="K1410" s="30"/>
      <c r="L1410" s="30"/>
      <c r="M1410" s="30"/>
      <c r="N1410" s="30"/>
      <c r="O1410" s="30"/>
      <c r="P1410" s="30"/>
      <c r="Q1410" s="30"/>
      <c r="R1410" s="30"/>
      <c r="S1410" s="30"/>
      <c r="T1410" s="30"/>
      <c r="U1410" s="30"/>
      <c r="V1410" s="30"/>
      <c r="W1410" s="30"/>
      <c r="X1410" s="30"/>
      <c r="Y1410" s="30"/>
      <c r="Z1410" s="30"/>
      <c r="AA1410" s="30"/>
      <c r="AB1410" s="30"/>
      <c r="AC1410" s="30"/>
      <c r="AD1410" s="30"/>
      <c r="AE1410" s="30"/>
      <c r="AF1410" s="30"/>
      <c r="AG1410" s="30"/>
      <c r="AH1410" s="30"/>
      <c r="AI1410" s="30"/>
      <c r="AJ1410" s="30"/>
      <c r="AK1410" s="30"/>
      <c r="AL1410" s="30"/>
      <c r="AM1410" s="30"/>
      <c r="AN1410" s="30"/>
      <c r="AO1410" s="30"/>
      <c r="AP1410" s="30"/>
      <c r="AQ1410" s="30"/>
      <c r="AR1410" s="30"/>
      <c r="AS1410" s="30"/>
      <c r="AT1410" s="30"/>
      <c r="AU1410" s="30"/>
      <c r="AV1410" s="30"/>
      <c r="AW1410" s="30"/>
      <c r="AX1410" s="30"/>
      <c r="AY1410" s="30"/>
      <c r="AZ1410" s="30"/>
      <c r="BA1410" s="30"/>
      <c r="BB1410" s="30"/>
      <c r="BC1410" s="30"/>
      <c r="BD1410" s="30"/>
      <c r="BE1410" s="30"/>
      <c r="BF1410" s="30"/>
      <c r="BG1410" s="30"/>
      <c r="BH1410" s="30"/>
      <c r="BI1410" s="30"/>
      <c r="BJ1410" s="30"/>
      <c r="BK1410" s="30"/>
      <c r="BL1410" s="30"/>
      <c r="BM1410" s="30"/>
      <c r="BN1410" s="30"/>
      <c r="BO1410" s="30"/>
      <c r="BP1410" s="30"/>
      <c r="BQ1410" s="30"/>
      <c r="BR1410" s="30"/>
      <c r="BS1410" s="30"/>
      <c r="BT1410" s="30"/>
      <c r="BU1410" s="30"/>
      <c r="BV1410" s="30"/>
      <c r="BW1410" s="30"/>
      <c r="BX1410" s="30"/>
      <c r="BY1410" s="30"/>
      <c r="BZ1410" s="30"/>
      <c r="CA1410" s="30"/>
      <c r="CB1410" s="30"/>
      <c r="CC1410" s="30"/>
      <c r="CD1410" s="30"/>
      <c r="CE1410" s="30"/>
      <c r="CF1410" s="30"/>
      <c r="CG1410" s="30"/>
      <c r="CH1410" s="30"/>
      <c r="CI1410" s="30"/>
      <c r="CJ1410" s="30"/>
      <c r="CK1410" s="30"/>
      <c r="CL1410" s="30"/>
      <c r="CM1410" s="30"/>
      <c r="CN1410" s="30"/>
      <c r="CO1410" s="30"/>
      <c r="CP1410" s="30"/>
      <c r="CQ1410" s="30"/>
      <c r="CR1410" s="30"/>
    </row>
    <row r="1411" spans="1:96" x14ac:dyDescent="0.25">
      <c r="A1411" s="30" t="s">
        <v>1383</v>
      </c>
      <c r="B1411" s="30">
        <v>6652</v>
      </c>
      <c r="C1411" s="30" t="s">
        <v>2720</v>
      </c>
      <c r="D1411" s="30">
        <v>220</v>
      </c>
      <c r="E1411" s="30"/>
      <c r="F1411" s="30"/>
      <c r="G1411" s="30"/>
      <c r="H1411" s="30"/>
      <c r="I1411" s="30"/>
      <c r="J1411" s="30"/>
      <c r="K1411" s="30"/>
      <c r="L1411" s="30"/>
      <c r="M1411" s="30"/>
      <c r="N1411" s="30"/>
      <c r="O1411" s="30"/>
      <c r="P1411" s="30"/>
      <c r="Q1411" s="30"/>
      <c r="R1411" s="30"/>
      <c r="S1411" s="30"/>
      <c r="T1411" s="30"/>
      <c r="U1411" s="30"/>
      <c r="V1411" s="30"/>
      <c r="W1411" s="30"/>
      <c r="X1411" s="30"/>
      <c r="Y1411" s="30"/>
      <c r="Z1411" s="30"/>
      <c r="AA1411" s="30"/>
      <c r="AB1411" s="30"/>
      <c r="AC1411" s="30"/>
      <c r="AD1411" s="30"/>
      <c r="AE1411" s="30"/>
      <c r="AF1411" s="30"/>
      <c r="AG1411" s="30"/>
      <c r="AH1411" s="30"/>
      <c r="AI1411" s="30"/>
      <c r="AJ1411" s="30"/>
      <c r="AK1411" s="30"/>
      <c r="AL1411" s="30"/>
      <c r="AM1411" s="30"/>
      <c r="AN1411" s="30"/>
      <c r="AO1411" s="30"/>
      <c r="AP1411" s="30"/>
      <c r="AQ1411" s="30"/>
      <c r="AR1411" s="30"/>
      <c r="AS1411" s="30"/>
      <c r="AT1411" s="30"/>
      <c r="AU1411" s="30"/>
      <c r="AV1411" s="30"/>
      <c r="AW1411" s="30"/>
      <c r="AX1411" s="30"/>
      <c r="AY1411" s="30"/>
      <c r="AZ1411" s="30"/>
      <c r="BA1411" s="30"/>
      <c r="BB1411" s="30"/>
      <c r="BC1411" s="30"/>
      <c r="BD1411" s="30"/>
      <c r="BE1411" s="30"/>
      <c r="BF1411" s="30"/>
      <c r="BG1411" s="30"/>
      <c r="BH1411" s="30"/>
      <c r="BI1411" s="30"/>
      <c r="BJ1411" s="30"/>
      <c r="BK1411" s="30"/>
      <c r="BL1411" s="30"/>
      <c r="BM1411" s="30"/>
      <c r="BN1411" s="30"/>
      <c r="BO1411" s="30"/>
      <c r="BP1411" s="30"/>
      <c r="BQ1411" s="30"/>
      <c r="BR1411" s="30"/>
      <c r="BS1411" s="30"/>
      <c r="BT1411" s="30"/>
      <c r="BU1411" s="30"/>
      <c r="BV1411" s="30"/>
      <c r="BW1411" s="30"/>
      <c r="BX1411" s="30"/>
      <c r="BY1411" s="30"/>
      <c r="BZ1411" s="30"/>
      <c r="CA1411" s="30"/>
      <c r="CB1411" s="30"/>
      <c r="CC1411" s="30"/>
      <c r="CD1411" s="30"/>
      <c r="CE1411" s="30"/>
      <c r="CF1411" s="30"/>
      <c r="CG1411" s="30"/>
      <c r="CH1411" s="30"/>
      <c r="CI1411" s="30"/>
      <c r="CJ1411" s="30"/>
      <c r="CK1411" s="30"/>
      <c r="CL1411" s="30"/>
      <c r="CM1411" s="30"/>
      <c r="CN1411" s="30"/>
      <c r="CO1411" s="30"/>
      <c r="CP1411" s="30"/>
      <c r="CQ1411" s="30"/>
      <c r="CR1411" s="30"/>
    </row>
    <row r="1412" spans="1:96" x14ac:dyDescent="0.25">
      <c r="A1412" s="30" t="s">
        <v>1384</v>
      </c>
      <c r="B1412" s="30">
        <v>6658</v>
      </c>
      <c r="C1412" s="30" t="s">
        <v>2720</v>
      </c>
      <c r="D1412" s="30">
        <v>220</v>
      </c>
      <c r="E1412" s="30"/>
      <c r="F1412" s="30"/>
      <c r="G1412" s="30"/>
      <c r="H1412" s="30"/>
      <c r="I1412" s="30"/>
      <c r="J1412" s="30"/>
      <c r="K1412" s="30"/>
      <c r="L1412" s="30"/>
      <c r="M1412" s="30"/>
      <c r="N1412" s="30"/>
      <c r="O1412" s="30"/>
      <c r="P1412" s="30"/>
      <c r="Q1412" s="30"/>
      <c r="R1412" s="30"/>
      <c r="S1412" s="30"/>
      <c r="T1412" s="30"/>
      <c r="U1412" s="30"/>
      <c r="V1412" s="30"/>
      <c r="W1412" s="30"/>
      <c r="X1412" s="30"/>
      <c r="Y1412" s="30"/>
      <c r="Z1412" s="30"/>
      <c r="AA1412" s="30"/>
      <c r="AB1412" s="30"/>
      <c r="AC1412" s="30"/>
      <c r="AD1412" s="30"/>
      <c r="AE1412" s="30"/>
      <c r="AF1412" s="30"/>
      <c r="AG1412" s="30"/>
      <c r="AH1412" s="30"/>
      <c r="AI1412" s="30"/>
      <c r="AJ1412" s="30"/>
      <c r="AK1412" s="30"/>
      <c r="AL1412" s="30"/>
      <c r="AM1412" s="30"/>
      <c r="AN1412" s="30"/>
      <c r="AO1412" s="30"/>
      <c r="AP1412" s="30"/>
      <c r="AQ1412" s="30"/>
      <c r="AR1412" s="30"/>
      <c r="AS1412" s="30"/>
      <c r="AT1412" s="30"/>
      <c r="AU1412" s="30"/>
      <c r="AV1412" s="30"/>
      <c r="AW1412" s="30"/>
      <c r="AX1412" s="30"/>
      <c r="AY1412" s="30"/>
      <c r="AZ1412" s="30"/>
      <c r="BA1412" s="30"/>
      <c r="BB1412" s="30"/>
      <c r="BC1412" s="30"/>
      <c r="BD1412" s="30"/>
      <c r="BE1412" s="30"/>
      <c r="BF1412" s="30"/>
      <c r="BG1412" s="30"/>
      <c r="BH1412" s="30"/>
      <c r="BI1412" s="30"/>
      <c r="BJ1412" s="30"/>
      <c r="BK1412" s="30"/>
      <c r="BL1412" s="30"/>
      <c r="BM1412" s="30"/>
      <c r="BN1412" s="30"/>
      <c r="BO1412" s="30"/>
      <c r="BP1412" s="30"/>
      <c r="BQ1412" s="30"/>
      <c r="BR1412" s="30"/>
      <c r="BS1412" s="30"/>
      <c r="BT1412" s="30"/>
      <c r="BU1412" s="30"/>
      <c r="BV1412" s="30"/>
      <c r="BW1412" s="30"/>
      <c r="BX1412" s="30"/>
      <c r="BY1412" s="30"/>
      <c r="BZ1412" s="30"/>
      <c r="CA1412" s="30"/>
      <c r="CB1412" s="30"/>
      <c r="CC1412" s="30"/>
      <c r="CD1412" s="30"/>
      <c r="CE1412" s="30"/>
      <c r="CF1412" s="30"/>
      <c r="CG1412" s="30"/>
      <c r="CH1412" s="30"/>
      <c r="CI1412" s="30"/>
      <c r="CJ1412" s="30"/>
      <c r="CK1412" s="30"/>
      <c r="CL1412" s="30"/>
      <c r="CM1412" s="30"/>
      <c r="CN1412" s="30"/>
      <c r="CO1412" s="30"/>
      <c r="CP1412" s="30"/>
      <c r="CQ1412" s="30"/>
      <c r="CR1412" s="30"/>
    </row>
    <row r="1413" spans="1:96" x14ac:dyDescent="0.25">
      <c r="A1413" s="30" t="s">
        <v>1385</v>
      </c>
      <c r="B1413" s="30">
        <v>6657</v>
      </c>
      <c r="C1413" s="30" t="s">
        <v>2720</v>
      </c>
      <c r="D1413" s="30">
        <v>220</v>
      </c>
      <c r="E1413" s="30"/>
      <c r="F1413" s="30"/>
      <c r="G1413" s="30"/>
      <c r="H1413" s="30"/>
      <c r="I1413" s="30"/>
      <c r="J1413" s="30"/>
      <c r="K1413" s="30"/>
      <c r="L1413" s="30"/>
      <c r="M1413" s="30"/>
      <c r="N1413" s="30"/>
      <c r="O1413" s="30"/>
      <c r="P1413" s="30"/>
      <c r="Q1413" s="30"/>
      <c r="R1413" s="30"/>
      <c r="S1413" s="30"/>
      <c r="T1413" s="30"/>
      <c r="U1413" s="30"/>
      <c r="V1413" s="30"/>
      <c r="W1413" s="30"/>
      <c r="X1413" s="30"/>
      <c r="Y1413" s="30"/>
      <c r="Z1413" s="30"/>
      <c r="AA1413" s="30"/>
      <c r="AB1413" s="30"/>
      <c r="AC1413" s="30"/>
      <c r="AD1413" s="30"/>
      <c r="AE1413" s="30"/>
      <c r="AF1413" s="30"/>
      <c r="AG1413" s="30"/>
      <c r="AH1413" s="30"/>
      <c r="AI1413" s="30"/>
      <c r="AJ1413" s="30"/>
      <c r="AK1413" s="30"/>
      <c r="AL1413" s="30"/>
      <c r="AM1413" s="30"/>
      <c r="AN1413" s="30"/>
      <c r="AO1413" s="30"/>
      <c r="AP1413" s="30"/>
      <c r="AQ1413" s="30"/>
      <c r="AR1413" s="30"/>
      <c r="AS1413" s="30"/>
      <c r="AT1413" s="30"/>
      <c r="AU1413" s="30"/>
      <c r="AV1413" s="30"/>
      <c r="AW1413" s="30"/>
      <c r="AX1413" s="30"/>
      <c r="AY1413" s="30"/>
      <c r="AZ1413" s="30"/>
      <c r="BA1413" s="30"/>
      <c r="BB1413" s="30"/>
      <c r="BC1413" s="30"/>
      <c r="BD1413" s="30"/>
      <c r="BE1413" s="30"/>
      <c r="BF1413" s="30"/>
      <c r="BG1413" s="30"/>
      <c r="BH1413" s="30"/>
      <c r="BI1413" s="30"/>
      <c r="BJ1413" s="30"/>
      <c r="BK1413" s="30"/>
      <c r="BL1413" s="30"/>
      <c r="BM1413" s="30"/>
      <c r="BN1413" s="30"/>
      <c r="BO1413" s="30"/>
      <c r="BP1413" s="30"/>
      <c r="BQ1413" s="30"/>
      <c r="BR1413" s="30"/>
      <c r="BS1413" s="30"/>
      <c r="BT1413" s="30"/>
      <c r="BU1413" s="30"/>
      <c r="BV1413" s="30"/>
      <c r="BW1413" s="30"/>
      <c r="BX1413" s="30"/>
      <c r="BY1413" s="30"/>
      <c r="BZ1413" s="30"/>
      <c r="CA1413" s="30"/>
      <c r="CB1413" s="30"/>
      <c r="CC1413" s="30"/>
      <c r="CD1413" s="30"/>
      <c r="CE1413" s="30"/>
      <c r="CF1413" s="30"/>
      <c r="CG1413" s="30"/>
      <c r="CH1413" s="30"/>
      <c r="CI1413" s="30"/>
      <c r="CJ1413" s="30"/>
      <c r="CK1413" s="30"/>
      <c r="CL1413" s="30"/>
      <c r="CM1413" s="30"/>
      <c r="CN1413" s="30"/>
      <c r="CO1413" s="30"/>
      <c r="CP1413" s="30"/>
      <c r="CQ1413" s="30"/>
      <c r="CR1413" s="30"/>
    </row>
    <row r="1414" spans="1:96" x14ac:dyDescent="0.25">
      <c r="A1414" s="30" t="s">
        <v>1386</v>
      </c>
      <c r="B1414" s="30">
        <v>6666</v>
      </c>
      <c r="C1414" s="30" t="s">
        <v>2712</v>
      </c>
      <c r="D1414" s="30">
        <v>2000</v>
      </c>
      <c r="E1414" s="30"/>
      <c r="F1414" s="30"/>
      <c r="G1414" s="30"/>
      <c r="H1414" s="30"/>
      <c r="I1414" s="30"/>
      <c r="J1414" s="30"/>
      <c r="K1414" s="30"/>
      <c r="L1414" s="30"/>
      <c r="M1414" s="30"/>
      <c r="N1414" s="30"/>
      <c r="O1414" s="30"/>
      <c r="P1414" s="30"/>
      <c r="Q1414" s="30"/>
      <c r="R1414" s="30"/>
      <c r="S1414" s="30"/>
      <c r="T1414" s="30"/>
      <c r="U1414" s="30"/>
      <c r="V1414" s="30"/>
      <c r="W1414" s="30"/>
      <c r="X1414" s="30"/>
      <c r="Y1414" s="30"/>
      <c r="Z1414" s="30"/>
      <c r="AA1414" s="30"/>
      <c r="AB1414" s="30"/>
      <c r="AC1414" s="30"/>
      <c r="AD1414" s="30"/>
      <c r="AE1414" s="30"/>
      <c r="AF1414" s="30"/>
      <c r="AG1414" s="30"/>
      <c r="AH1414" s="30"/>
      <c r="AI1414" s="30"/>
      <c r="AJ1414" s="30"/>
      <c r="AK1414" s="30"/>
      <c r="AL1414" s="30"/>
      <c r="AM1414" s="30"/>
      <c r="AN1414" s="30"/>
      <c r="AO1414" s="30"/>
      <c r="AP1414" s="30"/>
      <c r="AQ1414" s="30"/>
      <c r="AR1414" s="30"/>
      <c r="AS1414" s="30"/>
      <c r="AT1414" s="30"/>
      <c r="AU1414" s="30"/>
      <c r="AV1414" s="30"/>
      <c r="AW1414" s="30"/>
      <c r="AX1414" s="30"/>
      <c r="AY1414" s="30"/>
      <c r="AZ1414" s="30"/>
      <c r="BA1414" s="30"/>
      <c r="BB1414" s="30"/>
      <c r="BC1414" s="30"/>
      <c r="BD1414" s="30"/>
      <c r="BE1414" s="30"/>
      <c r="BF1414" s="30"/>
      <c r="BG1414" s="30"/>
      <c r="BH1414" s="30"/>
      <c r="BI1414" s="30"/>
      <c r="BJ1414" s="30"/>
      <c r="BK1414" s="30"/>
      <c r="BL1414" s="30"/>
      <c r="BM1414" s="30"/>
      <c r="BN1414" s="30"/>
      <c r="BO1414" s="30"/>
      <c r="BP1414" s="30"/>
      <c r="BQ1414" s="30"/>
      <c r="BR1414" s="30"/>
      <c r="BS1414" s="30"/>
      <c r="BT1414" s="30"/>
      <c r="BU1414" s="30"/>
      <c r="BV1414" s="30"/>
      <c r="BW1414" s="30"/>
      <c r="BX1414" s="30"/>
      <c r="BY1414" s="30"/>
      <c r="BZ1414" s="30"/>
      <c r="CA1414" s="30"/>
      <c r="CB1414" s="30"/>
      <c r="CC1414" s="30"/>
      <c r="CD1414" s="30"/>
      <c r="CE1414" s="30"/>
      <c r="CF1414" s="30"/>
      <c r="CG1414" s="30"/>
      <c r="CH1414" s="30"/>
      <c r="CI1414" s="30"/>
      <c r="CJ1414" s="30"/>
      <c r="CK1414" s="30"/>
      <c r="CL1414" s="30"/>
      <c r="CM1414" s="30"/>
      <c r="CN1414" s="30"/>
      <c r="CO1414" s="30"/>
      <c r="CP1414" s="30"/>
      <c r="CQ1414" s="30"/>
      <c r="CR1414" s="30"/>
    </row>
    <row r="1415" spans="1:96" x14ac:dyDescent="0.25">
      <c r="A1415" s="30" t="s">
        <v>1387</v>
      </c>
      <c r="B1415" s="30">
        <v>6676</v>
      </c>
      <c r="C1415" s="30" t="s">
        <v>2642</v>
      </c>
      <c r="D1415" s="30">
        <v>880</v>
      </c>
      <c r="E1415" s="30"/>
      <c r="F1415" s="30"/>
      <c r="G1415" s="30"/>
      <c r="H1415" s="30"/>
      <c r="I1415" s="30"/>
      <c r="J1415" s="30"/>
      <c r="K1415" s="30"/>
      <c r="L1415" s="30"/>
      <c r="M1415" s="30"/>
      <c r="N1415" s="30"/>
      <c r="O1415" s="30"/>
      <c r="P1415" s="30"/>
      <c r="Q1415" s="30"/>
      <c r="R1415" s="30"/>
      <c r="S1415" s="30"/>
      <c r="T1415" s="30"/>
      <c r="U1415" s="30"/>
      <c r="V1415" s="30"/>
      <c r="W1415" s="30"/>
      <c r="X1415" s="30"/>
      <c r="Y1415" s="30"/>
      <c r="Z1415" s="30"/>
      <c r="AA1415" s="30"/>
      <c r="AB1415" s="30"/>
      <c r="AC1415" s="30"/>
      <c r="AD1415" s="30"/>
      <c r="AE1415" s="30"/>
      <c r="AF1415" s="30"/>
      <c r="AG1415" s="30"/>
      <c r="AH1415" s="30"/>
      <c r="AI1415" s="30"/>
      <c r="AJ1415" s="30"/>
      <c r="AK1415" s="30"/>
      <c r="AL1415" s="30"/>
      <c r="AM1415" s="30"/>
      <c r="AN1415" s="30"/>
      <c r="AO1415" s="30"/>
      <c r="AP1415" s="30"/>
      <c r="AQ1415" s="30"/>
      <c r="AR1415" s="30"/>
      <c r="AS1415" s="30"/>
      <c r="AT1415" s="30"/>
      <c r="AU1415" s="30"/>
      <c r="AV1415" s="30"/>
      <c r="AW1415" s="30"/>
      <c r="AX1415" s="30"/>
      <c r="AY1415" s="30"/>
      <c r="AZ1415" s="30"/>
      <c r="BA1415" s="30"/>
      <c r="BB1415" s="30"/>
      <c r="BC1415" s="30"/>
      <c r="BD1415" s="30"/>
      <c r="BE1415" s="30"/>
      <c r="BF1415" s="30"/>
      <c r="BG1415" s="30"/>
      <c r="BH1415" s="30"/>
      <c r="BI1415" s="30"/>
      <c r="BJ1415" s="30"/>
      <c r="BK1415" s="30"/>
      <c r="BL1415" s="30"/>
      <c r="BM1415" s="30"/>
      <c r="BN1415" s="30"/>
      <c r="BO1415" s="30"/>
      <c r="BP1415" s="30"/>
      <c r="BQ1415" s="30"/>
      <c r="BR1415" s="30"/>
      <c r="BS1415" s="30"/>
      <c r="BT1415" s="30"/>
      <c r="BU1415" s="30"/>
      <c r="BV1415" s="30"/>
      <c r="BW1415" s="30"/>
      <c r="BX1415" s="30"/>
      <c r="BY1415" s="30"/>
      <c r="BZ1415" s="30"/>
      <c r="CA1415" s="30"/>
      <c r="CB1415" s="30"/>
      <c r="CC1415" s="30"/>
      <c r="CD1415" s="30"/>
      <c r="CE1415" s="30"/>
      <c r="CF1415" s="30"/>
      <c r="CG1415" s="30"/>
      <c r="CH1415" s="30"/>
      <c r="CI1415" s="30"/>
      <c r="CJ1415" s="30"/>
      <c r="CK1415" s="30"/>
      <c r="CL1415" s="30"/>
      <c r="CM1415" s="30"/>
      <c r="CN1415" s="30"/>
      <c r="CO1415" s="30"/>
      <c r="CP1415" s="30"/>
      <c r="CQ1415" s="30"/>
      <c r="CR1415" s="30"/>
    </row>
    <row r="1416" spans="1:96" x14ac:dyDescent="0.25">
      <c r="A1416" s="30" t="s">
        <v>1388</v>
      </c>
      <c r="B1416" s="30">
        <v>6680</v>
      </c>
      <c r="C1416" s="30" t="s">
        <v>2651</v>
      </c>
      <c r="D1416" s="30">
        <v>1010</v>
      </c>
      <c r="E1416" s="30"/>
      <c r="F1416" s="30"/>
      <c r="G1416" s="30"/>
      <c r="H1416" s="30"/>
      <c r="I1416" s="30"/>
      <c r="J1416" s="30"/>
      <c r="K1416" s="30"/>
      <c r="L1416" s="30"/>
      <c r="M1416" s="30"/>
      <c r="N1416" s="30"/>
      <c r="O1416" s="30"/>
      <c r="P1416" s="30"/>
      <c r="Q1416" s="30"/>
      <c r="R1416" s="30"/>
      <c r="S1416" s="30"/>
      <c r="T1416" s="30"/>
      <c r="U1416" s="30"/>
      <c r="V1416" s="30"/>
      <c r="W1416" s="30"/>
      <c r="X1416" s="30"/>
      <c r="Y1416" s="30"/>
      <c r="Z1416" s="30"/>
      <c r="AA1416" s="30"/>
      <c r="AB1416" s="30"/>
      <c r="AC1416" s="30"/>
      <c r="AD1416" s="30"/>
      <c r="AE1416" s="30"/>
      <c r="AF1416" s="30"/>
      <c r="AG1416" s="30"/>
      <c r="AH1416" s="30"/>
      <c r="AI1416" s="30"/>
      <c r="AJ1416" s="30"/>
      <c r="AK1416" s="30"/>
      <c r="AL1416" s="30"/>
      <c r="AM1416" s="30"/>
      <c r="AN1416" s="30"/>
      <c r="AO1416" s="30"/>
      <c r="AP1416" s="30"/>
      <c r="AQ1416" s="30"/>
      <c r="AR1416" s="30"/>
      <c r="AS1416" s="30"/>
      <c r="AT1416" s="30"/>
      <c r="AU1416" s="30"/>
      <c r="AV1416" s="30"/>
      <c r="AW1416" s="30"/>
      <c r="AX1416" s="30"/>
      <c r="AY1416" s="30"/>
      <c r="AZ1416" s="30"/>
      <c r="BA1416" s="30"/>
      <c r="BB1416" s="30"/>
      <c r="BC1416" s="30"/>
      <c r="BD1416" s="30"/>
      <c r="BE1416" s="30"/>
      <c r="BF1416" s="30"/>
      <c r="BG1416" s="30"/>
      <c r="BH1416" s="30"/>
      <c r="BI1416" s="30"/>
      <c r="BJ1416" s="30"/>
      <c r="BK1416" s="30"/>
      <c r="BL1416" s="30"/>
      <c r="BM1416" s="30"/>
      <c r="BN1416" s="30"/>
      <c r="BO1416" s="30"/>
      <c r="BP1416" s="30"/>
      <c r="BQ1416" s="30"/>
      <c r="BR1416" s="30"/>
      <c r="BS1416" s="30"/>
      <c r="BT1416" s="30"/>
      <c r="BU1416" s="30"/>
      <c r="BV1416" s="30"/>
      <c r="BW1416" s="30"/>
      <c r="BX1416" s="30"/>
      <c r="BY1416" s="30"/>
      <c r="BZ1416" s="30"/>
      <c r="CA1416" s="30"/>
      <c r="CB1416" s="30"/>
      <c r="CC1416" s="30"/>
      <c r="CD1416" s="30"/>
      <c r="CE1416" s="30"/>
      <c r="CF1416" s="30"/>
      <c r="CG1416" s="30"/>
      <c r="CH1416" s="30"/>
      <c r="CI1416" s="30"/>
      <c r="CJ1416" s="30"/>
      <c r="CK1416" s="30"/>
      <c r="CL1416" s="30"/>
      <c r="CM1416" s="30"/>
      <c r="CN1416" s="30"/>
      <c r="CO1416" s="30"/>
      <c r="CP1416" s="30"/>
      <c r="CQ1416" s="30"/>
      <c r="CR1416" s="30"/>
    </row>
    <row r="1417" spans="1:96" x14ac:dyDescent="0.25">
      <c r="A1417" s="30" t="s">
        <v>1389</v>
      </c>
      <c r="B1417" s="30">
        <v>6682</v>
      </c>
      <c r="C1417" s="30" t="s">
        <v>2792</v>
      </c>
      <c r="D1417" s="30">
        <v>1080</v>
      </c>
      <c r="E1417" s="30"/>
      <c r="F1417" s="30"/>
      <c r="G1417" s="30"/>
      <c r="H1417" s="30"/>
      <c r="I1417" s="30"/>
      <c r="J1417" s="30"/>
      <c r="K1417" s="30"/>
      <c r="L1417" s="30"/>
      <c r="M1417" s="30"/>
      <c r="N1417" s="30"/>
      <c r="O1417" s="30"/>
      <c r="P1417" s="30"/>
      <c r="Q1417" s="30"/>
      <c r="R1417" s="30"/>
      <c r="S1417" s="30"/>
      <c r="T1417" s="30"/>
      <c r="U1417" s="30"/>
      <c r="V1417" s="30"/>
      <c r="W1417" s="30"/>
      <c r="X1417" s="30"/>
      <c r="Y1417" s="30"/>
      <c r="Z1417" s="30"/>
      <c r="AA1417" s="30"/>
      <c r="AB1417" s="30"/>
      <c r="AC1417" s="30"/>
      <c r="AD1417" s="30"/>
      <c r="AE1417" s="30"/>
      <c r="AF1417" s="30"/>
      <c r="AG1417" s="30"/>
      <c r="AH1417" s="30"/>
      <c r="AI1417" s="30"/>
      <c r="AJ1417" s="30"/>
      <c r="AK1417" s="30"/>
      <c r="AL1417" s="30"/>
      <c r="AM1417" s="30"/>
      <c r="AN1417" s="30"/>
      <c r="AO1417" s="30"/>
      <c r="AP1417" s="30"/>
      <c r="AQ1417" s="30"/>
      <c r="AR1417" s="30"/>
      <c r="AS1417" s="30"/>
      <c r="AT1417" s="30"/>
      <c r="AU1417" s="30"/>
      <c r="AV1417" s="30"/>
      <c r="AW1417" s="30"/>
      <c r="AX1417" s="30"/>
      <c r="AY1417" s="30"/>
      <c r="AZ1417" s="30"/>
      <c r="BA1417" s="30"/>
      <c r="BB1417" s="30"/>
      <c r="BC1417" s="30"/>
      <c r="BD1417" s="30"/>
      <c r="BE1417" s="30"/>
      <c r="BF1417" s="30"/>
      <c r="BG1417" s="30"/>
      <c r="BH1417" s="30"/>
      <c r="BI1417" s="30"/>
      <c r="BJ1417" s="30"/>
      <c r="BK1417" s="30"/>
      <c r="BL1417" s="30"/>
      <c r="BM1417" s="30"/>
      <c r="BN1417" s="30"/>
      <c r="BO1417" s="30"/>
      <c r="BP1417" s="30"/>
      <c r="BQ1417" s="30"/>
      <c r="BR1417" s="30"/>
      <c r="BS1417" s="30"/>
      <c r="BT1417" s="30"/>
      <c r="BU1417" s="30"/>
      <c r="BV1417" s="30"/>
      <c r="BW1417" s="30"/>
      <c r="BX1417" s="30"/>
      <c r="BY1417" s="30"/>
      <c r="BZ1417" s="30"/>
      <c r="CA1417" s="30"/>
      <c r="CB1417" s="30"/>
      <c r="CC1417" s="30"/>
      <c r="CD1417" s="30"/>
      <c r="CE1417" s="30"/>
      <c r="CF1417" s="30"/>
      <c r="CG1417" s="30"/>
      <c r="CH1417" s="30"/>
      <c r="CI1417" s="30"/>
      <c r="CJ1417" s="30"/>
      <c r="CK1417" s="30"/>
      <c r="CL1417" s="30"/>
      <c r="CM1417" s="30"/>
      <c r="CN1417" s="30"/>
      <c r="CO1417" s="30"/>
      <c r="CP1417" s="30"/>
      <c r="CQ1417" s="30"/>
      <c r="CR1417" s="30"/>
    </row>
    <row r="1418" spans="1:96" x14ac:dyDescent="0.25">
      <c r="A1418" s="30" t="s">
        <v>1390</v>
      </c>
      <c r="B1418" s="30">
        <v>6678</v>
      </c>
      <c r="C1418" s="30" t="s">
        <v>2792</v>
      </c>
      <c r="D1418" s="30">
        <v>1080</v>
      </c>
      <c r="E1418" s="30"/>
      <c r="F1418" s="30"/>
      <c r="G1418" s="30"/>
      <c r="H1418" s="30"/>
      <c r="I1418" s="30"/>
      <c r="J1418" s="30"/>
      <c r="K1418" s="30"/>
      <c r="L1418" s="30"/>
      <c r="M1418" s="30"/>
      <c r="N1418" s="30"/>
      <c r="O1418" s="30"/>
      <c r="P1418" s="30"/>
      <c r="Q1418" s="30"/>
      <c r="R1418" s="30"/>
      <c r="S1418" s="30"/>
      <c r="T1418" s="30"/>
      <c r="U1418" s="30"/>
      <c r="V1418" s="30"/>
      <c r="W1418" s="30"/>
      <c r="X1418" s="30"/>
      <c r="Y1418" s="30"/>
      <c r="Z1418" s="30"/>
      <c r="AA1418" s="30"/>
      <c r="AB1418" s="30"/>
      <c r="AC1418" s="30"/>
      <c r="AD1418" s="30"/>
      <c r="AE1418" s="30"/>
      <c r="AF1418" s="30"/>
      <c r="AG1418" s="30"/>
      <c r="AH1418" s="30"/>
      <c r="AI1418" s="30"/>
      <c r="AJ1418" s="30"/>
      <c r="AK1418" s="30"/>
      <c r="AL1418" s="30"/>
      <c r="AM1418" s="30"/>
      <c r="AN1418" s="30"/>
      <c r="AO1418" s="30"/>
      <c r="AP1418" s="30"/>
      <c r="AQ1418" s="30"/>
      <c r="AR1418" s="30"/>
      <c r="AS1418" s="30"/>
      <c r="AT1418" s="30"/>
      <c r="AU1418" s="30"/>
      <c r="AV1418" s="30"/>
      <c r="AW1418" s="30"/>
      <c r="AX1418" s="30"/>
      <c r="AY1418" s="30"/>
      <c r="AZ1418" s="30"/>
      <c r="BA1418" s="30"/>
      <c r="BB1418" s="30"/>
      <c r="BC1418" s="30"/>
      <c r="BD1418" s="30"/>
      <c r="BE1418" s="30"/>
      <c r="BF1418" s="30"/>
      <c r="BG1418" s="30"/>
      <c r="BH1418" s="30"/>
      <c r="BI1418" s="30"/>
      <c r="BJ1418" s="30"/>
      <c r="BK1418" s="30"/>
      <c r="BL1418" s="30"/>
      <c r="BM1418" s="30"/>
      <c r="BN1418" s="30"/>
      <c r="BO1418" s="30"/>
      <c r="BP1418" s="30"/>
      <c r="BQ1418" s="30"/>
      <c r="BR1418" s="30"/>
      <c r="BS1418" s="30"/>
      <c r="BT1418" s="30"/>
      <c r="BU1418" s="30"/>
      <c r="BV1418" s="30"/>
      <c r="BW1418" s="30"/>
      <c r="BX1418" s="30"/>
      <c r="BY1418" s="30"/>
      <c r="BZ1418" s="30"/>
      <c r="CA1418" s="30"/>
      <c r="CB1418" s="30"/>
      <c r="CC1418" s="30"/>
      <c r="CD1418" s="30"/>
      <c r="CE1418" s="30"/>
      <c r="CF1418" s="30"/>
      <c r="CG1418" s="30"/>
      <c r="CH1418" s="30"/>
      <c r="CI1418" s="30"/>
      <c r="CJ1418" s="30"/>
      <c r="CK1418" s="30"/>
      <c r="CL1418" s="30"/>
      <c r="CM1418" s="30"/>
      <c r="CN1418" s="30"/>
      <c r="CO1418" s="30"/>
      <c r="CP1418" s="30"/>
      <c r="CQ1418" s="30"/>
      <c r="CR1418" s="30"/>
    </row>
    <row r="1419" spans="1:96" x14ac:dyDescent="0.25">
      <c r="A1419" s="30" t="s">
        <v>1391</v>
      </c>
      <c r="B1419" s="30">
        <v>6686</v>
      </c>
      <c r="C1419" s="30" t="s">
        <v>2669</v>
      </c>
      <c r="D1419" s="30">
        <v>980</v>
      </c>
      <c r="E1419" s="30"/>
      <c r="F1419" s="30"/>
      <c r="G1419" s="30"/>
      <c r="H1419" s="30"/>
      <c r="I1419" s="30"/>
      <c r="J1419" s="30"/>
      <c r="K1419" s="30"/>
      <c r="L1419" s="30"/>
      <c r="M1419" s="30"/>
      <c r="N1419" s="30"/>
      <c r="O1419" s="30"/>
      <c r="P1419" s="30"/>
      <c r="Q1419" s="30"/>
      <c r="R1419" s="30"/>
      <c r="S1419" s="30"/>
      <c r="T1419" s="30"/>
      <c r="U1419" s="30"/>
      <c r="V1419" s="30"/>
      <c r="W1419" s="30"/>
      <c r="X1419" s="30"/>
      <c r="Y1419" s="30"/>
      <c r="Z1419" s="30"/>
      <c r="AA1419" s="30"/>
      <c r="AB1419" s="30"/>
      <c r="AC1419" s="30"/>
      <c r="AD1419" s="30"/>
      <c r="AE1419" s="30"/>
      <c r="AF1419" s="30"/>
      <c r="AG1419" s="30"/>
      <c r="AH1419" s="30"/>
      <c r="AI1419" s="30"/>
      <c r="AJ1419" s="30"/>
      <c r="AK1419" s="30"/>
      <c r="AL1419" s="30"/>
      <c r="AM1419" s="30"/>
      <c r="AN1419" s="30"/>
      <c r="AO1419" s="30"/>
      <c r="AP1419" s="30"/>
      <c r="AQ1419" s="30"/>
      <c r="AR1419" s="30"/>
      <c r="AS1419" s="30"/>
      <c r="AT1419" s="30"/>
      <c r="AU1419" s="30"/>
      <c r="AV1419" s="30"/>
      <c r="AW1419" s="30"/>
      <c r="AX1419" s="30"/>
      <c r="AY1419" s="30"/>
      <c r="AZ1419" s="30"/>
      <c r="BA1419" s="30"/>
      <c r="BB1419" s="30"/>
      <c r="BC1419" s="30"/>
      <c r="BD1419" s="30"/>
      <c r="BE1419" s="30"/>
      <c r="BF1419" s="30"/>
      <c r="BG1419" s="30"/>
      <c r="BH1419" s="30"/>
      <c r="BI1419" s="30"/>
      <c r="BJ1419" s="30"/>
      <c r="BK1419" s="30"/>
      <c r="BL1419" s="30"/>
      <c r="BM1419" s="30"/>
      <c r="BN1419" s="30"/>
      <c r="BO1419" s="30"/>
      <c r="BP1419" s="30"/>
      <c r="BQ1419" s="30"/>
      <c r="BR1419" s="30"/>
      <c r="BS1419" s="30"/>
      <c r="BT1419" s="30"/>
      <c r="BU1419" s="30"/>
      <c r="BV1419" s="30"/>
      <c r="BW1419" s="30"/>
      <c r="BX1419" s="30"/>
      <c r="BY1419" s="30"/>
      <c r="BZ1419" s="30"/>
      <c r="CA1419" s="30"/>
      <c r="CB1419" s="30"/>
      <c r="CC1419" s="30"/>
      <c r="CD1419" s="30"/>
      <c r="CE1419" s="30"/>
      <c r="CF1419" s="30"/>
      <c r="CG1419" s="30"/>
      <c r="CH1419" s="30"/>
      <c r="CI1419" s="30"/>
      <c r="CJ1419" s="30"/>
      <c r="CK1419" s="30"/>
      <c r="CL1419" s="30"/>
      <c r="CM1419" s="30"/>
      <c r="CN1419" s="30"/>
      <c r="CO1419" s="30"/>
      <c r="CP1419" s="30"/>
      <c r="CQ1419" s="30"/>
      <c r="CR1419" s="30"/>
    </row>
    <row r="1420" spans="1:96" x14ac:dyDescent="0.25">
      <c r="A1420" s="30" t="s">
        <v>1392</v>
      </c>
      <c r="B1420" s="30">
        <v>6700</v>
      </c>
      <c r="C1420" s="30" t="s">
        <v>2762</v>
      </c>
      <c r="D1420" s="30">
        <v>870</v>
      </c>
      <c r="E1420" s="30"/>
      <c r="F1420" s="30"/>
      <c r="G1420" s="30"/>
      <c r="H1420" s="30"/>
      <c r="I1420" s="30"/>
      <c r="J1420" s="30"/>
      <c r="K1420" s="30"/>
      <c r="L1420" s="30"/>
      <c r="M1420" s="30"/>
      <c r="N1420" s="30"/>
      <c r="O1420" s="30"/>
      <c r="P1420" s="30"/>
      <c r="Q1420" s="30"/>
      <c r="R1420" s="30"/>
      <c r="S1420" s="30"/>
      <c r="T1420" s="30"/>
      <c r="U1420" s="30"/>
      <c r="V1420" s="30"/>
      <c r="W1420" s="30"/>
      <c r="X1420" s="30"/>
      <c r="Y1420" s="30"/>
      <c r="Z1420" s="30"/>
      <c r="AA1420" s="30"/>
      <c r="AB1420" s="30"/>
      <c r="AC1420" s="30"/>
      <c r="AD1420" s="30"/>
      <c r="AE1420" s="30"/>
      <c r="AF1420" s="30"/>
      <c r="AG1420" s="30"/>
      <c r="AH1420" s="30"/>
      <c r="AI1420" s="30"/>
      <c r="AJ1420" s="30"/>
      <c r="AK1420" s="30"/>
      <c r="AL1420" s="30"/>
      <c r="AM1420" s="30"/>
      <c r="AN1420" s="30"/>
      <c r="AO1420" s="30"/>
      <c r="AP1420" s="30"/>
      <c r="AQ1420" s="30"/>
      <c r="AR1420" s="30"/>
      <c r="AS1420" s="30"/>
      <c r="AT1420" s="30"/>
      <c r="AU1420" s="30"/>
      <c r="AV1420" s="30"/>
      <c r="AW1420" s="30"/>
      <c r="AX1420" s="30"/>
      <c r="AY1420" s="30"/>
      <c r="AZ1420" s="30"/>
      <c r="BA1420" s="30"/>
      <c r="BB1420" s="30"/>
      <c r="BC1420" s="30"/>
      <c r="BD1420" s="30"/>
      <c r="BE1420" s="30"/>
      <c r="BF1420" s="30"/>
      <c r="BG1420" s="30"/>
      <c r="BH1420" s="30"/>
      <c r="BI1420" s="30"/>
      <c r="BJ1420" s="30"/>
      <c r="BK1420" s="30"/>
      <c r="BL1420" s="30"/>
      <c r="BM1420" s="30"/>
      <c r="BN1420" s="30"/>
      <c r="BO1420" s="30"/>
      <c r="BP1420" s="30"/>
      <c r="BQ1420" s="30"/>
      <c r="BR1420" s="30"/>
      <c r="BS1420" s="30"/>
      <c r="BT1420" s="30"/>
      <c r="BU1420" s="30"/>
      <c r="BV1420" s="30"/>
      <c r="BW1420" s="30"/>
      <c r="BX1420" s="30"/>
      <c r="BY1420" s="30"/>
      <c r="BZ1420" s="30"/>
      <c r="CA1420" s="30"/>
      <c r="CB1420" s="30"/>
      <c r="CC1420" s="30"/>
      <c r="CD1420" s="30"/>
      <c r="CE1420" s="30"/>
      <c r="CF1420" s="30"/>
      <c r="CG1420" s="30"/>
      <c r="CH1420" s="30"/>
      <c r="CI1420" s="30"/>
      <c r="CJ1420" s="30"/>
      <c r="CK1420" s="30"/>
      <c r="CL1420" s="30"/>
      <c r="CM1420" s="30"/>
      <c r="CN1420" s="30"/>
      <c r="CO1420" s="30"/>
      <c r="CP1420" s="30"/>
      <c r="CQ1420" s="30"/>
      <c r="CR1420" s="30"/>
    </row>
    <row r="1421" spans="1:96" x14ac:dyDescent="0.25">
      <c r="A1421" s="30" t="s">
        <v>1393</v>
      </c>
      <c r="B1421" s="30">
        <v>6708</v>
      </c>
      <c r="C1421" s="30" t="s">
        <v>2762</v>
      </c>
      <c r="D1421" s="30">
        <v>870</v>
      </c>
      <c r="E1421" s="30"/>
      <c r="F1421" s="30"/>
      <c r="G1421" s="30"/>
      <c r="H1421" s="30"/>
      <c r="I1421" s="30"/>
      <c r="J1421" s="30"/>
      <c r="K1421" s="30"/>
      <c r="L1421" s="30"/>
      <c r="M1421" s="30"/>
      <c r="N1421" s="30"/>
      <c r="O1421" s="30"/>
      <c r="P1421" s="30"/>
      <c r="Q1421" s="30"/>
      <c r="R1421" s="30"/>
      <c r="S1421" s="30"/>
      <c r="T1421" s="30"/>
      <c r="U1421" s="30"/>
      <c r="V1421" s="30"/>
      <c r="W1421" s="30"/>
      <c r="X1421" s="30"/>
      <c r="Y1421" s="30"/>
      <c r="Z1421" s="30"/>
      <c r="AA1421" s="30"/>
      <c r="AB1421" s="30"/>
      <c r="AC1421" s="30"/>
      <c r="AD1421" s="30"/>
      <c r="AE1421" s="30"/>
      <c r="AF1421" s="30"/>
      <c r="AG1421" s="30"/>
      <c r="AH1421" s="30"/>
      <c r="AI1421" s="30"/>
      <c r="AJ1421" s="30"/>
      <c r="AK1421" s="30"/>
      <c r="AL1421" s="30"/>
      <c r="AM1421" s="30"/>
      <c r="AN1421" s="30"/>
      <c r="AO1421" s="30"/>
      <c r="AP1421" s="30"/>
      <c r="AQ1421" s="30"/>
      <c r="AR1421" s="30"/>
      <c r="AS1421" s="30"/>
      <c r="AT1421" s="30"/>
      <c r="AU1421" s="30"/>
      <c r="AV1421" s="30"/>
      <c r="AW1421" s="30"/>
      <c r="AX1421" s="30"/>
      <c r="AY1421" s="30"/>
      <c r="AZ1421" s="30"/>
      <c r="BA1421" s="30"/>
      <c r="BB1421" s="30"/>
      <c r="BC1421" s="30"/>
      <c r="BD1421" s="30"/>
      <c r="BE1421" s="30"/>
      <c r="BF1421" s="30"/>
      <c r="BG1421" s="30"/>
      <c r="BH1421" s="30"/>
      <c r="BI1421" s="30"/>
      <c r="BJ1421" s="30"/>
      <c r="BK1421" s="30"/>
      <c r="BL1421" s="30"/>
      <c r="BM1421" s="30"/>
      <c r="BN1421" s="30"/>
      <c r="BO1421" s="30"/>
      <c r="BP1421" s="30"/>
      <c r="BQ1421" s="30"/>
      <c r="BR1421" s="30"/>
      <c r="BS1421" s="30"/>
      <c r="BT1421" s="30"/>
      <c r="BU1421" s="30"/>
      <c r="BV1421" s="30"/>
      <c r="BW1421" s="30"/>
      <c r="BX1421" s="30"/>
      <c r="BY1421" s="30"/>
      <c r="BZ1421" s="30"/>
      <c r="CA1421" s="30"/>
      <c r="CB1421" s="30"/>
      <c r="CC1421" s="30"/>
      <c r="CD1421" s="30"/>
      <c r="CE1421" s="30"/>
      <c r="CF1421" s="30"/>
      <c r="CG1421" s="30"/>
      <c r="CH1421" s="30"/>
      <c r="CI1421" s="30"/>
      <c r="CJ1421" s="30"/>
      <c r="CK1421" s="30"/>
      <c r="CL1421" s="30"/>
      <c r="CM1421" s="30"/>
      <c r="CN1421" s="30"/>
      <c r="CO1421" s="30"/>
      <c r="CP1421" s="30"/>
      <c r="CQ1421" s="30"/>
      <c r="CR1421" s="30"/>
    </row>
    <row r="1422" spans="1:96" x14ac:dyDescent="0.25">
      <c r="A1422" s="30" t="s">
        <v>1394</v>
      </c>
      <c r="B1422" s="30">
        <v>6718</v>
      </c>
      <c r="C1422" s="30" t="s">
        <v>2967</v>
      </c>
      <c r="D1422" s="30">
        <v>2190</v>
      </c>
      <c r="E1422" s="30"/>
      <c r="F1422" s="30"/>
      <c r="G1422" s="30"/>
      <c r="H1422" s="30"/>
      <c r="I1422" s="30"/>
      <c r="J1422" s="30"/>
      <c r="K1422" s="30"/>
      <c r="L1422" s="30"/>
      <c r="M1422" s="30"/>
      <c r="N1422" s="30"/>
      <c r="O1422" s="30"/>
      <c r="P1422" s="30"/>
      <c r="Q1422" s="30"/>
      <c r="R1422" s="30"/>
      <c r="S1422" s="30"/>
      <c r="T1422" s="30"/>
      <c r="U1422" s="30"/>
      <c r="V1422" s="30"/>
      <c r="W1422" s="30"/>
      <c r="X1422" s="30"/>
      <c r="Y1422" s="30"/>
      <c r="Z1422" s="30"/>
      <c r="AA1422" s="30"/>
      <c r="AB1422" s="30"/>
      <c r="AC1422" s="30"/>
      <c r="AD1422" s="30"/>
      <c r="AE1422" s="30"/>
      <c r="AF1422" s="30"/>
      <c r="AG1422" s="30"/>
      <c r="AH1422" s="30"/>
      <c r="AI1422" s="30"/>
      <c r="AJ1422" s="30"/>
      <c r="AK1422" s="30"/>
      <c r="AL1422" s="30"/>
      <c r="AM1422" s="30"/>
      <c r="AN1422" s="30"/>
      <c r="AO1422" s="30"/>
      <c r="AP1422" s="30"/>
      <c r="AQ1422" s="30"/>
      <c r="AR1422" s="30"/>
      <c r="AS1422" s="30"/>
      <c r="AT1422" s="30"/>
      <c r="AU1422" s="30"/>
      <c r="AV1422" s="30"/>
      <c r="AW1422" s="30"/>
      <c r="AX1422" s="30"/>
      <c r="AY1422" s="30"/>
      <c r="AZ1422" s="30"/>
      <c r="BA1422" s="30"/>
      <c r="BB1422" s="30"/>
      <c r="BC1422" s="30"/>
      <c r="BD1422" s="30"/>
      <c r="BE1422" s="30"/>
      <c r="BF1422" s="30"/>
      <c r="BG1422" s="30"/>
      <c r="BH1422" s="30"/>
      <c r="BI1422" s="30"/>
      <c r="BJ1422" s="30"/>
      <c r="BK1422" s="30"/>
      <c r="BL1422" s="30"/>
      <c r="BM1422" s="30"/>
      <c r="BN1422" s="30"/>
      <c r="BO1422" s="30"/>
      <c r="BP1422" s="30"/>
      <c r="BQ1422" s="30"/>
      <c r="BR1422" s="30"/>
      <c r="BS1422" s="30"/>
      <c r="BT1422" s="30"/>
      <c r="BU1422" s="30"/>
      <c r="BV1422" s="30"/>
      <c r="BW1422" s="30"/>
      <c r="BX1422" s="30"/>
      <c r="BY1422" s="30"/>
      <c r="BZ1422" s="30"/>
      <c r="CA1422" s="30"/>
      <c r="CB1422" s="30"/>
      <c r="CC1422" s="30"/>
      <c r="CD1422" s="30"/>
      <c r="CE1422" s="30"/>
      <c r="CF1422" s="30"/>
      <c r="CG1422" s="30"/>
      <c r="CH1422" s="30"/>
      <c r="CI1422" s="30"/>
      <c r="CJ1422" s="30"/>
      <c r="CK1422" s="30"/>
      <c r="CL1422" s="30"/>
      <c r="CM1422" s="30"/>
      <c r="CN1422" s="30"/>
      <c r="CO1422" s="30"/>
      <c r="CP1422" s="30"/>
      <c r="CQ1422" s="30"/>
      <c r="CR1422" s="30"/>
    </row>
    <row r="1423" spans="1:96" x14ac:dyDescent="0.25">
      <c r="A1423" s="30" t="s">
        <v>1395</v>
      </c>
      <c r="B1423" s="30">
        <v>6728</v>
      </c>
      <c r="C1423" s="30" t="s">
        <v>2696</v>
      </c>
      <c r="D1423" s="30">
        <v>180</v>
      </c>
      <c r="E1423" s="30"/>
      <c r="F1423" s="30"/>
      <c r="G1423" s="30"/>
      <c r="H1423" s="30"/>
      <c r="I1423" s="30"/>
      <c r="J1423" s="30"/>
      <c r="K1423" s="30"/>
      <c r="L1423" s="30"/>
      <c r="M1423" s="30"/>
      <c r="N1423" s="30"/>
      <c r="O1423" s="30"/>
      <c r="P1423" s="30"/>
      <c r="Q1423" s="30"/>
      <c r="R1423" s="30"/>
      <c r="S1423" s="30"/>
      <c r="T1423" s="30"/>
      <c r="U1423" s="30"/>
      <c r="V1423" s="30"/>
      <c r="W1423" s="30"/>
      <c r="X1423" s="30"/>
      <c r="Y1423" s="30"/>
      <c r="Z1423" s="30"/>
      <c r="AA1423" s="30"/>
      <c r="AB1423" s="30"/>
      <c r="AC1423" s="30"/>
      <c r="AD1423" s="30"/>
      <c r="AE1423" s="30"/>
      <c r="AF1423" s="30"/>
      <c r="AG1423" s="30"/>
      <c r="AH1423" s="30"/>
      <c r="AI1423" s="30"/>
      <c r="AJ1423" s="30"/>
      <c r="AK1423" s="30"/>
      <c r="AL1423" s="30"/>
      <c r="AM1423" s="30"/>
      <c r="AN1423" s="30"/>
      <c r="AO1423" s="30"/>
      <c r="AP1423" s="30"/>
      <c r="AQ1423" s="30"/>
      <c r="AR1423" s="30"/>
      <c r="AS1423" s="30"/>
      <c r="AT1423" s="30"/>
      <c r="AU1423" s="30"/>
      <c r="AV1423" s="30"/>
      <c r="AW1423" s="30"/>
      <c r="AX1423" s="30"/>
      <c r="AY1423" s="30"/>
      <c r="AZ1423" s="30"/>
      <c r="BA1423" s="30"/>
      <c r="BB1423" s="30"/>
      <c r="BC1423" s="30"/>
      <c r="BD1423" s="30"/>
      <c r="BE1423" s="30"/>
      <c r="BF1423" s="30"/>
      <c r="BG1423" s="30"/>
      <c r="BH1423" s="30"/>
      <c r="BI1423" s="30"/>
      <c r="BJ1423" s="30"/>
      <c r="BK1423" s="30"/>
      <c r="BL1423" s="30"/>
      <c r="BM1423" s="30"/>
      <c r="BN1423" s="30"/>
      <c r="BO1423" s="30"/>
      <c r="BP1423" s="30"/>
      <c r="BQ1423" s="30"/>
      <c r="BR1423" s="30"/>
      <c r="BS1423" s="30"/>
      <c r="BT1423" s="30"/>
      <c r="BU1423" s="30"/>
      <c r="BV1423" s="30"/>
      <c r="BW1423" s="30"/>
      <c r="BX1423" s="30"/>
      <c r="BY1423" s="30"/>
      <c r="BZ1423" s="30"/>
      <c r="CA1423" s="30"/>
      <c r="CB1423" s="30"/>
      <c r="CC1423" s="30"/>
      <c r="CD1423" s="30"/>
      <c r="CE1423" s="30"/>
      <c r="CF1423" s="30"/>
      <c r="CG1423" s="30"/>
      <c r="CH1423" s="30"/>
      <c r="CI1423" s="30"/>
      <c r="CJ1423" s="30"/>
      <c r="CK1423" s="30"/>
      <c r="CL1423" s="30"/>
      <c r="CM1423" s="30"/>
      <c r="CN1423" s="30"/>
      <c r="CO1423" s="30"/>
      <c r="CP1423" s="30"/>
      <c r="CQ1423" s="30"/>
      <c r="CR1423" s="30"/>
    </row>
    <row r="1424" spans="1:96" x14ac:dyDescent="0.25">
      <c r="A1424" s="30" t="s">
        <v>1396</v>
      </c>
      <c r="B1424" s="30">
        <v>6738</v>
      </c>
      <c r="C1424" s="30" t="s">
        <v>2704</v>
      </c>
      <c r="D1424" s="30">
        <v>1520</v>
      </c>
      <c r="E1424" s="30"/>
      <c r="F1424" s="30"/>
      <c r="G1424" s="30"/>
      <c r="H1424" s="30"/>
      <c r="I1424" s="30"/>
      <c r="J1424" s="30"/>
      <c r="K1424" s="30"/>
      <c r="L1424" s="30"/>
      <c r="M1424" s="30"/>
      <c r="N1424" s="30"/>
      <c r="O1424" s="30"/>
      <c r="P1424" s="30"/>
      <c r="Q1424" s="30"/>
      <c r="R1424" s="30"/>
      <c r="S1424" s="30"/>
      <c r="T1424" s="30"/>
      <c r="U1424" s="30"/>
      <c r="V1424" s="30"/>
      <c r="W1424" s="30"/>
      <c r="X1424" s="30"/>
      <c r="Y1424" s="30"/>
      <c r="Z1424" s="30"/>
      <c r="AA1424" s="30"/>
      <c r="AB1424" s="30"/>
      <c r="AC1424" s="30"/>
      <c r="AD1424" s="30"/>
      <c r="AE1424" s="30"/>
      <c r="AF1424" s="30"/>
      <c r="AG1424" s="30"/>
      <c r="AH1424" s="30"/>
      <c r="AI1424" s="30"/>
      <c r="AJ1424" s="30"/>
      <c r="AK1424" s="30"/>
      <c r="AL1424" s="30"/>
      <c r="AM1424" s="30"/>
      <c r="AN1424" s="30"/>
      <c r="AO1424" s="30"/>
      <c r="AP1424" s="30"/>
      <c r="AQ1424" s="30"/>
      <c r="AR1424" s="30"/>
      <c r="AS1424" s="30"/>
      <c r="AT1424" s="30"/>
      <c r="AU1424" s="30"/>
      <c r="AV1424" s="30"/>
      <c r="AW1424" s="30"/>
      <c r="AX1424" s="30"/>
      <c r="AY1424" s="30"/>
      <c r="AZ1424" s="30"/>
      <c r="BA1424" s="30"/>
      <c r="BB1424" s="30"/>
      <c r="BC1424" s="30"/>
      <c r="BD1424" s="30"/>
      <c r="BE1424" s="30"/>
      <c r="BF1424" s="30"/>
      <c r="BG1424" s="30"/>
      <c r="BH1424" s="30"/>
      <c r="BI1424" s="30"/>
      <c r="BJ1424" s="30"/>
      <c r="BK1424" s="30"/>
      <c r="BL1424" s="30"/>
      <c r="BM1424" s="30"/>
      <c r="BN1424" s="30"/>
      <c r="BO1424" s="30"/>
      <c r="BP1424" s="30"/>
      <c r="BQ1424" s="30"/>
      <c r="BR1424" s="30"/>
      <c r="BS1424" s="30"/>
      <c r="BT1424" s="30"/>
      <c r="BU1424" s="30"/>
      <c r="BV1424" s="30"/>
      <c r="BW1424" s="30"/>
      <c r="BX1424" s="30"/>
      <c r="BY1424" s="30"/>
      <c r="BZ1424" s="30"/>
      <c r="CA1424" s="30"/>
      <c r="CB1424" s="30"/>
      <c r="CC1424" s="30"/>
      <c r="CD1424" s="30"/>
      <c r="CE1424" s="30"/>
      <c r="CF1424" s="30"/>
      <c r="CG1424" s="30"/>
      <c r="CH1424" s="30"/>
      <c r="CI1424" s="30"/>
      <c r="CJ1424" s="30"/>
      <c r="CK1424" s="30"/>
      <c r="CL1424" s="30"/>
      <c r="CM1424" s="30"/>
      <c r="CN1424" s="30"/>
      <c r="CO1424" s="30"/>
      <c r="CP1424" s="30"/>
      <c r="CQ1424" s="30"/>
      <c r="CR1424" s="30"/>
    </row>
    <row r="1425" spans="1:96" x14ac:dyDescent="0.25">
      <c r="A1425" s="30" t="s">
        <v>1397</v>
      </c>
      <c r="B1425" s="30">
        <v>6754</v>
      </c>
      <c r="C1425" s="30" t="s">
        <v>2642</v>
      </c>
      <c r="D1425" s="30">
        <v>880</v>
      </c>
      <c r="E1425" s="30"/>
      <c r="F1425" s="30"/>
      <c r="G1425" s="30"/>
      <c r="H1425" s="30"/>
      <c r="I1425" s="30"/>
      <c r="J1425" s="30"/>
      <c r="K1425" s="30"/>
      <c r="L1425" s="30"/>
      <c r="M1425" s="30"/>
      <c r="N1425" s="30"/>
      <c r="O1425" s="30"/>
      <c r="P1425" s="30"/>
      <c r="Q1425" s="30"/>
      <c r="R1425" s="30"/>
      <c r="S1425" s="30"/>
      <c r="T1425" s="30"/>
      <c r="U1425" s="30"/>
      <c r="V1425" s="30"/>
      <c r="W1425" s="30"/>
      <c r="X1425" s="30"/>
      <c r="Y1425" s="30"/>
      <c r="Z1425" s="30"/>
      <c r="AA1425" s="30"/>
      <c r="AB1425" s="30"/>
      <c r="AC1425" s="30"/>
      <c r="AD1425" s="30"/>
      <c r="AE1425" s="30"/>
      <c r="AF1425" s="30"/>
      <c r="AG1425" s="30"/>
      <c r="AH1425" s="30"/>
      <c r="AI1425" s="30"/>
      <c r="AJ1425" s="30"/>
      <c r="AK1425" s="30"/>
      <c r="AL1425" s="30"/>
      <c r="AM1425" s="30"/>
      <c r="AN1425" s="30"/>
      <c r="AO1425" s="30"/>
      <c r="AP1425" s="30"/>
      <c r="AQ1425" s="30"/>
      <c r="AR1425" s="30"/>
      <c r="AS1425" s="30"/>
      <c r="AT1425" s="30"/>
      <c r="AU1425" s="30"/>
      <c r="AV1425" s="30"/>
      <c r="AW1425" s="30"/>
      <c r="AX1425" s="30"/>
      <c r="AY1425" s="30"/>
      <c r="AZ1425" s="30"/>
      <c r="BA1425" s="30"/>
      <c r="BB1425" s="30"/>
      <c r="BC1425" s="30"/>
      <c r="BD1425" s="30"/>
      <c r="BE1425" s="30"/>
      <c r="BF1425" s="30"/>
      <c r="BG1425" s="30"/>
      <c r="BH1425" s="30"/>
      <c r="BI1425" s="30"/>
      <c r="BJ1425" s="30"/>
      <c r="BK1425" s="30"/>
      <c r="BL1425" s="30"/>
      <c r="BM1425" s="30"/>
      <c r="BN1425" s="30"/>
      <c r="BO1425" s="30"/>
      <c r="BP1425" s="30"/>
      <c r="BQ1425" s="30"/>
      <c r="BR1425" s="30"/>
      <c r="BS1425" s="30"/>
      <c r="BT1425" s="30"/>
      <c r="BU1425" s="30"/>
      <c r="BV1425" s="30"/>
      <c r="BW1425" s="30"/>
      <c r="BX1425" s="30"/>
      <c r="BY1425" s="30"/>
      <c r="BZ1425" s="30"/>
      <c r="CA1425" s="30"/>
      <c r="CB1425" s="30"/>
      <c r="CC1425" s="30"/>
      <c r="CD1425" s="30"/>
      <c r="CE1425" s="30"/>
      <c r="CF1425" s="30"/>
      <c r="CG1425" s="30"/>
      <c r="CH1425" s="30"/>
      <c r="CI1425" s="30"/>
      <c r="CJ1425" s="30"/>
      <c r="CK1425" s="30"/>
      <c r="CL1425" s="30"/>
      <c r="CM1425" s="30"/>
      <c r="CN1425" s="30"/>
      <c r="CO1425" s="30"/>
      <c r="CP1425" s="30"/>
      <c r="CQ1425" s="30"/>
      <c r="CR1425" s="30"/>
    </row>
    <row r="1426" spans="1:96" x14ac:dyDescent="0.25">
      <c r="A1426" s="30" t="s">
        <v>1398</v>
      </c>
      <c r="B1426" s="30">
        <v>6758</v>
      </c>
      <c r="C1426" s="30" t="s">
        <v>2696</v>
      </c>
      <c r="D1426" s="30">
        <v>180</v>
      </c>
      <c r="E1426" s="30"/>
      <c r="F1426" s="30"/>
      <c r="G1426" s="30"/>
      <c r="H1426" s="30"/>
      <c r="I1426" s="30"/>
      <c r="J1426" s="30"/>
      <c r="K1426" s="30"/>
      <c r="L1426" s="30"/>
      <c r="M1426" s="30"/>
      <c r="N1426" s="30"/>
      <c r="O1426" s="30"/>
      <c r="P1426" s="30"/>
      <c r="Q1426" s="30"/>
      <c r="R1426" s="30"/>
      <c r="S1426" s="30"/>
      <c r="T1426" s="30"/>
      <c r="U1426" s="30"/>
      <c r="V1426" s="30"/>
      <c r="W1426" s="30"/>
      <c r="X1426" s="30"/>
      <c r="Y1426" s="30"/>
      <c r="Z1426" s="30"/>
      <c r="AA1426" s="30"/>
      <c r="AB1426" s="30"/>
      <c r="AC1426" s="30"/>
      <c r="AD1426" s="30"/>
      <c r="AE1426" s="30"/>
      <c r="AF1426" s="30"/>
      <c r="AG1426" s="30"/>
      <c r="AH1426" s="30"/>
      <c r="AI1426" s="30"/>
      <c r="AJ1426" s="30"/>
      <c r="AK1426" s="30"/>
      <c r="AL1426" s="30"/>
      <c r="AM1426" s="30"/>
      <c r="AN1426" s="30"/>
      <c r="AO1426" s="30"/>
      <c r="AP1426" s="30"/>
      <c r="AQ1426" s="30"/>
      <c r="AR1426" s="30"/>
      <c r="AS1426" s="30"/>
      <c r="AT1426" s="30"/>
      <c r="AU1426" s="30"/>
      <c r="AV1426" s="30"/>
      <c r="AW1426" s="30"/>
      <c r="AX1426" s="30"/>
      <c r="AY1426" s="30"/>
      <c r="AZ1426" s="30"/>
      <c r="BA1426" s="30"/>
      <c r="BB1426" s="30"/>
      <c r="BC1426" s="30"/>
      <c r="BD1426" s="30"/>
      <c r="BE1426" s="30"/>
      <c r="BF1426" s="30"/>
      <c r="BG1426" s="30"/>
      <c r="BH1426" s="30"/>
      <c r="BI1426" s="30"/>
      <c r="BJ1426" s="30"/>
      <c r="BK1426" s="30"/>
      <c r="BL1426" s="30"/>
      <c r="BM1426" s="30"/>
      <c r="BN1426" s="30"/>
      <c r="BO1426" s="30"/>
      <c r="BP1426" s="30"/>
      <c r="BQ1426" s="30"/>
      <c r="BR1426" s="30"/>
      <c r="BS1426" s="30"/>
      <c r="BT1426" s="30"/>
      <c r="BU1426" s="30"/>
      <c r="BV1426" s="30"/>
      <c r="BW1426" s="30"/>
      <c r="BX1426" s="30"/>
      <c r="BY1426" s="30"/>
      <c r="BZ1426" s="30"/>
      <c r="CA1426" s="30"/>
      <c r="CB1426" s="30"/>
      <c r="CC1426" s="30"/>
      <c r="CD1426" s="30"/>
      <c r="CE1426" s="30"/>
      <c r="CF1426" s="30"/>
      <c r="CG1426" s="30"/>
      <c r="CH1426" s="30"/>
      <c r="CI1426" s="30"/>
      <c r="CJ1426" s="30"/>
      <c r="CK1426" s="30"/>
      <c r="CL1426" s="30"/>
      <c r="CM1426" s="30"/>
      <c r="CN1426" s="30"/>
      <c r="CO1426" s="30"/>
      <c r="CP1426" s="30"/>
      <c r="CQ1426" s="30"/>
      <c r="CR1426" s="30"/>
    </row>
    <row r="1427" spans="1:96" x14ac:dyDescent="0.25">
      <c r="A1427" s="30" t="s">
        <v>1399</v>
      </c>
      <c r="B1427" s="30">
        <v>6770</v>
      </c>
      <c r="C1427" s="30" t="s">
        <v>2804</v>
      </c>
      <c r="D1427" s="30">
        <v>2690</v>
      </c>
      <c r="E1427" s="30"/>
      <c r="F1427" s="30"/>
      <c r="G1427" s="30"/>
      <c r="H1427" s="30"/>
      <c r="I1427" s="30"/>
      <c r="J1427" s="30"/>
      <c r="K1427" s="30"/>
      <c r="L1427" s="30"/>
      <c r="M1427" s="30"/>
      <c r="N1427" s="30"/>
      <c r="O1427" s="30"/>
      <c r="P1427" s="30"/>
      <c r="Q1427" s="30"/>
      <c r="R1427" s="30"/>
      <c r="S1427" s="30"/>
      <c r="T1427" s="30"/>
      <c r="U1427" s="30"/>
      <c r="V1427" s="30"/>
      <c r="W1427" s="30"/>
      <c r="X1427" s="30"/>
      <c r="Y1427" s="30"/>
      <c r="Z1427" s="30"/>
      <c r="AA1427" s="30"/>
      <c r="AB1427" s="30"/>
      <c r="AC1427" s="30"/>
      <c r="AD1427" s="30"/>
      <c r="AE1427" s="30"/>
      <c r="AF1427" s="30"/>
      <c r="AG1427" s="30"/>
      <c r="AH1427" s="30"/>
      <c r="AI1427" s="30"/>
      <c r="AJ1427" s="30"/>
      <c r="AK1427" s="30"/>
      <c r="AL1427" s="30"/>
      <c r="AM1427" s="30"/>
      <c r="AN1427" s="30"/>
      <c r="AO1427" s="30"/>
      <c r="AP1427" s="30"/>
      <c r="AQ1427" s="30"/>
      <c r="AR1427" s="30"/>
      <c r="AS1427" s="30"/>
      <c r="AT1427" s="30"/>
      <c r="AU1427" s="30"/>
      <c r="AV1427" s="30"/>
      <c r="AW1427" s="30"/>
      <c r="AX1427" s="30"/>
      <c r="AY1427" s="30"/>
      <c r="AZ1427" s="30"/>
      <c r="BA1427" s="30"/>
      <c r="BB1427" s="30"/>
      <c r="BC1427" s="30"/>
      <c r="BD1427" s="30"/>
      <c r="BE1427" s="30"/>
      <c r="BF1427" s="30"/>
      <c r="BG1427" s="30"/>
      <c r="BH1427" s="30"/>
      <c r="BI1427" s="30"/>
      <c r="BJ1427" s="30"/>
      <c r="BK1427" s="30"/>
      <c r="BL1427" s="30"/>
      <c r="BM1427" s="30"/>
      <c r="BN1427" s="30"/>
      <c r="BO1427" s="30"/>
      <c r="BP1427" s="30"/>
      <c r="BQ1427" s="30"/>
      <c r="BR1427" s="30"/>
      <c r="BS1427" s="30"/>
      <c r="BT1427" s="30"/>
      <c r="BU1427" s="30"/>
      <c r="BV1427" s="30"/>
      <c r="BW1427" s="30"/>
      <c r="BX1427" s="30"/>
      <c r="BY1427" s="30"/>
      <c r="BZ1427" s="30"/>
      <c r="CA1427" s="30"/>
      <c r="CB1427" s="30"/>
      <c r="CC1427" s="30"/>
      <c r="CD1427" s="30"/>
      <c r="CE1427" s="30"/>
      <c r="CF1427" s="30"/>
      <c r="CG1427" s="30"/>
      <c r="CH1427" s="30"/>
      <c r="CI1427" s="30"/>
      <c r="CJ1427" s="30"/>
      <c r="CK1427" s="30"/>
      <c r="CL1427" s="30"/>
      <c r="CM1427" s="30"/>
      <c r="CN1427" s="30"/>
      <c r="CO1427" s="30"/>
      <c r="CP1427" s="30"/>
      <c r="CQ1427" s="30"/>
      <c r="CR1427" s="30"/>
    </row>
    <row r="1428" spans="1:96" x14ac:dyDescent="0.25">
      <c r="A1428" s="30" t="s">
        <v>1400</v>
      </c>
      <c r="B1428" s="30">
        <v>6794</v>
      </c>
      <c r="C1428" s="30" t="s">
        <v>2693</v>
      </c>
      <c r="D1428" s="30">
        <v>2660</v>
      </c>
      <c r="E1428" s="30"/>
      <c r="F1428" s="30"/>
      <c r="G1428" s="30"/>
      <c r="H1428" s="30"/>
      <c r="I1428" s="30"/>
      <c r="J1428" s="30"/>
      <c r="K1428" s="30"/>
      <c r="L1428" s="30"/>
      <c r="M1428" s="30"/>
      <c r="N1428" s="30"/>
      <c r="O1428" s="30"/>
      <c r="P1428" s="30"/>
      <c r="Q1428" s="30"/>
      <c r="R1428" s="30"/>
      <c r="S1428" s="30"/>
      <c r="T1428" s="30"/>
      <c r="U1428" s="30"/>
      <c r="V1428" s="30"/>
      <c r="W1428" s="30"/>
      <c r="X1428" s="30"/>
      <c r="Y1428" s="30"/>
      <c r="Z1428" s="30"/>
      <c r="AA1428" s="30"/>
      <c r="AB1428" s="30"/>
      <c r="AC1428" s="30"/>
      <c r="AD1428" s="30"/>
      <c r="AE1428" s="30"/>
      <c r="AF1428" s="30"/>
      <c r="AG1428" s="30"/>
      <c r="AH1428" s="30"/>
      <c r="AI1428" s="30"/>
      <c r="AJ1428" s="30"/>
      <c r="AK1428" s="30"/>
      <c r="AL1428" s="30"/>
      <c r="AM1428" s="30"/>
      <c r="AN1428" s="30"/>
      <c r="AO1428" s="30"/>
      <c r="AP1428" s="30"/>
      <c r="AQ1428" s="30"/>
      <c r="AR1428" s="30"/>
      <c r="AS1428" s="30"/>
      <c r="AT1428" s="30"/>
      <c r="AU1428" s="30"/>
      <c r="AV1428" s="30"/>
      <c r="AW1428" s="30"/>
      <c r="AX1428" s="30"/>
      <c r="AY1428" s="30"/>
      <c r="AZ1428" s="30"/>
      <c r="BA1428" s="30"/>
      <c r="BB1428" s="30"/>
      <c r="BC1428" s="30"/>
      <c r="BD1428" s="30"/>
      <c r="BE1428" s="30"/>
      <c r="BF1428" s="30"/>
      <c r="BG1428" s="30"/>
      <c r="BH1428" s="30"/>
      <c r="BI1428" s="30"/>
      <c r="BJ1428" s="30"/>
      <c r="BK1428" s="30"/>
      <c r="BL1428" s="30"/>
      <c r="BM1428" s="30"/>
      <c r="BN1428" s="30"/>
      <c r="BO1428" s="30"/>
      <c r="BP1428" s="30"/>
      <c r="BQ1428" s="30"/>
      <c r="BR1428" s="30"/>
      <c r="BS1428" s="30"/>
      <c r="BT1428" s="30"/>
      <c r="BU1428" s="30"/>
      <c r="BV1428" s="30"/>
      <c r="BW1428" s="30"/>
      <c r="BX1428" s="30"/>
      <c r="BY1428" s="30"/>
      <c r="BZ1428" s="30"/>
      <c r="CA1428" s="30"/>
      <c r="CB1428" s="30"/>
      <c r="CC1428" s="30"/>
      <c r="CD1428" s="30"/>
      <c r="CE1428" s="30"/>
      <c r="CF1428" s="30"/>
      <c r="CG1428" s="30"/>
      <c r="CH1428" s="30"/>
      <c r="CI1428" s="30"/>
      <c r="CJ1428" s="30"/>
      <c r="CK1428" s="30"/>
      <c r="CL1428" s="30"/>
      <c r="CM1428" s="30"/>
      <c r="CN1428" s="30"/>
      <c r="CO1428" s="30"/>
      <c r="CP1428" s="30"/>
      <c r="CQ1428" s="30"/>
      <c r="CR1428" s="30"/>
    </row>
    <row r="1429" spans="1:96" x14ac:dyDescent="0.25">
      <c r="A1429" s="30" t="s">
        <v>1401</v>
      </c>
      <c r="B1429" s="30">
        <v>7268</v>
      </c>
      <c r="C1429" s="30" t="s">
        <v>2973</v>
      </c>
      <c r="D1429" s="30">
        <v>2720</v>
      </c>
      <c r="E1429" s="30"/>
      <c r="F1429" s="30"/>
      <c r="G1429" s="30"/>
      <c r="H1429" s="30"/>
      <c r="I1429" s="30"/>
      <c r="J1429" s="30"/>
      <c r="K1429" s="30"/>
      <c r="L1429" s="30"/>
      <c r="M1429" s="30"/>
      <c r="N1429" s="30"/>
      <c r="O1429" s="30"/>
      <c r="P1429" s="30"/>
      <c r="Q1429" s="30"/>
      <c r="R1429" s="30"/>
      <c r="S1429" s="30"/>
      <c r="T1429" s="30"/>
      <c r="U1429" s="30"/>
      <c r="V1429" s="30"/>
      <c r="W1429" s="30"/>
      <c r="X1429" s="30"/>
      <c r="Y1429" s="30"/>
      <c r="Z1429" s="30"/>
      <c r="AA1429" s="30"/>
      <c r="AB1429" s="30"/>
      <c r="AC1429" s="30"/>
      <c r="AD1429" s="30"/>
      <c r="AE1429" s="30"/>
      <c r="AF1429" s="30"/>
      <c r="AG1429" s="30"/>
      <c r="AH1429" s="30"/>
      <c r="AI1429" s="30"/>
      <c r="AJ1429" s="30"/>
      <c r="AK1429" s="30"/>
      <c r="AL1429" s="30"/>
      <c r="AM1429" s="30"/>
      <c r="AN1429" s="30"/>
      <c r="AO1429" s="30"/>
      <c r="AP1429" s="30"/>
      <c r="AQ1429" s="30"/>
      <c r="AR1429" s="30"/>
      <c r="AS1429" s="30"/>
      <c r="AT1429" s="30"/>
      <c r="AU1429" s="30"/>
      <c r="AV1429" s="30"/>
      <c r="AW1429" s="30"/>
      <c r="AX1429" s="30"/>
      <c r="AY1429" s="30"/>
      <c r="AZ1429" s="30"/>
      <c r="BA1429" s="30"/>
      <c r="BB1429" s="30"/>
      <c r="BC1429" s="30"/>
      <c r="BD1429" s="30"/>
      <c r="BE1429" s="30"/>
      <c r="BF1429" s="30"/>
      <c r="BG1429" s="30"/>
      <c r="BH1429" s="30"/>
      <c r="BI1429" s="30"/>
      <c r="BJ1429" s="30"/>
      <c r="BK1429" s="30"/>
      <c r="BL1429" s="30"/>
      <c r="BM1429" s="30"/>
      <c r="BN1429" s="30"/>
      <c r="BO1429" s="30"/>
      <c r="BP1429" s="30"/>
      <c r="BQ1429" s="30"/>
      <c r="BR1429" s="30"/>
      <c r="BS1429" s="30"/>
      <c r="BT1429" s="30"/>
      <c r="BU1429" s="30"/>
      <c r="BV1429" s="30"/>
      <c r="BW1429" s="30"/>
      <c r="BX1429" s="30"/>
      <c r="BY1429" s="30"/>
      <c r="BZ1429" s="30"/>
      <c r="CA1429" s="30"/>
      <c r="CB1429" s="30"/>
      <c r="CC1429" s="30"/>
      <c r="CD1429" s="30"/>
      <c r="CE1429" s="30"/>
      <c r="CF1429" s="30"/>
      <c r="CG1429" s="30"/>
      <c r="CH1429" s="30"/>
      <c r="CI1429" s="30"/>
      <c r="CJ1429" s="30"/>
      <c r="CK1429" s="30"/>
      <c r="CL1429" s="30"/>
      <c r="CM1429" s="30"/>
      <c r="CN1429" s="30"/>
      <c r="CO1429" s="30"/>
      <c r="CP1429" s="30"/>
      <c r="CQ1429" s="30"/>
      <c r="CR1429" s="30"/>
    </row>
    <row r="1430" spans="1:96" x14ac:dyDescent="0.25">
      <c r="A1430" s="30" t="s">
        <v>1402</v>
      </c>
      <c r="B1430" s="30">
        <v>6804</v>
      </c>
      <c r="C1430" s="30" t="s">
        <v>2666</v>
      </c>
      <c r="D1430" s="30">
        <v>1420</v>
      </c>
      <c r="E1430" s="30"/>
      <c r="F1430" s="30"/>
      <c r="G1430" s="30"/>
      <c r="H1430" s="30"/>
      <c r="I1430" s="30"/>
      <c r="J1430" s="30"/>
      <c r="K1430" s="30"/>
      <c r="L1430" s="30"/>
      <c r="M1430" s="30"/>
      <c r="N1430" s="30"/>
      <c r="O1430" s="30"/>
      <c r="P1430" s="30"/>
      <c r="Q1430" s="30"/>
      <c r="R1430" s="30"/>
      <c r="S1430" s="30"/>
      <c r="T1430" s="30"/>
      <c r="U1430" s="30"/>
      <c r="V1430" s="30"/>
      <c r="W1430" s="30"/>
      <c r="X1430" s="30"/>
      <c r="Y1430" s="30"/>
      <c r="Z1430" s="30"/>
      <c r="AA1430" s="30"/>
      <c r="AB1430" s="30"/>
      <c r="AC1430" s="30"/>
      <c r="AD1430" s="30"/>
      <c r="AE1430" s="30"/>
      <c r="AF1430" s="30"/>
      <c r="AG1430" s="30"/>
      <c r="AH1430" s="30"/>
      <c r="AI1430" s="30"/>
      <c r="AJ1430" s="30"/>
      <c r="AK1430" s="30"/>
      <c r="AL1430" s="30"/>
      <c r="AM1430" s="30"/>
      <c r="AN1430" s="30"/>
      <c r="AO1430" s="30"/>
      <c r="AP1430" s="30"/>
      <c r="AQ1430" s="30"/>
      <c r="AR1430" s="30"/>
      <c r="AS1430" s="30"/>
      <c r="AT1430" s="30"/>
      <c r="AU1430" s="30"/>
      <c r="AV1430" s="30"/>
      <c r="AW1430" s="30"/>
      <c r="AX1430" s="30"/>
      <c r="AY1430" s="30"/>
      <c r="AZ1430" s="30"/>
      <c r="BA1430" s="30"/>
      <c r="BB1430" s="30"/>
      <c r="BC1430" s="30"/>
      <c r="BD1430" s="30"/>
      <c r="BE1430" s="30"/>
      <c r="BF1430" s="30"/>
      <c r="BG1430" s="30"/>
      <c r="BH1430" s="30"/>
      <c r="BI1430" s="30"/>
      <c r="BJ1430" s="30"/>
      <c r="BK1430" s="30"/>
      <c r="BL1430" s="30"/>
      <c r="BM1430" s="30"/>
      <c r="BN1430" s="30"/>
      <c r="BO1430" s="30"/>
      <c r="BP1430" s="30"/>
      <c r="BQ1430" s="30"/>
      <c r="BR1430" s="30"/>
      <c r="BS1430" s="30"/>
      <c r="BT1430" s="30"/>
      <c r="BU1430" s="30"/>
      <c r="BV1430" s="30"/>
      <c r="BW1430" s="30"/>
      <c r="BX1430" s="30"/>
      <c r="BY1430" s="30"/>
      <c r="BZ1430" s="30"/>
      <c r="CA1430" s="30"/>
      <c r="CB1430" s="30"/>
      <c r="CC1430" s="30"/>
      <c r="CD1430" s="30"/>
      <c r="CE1430" s="30"/>
      <c r="CF1430" s="30"/>
      <c r="CG1430" s="30"/>
      <c r="CH1430" s="30"/>
      <c r="CI1430" s="30"/>
      <c r="CJ1430" s="30"/>
      <c r="CK1430" s="30"/>
      <c r="CL1430" s="30"/>
      <c r="CM1430" s="30"/>
      <c r="CN1430" s="30"/>
      <c r="CO1430" s="30"/>
      <c r="CP1430" s="30"/>
      <c r="CQ1430" s="30"/>
      <c r="CR1430" s="30"/>
    </row>
    <row r="1431" spans="1:96" x14ac:dyDescent="0.25">
      <c r="A1431" s="30" t="s">
        <v>1403</v>
      </c>
      <c r="B1431" s="30">
        <v>6806</v>
      </c>
      <c r="C1431" s="30" t="s">
        <v>2666</v>
      </c>
      <c r="D1431" s="30">
        <v>1420</v>
      </c>
      <c r="E1431" s="30"/>
      <c r="F1431" s="30"/>
      <c r="G1431" s="30"/>
      <c r="H1431" s="30"/>
      <c r="I1431" s="30"/>
      <c r="J1431" s="30"/>
      <c r="K1431" s="30"/>
      <c r="L1431" s="30"/>
      <c r="M1431" s="30"/>
      <c r="N1431" s="30"/>
      <c r="O1431" s="30"/>
      <c r="P1431" s="30"/>
      <c r="Q1431" s="30"/>
      <c r="R1431" s="30"/>
      <c r="S1431" s="30"/>
      <c r="T1431" s="30"/>
      <c r="U1431" s="30"/>
      <c r="V1431" s="30"/>
      <c r="W1431" s="30"/>
      <c r="X1431" s="30"/>
      <c r="Y1431" s="30"/>
      <c r="Z1431" s="30"/>
      <c r="AA1431" s="30"/>
      <c r="AB1431" s="30"/>
      <c r="AC1431" s="30"/>
      <c r="AD1431" s="30"/>
      <c r="AE1431" s="30"/>
      <c r="AF1431" s="30"/>
      <c r="AG1431" s="30"/>
      <c r="AH1431" s="30"/>
      <c r="AI1431" s="30"/>
      <c r="AJ1431" s="30"/>
      <c r="AK1431" s="30"/>
      <c r="AL1431" s="30"/>
      <c r="AM1431" s="30"/>
      <c r="AN1431" s="30"/>
      <c r="AO1431" s="30"/>
      <c r="AP1431" s="30"/>
      <c r="AQ1431" s="30"/>
      <c r="AR1431" s="30"/>
      <c r="AS1431" s="30"/>
      <c r="AT1431" s="30"/>
      <c r="AU1431" s="30"/>
      <c r="AV1431" s="30"/>
      <c r="AW1431" s="30"/>
      <c r="AX1431" s="30"/>
      <c r="AY1431" s="30"/>
      <c r="AZ1431" s="30"/>
      <c r="BA1431" s="30"/>
      <c r="BB1431" s="30"/>
      <c r="BC1431" s="30"/>
      <c r="BD1431" s="30"/>
      <c r="BE1431" s="30"/>
      <c r="BF1431" s="30"/>
      <c r="BG1431" s="30"/>
      <c r="BH1431" s="30"/>
      <c r="BI1431" s="30"/>
      <c r="BJ1431" s="30"/>
      <c r="BK1431" s="30"/>
      <c r="BL1431" s="30"/>
      <c r="BM1431" s="30"/>
      <c r="BN1431" s="30"/>
      <c r="BO1431" s="30"/>
      <c r="BP1431" s="30"/>
      <c r="BQ1431" s="30"/>
      <c r="BR1431" s="30"/>
      <c r="BS1431" s="30"/>
      <c r="BT1431" s="30"/>
      <c r="BU1431" s="30"/>
      <c r="BV1431" s="30"/>
      <c r="BW1431" s="30"/>
      <c r="BX1431" s="30"/>
      <c r="BY1431" s="30"/>
      <c r="BZ1431" s="30"/>
      <c r="CA1431" s="30"/>
      <c r="CB1431" s="30"/>
      <c r="CC1431" s="30"/>
      <c r="CD1431" s="30"/>
      <c r="CE1431" s="30"/>
      <c r="CF1431" s="30"/>
      <c r="CG1431" s="30"/>
      <c r="CH1431" s="30"/>
      <c r="CI1431" s="30"/>
      <c r="CJ1431" s="30"/>
      <c r="CK1431" s="30"/>
      <c r="CL1431" s="30"/>
      <c r="CM1431" s="30"/>
      <c r="CN1431" s="30"/>
      <c r="CO1431" s="30"/>
      <c r="CP1431" s="30"/>
      <c r="CQ1431" s="30"/>
      <c r="CR1431" s="30"/>
    </row>
    <row r="1432" spans="1:96" x14ac:dyDescent="0.25">
      <c r="A1432" s="30" t="s">
        <v>1404</v>
      </c>
      <c r="B1432" s="30">
        <v>6807</v>
      </c>
      <c r="C1432" s="30" t="s">
        <v>2888</v>
      </c>
      <c r="D1432" s="30">
        <v>2180</v>
      </c>
      <c r="E1432" s="30"/>
      <c r="F1432" s="30"/>
      <c r="G1432" s="30"/>
      <c r="H1432" s="30"/>
      <c r="I1432" s="30"/>
      <c r="J1432" s="30"/>
      <c r="K1432" s="30"/>
      <c r="L1432" s="30"/>
      <c r="M1432" s="30"/>
      <c r="N1432" s="30"/>
      <c r="O1432" s="30"/>
      <c r="P1432" s="30"/>
      <c r="Q1432" s="30"/>
      <c r="R1432" s="30"/>
      <c r="S1432" s="30"/>
      <c r="T1432" s="30"/>
      <c r="U1432" s="30"/>
      <c r="V1432" s="30"/>
      <c r="W1432" s="30"/>
      <c r="X1432" s="30"/>
      <c r="Y1432" s="30"/>
      <c r="Z1432" s="30"/>
      <c r="AA1432" s="30"/>
      <c r="AB1432" s="30"/>
      <c r="AC1432" s="30"/>
      <c r="AD1432" s="30"/>
      <c r="AE1432" s="30"/>
      <c r="AF1432" s="30"/>
      <c r="AG1432" s="30"/>
      <c r="AH1432" s="30"/>
      <c r="AI1432" s="30"/>
      <c r="AJ1432" s="30"/>
      <c r="AK1432" s="30"/>
      <c r="AL1432" s="30"/>
      <c r="AM1432" s="30"/>
      <c r="AN1432" s="30"/>
      <c r="AO1432" s="30"/>
      <c r="AP1432" s="30"/>
      <c r="AQ1432" s="30"/>
      <c r="AR1432" s="30"/>
      <c r="AS1432" s="30"/>
      <c r="AT1432" s="30"/>
      <c r="AU1432" s="30"/>
      <c r="AV1432" s="30"/>
      <c r="AW1432" s="30"/>
      <c r="AX1432" s="30"/>
      <c r="AY1432" s="30"/>
      <c r="AZ1432" s="30"/>
      <c r="BA1432" s="30"/>
      <c r="BB1432" s="30"/>
      <c r="BC1432" s="30"/>
      <c r="BD1432" s="30"/>
      <c r="BE1432" s="30"/>
      <c r="BF1432" s="30"/>
      <c r="BG1432" s="30"/>
      <c r="BH1432" s="30"/>
      <c r="BI1432" s="30"/>
      <c r="BJ1432" s="30"/>
      <c r="BK1432" s="30"/>
      <c r="BL1432" s="30"/>
      <c r="BM1432" s="30"/>
      <c r="BN1432" s="30"/>
      <c r="BO1432" s="30"/>
      <c r="BP1432" s="30"/>
      <c r="BQ1432" s="30"/>
      <c r="BR1432" s="30"/>
      <c r="BS1432" s="30"/>
      <c r="BT1432" s="30"/>
      <c r="BU1432" s="30"/>
      <c r="BV1432" s="30"/>
      <c r="BW1432" s="30"/>
      <c r="BX1432" s="30"/>
      <c r="BY1432" s="30"/>
      <c r="BZ1432" s="30"/>
      <c r="CA1432" s="30"/>
      <c r="CB1432" s="30"/>
      <c r="CC1432" s="30"/>
      <c r="CD1432" s="30"/>
      <c r="CE1432" s="30"/>
      <c r="CF1432" s="30"/>
      <c r="CG1432" s="30"/>
      <c r="CH1432" s="30"/>
      <c r="CI1432" s="30"/>
      <c r="CJ1432" s="30"/>
      <c r="CK1432" s="30"/>
      <c r="CL1432" s="30"/>
      <c r="CM1432" s="30"/>
      <c r="CN1432" s="30"/>
      <c r="CO1432" s="30"/>
      <c r="CP1432" s="30"/>
      <c r="CQ1432" s="30"/>
      <c r="CR1432" s="30"/>
    </row>
    <row r="1433" spans="1:96" x14ac:dyDescent="0.25">
      <c r="A1433" s="30" t="s">
        <v>1405</v>
      </c>
      <c r="B1433" s="30">
        <v>6338</v>
      </c>
      <c r="C1433" s="30" t="s">
        <v>2644</v>
      </c>
      <c r="D1433" s="30">
        <v>1000</v>
      </c>
      <c r="E1433" s="30"/>
      <c r="F1433" s="30"/>
      <c r="G1433" s="30"/>
      <c r="H1433" s="30"/>
      <c r="I1433" s="30"/>
      <c r="J1433" s="30"/>
      <c r="K1433" s="30"/>
      <c r="L1433" s="30"/>
      <c r="M1433" s="30"/>
      <c r="N1433" s="30"/>
      <c r="O1433" s="30"/>
      <c r="P1433" s="30"/>
      <c r="Q1433" s="30"/>
      <c r="R1433" s="30"/>
      <c r="S1433" s="30"/>
      <c r="T1433" s="30"/>
      <c r="U1433" s="30"/>
      <c r="V1433" s="30"/>
      <c r="W1433" s="30"/>
      <c r="X1433" s="30"/>
      <c r="Y1433" s="30"/>
      <c r="Z1433" s="30"/>
      <c r="AA1433" s="30"/>
      <c r="AB1433" s="30"/>
      <c r="AC1433" s="30"/>
      <c r="AD1433" s="30"/>
      <c r="AE1433" s="30"/>
      <c r="AF1433" s="30"/>
      <c r="AG1433" s="30"/>
      <c r="AH1433" s="30"/>
      <c r="AI1433" s="30"/>
      <c r="AJ1433" s="30"/>
      <c r="AK1433" s="30"/>
      <c r="AL1433" s="30"/>
      <c r="AM1433" s="30"/>
      <c r="AN1433" s="30"/>
      <c r="AO1433" s="30"/>
      <c r="AP1433" s="30"/>
      <c r="AQ1433" s="30"/>
      <c r="AR1433" s="30"/>
      <c r="AS1433" s="30"/>
      <c r="AT1433" s="30"/>
      <c r="AU1433" s="30"/>
      <c r="AV1433" s="30"/>
      <c r="AW1433" s="30"/>
      <c r="AX1433" s="30"/>
      <c r="AY1433" s="30"/>
      <c r="AZ1433" s="30"/>
      <c r="BA1433" s="30"/>
      <c r="BB1433" s="30"/>
      <c r="BC1433" s="30"/>
      <c r="BD1433" s="30"/>
      <c r="BE1433" s="30"/>
      <c r="BF1433" s="30"/>
      <c r="BG1433" s="30"/>
      <c r="BH1433" s="30"/>
      <c r="BI1433" s="30"/>
      <c r="BJ1433" s="30"/>
      <c r="BK1433" s="30"/>
      <c r="BL1433" s="30"/>
      <c r="BM1433" s="30"/>
      <c r="BN1433" s="30"/>
      <c r="BO1433" s="30"/>
      <c r="BP1433" s="30"/>
      <c r="BQ1433" s="30"/>
      <c r="BR1433" s="30"/>
      <c r="BS1433" s="30"/>
      <c r="BT1433" s="30"/>
      <c r="BU1433" s="30"/>
      <c r="BV1433" s="30"/>
      <c r="BW1433" s="30"/>
      <c r="BX1433" s="30"/>
      <c r="BY1433" s="30"/>
      <c r="BZ1433" s="30"/>
      <c r="CA1433" s="30"/>
      <c r="CB1433" s="30"/>
      <c r="CC1433" s="30"/>
      <c r="CD1433" s="30"/>
      <c r="CE1433" s="30"/>
      <c r="CF1433" s="30"/>
      <c r="CG1433" s="30"/>
      <c r="CH1433" s="30"/>
      <c r="CI1433" s="30"/>
      <c r="CJ1433" s="30"/>
      <c r="CK1433" s="30"/>
      <c r="CL1433" s="30"/>
      <c r="CM1433" s="30"/>
      <c r="CN1433" s="30"/>
      <c r="CO1433" s="30"/>
      <c r="CP1433" s="30"/>
      <c r="CQ1433" s="30"/>
      <c r="CR1433" s="30"/>
    </row>
    <row r="1434" spans="1:96" x14ac:dyDescent="0.25">
      <c r="A1434" s="30" t="s">
        <v>1406</v>
      </c>
      <c r="B1434" s="30">
        <v>6810</v>
      </c>
      <c r="C1434" s="30" t="s">
        <v>2768</v>
      </c>
      <c r="D1434" s="30">
        <v>1110</v>
      </c>
      <c r="E1434" s="30"/>
      <c r="F1434" s="30"/>
      <c r="G1434" s="30"/>
      <c r="H1434" s="30"/>
      <c r="I1434" s="30"/>
      <c r="J1434" s="30"/>
      <c r="K1434" s="30"/>
      <c r="L1434" s="30"/>
      <c r="M1434" s="30"/>
      <c r="N1434" s="30"/>
      <c r="O1434" s="30"/>
      <c r="P1434" s="30"/>
      <c r="Q1434" s="30"/>
      <c r="R1434" s="30"/>
      <c r="S1434" s="30"/>
      <c r="T1434" s="30"/>
      <c r="U1434" s="30"/>
      <c r="V1434" s="30"/>
      <c r="W1434" s="30"/>
      <c r="X1434" s="30"/>
      <c r="Y1434" s="30"/>
      <c r="Z1434" s="30"/>
      <c r="AA1434" s="30"/>
      <c r="AB1434" s="30"/>
      <c r="AC1434" s="30"/>
      <c r="AD1434" s="30"/>
      <c r="AE1434" s="30"/>
      <c r="AF1434" s="30"/>
      <c r="AG1434" s="30"/>
      <c r="AH1434" s="30"/>
      <c r="AI1434" s="30"/>
      <c r="AJ1434" s="30"/>
      <c r="AK1434" s="30"/>
      <c r="AL1434" s="30"/>
      <c r="AM1434" s="30"/>
      <c r="AN1434" s="30"/>
      <c r="AO1434" s="30"/>
      <c r="AP1434" s="30"/>
      <c r="AQ1434" s="30"/>
      <c r="AR1434" s="30"/>
      <c r="AS1434" s="30"/>
      <c r="AT1434" s="30"/>
      <c r="AU1434" s="30"/>
      <c r="AV1434" s="30"/>
      <c r="AW1434" s="30"/>
      <c r="AX1434" s="30"/>
      <c r="AY1434" s="30"/>
      <c r="AZ1434" s="30"/>
      <c r="BA1434" s="30"/>
      <c r="BB1434" s="30"/>
      <c r="BC1434" s="30"/>
      <c r="BD1434" s="30"/>
      <c r="BE1434" s="30"/>
      <c r="BF1434" s="30"/>
      <c r="BG1434" s="30"/>
      <c r="BH1434" s="30"/>
      <c r="BI1434" s="30"/>
      <c r="BJ1434" s="30"/>
      <c r="BK1434" s="30"/>
      <c r="BL1434" s="30"/>
      <c r="BM1434" s="30"/>
      <c r="BN1434" s="30"/>
      <c r="BO1434" s="30"/>
      <c r="BP1434" s="30"/>
      <c r="BQ1434" s="30"/>
      <c r="BR1434" s="30"/>
      <c r="BS1434" s="30"/>
      <c r="BT1434" s="30"/>
      <c r="BU1434" s="30"/>
      <c r="BV1434" s="30"/>
      <c r="BW1434" s="30"/>
      <c r="BX1434" s="30"/>
      <c r="BY1434" s="30"/>
      <c r="BZ1434" s="30"/>
      <c r="CA1434" s="30"/>
      <c r="CB1434" s="30"/>
      <c r="CC1434" s="30"/>
      <c r="CD1434" s="30"/>
      <c r="CE1434" s="30"/>
      <c r="CF1434" s="30"/>
      <c r="CG1434" s="30"/>
      <c r="CH1434" s="30"/>
      <c r="CI1434" s="30"/>
      <c r="CJ1434" s="30"/>
      <c r="CK1434" s="30"/>
      <c r="CL1434" s="30"/>
      <c r="CM1434" s="30"/>
      <c r="CN1434" s="30"/>
      <c r="CO1434" s="30"/>
      <c r="CP1434" s="30"/>
      <c r="CQ1434" s="30"/>
      <c r="CR1434" s="30"/>
    </row>
    <row r="1435" spans="1:96" x14ac:dyDescent="0.25">
      <c r="A1435" s="30" t="s">
        <v>1407</v>
      </c>
      <c r="B1435" s="30">
        <v>6808</v>
      </c>
      <c r="C1435" s="30" t="s">
        <v>2666</v>
      </c>
      <c r="D1435" s="30">
        <v>1420</v>
      </c>
      <c r="E1435" s="30"/>
      <c r="F1435" s="30"/>
      <c r="G1435" s="30"/>
      <c r="H1435" s="30"/>
      <c r="I1435" s="30"/>
      <c r="J1435" s="30"/>
      <c r="K1435" s="30"/>
      <c r="L1435" s="30"/>
      <c r="M1435" s="30"/>
      <c r="N1435" s="30"/>
      <c r="O1435" s="30"/>
      <c r="P1435" s="30"/>
      <c r="Q1435" s="30"/>
      <c r="R1435" s="30"/>
      <c r="S1435" s="30"/>
      <c r="T1435" s="30"/>
      <c r="U1435" s="30"/>
      <c r="V1435" s="30"/>
      <c r="W1435" s="30"/>
      <c r="X1435" s="30"/>
      <c r="Y1435" s="30"/>
      <c r="Z1435" s="30"/>
      <c r="AA1435" s="30"/>
      <c r="AB1435" s="30"/>
      <c r="AC1435" s="30"/>
      <c r="AD1435" s="30"/>
      <c r="AE1435" s="30"/>
      <c r="AF1435" s="30"/>
      <c r="AG1435" s="30"/>
      <c r="AH1435" s="30"/>
      <c r="AI1435" s="30"/>
      <c r="AJ1435" s="30"/>
      <c r="AK1435" s="30"/>
      <c r="AL1435" s="30"/>
      <c r="AM1435" s="30"/>
      <c r="AN1435" s="30"/>
      <c r="AO1435" s="30"/>
      <c r="AP1435" s="30"/>
      <c r="AQ1435" s="30"/>
      <c r="AR1435" s="30"/>
      <c r="AS1435" s="30"/>
      <c r="AT1435" s="30"/>
      <c r="AU1435" s="30"/>
      <c r="AV1435" s="30"/>
      <c r="AW1435" s="30"/>
      <c r="AX1435" s="30"/>
      <c r="AY1435" s="30"/>
      <c r="AZ1435" s="30"/>
      <c r="BA1435" s="30"/>
      <c r="BB1435" s="30"/>
      <c r="BC1435" s="30"/>
      <c r="BD1435" s="30"/>
      <c r="BE1435" s="30"/>
      <c r="BF1435" s="30"/>
      <c r="BG1435" s="30"/>
      <c r="BH1435" s="30"/>
      <c r="BI1435" s="30"/>
      <c r="BJ1435" s="30"/>
      <c r="BK1435" s="30"/>
      <c r="BL1435" s="30"/>
      <c r="BM1435" s="30"/>
      <c r="BN1435" s="30"/>
      <c r="BO1435" s="30"/>
      <c r="BP1435" s="30"/>
      <c r="BQ1435" s="30"/>
      <c r="BR1435" s="30"/>
      <c r="BS1435" s="30"/>
      <c r="BT1435" s="30"/>
      <c r="BU1435" s="30"/>
      <c r="BV1435" s="30"/>
      <c r="BW1435" s="30"/>
      <c r="BX1435" s="30"/>
      <c r="BY1435" s="30"/>
      <c r="BZ1435" s="30"/>
      <c r="CA1435" s="30"/>
      <c r="CB1435" s="30"/>
      <c r="CC1435" s="30"/>
      <c r="CD1435" s="30"/>
      <c r="CE1435" s="30"/>
      <c r="CF1435" s="30"/>
      <c r="CG1435" s="30"/>
      <c r="CH1435" s="30"/>
      <c r="CI1435" s="30"/>
      <c r="CJ1435" s="30"/>
      <c r="CK1435" s="30"/>
      <c r="CL1435" s="30"/>
      <c r="CM1435" s="30"/>
      <c r="CN1435" s="30"/>
      <c r="CO1435" s="30"/>
      <c r="CP1435" s="30"/>
      <c r="CQ1435" s="30"/>
      <c r="CR1435" s="30"/>
    </row>
    <row r="1436" spans="1:96" x14ac:dyDescent="0.25">
      <c r="A1436" s="30" t="s">
        <v>1408</v>
      </c>
      <c r="B1436" s="30">
        <v>3672</v>
      </c>
      <c r="C1436" s="30" t="s">
        <v>2974</v>
      </c>
      <c r="D1436" s="30">
        <v>3148</v>
      </c>
      <c r="E1436" s="30"/>
      <c r="F1436" s="30"/>
      <c r="G1436" s="30"/>
      <c r="H1436" s="30"/>
      <c r="I1436" s="30"/>
      <c r="J1436" s="30"/>
      <c r="K1436" s="30"/>
      <c r="L1436" s="30"/>
      <c r="M1436" s="30"/>
      <c r="N1436" s="30"/>
      <c r="O1436" s="30"/>
      <c r="P1436" s="30"/>
      <c r="Q1436" s="30"/>
      <c r="R1436" s="30"/>
      <c r="S1436" s="30"/>
      <c r="T1436" s="30"/>
      <c r="U1436" s="30"/>
      <c r="V1436" s="30"/>
      <c r="W1436" s="30"/>
      <c r="X1436" s="30"/>
      <c r="Y1436" s="30"/>
      <c r="Z1436" s="30"/>
      <c r="AA1436" s="30"/>
      <c r="AB1436" s="30"/>
      <c r="AC1436" s="30"/>
      <c r="AD1436" s="30"/>
      <c r="AE1436" s="30"/>
      <c r="AF1436" s="30"/>
      <c r="AG1436" s="30"/>
      <c r="AH1436" s="30"/>
      <c r="AI1436" s="30"/>
      <c r="AJ1436" s="30"/>
      <c r="AK1436" s="30"/>
      <c r="AL1436" s="30"/>
      <c r="AM1436" s="30"/>
      <c r="AN1436" s="30"/>
      <c r="AO1436" s="30"/>
      <c r="AP1436" s="30"/>
      <c r="AQ1436" s="30"/>
      <c r="AR1436" s="30"/>
      <c r="AS1436" s="30"/>
      <c r="AT1436" s="30"/>
      <c r="AU1436" s="30"/>
      <c r="AV1436" s="30"/>
      <c r="AW1436" s="30"/>
      <c r="AX1436" s="30"/>
      <c r="AY1436" s="30"/>
      <c r="AZ1436" s="30"/>
      <c r="BA1436" s="30"/>
      <c r="BB1436" s="30"/>
      <c r="BC1436" s="30"/>
      <c r="BD1436" s="30"/>
      <c r="BE1436" s="30"/>
      <c r="BF1436" s="30"/>
      <c r="BG1436" s="30"/>
      <c r="BH1436" s="30"/>
      <c r="BI1436" s="30"/>
      <c r="BJ1436" s="30"/>
      <c r="BK1436" s="30"/>
      <c r="BL1436" s="30"/>
      <c r="BM1436" s="30"/>
      <c r="BN1436" s="30"/>
      <c r="BO1436" s="30"/>
      <c r="BP1436" s="30"/>
      <c r="BQ1436" s="30"/>
      <c r="BR1436" s="30"/>
      <c r="BS1436" s="30"/>
      <c r="BT1436" s="30"/>
      <c r="BU1436" s="30"/>
      <c r="BV1436" s="30"/>
      <c r="BW1436" s="30"/>
      <c r="BX1436" s="30"/>
      <c r="BY1436" s="30"/>
      <c r="BZ1436" s="30"/>
      <c r="CA1436" s="30"/>
      <c r="CB1436" s="30"/>
      <c r="CC1436" s="30"/>
      <c r="CD1436" s="30"/>
      <c r="CE1436" s="30"/>
      <c r="CF1436" s="30"/>
      <c r="CG1436" s="30"/>
      <c r="CH1436" s="30"/>
      <c r="CI1436" s="30"/>
      <c r="CJ1436" s="30"/>
      <c r="CK1436" s="30"/>
      <c r="CL1436" s="30"/>
      <c r="CM1436" s="30"/>
      <c r="CN1436" s="30"/>
      <c r="CO1436" s="30"/>
      <c r="CP1436" s="30"/>
      <c r="CQ1436" s="30"/>
      <c r="CR1436" s="30"/>
    </row>
    <row r="1437" spans="1:96" x14ac:dyDescent="0.25">
      <c r="A1437" s="30" t="s">
        <v>1409</v>
      </c>
      <c r="B1437" s="30">
        <v>6812</v>
      </c>
      <c r="C1437" s="30" t="s">
        <v>2974</v>
      </c>
      <c r="D1437" s="30">
        <v>3148</v>
      </c>
      <c r="E1437" s="30"/>
      <c r="F1437" s="30"/>
      <c r="G1437" s="30"/>
      <c r="H1437" s="30"/>
      <c r="I1437" s="30"/>
      <c r="J1437" s="30"/>
      <c r="K1437" s="30"/>
      <c r="L1437" s="30"/>
      <c r="M1437" s="30"/>
      <c r="N1437" s="30"/>
      <c r="O1437" s="30"/>
      <c r="P1437" s="30"/>
      <c r="Q1437" s="30"/>
      <c r="R1437" s="30"/>
      <c r="S1437" s="30"/>
      <c r="T1437" s="30"/>
      <c r="U1437" s="30"/>
      <c r="V1437" s="30"/>
      <c r="W1437" s="30"/>
      <c r="X1437" s="30"/>
      <c r="Y1437" s="30"/>
      <c r="Z1437" s="30"/>
      <c r="AA1437" s="30"/>
      <c r="AB1437" s="30"/>
      <c r="AC1437" s="30"/>
      <c r="AD1437" s="30"/>
      <c r="AE1437" s="30"/>
      <c r="AF1437" s="30"/>
      <c r="AG1437" s="30"/>
      <c r="AH1437" s="30"/>
      <c r="AI1437" s="30"/>
      <c r="AJ1437" s="30"/>
      <c r="AK1437" s="30"/>
      <c r="AL1437" s="30"/>
      <c r="AM1437" s="30"/>
      <c r="AN1437" s="30"/>
      <c r="AO1437" s="30"/>
      <c r="AP1437" s="30"/>
      <c r="AQ1437" s="30"/>
      <c r="AR1437" s="30"/>
      <c r="AS1437" s="30"/>
      <c r="AT1437" s="30"/>
      <c r="AU1437" s="30"/>
      <c r="AV1437" s="30"/>
      <c r="AW1437" s="30"/>
      <c r="AX1437" s="30"/>
      <c r="AY1437" s="30"/>
      <c r="AZ1437" s="30"/>
      <c r="BA1437" s="30"/>
      <c r="BB1437" s="30"/>
      <c r="BC1437" s="30"/>
      <c r="BD1437" s="30"/>
      <c r="BE1437" s="30"/>
      <c r="BF1437" s="30"/>
      <c r="BG1437" s="30"/>
      <c r="BH1437" s="30"/>
      <c r="BI1437" s="30"/>
      <c r="BJ1437" s="30"/>
      <c r="BK1437" s="30"/>
      <c r="BL1437" s="30"/>
      <c r="BM1437" s="30"/>
      <c r="BN1437" s="30"/>
      <c r="BO1437" s="30"/>
      <c r="BP1437" s="30"/>
      <c r="BQ1437" s="30"/>
      <c r="BR1437" s="30"/>
      <c r="BS1437" s="30"/>
      <c r="BT1437" s="30"/>
      <c r="BU1437" s="30"/>
      <c r="BV1437" s="30"/>
      <c r="BW1437" s="30"/>
      <c r="BX1437" s="30"/>
      <c r="BY1437" s="30"/>
      <c r="BZ1437" s="30"/>
      <c r="CA1437" s="30"/>
      <c r="CB1437" s="30"/>
      <c r="CC1437" s="30"/>
      <c r="CD1437" s="30"/>
      <c r="CE1437" s="30"/>
      <c r="CF1437" s="30"/>
      <c r="CG1437" s="30"/>
      <c r="CH1437" s="30"/>
      <c r="CI1437" s="30"/>
      <c r="CJ1437" s="30"/>
      <c r="CK1437" s="30"/>
      <c r="CL1437" s="30"/>
      <c r="CM1437" s="30"/>
      <c r="CN1437" s="30"/>
      <c r="CO1437" s="30"/>
      <c r="CP1437" s="30"/>
      <c r="CQ1437" s="30"/>
      <c r="CR1437" s="30"/>
    </row>
    <row r="1438" spans="1:96" x14ac:dyDescent="0.25">
      <c r="A1438" s="30" t="s">
        <v>1410</v>
      </c>
      <c r="B1438" s="30">
        <v>6814</v>
      </c>
      <c r="C1438" s="30" t="s">
        <v>2716</v>
      </c>
      <c r="D1438" s="30">
        <v>140</v>
      </c>
      <c r="E1438" s="30"/>
      <c r="F1438" s="30"/>
      <c r="G1438" s="30"/>
      <c r="H1438" s="30"/>
      <c r="I1438" s="30"/>
      <c r="J1438" s="30"/>
      <c r="K1438" s="30"/>
      <c r="L1438" s="30"/>
      <c r="M1438" s="30"/>
      <c r="N1438" s="30"/>
      <c r="O1438" s="30"/>
      <c r="P1438" s="30"/>
      <c r="Q1438" s="30"/>
      <c r="R1438" s="30"/>
      <c r="S1438" s="30"/>
      <c r="T1438" s="30"/>
      <c r="U1438" s="30"/>
      <c r="V1438" s="30"/>
      <c r="W1438" s="30"/>
      <c r="X1438" s="30"/>
      <c r="Y1438" s="30"/>
      <c r="Z1438" s="30"/>
      <c r="AA1438" s="30"/>
      <c r="AB1438" s="30"/>
      <c r="AC1438" s="30"/>
      <c r="AD1438" s="30"/>
      <c r="AE1438" s="30"/>
      <c r="AF1438" s="30"/>
      <c r="AG1438" s="30"/>
      <c r="AH1438" s="30"/>
      <c r="AI1438" s="30"/>
      <c r="AJ1438" s="30"/>
      <c r="AK1438" s="30"/>
      <c r="AL1438" s="30"/>
      <c r="AM1438" s="30"/>
      <c r="AN1438" s="30"/>
      <c r="AO1438" s="30"/>
      <c r="AP1438" s="30"/>
      <c r="AQ1438" s="30"/>
      <c r="AR1438" s="30"/>
      <c r="AS1438" s="30"/>
      <c r="AT1438" s="30"/>
      <c r="AU1438" s="30"/>
      <c r="AV1438" s="30"/>
      <c r="AW1438" s="30"/>
      <c r="AX1438" s="30"/>
      <c r="AY1438" s="30"/>
      <c r="AZ1438" s="30"/>
      <c r="BA1438" s="30"/>
      <c r="BB1438" s="30"/>
      <c r="BC1438" s="30"/>
      <c r="BD1438" s="30"/>
      <c r="BE1438" s="30"/>
      <c r="BF1438" s="30"/>
      <c r="BG1438" s="30"/>
      <c r="BH1438" s="30"/>
      <c r="BI1438" s="30"/>
      <c r="BJ1438" s="30"/>
      <c r="BK1438" s="30"/>
      <c r="BL1438" s="30"/>
      <c r="BM1438" s="30"/>
      <c r="BN1438" s="30"/>
      <c r="BO1438" s="30"/>
      <c r="BP1438" s="30"/>
      <c r="BQ1438" s="30"/>
      <c r="BR1438" s="30"/>
      <c r="BS1438" s="30"/>
      <c r="BT1438" s="30"/>
      <c r="BU1438" s="30"/>
      <c r="BV1438" s="30"/>
      <c r="BW1438" s="30"/>
      <c r="BX1438" s="30"/>
      <c r="BY1438" s="30"/>
      <c r="BZ1438" s="30"/>
      <c r="CA1438" s="30"/>
      <c r="CB1438" s="30"/>
      <c r="CC1438" s="30"/>
      <c r="CD1438" s="30"/>
      <c r="CE1438" s="30"/>
      <c r="CF1438" s="30"/>
      <c r="CG1438" s="30"/>
      <c r="CH1438" s="30"/>
      <c r="CI1438" s="30"/>
      <c r="CJ1438" s="30"/>
      <c r="CK1438" s="30"/>
      <c r="CL1438" s="30"/>
      <c r="CM1438" s="30"/>
      <c r="CN1438" s="30"/>
      <c r="CO1438" s="30"/>
      <c r="CP1438" s="30"/>
      <c r="CQ1438" s="30"/>
      <c r="CR1438" s="30"/>
    </row>
    <row r="1439" spans="1:96" x14ac:dyDescent="0.25">
      <c r="A1439" s="30" t="s">
        <v>1411</v>
      </c>
      <c r="B1439" s="30">
        <v>6816</v>
      </c>
      <c r="C1439" s="30" t="s">
        <v>2700</v>
      </c>
      <c r="D1439" s="30">
        <v>480</v>
      </c>
      <c r="E1439" s="30"/>
      <c r="F1439" s="30"/>
      <c r="G1439" s="30"/>
      <c r="H1439" s="30"/>
      <c r="I1439" s="30"/>
      <c r="J1439" s="30"/>
      <c r="K1439" s="30"/>
      <c r="L1439" s="30"/>
      <c r="M1439" s="30"/>
      <c r="N1439" s="30"/>
      <c r="O1439" s="30"/>
      <c r="P1439" s="30"/>
      <c r="Q1439" s="30"/>
      <c r="R1439" s="30"/>
      <c r="S1439" s="30"/>
      <c r="T1439" s="30"/>
      <c r="U1439" s="30"/>
      <c r="V1439" s="30"/>
      <c r="W1439" s="30"/>
      <c r="X1439" s="30"/>
      <c r="Y1439" s="30"/>
      <c r="Z1439" s="30"/>
      <c r="AA1439" s="30"/>
      <c r="AB1439" s="30"/>
      <c r="AC1439" s="30"/>
      <c r="AD1439" s="30"/>
      <c r="AE1439" s="30"/>
      <c r="AF1439" s="30"/>
      <c r="AG1439" s="30"/>
      <c r="AH1439" s="30"/>
      <c r="AI1439" s="30"/>
      <c r="AJ1439" s="30"/>
      <c r="AK1439" s="30"/>
      <c r="AL1439" s="30"/>
      <c r="AM1439" s="30"/>
      <c r="AN1439" s="30"/>
      <c r="AO1439" s="30"/>
      <c r="AP1439" s="30"/>
      <c r="AQ1439" s="30"/>
      <c r="AR1439" s="30"/>
      <c r="AS1439" s="30"/>
      <c r="AT1439" s="30"/>
      <c r="AU1439" s="30"/>
      <c r="AV1439" s="30"/>
      <c r="AW1439" s="30"/>
      <c r="AX1439" s="30"/>
      <c r="AY1439" s="30"/>
      <c r="AZ1439" s="30"/>
      <c r="BA1439" s="30"/>
      <c r="BB1439" s="30"/>
      <c r="BC1439" s="30"/>
      <c r="BD1439" s="30"/>
      <c r="BE1439" s="30"/>
      <c r="BF1439" s="30"/>
      <c r="BG1439" s="30"/>
      <c r="BH1439" s="30"/>
      <c r="BI1439" s="30"/>
      <c r="BJ1439" s="30"/>
      <c r="BK1439" s="30"/>
      <c r="BL1439" s="30"/>
      <c r="BM1439" s="30"/>
      <c r="BN1439" s="30"/>
      <c r="BO1439" s="30"/>
      <c r="BP1439" s="30"/>
      <c r="BQ1439" s="30"/>
      <c r="BR1439" s="30"/>
      <c r="BS1439" s="30"/>
      <c r="BT1439" s="30"/>
      <c r="BU1439" s="30"/>
      <c r="BV1439" s="30"/>
      <c r="BW1439" s="30"/>
      <c r="BX1439" s="30"/>
      <c r="BY1439" s="30"/>
      <c r="BZ1439" s="30"/>
      <c r="CA1439" s="30"/>
      <c r="CB1439" s="30"/>
      <c r="CC1439" s="30"/>
      <c r="CD1439" s="30"/>
      <c r="CE1439" s="30"/>
      <c r="CF1439" s="30"/>
      <c r="CG1439" s="30"/>
      <c r="CH1439" s="30"/>
      <c r="CI1439" s="30"/>
      <c r="CJ1439" s="30"/>
      <c r="CK1439" s="30"/>
      <c r="CL1439" s="30"/>
      <c r="CM1439" s="30"/>
      <c r="CN1439" s="30"/>
      <c r="CO1439" s="30"/>
      <c r="CP1439" s="30"/>
      <c r="CQ1439" s="30"/>
      <c r="CR1439" s="30"/>
    </row>
    <row r="1440" spans="1:96" x14ac:dyDescent="0.25">
      <c r="A1440" s="30" t="s">
        <v>1412</v>
      </c>
      <c r="B1440" s="30">
        <v>6262</v>
      </c>
      <c r="C1440" s="30" t="s">
        <v>2888</v>
      </c>
      <c r="D1440" s="30">
        <v>2180</v>
      </c>
      <c r="E1440" s="30"/>
      <c r="F1440" s="30"/>
      <c r="G1440" s="30"/>
      <c r="H1440" s="30"/>
      <c r="I1440" s="30"/>
      <c r="J1440" s="30"/>
      <c r="K1440" s="30"/>
      <c r="L1440" s="30"/>
      <c r="M1440" s="30"/>
      <c r="N1440" s="30"/>
      <c r="O1440" s="30"/>
      <c r="P1440" s="30"/>
      <c r="Q1440" s="30"/>
      <c r="R1440" s="30"/>
      <c r="S1440" s="30"/>
      <c r="T1440" s="30"/>
      <c r="U1440" s="30"/>
      <c r="V1440" s="30"/>
      <c r="W1440" s="30"/>
      <c r="X1440" s="30"/>
      <c r="Y1440" s="30"/>
      <c r="Z1440" s="30"/>
      <c r="AA1440" s="30"/>
      <c r="AB1440" s="30"/>
      <c r="AC1440" s="30"/>
      <c r="AD1440" s="30"/>
      <c r="AE1440" s="30"/>
      <c r="AF1440" s="30"/>
      <c r="AG1440" s="30"/>
      <c r="AH1440" s="30"/>
      <c r="AI1440" s="30"/>
      <c r="AJ1440" s="30"/>
      <c r="AK1440" s="30"/>
      <c r="AL1440" s="30"/>
      <c r="AM1440" s="30"/>
      <c r="AN1440" s="30"/>
      <c r="AO1440" s="30"/>
      <c r="AP1440" s="30"/>
      <c r="AQ1440" s="30"/>
      <c r="AR1440" s="30"/>
      <c r="AS1440" s="30"/>
      <c r="AT1440" s="30"/>
      <c r="AU1440" s="30"/>
      <c r="AV1440" s="30"/>
      <c r="AW1440" s="30"/>
      <c r="AX1440" s="30"/>
      <c r="AY1440" s="30"/>
      <c r="AZ1440" s="30"/>
      <c r="BA1440" s="30"/>
      <c r="BB1440" s="30"/>
      <c r="BC1440" s="30"/>
      <c r="BD1440" s="30"/>
      <c r="BE1440" s="30"/>
      <c r="BF1440" s="30"/>
      <c r="BG1440" s="30"/>
      <c r="BH1440" s="30"/>
      <c r="BI1440" s="30"/>
      <c r="BJ1440" s="30"/>
      <c r="BK1440" s="30"/>
      <c r="BL1440" s="30"/>
      <c r="BM1440" s="30"/>
      <c r="BN1440" s="30"/>
      <c r="BO1440" s="30"/>
      <c r="BP1440" s="30"/>
      <c r="BQ1440" s="30"/>
      <c r="BR1440" s="30"/>
      <c r="BS1440" s="30"/>
      <c r="BT1440" s="30"/>
      <c r="BU1440" s="30"/>
      <c r="BV1440" s="30"/>
      <c r="BW1440" s="30"/>
      <c r="BX1440" s="30"/>
      <c r="BY1440" s="30"/>
      <c r="BZ1440" s="30"/>
      <c r="CA1440" s="30"/>
      <c r="CB1440" s="30"/>
      <c r="CC1440" s="30"/>
      <c r="CD1440" s="30"/>
      <c r="CE1440" s="30"/>
      <c r="CF1440" s="30"/>
      <c r="CG1440" s="30"/>
      <c r="CH1440" s="30"/>
      <c r="CI1440" s="30"/>
      <c r="CJ1440" s="30"/>
      <c r="CK1440" s="30"/>
      <c r="CL1440" s="30"/>
      <c r="CM1440" s="30"/>
      <c r="CN1440" s="30"/>
      <c r="CO1440" s="30"/>
      <c r="CP1440" s="30"/>
      <c r="CQ1440" s="30"/>
      <c r="CR1440" s="30"/>
    </row>
    <row r="1441" spans="1:96" x14ac:dyDescent="0.25">
      <c r="A1441" s="30" t="s">
        <v>1413</v>
      </c>
      <c r="B1441" s="30">
        <v>6820</v>
      </c>
      <c r="C1441" s="30" t="s">
        <v>2706</v>
      </c>
      <c r="D1441" s="30">
        <v>130</v>
      </c>
      <c r="E1441" s="30"/>
      <c r="F1441" s="30"/>
      <c r="G1441" s="30"/>
      <c r="H1441" s="30"/>
      <c r="I1441" s="30"/>
      <c r="J1441" s="30"/>
      <c r="K1441" s="30"/>
      <c r="L1441" s="30"/>
      <c r="M1441" s="30"/>
      <c r="N1441" s="30"/>
      <c r="O1441" s="30"/>
      <c r="P1441" s="30"/>
      <c r="Q1441" s="30"/>
      <c r="R1441" s="30"/>
      <c r="S1441" s="30"/>
      <c r="T1441" s="30"/>
      <c r="U1441" s="30"/>
      <c r="V1441" s="30"/>
      <c r="W1441" s="30"/>
      <c r="X1441" s="30"/>
      <c r="Y1441" s="30"/>
      <c r="Z1441" s="30"/>
      <c r="AA1441" s="30"/>
      <c r="AB1441" s="30"/>
      <c r="AC1441" s="30"/>
      <c r="AD1441" s="30"/>
      <c r="AE1441" s="30"/>
      <c r="AF1441" s="30"/>
      <c r="AG1441" s="30"/>
      <c r="AH1441" s="30"/>
      <c r="AI1441" s="30"/>
      <c r="AJ1441" s="30"/>
      <c r="AK1441" s="30"/>
      <c r="AL1441" s="30"/>
      <c r="AM1441" s="30"/>
      <c r="AN1441" s="30"/>
      <c r="AO1441" s="30"/>
      <c r="AP1441" s="30"/>
      <c r="AQ1441" s="30"/>
      <c r="AR1441" s="30"/>
      <c r="AS1441" s="30"/>
      <c r="AT1441" s="30"/>
      <c r="AU1441" s="30"/>
      <c r="AV1441" s="30"/>
      <c r="AW1441" s="30"/>
      <c r="AX1441" s="30"/>
      <c r="AY1441" s="30"/>
      <c r="AZ1441" s="30"/>
      <c r="BA1441" s="30"/>
      <c r="BB1441" s="30"/>
      <c r="BC1441" s="30"/>
      <c r="BD1441" s="30"/>
      <c r="BE1441" s="30"/>
      <c r="BF1441" s="30"/>
      <c r="BG1441" s="30"/>
      <c r="BH1441" s="30"/>
      <c r="BI1441" s="30"/>
      <c r="BJ1441" s="30"/>
      <c r="BK1441" s="30"/>
      <c r="BL1441" s="30"/>
      <c r="BM1441" s="30"/>
      <c r="BN1441" s="30"/>
      <c r="BO1441" s="30"/>
      <c r="BP1441" s="30"/>
      <c r="BQ1441" s="30"/>
      <c r="BR1441" s="30"/>
      <c r="BS1441" s="30"/>
      <c r="BT1441" s="30"/>
      <c r="BU1441" s="30"/>
      <c r="BV1441" s="30"/>
      <c r="BW1441" s="30"/>
      <c r="BX1441" s="30"/>
      <c r="BY1441" s="30"/>
      <c r="BZ1441" s="30"/>
      <c r="CA1441" s="30"/>
      <c r="CB1441" s="30"/>
      <c r="CC1441" s="30"/>
      <c r="CD1441" s="30"/>
      <c r="CE1441" s="30"/>
      <c r="CF1441" s="30"/>
      <c r="CG1441" s="30"/>
      <c r="CH1441" s="30"/>
      <c r="CI1441" s="30"/>
      <c r="CJ1441" s="30"/>
      <c r="CK1441" s="30"/>
      <c r="CL1441" s="30"/>
      <c r="CM1441" s="30"/>
      <c r="CN1441" s="30"/>
      <c r="CO1441" s="30"/>
      <c r="CP1441" s="30"/>
      <c r="CQ1441" s="30"/>
      <c r="CR1441" s="30"/>
    </row>
    <row r="1442" spans="1:96" x14ac:dyDescent="0.25">
      <c r="A1442" s="30" t="s">
        <v>1414</v>
      </c>
      <c r="B1442" s="30">
        <v>63</v>
      </c>
      <c r="C1442" s="30" t="s">
        <v>2924</v>
      </c>
      <c r="D1442" s="30">
        <v>1390</v>
      </c>
      <c r="E1442" s="30"/>
      <c r="F1442" s="30"/>
      <c r="G1442" s="30"/>
      <c r="H1442" s="30"/>
      <c r="I1442" s="30"/>
      <c r="J1442" s="30"/>
      <c r="K1442" s="30"/>
      <c r="L1442" s="30"/>
      <c r="M1442" s="30"/>
      <c r="N1442" s="30"/>
      <c r="O1442" s="30"/>
      <c r="P1442" s="30"/>
      <c r="Q1442" s="30"/>
      <c r="R1442" s="30"/>
      <c r="S1442" s="30"/>
      <c r="T1442" s="30"/>
      <c r="U1442" s="30"/>
      <c r="V1442" s="30"/>
      <c r="W1442" s="30"/>
      <c r="X1442" s="30"/>
      <c r="Y1442" s="30"/>
      <c r="Z1442" s="30"/>
      <c r="AA1442" s="30"/>
      <c r="AB1442" s="30"/>
      <c r="AC1442" s="30"/>
      <c r="AD1442" s="30"/>
      <c r="AE1442" s="30"/>
      <c r="AF1442" s="30"/>
      <c r="AG1442" s="30"/>
      <c r="AH1442" s="30"/>
      <c r="AI1442" s="30"/>
      <c r="AJ1442" s="30"/>
      <c r="AK1442" s="30"/>
      <c r="AL1442" s="30"/>
      <c r="AM1442" s="30"/>
      <c r="AN1442" s="30"/>
      <c r="AO1442" s="30"/>
      <c r="AP1442" s="30"/>
      <c r="AQ1442" s="30"/>
      <c r="AR1442" s="30"/>
      <c r="AS1442" s="30"/>
      <c r="AT1442" s="30"/>
      <c r="AU1442" s="30"/>
      <c r="AV1442" s="30"/>
      <c r="AW1442" s="30"/>
      <c r="AX1442" s="30"/>
      <c r="AY1442" s="30"/>
      <c r="AZ1442" s="30"/>
      <c r="BA1442" s="30"/>
      <c r="BB1442" s="30"/>
      <c r="BC1442" s="30"/>
      <c r="BD1442" s="30"/>
      <c r="BE1442" s="30"/>
      <c r="BF1442" s="30"/>
      <c r="BG1442" s="30"/>
      <c r="BH1442" s="30"/>
      <c r="BI1442" s="30"/>
      <c r="BJ1442" s="30"/>
      <c r="BK1442" s="30"/>
      <c r="BL1442" s="30"/>
      <c r="BM1442" s="30"/>
      <c r="BN1442" s="30"/>
      <c r="BO1442" s="30"/>
      <c r="BP1442" s="30"/>
      <c r="BQ1442" s="30"/>
      <c r="BR1442" s="30"/>
      <c r="BS1442" s="30"/>
      <c r="BT1442" s="30"/>
      <c r="BU1442" s="30"/>
      <c r="BV1442" s="30"/>
      <c r="BW1442" s="30"/>
      <c r="BX1442" s="30"/>
      <c r="BY1442" s="30"/>
      <c r="BZ1442" s="30"/>
      <c r="CA1442" s="30"/>
      <c r="CB1442" s="30"/>
      <c r="CC1442" s="30"/>
      <c r="CD1442" s="30"/>
      <c r="CE1442" s="30"/>
      <c r="CF1442" s="30"/>
      <c r="CG1442" s="30"/>
      <c r="CH1442" s="30"/>
      <c r="CI1442" s="30"/>
      <c r="CJ1442" s="30"/>
      <c r="CK1442" s="30"/>
      <c r="CL1442" s="30"/>
      <c r="CM1442" s="30"/>
      <c r="CN1442" s="30"/>
      <c r="CO1442" s="30"/>
      <c r="CP1442" s="30"/>
      <c r="CQ1442" s="30"/>
      <c r="CR1442" s="30"/>
    </row>
    <row r="1443" spans="1:96" x14ac:dyDescent="0.25">
      <c r="A1443" s="30" t="s">
        <v>1415</v>
      </c>
      <c r="B1443" s="30">
        <v>363</v>
      </c>
      <c r="C1443" s="30" t="s">
        <v>2712</v>
      </c>
      <c r="D1443" s="30">
        <v>2000</v>
      </c>
      <c r="E1443" s="30"/>
      <c r="F1443" s="30"/>
      <c r="G1443" s="30"/>
      <c r="H1443" s="30"/>
      <c r="I1443" s="30"/>
      <c r="J1443" s="30"/>
      <c r="K1443" s="30"/>
      <c r="L1443" s="30"/>
      <c r="M1443" s="30"/>
      <c r="N1443" s="30"/>
      <c r="O1443" s="30"/>
      <c r="P1443" s="30"/>
      <c r="Q1443" s="30"/>
      <c r="R1443" s="30"/>
      <c r="S1443" s="30"/>
      <c r="T1443" s="30"/>
      <c r="U1443" s="30"/>
      <c r="V1443" s="30"/>
      <c r="W1443" s="30"/>
      <c r="X1443" s="30"/>
      <c r="Y1443" s="30"/>
      <c r="Z1443" s="30"/>
      <c r="AA1443" s="30"/>
      <c r="AB1443" s="30"/>
      <c r="AC1443" s="30"/>
      <c r="AD1443" s="30"/>
      <c r="AE1443" s="30"/>
      <c r="AF1443" s="30"/>
      <c r="AG1443" s="30"/>
      <c r="AH1443" s="30"/>
      <c r="AI1443" s="30"/>
      <c r="AJ1443" s="30"/>
      <c r="AK1443" s="30"/>
      <c r="AL1443" s="30"/>
      <c r="AM1443" s="30"/>
      <c r="AN1443" s="30"/>
      <c r="AO1443" s="30"/>
      <c r="AP1443" s="30"/>
      <c r="AQ1443" s="30"/>
      <c r="AR1443" s="30"/>
      <c r="AS1443" s="30"/>
      <c r="AT1443" s="30"/>
      <c r="AU1443" s="30"/>
      <c r="AV1443" s="30"/>
      <c r="AW1443" s="30"/>
      <c r="AX1443" s="30"/>
      <c r="AY1443" s="30"/>
      <c r="AZ1443" s="30"/>
      <c r="BA1443" s="30"/>
      <c r="BB1443" s="30"/>
      <c r="BC1443" s="30"/>
      <c r="BD1443" s="30"/>
      <c r="BE1443" s="30"/>
      <c r="BF1443" s="30"/>
      <c r="BG1443" s="30"/>
      <c r="BH1443" s="30"/>
      <c r="BI1443" s="30"/>
      <c r="BJ1443" s="30"/>
      <c r="BK1443" s="30"/>
      <c r="BL1443" s="30"/>
      <c r="BM1443" s="30"/>
      <c r="BN1443" s="30"/>
      <c r="BO1443" s="30"/>
      <c r="BP1443" s="30"/>
      <c r="BQ1443" s="30"/>
      <c r="BR1443" s="30"/>
      <c r="BS1443" s="30"/>
      <c r="BT1443" s="30"/>
      <c r="BU1443" s="30"/>
      <c r="BV1443" s="30"/>
      <c r="BW1443" s="30"/>
      <c r="BX1443" s="30"/>
      <c r="BY1443" s="30"/>
      <c r="BZ1443" s="30"/>
      <c r="CA1443" s="30"/>
      <c r="CB1443" s="30"/>
      <c r="CC1443" s="30"/>
      <c r="CD1443" s="30"/>
      <c r="CE1443" s="30"/>
      <c r="CF1443" s="30"/>
      <c r="CG1443" s="30"/>
      <c r="CH1443" s="30"/>
      <c r="CI1443" s="30"/>
      <c r="CJ1443" s="30"/>
      <c r="CK1443" s="30"/>
      <c r="CL1443" s="30"/>
      <c r="CM1443" s="30"/>
      <c r="CN1443" s="30"/>
      <c r="CO1443" s="30"/>
      <c r="CP1443" s="30"/>
      <c r="CQ1443" s="30"/>
      <c r="CR1443" s="30"/>
    </row>
    <row r="1444" spans="1:96" x14ac:dyDescent="0.25">
      <c r="A1444" s="30" t="s">
        <v>1416</v>
      </c>
      <c r="B1444" s="30">
        <v>6828</v>
      </c>
      <c r="C1444" s="30" t="s">
        <v>2666</v>
      </c>
      <c r="D1444" s="30">
        <v>1420</v>
      </c>
      <c r="E1444" s="30"/>
      <c r="F1444" s="30"/>
      <c r="G1444" s="30"/>
      <c r="H1444" s="30"/>
      <c r="I1444" s="30"/>
      <c r="J1444" s="30"/>
      <c r="K1444" s="30"/>
      <c r="L1444" s="30"/>
      <c r="M1444" s="30"/>
      <c r="N1444" s="30"/>
      <c r="O1444" s="30"/>
      <c r="P1444" s="30"/>
      <c r="Q1444" s="30"/>
      <c r="R1444" s="30"/>
      <c r="S1444" s="30"/>
      <c r="T1444" s="30"/>
      <c r="U1444" s="30"/>
      <c r="V1444" s="30"/>
      <c r="W1444" s="30"/>
      <c r="X1444" s="30"/>
      <c r="Y1444" s="30"/>
      <c r="Z1444" s="30"/>
      <c r="AA1444" s="30"/>
      <c r="AB1444" s="30"/>
      <c r="AC1444" s="30"/>
      <c r="AD1444" s="30"/>
      <c r="AE1444" s="30"/>
      <c r="AF1444" s="30"/>
      <c r="AG1444" s="30"/>
      <c r="AH1444" s="30"/>
      <c r="AI1444" s="30"/>
      <c r="AJ1444" s="30"/>
      <c r="AK1444" s="30"/>
      <c r="AL1444" s="30"/>
      <c r="AM1444" s="30"/>
      <c r="AN1444" s="30"/>
      <c r="AO1444" s="30"/>
      <c r="AP1444" s="30"/>
      <c r="AQ1444" s="30"/>
      <c r="AR1444" s="30"/>
      <c r="AS1444" s="30"/>
      <c r="AT1444" s="30"/>
      <c r="AU1444" s="30"/>
      <c r="AV1444" s="30"/>
      <c r="AW1444" s="30"/>
      <c r="AX1444" s="30"/>
      <c r="AY1444" s="30"/>
      <c r="AZ1444" s="30"/>
      <c r="BA1444" s="30"/>
      <c r="BB1444" s="30"/>
      <c r="BC1444" s="30"/>
      <c r="BD1444" s="30"/>
      <c r="BE1444" s="30"/>
      <c r="BF1444" s="30"/>
      <c r="BG1444" s="30"/>
      <c r="BH1444" s="30"/>
      <c r="BI1444" s="30"/>
      <c r="BJ1444" s="30"/>
      <c r="BK1444" s="30"/>
      <c r="BL1444" s="30"/>
      <c r="BM1444" s="30"/>
      <c r="BN1444" s="30"/>
      <c r="BO1444" s="30"/>
      <c r="BP1444" s="30"/>
      <c r="BQ1444" s="30"/>
      <c r="BR1444" s="30"/>
      <c r="BS1444" s="30"/>
      <c r="BT1444" s="30"/>
      <c r="BU1444" s="30"/>
      <c r="BV1444" s="30"/>
      <c r="BW1444" s="30"/>
      <c r="BX1444" s="30"/>
      <c r="BY1444" s="30"/>
      <c r="BZ1444" s="30"/>
      <c r="CA1444" s="30"/>
      <c r="CB1444" s="30"/>
      <c r="CC1444" s="30"/>
      <c r="CD1444" s="30"/>
      <c r="CE1444" s="30"/>
      <c r="CF1444" s="30"/>
      <c r="CG1444" s="30"/>
      <c r="CH1444" s="30"/>
      <c r="CI1444" s="30"/>
      <c r="CJ1444" s="30"/>
      <c r="CK1444" s="30"/>
      <c r="CL1444" s="30"/>
      <c r="CM1444" s="30"/>
      <c r="CN1444" s="30"/>
      <c r="CO1444" s="30"/>
      <c r="CP1444" s="30"/>
      <c r="CQ1444" s="30"/>
      <c r="CR1444" s="30"/>
    </row>
    <row r="1445" spans="1:96" x14ac:dyDescent="0.25">
      <c r="A1445" s="30" t="s">
        <v>1417</v>
      </c>
      <c r="B1445" s="30">
        <v>6834</v>
      </c>
      <c r="C1445" s="30" t="s">
        <v>2975</v>
      </c>
      <c r="D1445" s="30">
        <v>1870</v>
      </c>
      <c r="E1445" s="30"/>
      <c r="F1445" s="30"/>
      <c r="G1445" s="30"/>
      <c r="H1445" s="30"/>
      <c r="I1445" s="30"/>
      <c r="J1445" s="30"/>
      <c r="K1445" s="30"/>
      <c r="L1445" s="30"/>
      <c r="M1445" s="30"/>
      <c r="N1445" s="30"/>
      <c r="O1445" s="30"/>
      <c r="P1445" s="30"/>
      <c r="Q1445" s="30"/>
      <c r="R1445" s="30"/>
      <c r="S1445" s="30"/>
      <c r="T1445" s="30"/>
      <c r="U1445" s="30"/>
      <c r="V1445" s="30"/>
      <c r="W1445" s="30"/>
      <c r="X1445" s="30"/>
      <c r="Y1445" s="30"/>
      <c r="Z1445" s="30"/>
      <c r="AA1445" s="30"/>
      <c r="AB1445" s="30"/>
      <c r="AC1445" s="30"/>
      <c r="AD1445" s="30"/>
      <c r="AE1445" s="30"/>
      <c r="AF1445" s="30"/>
      <c r="AG1445" s="30"/>
      <c r="AH1445" s="30"/>
      <c r="AI1445" s="30"/>
      <c r="AJ1445" s="30"/>
      <c r="AK1445" s="30"/>
      <c r="AL1445" s="30"/>
      <c r="AM1445" s="30"/>
      <c r="AN1445" s="30"/>
      <c r="AO1445" s="30"/>
      <c r="AP1445" s="30"/>
      <c r="AQ1445" s="30"/>
      <c r="AR1445" s="30"/>
      <c r="AS1445" s="30"/>
      <c r="AT1445" s="30"/>
      <c r="AU1445" s="30"/>
      <c r="AV1445" s="30"/>
      <c r="AW1445" s="30"/>
      <c r="AX1445" s="30"/>
      <c r="AY1445" s="30"/>
      <c r="AZ1445" s="30"/>
      <c r="BA1445" s="30"/>
      <c r="BB1445" s="30"/>
      <c r="BC1445" s="30"/>
      <c r="BD1445" s="30"/>
      <c r="BE1445" s="30"/>
      <c r="BF1445" s="30"/>
      <c r="BG1445" s="30"/>
      <c r="BH1445" s="30"/>
      <c r="BI1445" s="30"/>
      <c r="BJ1445" s="30"/>
      <c r="BK1445" s="30"/>
      <c r="BL1445" s="30"/>
      <c r="BM1445" s="30"/>
      <c r="BN1445" s="30"/>
      <c r="BO1445" s="30"/>
      <c r="BP1445" s="30"/>
      <c r="BQ1445" s="30"/>
      <c r="BR1445" s="30"/>
      <c r="BS1445" s="30"/>
      <c r="BT1445" s="30"/>
      <c r="BU1445" s="30"/>
      <c r="BV1445" s="30"/>
      <c r="BW1445" s="30"/>
      <c r="BX1445" s="30"/>
      <c r="BY1445" s="30"/>
      <c r="BZ1445" s="30"/>
      <c r="CA1445" s="30"/>
      <c r="CB1445" s="30"/>
      <c r="CC1445" s="30"/>
      <c r="CD1445" s="30"/>
      <c r="CE1445" s="30"/>
      <c r="CF1445" s="30"/>
      <c r="CG1445" s="30"/>
      <c r="CH1445" s="30"/>
      <c r="CI1445" s="30"/>
      <c r="CJ1445" s="30"/>
      <c r="CK1445" s="30"/>
      <c r="CL1445" s="30"/>
      <c r="CM1445" s="30"/>
      <c r="CN1445" s="30"/>
      <c r="CO1445" s="30"/>
      <c r="CP1445" s="30"/>
      <c r="CQ1445" s="30"/>
      <c r="CR1445" s="30"/>
    </row>
    <row r="1446" spans="1:96" x14ac:dyDescent="0.25">
      <c r="A1446" s="30" t="s">
        <v>1418</v>
      </c>
      <c r="B1446" s="30">
        <v>6838</v>
      </c>
      <c r="C1446" s="30" t="s">
        <v>2975</v>
      </c>
      <c r="D1446" s="30">
        <v>1870</v>
      </c>
      <c r="E1446" s="30"/>
      <c r="F1446" s="30"/>
      <c r="G1446" s="30"/>
      <c r="H1446" s="30"/>
      <c r="I1446" s="30"/>
      <c r="J1446" s="30"/>
      <c r="K1446" s="30"/>
      <c r="L1446" s="30"/>
      <c r="M1446" s="30"/>
      <c r="N1446" s="30"/>
      <c r="O1446" s="30"/>
      <c r="P1446" s="30"/>
      <c r="Q1446" s="30"/>
      <c r="R1446" s="30"/>
      <c r="S1446" s="30"/>
      <c r="T1446" s="30"/>
      <c r="U1446" s="30"/>
      <c r="V1446" s="30"/>
      <c r="W1446" s="30"/>
      <c r="X1446" s="30"/>
      <c r="Y1446" s="30"/>
      <c r="Z1446" s="30"/>
      <c r="AA1446" s="30"/>
      <c r="AB1446" s="30"/>
      <c r="AC1446" s="30"/>
      <c r="AD1446" s="30"/>
      <c r="AE1446" s="30"/>
      <c r="AF1446" s="30"/>
      <c r="AG1446" s="30"/>
      <c r="AH1446" s="30"/>
      <c r="AI1446" s="30"/>
      <c r="AJ1446" s="30"/>
      <c r="AK1446" s="30"/>
      <c r="AL1446" s="30"/>
      <c r="AM1446" s="30"/>
      <c r="AN1446" s="30"/>
      <c r="AO1446" s="30"/>
      <c r="AP1446" s="30"/>
      <c r="AQ1446" s="30"/>
      <c r="AR1446" s="30"/>
      <c r="AS1446" s="30"/>
      <c r="AT1446" s="30"/>
      <c r="AU1446" s="30"/>
      <c r="AV1446" s="30"/>
      <c r="AW1446" s="30"/>
      <c r="AX1446" s="30"/>
      <c r="AY1446" s="30"/>
      <c r="AZ1446" s="30"/>
      <c r="BA1446" s="30"/>
      <c r="BB1446" s="30"/>
      <c r="BC1446" s="30"/>
      <c r="BD1446" s="30"/>
      <c r="BE1446" s="30"/>
      <c r="BF1446" s="30"/>
      <c r="BG1446" s="30"/>
      <c r="BH1446" s="30"/>
      <c r="BI1446" s="30"/>
      <c r="BJ1446" s="30"/>
      <c r="BK1446" s="30"/>
      <c r="BL1446" s="30"/>
      <c r="BM1446" s="30"/>
      <c r="BN1446" s="30"/>
      <c r="BO1446" s="30"/>
      <c r="BP1446" s="30"/>
      <c r="BQ1446" s="30"/>
      <c r="BR1446" s="30"/>
      <c r="BS1446" s="30"/>
      <c r="BT1446" s="30"/>
      <c r="BU1446" s="30"/>
      <c r="BV1446" s="30"/>
      <c r="BW1446" s="30"/>
      <c r="BX1446" s="30"/>
      <c r="BY1446" s="30"/>
      <c r="BZ1446" s="30"/>
      <c r="CA1446" s="30"/>
      <c r="CB1446" s="30"/>
      <c r="CC1446" s="30"/>
      <c r="CD1446" s="30"/>
      <c r="CE1446" s="30"/>
      <c r="CF1446" s="30"/>
      <c r="CG1446" s="30"/>
      <c r="CH1446" s="30"/>
      <c r="CI1446" s="30"/>
      <c r="CJ1446" s="30"/>
      <c r="CK1446" s="30"/>
      <c r="CL1446" s="30"/>
      <c r="CM1446" s="30"/>
      <c r="CN1446" s="30"/>
      <c r="CO1446" s="30"/>
      <c r="CP1446" s="30"/>
      <c r="CQ1446" s="30"/>
      <c r="CR1446" s="30"/>
    </row>
    <row r="1447" spans="1:96" x14ac:dyDescent="0.25">
      <c r="A1447" s="30" t="s">
        <v>1419</v>
      </c>
      <c r="B1447" s="30">
        <v>6844</v>
      </c>
      <c r="C1447" s="30" t="s">
        <v>2666</v>
      </c>
      <c r="D1447" s="30">
        <v>1420</v>
      </c>
      <c r="E1447" s="30"/>
      <c r="F1447" s="30"/>
      <c r="G1447" s="30"/>
      <c r="H1447" s="30"/>
      <c r="I1447" s="30"/>
      <c r="J1447" s="30"/>
      <c r="K1447" s="30"/>
      <c r="L1447" s="30"/>
      <c r="M1447" s="30"/>
      <c r="N1447" s="30"/>
      <c r="O1447" s="30"/>
      <c r="P1447" s="30"/>
      <c r="Q1447" s="30"/>
      <c r="R1447" s="30"/>
      <c r="S1447" s="30"/>
      <c r="T1447" s="30"/>
      <c r="U1447" s="30"/>
      <c r="V1447" s="30"/>
      <c r="W1447" s="30"/>
      <c r="X1447" s="30"/>
      <c r="Y1447" s="30"/>
      <c r="Z1447" s="30"/>
      <c r="AA1447" s="30"/>
      <c r="AB1447" s="30"/>
      <c r="AC1447" s="30"/>
      <c r="AD1447" s="30"/>
      <c r="AE1447" s="30"/>
      <c r="AF1447" s="30"/>
      <c r="AG1447" s="30"/>
      <c r="AH1447" s="30"/>
      <c r="AI1447" s="30"/>
      <c r="AJ1447" s="30"/>
      <c r="AK1447" s="30"/>
      <c r="AL1447" s="30"/>
      <c r="AM1447" s="30"/>
      <c r="AN1447" s="30"/>
      <c r="AO1447" s="30"/>
      <c r="AP1447" s="30"/>
      <c r="AQ1447" s="30"/>
      <c r="AR1447" s="30"/>
      <c r="AS1447" s="30"/>
      <c r="AT1447" s="30"/>
      <c r="AU1447" s="30"/>
      <c r="AV1447" s="30"/>
      <c r="AW1447" s="30"/>
      <c r="AX1447" s="30"/>
      <c r="AY1447" s="30"/>
      <c r="AZ1447" s="30"/>
      <c r="BA1447" s="30"/>
      <c r="BB1447" s="30"/>
      <c r="BC1447" s="30"/>
      <c r="BD1447" s="30"/>
      <c r="BE1447" s="30"/>
      <c r="BF1447" s="30"/>
      <c r="BG1447" s="30"/>
      <c r="BH1447" s="30"/>
      <c r="BI1447" s="30"/>
      <c r="BJ1447" s="30"/>
      <c r="BK1447" s="30"/>
      <c r="BL1447" s="30"/>
      <c r="BM1447" s="30"/>
      <c r="BN1447" s="30"/>
      <c r="BO1447" s="30"/>
      <c r="BP1447" s="30"/>
      <c r="BQ1447" s="30"/>
      <c r="BR1447" s="30"/>
      <c r="BS1447" s="30"/>
      <c r="BT1447" s="30"/>
      <c r="BU1447" s="30"/>
      <c r="BV1447" s="30"/>
      <c r="BW1447" s="30"/>
      <c r="BX1447" s="30"/>
      <c r="BY1447" s="30"/>
      <c r="BZ1447" s="30"/>
      <c r="CA1447" s="30"/>
      <c r="CB1447" s="30"/>
      <c r="CC1447" s="30"/>
      <c r="CD1447" s="30"/>
      <c r="CE1447" s="30"/>
      <c r="CF1447" s="30"/>
      <c r="CG1447" s="30"/>
      <c r="CH1447" s="30"/>
      <c r="CI1447" s="30"/>
      <c r="CJ1447" s="30"/>
      <c r="CK1447" s="30"/>
      <c r="CL1447" s="30"/>
      <c r="CM1447" s="30"/>
      <c r="CN1447" s="30"/>
      <c r="CO1447" s="30"/>
      <c r="CP1447" s="30"/>
      <c r="CQ1447" s="30"/>
      <c r="CR1447" s="30"/>
    </row>
    <row r="1448" spans="1:96" x14ac:dyDescent="0.25">
      <c r="A1448" s="30" t="s">
        <v>1420</v>
      </c>
      <c r="B1448" s="30">
        <v>6848</v>
      </c>
      <c r="C1448" s="30" t="s">
        <v>2666</v>
      </c>
      <c r="D1448" s="30">
        <v>1420</v>
      </c>
      <c r="E1448" s="30"/>
      <c r="F1448" s="30"/>
      <c r="G1448" s="30"/>
      <c r="H1448" s="30"/>
      <c r="I1448" s="30"/>
      <c r="J1448" s="30"/>
      <c r="K1448" s="30"/>
      <c r="L1448" s="30"/>
      <c r="M1448" s="30"/>
      <c r="N1448" s="30"/>
      <c r="O1448" s="30"/>
      <c r="P1448" s="30"/>
      <c r="Q1448" s="30"/>
      <c r="R1448" s="30"/>
      <c r="S1448" s="30"/>
      <c r="T1448" s="30"/>
      <c r="U1448" s="30"/>
      <c r="V1448" s="30"/>
      <c r="W1448" s="30"/>
      <c r="X1448" s="30"/>
      <c r="Y1448" s="30"/>
      <c r="Z1448" s="30"/>
      <c r="AA1448" s="30"/>
      <c r="AB1448" s="30"/>
      <c r="AC1448" s="30"/>
      <c r="AD1448" s="30"/>
      <c r="AE1448" s="30"/>
      <c r="AF1448" s="30"/>
      <c r="AG1448" s="30"/>
      <c r="AH1448" s="30"/>
      <c r="AI1448" s="30"/>
      <c r="AJ1448" s="30"/>
      <c r="AK1448" s="30"/>
      <c r="AL1448" s="30"/>
      <c r="AM1448" s="30"/>
      <c r="AN1448" s="30"/>
      <c r="AO1448" s="30"/>
      <c r="AP1448" s="30"/>
      <c r="AQ1448" s="30"/>
      <c r="AR1448" s="30"/>
      <c r="AS1448" s="30"/>
      <c r="AT1448" s="30"/>
      <c r="AU1448" s="30"/>
      <c r="AV1448" s="30"/>
      <c r="AW1448" s="30"/>
      <c r="AX1448" s="30"/>
      <c r="AY1448" s="30"/>
      <c r="AZ1448" s="30"/>
      <c r="BA1448" s="30"/>
      <c r="BB1448" s="30"/>
      <c r="BC1448" s="30"/>
      <c r="BD1448" s="30"/>
      <c r="BE1448" s="30"/>
      <c r="BF1448" s="30"/>
      <c r="BG1448" s="30"/>
      <c r="BH1448" s="30"/>
      <c r="BI1448" s="30"/>
      <c r="BJ1448" s="30"/>
      <c r="BK1448" s="30"/>
      <c r="BL1448" s="30"/>
      <c r="BM1448" s="30"/>
      <c r="BN1448" s="30"/>
      <c r="BO1448" s="30"/>
      <c r="BP1448" s="30"/>
      <c r="BQ1448" s="30"/>
      <c r="BR1448" s="30"/>
      <c r="BS1448" s="30"/>
      <c r="BT1448" s="30"/>
      <c r="BU1448" s="30"/>
      <c r="BV1448" s="30"/>
      <c r="BW1448" s="30"/>
      <c r="BX1448" s="30"/>
      <c r="BY1448" s="30"/>
      <c r="BZ1448" s="30"/>
      <c r="CA1448" s="30"/>
      <c r="CB1448" s="30"/>
      <c r="CC1448" s="30"/>
      <c r="CD1448" s="30"/>
      <c r="CE1448" s="30"/>
      <c r="CF1448" s="30"/>
      <c r="CG1448" s="30"/>
      <c r="CH1448" s="30"/>
      <c r="CI1448" s="30"/>
      <c r="CJ1448" s="30"/>
      <c r="CK1448" s="30"/>
      <c r="CL1448" s="30"/>
      <c r="CM1448" s="30"/>
      <c r="CN1448" s="30"/>
      <c r="CO1448" s="30"/>
      <c r="CP1448" s="30"/>
      <c r="CQ1448" s="30"/>
      <c r="CR1448" s="30"/>
    </row>
    <row r="1449" spans="1:96" x14ac:dyDescent="0.25">
      <c r="A1449" s="30" t="s">
        <v>1421</v>
      </c>
      <c r="B1449" s="30">
        <v>6856</v>
      </c>
      <c r="C1449" s="30" t="s">
        <v>2651</v>
      </c>
      <c r="D1449" s="30">
        <v>1010</v>
      </c>
      <c r="E1449" s="30"/>
      <c r="F1449" s="30"/>
      <c r="G1449" s="30"/>
      <c r="H1449" s="30"/>
      <c r="I1449" s="30"/>
      <c r="J1449" s="30"/>
      <c r="K1449" s="30"/>
      <c r="L1449" s="30"/>
      <c r="M1449" s="30"/>
      <c r="N1449" s="30"/>
      <c r="O1449" s="30"/>
      <c r="P1449" s="30"/>
      <c r="Q1449" s="30"/>
      <c r="R1449" s="30"/>
      <c r="S1449" s="30"/>
      <c r="T1449" s="30"/>
      <c r="U1449" s="30"/>
      <c r="V1449" s="30"/>
      <c r="W1449" s="30"/>
      <c r="X1449" s="30"/>
      <c r="Y1449" s="30"/>
      <c r="Z1449" s="30"/>
      <c r="AA1449" s="30"/>
      <c r="AB1449" s="30"/>
      <c r="AC1449" s="30"/>
      <c r="AD1449" s="30"/>
      <c r="AE1449" s="30"/>
      <c r="AF1449" s="30"/>
      <c r="AG1449" s="30"/>
      <c r="AH1449" s="30"/>
      <c r="AI1449" s="30"/>
      <c r="AJ1449" s="30"/>
      <c r="AK1449" s="30"/>
      <c r="AL1449" s="30"/>
      <c r="AM1449" s="30"/>
      <c r="AN1449" s="30"/>
      <c r="AO1449" s="30"/>
      <c r="AP1449" s="30"/>
      <c r="AQ1449" s="30"/>
      <c r="AR1449" s="30"/>
      <c r="AS1449" s="30"/>
      <c r="AT1449" s="30"/>
      <c r="AU1449" s="30"/>
      <c r="AV1449" s="30"/>
      <c r="AW1449" s="30"/>
      <c r="AX1449" s="30"/>
      <c r="AY1449" s="30"/>
      <c r="AZ1449" s="30"/>
      <c r="BA1449" s="30"/>
      <c r="BB1449" s="30"/>
      <c r="BC1449" s="30"/>
      <c r="BD1449" s="30"/>
      <c r="BE1449" s="30"/>
      <c r="BF1449" s="30"/>
      <c r="BG1449" s="30"/>
      <c r="BH1449" s="30"/>
      <c r="BI1449" s="30"/>
      <c r="BJ1449" s="30"/>
      <c r="BK1449" s="30"/>
      <c r="BL1449" s="30"/>
      <c r="BM1449" s="30"/>
      <c r="BN1449" s="30"/>
      <c r="BO1449" s="30"/>
      <c r="BP1449" s="30"/>
      <c r="BQ1449" s="30"/>
      <c r="BR1449" s="30"/>
      <c r="BS1449" s="30"/>
      <c r="BT1449" s="30"/>
      <c r="BU1449" s="30"/>
      <c r="BV1449" s="30"/>
      <c r="BW1449" s="30"/>
      <c r="BX1449" s="30"/>
      <c r="BY1449" s="30"/>
      <c r="BZ1449" s="30"/>
      <c r="CA1449" s="30"/>
      <c r="CB1449" s="30"/>
      <c r="CC1449" s="30"/>
      <c r="CD1449" s="30"/>
      <c r="CE1449" s="30"/>
      <c r="CF1449" s="30"/>
      <c r="CG1449" s="30"/>
      <c r="CH1449" s="30"/>
      <c r="CI1449" s="30"/>
      <c r="CJ1449" s="30"/>
      <c r="CK1449" s="30"/>
      <c r="CL1449" s="30"/>
      <c r="CM1449" s="30"/>
      <c r="CN1449" s="30"/>
      <c r="CO1449" s="30"/>
      <c r="CP1449" s="30"/>
      <c r="CQ1449" s="30"/>
      <c r="CR1449" s="30"/>
    </row>
    <row r="1450" spans="1:96" x14ac:dyDescent="0.25">
      <c r="A1450" s="30" t="s">
        <v>1422</v>
      </c>
      <c r="B1450" s="30">
        <v>6858</v>
      </c>
      <c r="C1450" s="30" t="s">
        <v>2921</v>
      </c>
      <c r="D1450" s="30">
        <v>1150</v>
      </c>
      <c r="E1450" s="30"/>
      <c r="F1450" s="30"/>
      <c r="G1450" s="30"/>
      <c r="H1450" s="30"/>
      <c r="I1450" s="30"/>
      <c r="J1450" s="30"/>
      <c r="K1450" s="30"/>
      <c r="L1450" s="30"/>
      <c r="M1450" s="30"/>
      <c r="N1450" s="30"/>
      <c r="O1450" s="30"/>
      <c r="P1450" s="30"/>
      <c r="Q1450" s="30"/>
      <c r="R1450" s="30"/>
      <c r="S1450" s="30"/>
      <c r="T1450" s="30"/>
      <c r="U1450" s="30"/>
      <c r="V1450" s="30"/>
      <c r="W1450" s="30"/>
      <c r="X1450" s="30"/>
      <c r="Y1450" s="30"/>
      <c r="Z1450" s="30"/>
      <c r="AA1450" s="30"/>
      <c r="AB1450" s="30"/>
      <c r="AC1450" s="30"/>
      <c r="AD1450" s="30"/>
      <c r="AE1450" s="30"/>
      <c r="AF1450" s="30"/>
      <c r="AG1450" s="30"/>
      <c r="AH1450" s="30"/>
      <c r="AI1450" s="30"/>
      <c r="AJ1450" s="30"/>
      <c r="AK1450" s="30"/>
      <c r="AL1450" s="30"/>
      <c r="AM1450" s="30"/>
      <c r="AN1450" s="30"/>
      <c r="AO1450" s="30"/>
      <c r="AP1450" s="30"/>
      <c r="AQ1450" s="30"/>
      <c r="AR1450" s="30"/>
      <c r="AS1450" s="30"/>
      <c r="AT1450" s="30"/>
      <c r="AU1450" s="30"/>
      <c r="AV1450" s="30"/>
      <c r="AW1450" s="30"/>
      <c r="AX1450" s="30"/>
      <c r="AY1450" s="30"/>
      <c r="AZ1450" s="30"/>
      <c r="BA1450" s="30"/>
      <c r="BB1450" s="30"/>
      <c r="BC1450" s="30"/>
      <c r="BD1450" s="30"/>
      <c r="BE1450" s="30"/>
      <c r="BF1450" s="30"/>
      <c r="BG1450" s="30"/>
      <c r="BH1450" s="30"/>
      <c r="BI1450" s="30"/>
      <c r="BJ1450" s="30"/>
      <c r="BK1450" s="30"/>
      <c r="BL1450" s="30"/>
      <c r="BM1450" s="30"/>
      <c r="BN1450" s="30"/>
      <c r="BO1450" s="30"/>
      <c r="BP1450" s="30"/>
      <c r="BQ1450" s="30"/>
      <c r="BR1450" s="30"/>
      <c r="BS1450" s="30"/>
      <c r="BT1450" s="30"/>
      <c r="BU1450" s="30"/>
      <c r="BV1450" s="30"/>
      <c r="BW1450" s="30"/>
      <c r="BX1450" s="30"/>
      <c r="BY1450" s="30"/>
      <c r="BZ1450" s="30"/>
      <c r="CA1450" s="30"/>
      <c r="CB1450" s="30"/>
      <c r="CC1450" s="30"/>
      <c r="CD1450" s="30"/>
      <c r="CE1450" s="30"/>
      <c r="CF1450" s="30"/>
      <c r="CG1450" s="30"/>
      <c r="CH1450" s="30"/>
      <c r="CI1450" s="30"/>
      <c r="CJ1450" s="30"/>
      <c r="CK1450" s="30"/>
      <c r="CL1450" s="30"/>
      <c r="CM1450" s="30"/>
      <c r="CN1450" s="30"/>
      <c r="CO1450" s="30"/>
      <c r="CP1450" s="30"/>
      <c r="CQ1450" s="30"/>
      <c r="CR1450" s="30"/>
    </row>
    <row r="1451" spans="1:96" x14ac:dyDescent="0.25">
      <c r="A1451" s="30" t="s">
        <v>1423</v>
      </c>
      <c r="B1451" s="30">
        <v>6869</v>
      </c>
      <c r="C1451" s="30" t="s">
        <v>2696</v>
      </c>
      <c r="D1451" s="30">
        <v>180</v>
      </c>
      <c r="E1451" s="30"/>
      <c r="F1451" s="30"/>
      <c r="G1451" s="30"/>
      <c r="H1451" s="30"/>
      <c r="I1451" s="30"/>
      <c r="J1451" s="30"/>
      <c r="K1451" s="30"/>
      <c r="L1451" s="30"/>
      <c r="M1451" s="30"/>
      <c r="N1451" s="30"/>
      <c r="O1451" s="30"/>
      <c r="P1451" s="30"/>
      <c r="Q1451" s="30"/>
      <c r="R1451" s="30"/>
      <c r="S1451" s="30"/>
      <c r="T1451" s="30"/>
      <c r="U1451" s="30"/>
      <c r="V1451" s="30"/>
      <c r="W1451" s="30"/>
      <c r="X1451" s="30"/>
      <c r="Y1451" s="30"/>
      <c r="Z1451" s="30"/>
      <c r="AA1451" s="30"/>
      <c r="AB1451" s="30"/>
      <c r="AC1451" s="30"/>
      <c r="AD1451" s="30"/>
      <c r="AE1451" s="30"/>
      <c r="AF1451" s="30"/>
      <c r="AG1451" s="30"/>
      <c r="AH1451" s="30"/>
      <c r="AI1451" s="30"/>
      <c r="AJ1451" s="30"/>
      <c r="AK1451" s="30"/>
      <c r="AL1451" s="30"/>
      <c r="AM1451" s="30"/>
      <c r="AN1451" s="30"/>
      <c r="AO1451" s="30"/>
      <c r="AP1451" s="30"/>
      <c r="AQ1451" s="30"/>
      <c r="AR1451" s="30"/>
      <c r="AS1451" s="30"/>
      <c r="AT1451" s="30"/>
      <c r="AU1451" s="30"/>
      <c r="AV1451" s="30"/>
      <c r="AW1451" s="30"/>
      <c r="AX1451" s="30"/>
      <c r="AY1451" s="30"/>
      <c r="AZ1451" s="30"/>
      <c r="BA1451" s="30"/>
      <c r="BB1451" s="30"/>
      <c r="BC1451" s="30"/>
      <c r="BD1451" s="30"/>
      <c r="BE1451" s="30"/>
      <c r="BF1451" s="30"/>
      <c r="BG1451" s="30"/>
      <c r="BH1451" s="30"/>
      <c r="BI1451" s="30"/>
      <c r="BJ1451" s="30"/>
      <c r="BK1451" s="30"/>
      <c r="BL1451" s="30"/>
      <c r="BM1451" s="30"/>
      <c r="BN1451" s="30"/>
      <c r="BO1451" s="30"/>
      <c r="BP1451" s="30"/>
      <c r="BQ1451" s="30"/>
      <c r="BR1451" s="30"/>
      <c r="BS1451" s="30"/>
      <c r="BT1451" s="30"/>
      <c r="BU1451" s="30"/>
      <c r="BV1451" s="30"/>
      <c r="BW1451" s="30"/>
      <c r="BX1451" s="30"/>
      <c r="BY1451" s="30"/>
      <c r="BZ1451" s="30"/>
      <c r="CA1451" s="30"/>
      <c r="CB1451" s="30"/>
      <c r="CC1451" s="30"/>
      <c r="CD1451" s="30"/>
      <c r="CE1451" s="30"/>
      <c r="CF1451" s="30"/>
      <c r="CG1451" s="30"/>
      <c r="CH1451" s="30"/>
      <c r="CI1451" s="30"/>
      <c r="CJ1451" s="30"/>
      <c r="CK1451" s="30"/>
      <c r="CL1451" s="30"/>
      <c r="CM1451" s="30"/>
      <c r="CN1451" s="30"/>
      <c r="CO1451" s="30"/>
      <c r="CP1451" s="30"/>
      <c r="CQ1451" s="30"/>
      <c r="CR1451" s="30"/>
    </row>
    <row r="1452" spans="1:96" x14ac:dyDescent="0.25">
      <c r="A1452" s="30" t="s">
        <v>1424</v>
      </c>
      <c r="B1452" s="30">
        <v>4852</v>
      </c>
      <c r="C1452" s="30" t="s">
        <v>2926</v>
      </c>
      <c r="D1452" s="30">
        <v>3080</v>
      </c>
      <c r="E1452" s="30"/>
      <c r="F1452" s="30"/>
      <c r="G1452" s="30"/>
      <c r="H1452" s="30"/>
      <c r="I1452" s="30"/>
      <c r="J1452" s="30"/>
      <c r="K1452" s="30"/>
      <c r="L1452" s="30"/>
      <c r="M1452" s="30"/>
      <c r="N1452" s="30"/>
      <c r="O1452" s="30"/>
      <c r="P1452" s="30"/>
      <c r="Q1452" s="30"/>
      <c r="R1452" s="30"/>
      <c r="S1452" s="30"/>
      <c r="T1452" s="30"/>
      <c r="U1452" s="30"/>
      <c r="V1452" s="30"/>
      <c r="W1452" s="30"/>
      <c r="X1452" s="30"/>
      <c r="Y1452" s="30"/>
      <c r="Z1452" s="30"/>
      <c r="AA1452" s="30"/>
      <c r="AB1452" s="30"/>
      <c r="AC1452" s="30"/>
      <c r="AD1452" s="30"/>
      <c r="AE1452" s="30"/>
      <c r="AF1452" s="30"/>
      <c r="AG1452" s="30"/>
      <c r="AH1452" s="30"/>
      <c r="AI1452" s="30"/>
      <c r="AJ1452" s="30"/>
      <c r="AK1452" s="30"/>
      <c r="AL1452" s="30"/>
      <c r="AM1452" s="30"/>
      <c r="AN1452" s="30"/>
      <c r="AO1452" s="30"/>
      <c r="AP1452" s="30"/>
      <c r="AQ1452" s="30"/>
      <c r="AR1452" s="30"/>
      <c r="AS1452" s="30"/>
      <c r="AT1452" s="30"/>
      <c r="AU1452" s="30"/>
      <c r="AV1452" s="30"/>
      <c r="AW1452" s="30"/>
      <c r="AX1452" s="30"/>
      <c r="AY1452" s="30"/>
      <c r="AZ1452" s="30"/>
      <c r="BA1452" s="30"/>
      <c r="BB1452" s="30"/>
      <c r="BC1452" s="30"/>
      <c r="BD1452" s="30"/>
      <c r="BE1452" s="30"/>
      <c r="BF1452" s="30"/>
      <c r="BG1452" s="30"/>
      <c r="BH1452" s="30"/>
      <c r="BI1452" s="30"/>
      <c r="BJ1452" s="30"/>
      <c r="BK1452" s="30"/>
      <c r="BL1452" s="30"/>
      <c r="BM1452" s="30"/>
      <c r="BN1452" s="30"/>
      <c r="BO1452" s="30"/>
      <c r="BP1452" s="30"/>
      <c r="BQ1452" s="30"/>
      <c r="BR1452" s="30"/>
      <c r="BS1452" s="30"/>
      <c r="BT1452" s="30"/>
      <c r="BU1452" s="30"/>
      <c r="BV1452" s="30"/>
      <c r="BW1452" s="30"/>
      <c r="BX1452" s="30"/>
      <c r="BY1452" s="30"/>
      <c r="BZ1452" s="30"/>
      <c r="CA1452" s="30"/>
      <c r="CB1452" s="30"/>
      <c r="CC1452" s="30"/>
      <c r="CD1452" s="30"/>
      <c r="CE1452" s="30"/>
      <c r="CF1452" s="30"/>
      <c r="CG1452" s="30"/>
      <c r="CH1452" s="30"/>
      <c r="CI1452" s="30"/>
      <c r="CJ1452" s="30"/>
      <c r="CK1452" s="30"/>
      <c r="CL1452" s="30"/>
      <c r="CM1452" s="30"/>
      <c r="CN1452" s="30"/>
      <c r="CO1452" s="30"/>
      <c r="CP1452" s="30"/>
      <c r="CQ1452" s="30"/>
      <c r="CR1452" s="30"/>
    </row>
    <row r="1453" spans="1:96" x14ac:dyDescent="0.25">
      <c r="A1453" s="30" t="s">
        <v>1425</v>
      </c>
      <c r="B1453" s="30">
        <v>6898</v>
      </c>
      <c r="C1453" s="30" t="s">
        <v>2976</v>
      </c>
      <c r="D1453" s="30">
        <v>1060</v>
      </c>
      <c r="E1453" s="30"/>
      <c r="F1453" s="30"/>
      <c r="G1453" s="30"/>
      <c r="H1453" s="30"/>
      <c r="I1453" s="30"/>
      <c r="J1453" s="30"/>
      <c r="K1453" s="30"/>
      <c r="L1453" s="30"/>
      <c r="M1453" s="30"/>
      <c r="N1453" s="30"/>
      <c r="O1453" s="30"/>
      <c r="P1453" s="30"/>
      <c r="Q1453" s="30"/>
      <c r="R1453" s="30"/>
      <c r="S1453" s="30"/>
      <c r="T1453" s="30"/>
      <c r="U1453" s="30"/>
      <c r="V1453" s="30"/>
      <c r="W1453" s="30"/>
      <c r="X1453" s="30"/>
      <c r="Y1453" s="30"/>
      <c r="Z1453" s="30"/>
      <c r="AA1453" s="30"/>
      <c r="AB1453" s="30"/>
      <c r="AC1453" s="30"/>
      <c r="AD1453" s="30"/>
      <c r="AE1453" s="30"/>
      <c r="AF1453" s="30"/>
      <c r="AG1453" s="30"/>
      <c r="AH1453" s="30"/>
      <c r="AI1453" s="30"/>
      <c r="AJ1453" s="30"/>
      <c r="AK1453" s="30"/>
      <c r="AL1453" s="30"/>
      <c r="AM1453" s="30"/>
      <c r="AN1453" s="30"/>
      <c r="AO1453" s="30"/>
      <c r="AP1453" s="30"/>
      <c r="AQ1453" s="30"/>
      <c r="AR1453" s="30"/>
      <c r="AS1453" s="30"/>
      <c r="AT1453" s="30"/>
      <c r="AU1453" s="30"/>
      <c r="AV1453" s="30"/>
      <c r="AW1453" s="30"/>
      <c r="AX1453" s="30"/>
      <c r="AY1453" s="30"/>
      <c r="AZ1453" s="30"/>
      <c r="BA1453" s="30"/>
      <c r="BB1453" s="30"/>
      <c r="BC1453" s="30"/>
      <c r="BD1453" s="30"/>
      <c r="BE1453" s="30"/>
      <c r="BF1453" s="30"/>
      <c r="BG1453" s="30"/>
      <c r="BH1453" s="30"/>
      <c r="BI1453" s="30"/>
      <c r="BJ1453" s="30"/>
      <c r="BK1453" s="30"/>
      <c r="BL1453" s="30"/>
      <c r="BM1453" s="30"/>
      <c r="BN1453" s="30"/>
      <c r="BO1453" s="30"/>
      <c r="BP1453" s="30"/>
      <c r="BQ1453" s="30"/>
      <c r="BR1453" s="30"/>
      <c r="BS1453" s="30"/>
      <c r="BT1453" s="30"/>
      <c r="BU1453" s="30"/>
      <c r="BV1453" s="30"/>
      <c r="BW1453" s="30"/>
      <c r="BX1453" s="30"/>
      <c r="BY1453" s="30"/>
      <c r="BZ1453" s="30"/>
      <c r="CA1453" s="30"/>
      <c r="CB1453" s="30"/>
      <c r="CC1453" s="30"/>
      <c r="CD1453" s="30"/>
      <c r="CE1453" s="30"/>
      <c r="CF1453" s="30"/>
      <c r="CG1453" s="30"/>
      <c r="CH1453" s="30"/>
      <c r="CI1453" s="30"/>
      <c r="CJ1453" s="30"/>
      <c r="CK1453" s="30"/>
      <c r="CL1453" s="30"/>
      <c r="CM1453" s="30"/>
      <c r="CN1453" s="30"/>
      <c r="CO1453" s="30"/>
      <c r="CP1453" s="30"/>
      <c r="CQ1453" s="30"/>
      <c r="CR1453" s="30"/>
    </row>
    <row r="1454" spans="1:96" x14ac:dyDescent="0.25">
      <c r="A1454" s="30" t="s">
        <v>1426</v>
      </c>
      <c r="B1454" s="30">
        <v>6902</v>
      </c>
      <c r="C1454" s="30" t="s">
        <v>2976</v>
      </c>
      <c r="D1454" s="30">
        <v>1060</v>
      </c>
      <c r="E1454" s="30"/>
      <c r="F1454" s="30"/>
      <c r="G1454" s="30"/>
      <c r="H1454" s="30"/>
      <c r="I1454" s="30"/>
      <c r="J1454" s="30"/>
      <c r="K1454" s="30"/>
      <c r="L1454" s="30"/>
      <c r="M1454" s="30"/>
      <c r="N1454" s="30"/>
      <c r="O1454" s="30"/>
      <c r="P1454" s="30"/>
      <c r="Q1454" s="30"/>
      <c r="R1454" s="30"/>
      <c r="S1454" s="30"/>
      <c r="T1454" s="30"/>
      <c r="U1454" s="30"/>
      <c r="V1454" s="30"/>
      <c r="W1454" s="30"/>
      <c r="X1454" s="30"/>
      <c r="Y1454" s="30"/>
      <c r="Z1454" s="30"/>
      <c r="AA1454" s="30"/>
      <c r="AB1454" s="30"/>
      <c r="AC1454" s="30"/>
      <c r="AD1454" s="30"/>
      <c r="AE1454" s="30"/>
      <c r="AF1454" s="30"/>
      <c r="AG1454" s="30"/>
      <c r="AH1454" s="30"/>
      <c r="AI1454" s="30"/>
      <c r="AJ1454" s="30"/>
      <c r="AK1454" s="30"/>
      <c r="AL1454" s="30"/>
      <c r="AM1454" s="30"/>
      <c r="AN1454" s="30"/>
      <c r="AO1454" s="30"/>
      <c r="AP1454" s="30"/>
      <c r="AQ1454" s="30"/>
      <c r="AR1454" s="30"/>
      <c r="AS1454" s="30"/>
      <c r="AT1454" s="30"/>
      <c r="AU1454" s="30"/>
      <c r="AV1454" s="30"/>
      <c r="AW1454" s="30"/>
      <c r="AX1454" s="30"/>
      <c r="AY1454" s="30"/>
      <c r="AZ1454" s="30"/>
      <c r="BA1454" s="30"/>
      <c r="BB1454" s="30"/>
      <c r="BC1454" s="30"/>
      <c r="BD1454" s="30"/>
      <c r="BE1454" s="30"/>
      <c r="BF1454" s="30"/>
      <c r="BG1454" s="30"/>
      <c r="BH1454" s="30"/>
      <c r="BI1454" s="30"/>
      <c r="BJ1454" s="30"/>
      <c r="BK1454" s="30"/>
      <c r="BL1454" s="30"/>
      <c r="BM1454" s="30"/>
      <c r="BN1454" s="30"/>
      <c r="BO1454" s="30"/>
      <c r="BP1454" s="30"/>
      <c r="BQ1454" s="30"/>
      <c r="BR1454" s="30"/>
      <c r="BS1454" s="30"/>
      <c r="BT1454" s="30"/>
      <c r="BU1454" s="30"/>
      <c r="BV1454" s="30"/>
      <c r="BW1454" s="30"/>
      <c r="BX1454" s="30"/>
      <c r="BY1454" s="30"/>
      <c r="BZ1454" s="30"/>
      <c r="CA1454" s="30"/>
      <c r="CB1454" s="30"/>
      <c r="CC1454" s="30"/>
      <c r="CD1454" s="30"/>
      <c r="CE1454" s="30"/>
      <c r="CF1454" s="30"/>
      <c r="CG1454" s="30"/>
      <c r="CH1454" s="30"/>
      <c r="CI1454" s="30"/>
      <c r="CJ1454" s="30"/>
      <c r="CK1454" s="30"/>
      <c r="CL1454" s="30"/>
      <c r="CM1454" s="30"/>
      <c r="CN1454" s="30"/>
      <c r="CO1454" s="30"/>
      <c r="CP1454" s="30"/>
      <c r="CQ1454" s="30"/>
      <c r="CR1454" s="30"/>
    </row>
    <row r="1455" spans="1:96" x14ac:dyDescent="0.25">
      <c r="A1455" s="30" t="s">
        <v>1427</v>
      </c>
      <c r="B1455" s="30">
        <v>6936</v>
      </c>
      <c r="C1455" s="30" t="s">
        <v>2669</v>
      </c>
      <c r="D1455" s="30">
        <v>980</v>
      </c>
      <c r="E1455" s="30"/>
      <c r="F1455" s="30"/>
      <c r="G1455" s="30"/>
      <c r="H1455" s="30"/>
      <c r="I1455" s="30"/>
      <c r="J1455" s="30"/>
      <c r="K1455" s="30"/>
      <c r="L1455" s="30"/>
      <c r="M1455" s="30"/>
      <c r="N1455" s="30"/>
      <c r="O1455" s="30"/>
      <c r="P1455" s="30"/>
      <c r="Q1455" s="30"/>
      <c r="R1455" s="30"/>
      <c r="S1455" s="30"/>
      <c r="T1455" s="30"/>
      <c r="U1455" s="30"/>
      <c r="V1455" s="30"/>
      <c r="W1455" s="30"/>
      <c r="X1455" s="30"/>
      <c r="Y1455" s="30"/>
      <c r="Z1455" s="30"/>
      <c r="AA1455" s="30"/>
      <c r="AB1455" s="30"/>
      <c r="AC1455" s="30"/>
      <c r="AD1455" s="30"/>
      <c r="AE1455" s="30"/>
      <c r="AF1455" s="30"/>
      <c r="AG1455" s="30"/>
      <c r="AH1455" s="30"/>
      <c r="AI1455" s="30"/>
      <c r="AJ1455" s="30"/>
      <c r="AK1455" s="30"/>
      <c r="AL1455" s="30"/>
      <c r="AM1455" s="30"/>
      <c r="AN1455" s="30"/>
      <c r="AO1455" s="30"/>
      <c r="AP1455" s="30"/>
      <c r="AQ1455" s="30"/>
      <c r="AR1455" s="30"/>
      <c r="AS1455" s="30"/>
      <c r="AT1455" s="30"/>
      <c r="AU1455" s="30"/>
      <c r="AV1455" s="30"/>
      <c r="AW1455" s="30"/>
      <c r="AX1455" s="30"/>
      <c r="AY1455" s="30"/>
      <c r="AZ1455" s="30"/>
      <c r="BA1455" s="30"/>
      <c r="BB1455" s="30"/>
      <c r="BC1455" s="30"/>
      <c r="BD1455" s="30"/>
      <c r="BE1455" s="30"/>
      <c r="BF1455" s="30"/>
      <c r="BG1455" s="30"/>
      <c r="BH1455" s="30"/>
      <c r="BI1455" s="30"/>
      <c r="BJ1455" s="30"/>
      <c r="BK1455" s="30"/>
      <c r="BL1455" s="30"/>
      <c r="BM1455" s="30"/>
      <c r="BN1455" s="30"/>
      <c r="BO1455" s="30"/>
      <c r="BP1455" s="30"/>
      <c r="BQ1455" s="30"/>
      <c r="BR1455" s="30"/>
      <c r="BS1455" s="30"/>
      <c r="BT1455" s="30"/>
      <c r="BU1455" s="30"/>
      <c r="BV1455" s="30"/>
      <c r="BW1455" s="30"/>
      <c r="BX1455" s="30"/>
      <c r="BY1455" s="30"/>
      <c r="BZ1455" s="30"/>
      <c r="CA1455" s="30"/>
      <c r="CB1455" s="30"/>
      <c r="CC1455" s="30"/>
      <c r="CD1455" s="30"/>
      <c r="CE1455" s="30"/>
      <c r="CF1455" s="30"/>
      <c r="CG1455" s="30"/>
      <c r="CH1455" s="30"/>
      <c r="CI1455" s="30"/>
      <c r="CJ1455" s="30"/>
      <c r="CK1455" s="30"/>
      <c r="CL1455" s="30"/>
      <c r="CM1455" s="30"/>
      <c r="CN1455" s="30"/>
      <c r="CO1455" s="30"/>
      <c r="CP1455" s="30"/>
      <c r="CQ1455" s="30"/>
      <c r="CR1455" s="30"/>
    </row>
    <row r="1456" spans="1:96" x14ac:dyDescent="0.25">
      <c r="A1456" s="30" t="s">
        <v>1428</v>
      </c>
      <c r="B1456" s="30">
        <v>8929</v>
      </c>
      <c r="C1456" s="30" t="s">
        <v>2702</v>
      </c>
      <c r="D1456" s="30">
        <v>8001</v>
      </c>
      <c r="E1456" s="30"/>
      <c r="F1456" s="30"/>
      <c r="G1456" s="30"/>
      <c r="H1456" s="30"/>
      <c r="I1456" s="30"/>
      <c r="J1456" s="30"/>
      <c r="K1456" s="30"/>
      <c r="L1456" s="30"/>
      <c r="M1456" s="30"/>
      <c r="N1456" s="30"/>
      <c r="O1456" s="30"/>
      <c r="P1456" s="30"/>
      <c r="Q1456" s="30"/>
      <c r="R1456" s="30"/>
      <c r="S1456" s="30"/>
      <c r="T1456" s="30"/>
      <c r="U1456" s="30"/>
      <c r="V1456" s="30"/>
      <c r="W1456" s="30"/>
      <c r="X1456" s="30"/>
      <c r="Y1456" s="30"/>
      <c r="Z1456" s="30"/>
      <c r="AA1456" s="30"/>
      <c r="AB1456" s="30"/>
      <c r="AC1456" s="30"/>
      <c r="AD1456" s="30"/>
      <c r="AE1456" s="30"/>
      <c r="AF1456" s="30"/>
      <c r="AG1456" s="30"/>
      <c r="AH1456" s="30"/>
      <c r="AI1456" s="30"/>
      <c r="AJ1456" s="30"/>
      <c r="AK1456" s="30"/>
      <c r="AL1456" s="30"/>
      <c r="AM1456" s="30"/>
      <c r="AN1456" s="30"/>
      <c r="AO1456" s="30"/>
      <c r="AP1456" s="30"/>
      <c r="AQ1456" s="30"/>
      <c r="AR1456" s="30"/>
      <c r="AS1456" s="30"/>
      <c r="AT1456" s="30"/>
      <c r="AU1456" s="30"/>
      <c r="AV1456" s="30"/>
      <c r="AW1456" s="30"/>
      <c r="AX1456" s="30"/>
      <c r="AY1456" s="30"/>
      <c r="AZ1456" s="30"/>
      <c r="BA1456" s="30"/>
      <c r="BB1456" s="30"/>
      <c r="BC1456" s="30"/>
      <c r="BD1456" s="30"/>
      <c r="BE1456" s="30"/>
      <c r="BF1456" s="30"/>
      <c r="BG1456" s="30"/>
      <c r="BH1456" s="30"/>
      <c r="BI1456" s="30"/>
      <c r="BJ1456" s="30"/>
      <c r="BK1456" s="30"/>
      <c r="BL1456" s="30"/>
      <c r="BM1456" s="30"/>
      <c r="BN1456" s="30"/>
      <c r="BO1456" s="30"/>
      <c r="BP1456" s="30"/>
      <c r="BQ1456" s="30"/>
      <c r="BR1456" s="30"/>
      <c r="BS1456" s="30"/>
      <c r="BT1456" s="30"/>
      <c r="BU1456" s="30"/>
      <c r="BV1456" s="30"/>
      <c r="BW1456" s="30"/>
      <c r="BX1456" s="30"/>
      <c r="BY1456" s="30"/>
      <c r="BZ1456" s="30"/>
      <c r="CA1456" s="30"/>
      <c r="CB1456" s="30"/>
      <c r="CC1456" s="30"/>
      <c r="CD1456" s="30"/>
      <c r="CE1456" s="30"/>
      <c r="CF1456" s="30"/>
      <c r="CG1456" s="30"/>
      <c r="CH1456" s="30"/>
      <c r="CI1456" s="30"/>
      <c r="CJ1456" s="30"/>
      <c r="CK1456" s="30"/>
      <c r="CL1456" s="30"/>
      <c r="CM1456" s="30"/>
      <c r="CN1456" s="30"/>
      <c r="CO1456" s="30"/>
      <c r="CP1456" s="30"/>
      <c r="CQ1456" s="30"/>
      <c r="CR1456" s="30"/>
    </row>
    <row r="1457" spans="1:96" x14ac:dyDescent="0.25">
      <c r="A1457" s="30" t="s">
        <v>1429</v>
      </c>
      <c r="B1457" s="30">
        <v>6935</v>
      </c>
      <c r="C1457" s="30" t="s">
        <v>2768</v>
      </c>
      <c r="D1457" s="30">
        <v>1110</v>
      </c>
      <c r="E1457" s="30"/>
      <c r="F1457" s="30"/>
      <c r="G1457" s="30"/>
      <c r="H1457" s="30"/>
      <c r="I1457" s="30"/>
      <c r="J1457" s="30"/>
      <c r="K1457" s="30"/>
      <c r="L1457" s="30"/>
      <c r="M1457" s="30"/>
      <c r="N1457" s="30"/>
      <c r="O1457" s="30"/>
      <c r="P1457" s="30"/>
      <c r="Q1457" s="30"/>
      <c r="R1457" s="30"/>
      <c r="S1457" s="30"/>
      <c r="T1457" s="30"/>
      <c r="U1457" s="30"/>
      <c r="V1457" s="30"/>
      <c r="W1457" s="30"/>
      <c r="X1457" s="30"/>
      <c r="Y1457" s="30"/>
      <c r="Z1457" s="30"/>
      <c r="AA1457" s="30"/>
      <c r="AB1457" s="30"/>
      <c r="AC1457" s="30"/>
      <c r="AD1457" s="30"/>
      <c r="AE1457" s="30"/>
      <c r="AF1457" s="30"/>
      <c r="AG1457" s="30"/>
      <c r="AH1457" s="30"/>
      <c r="AI1457" s="30"/>
      <c r="AJ1457" s="30"/>
      <c r="AK1457" s="30"/>
      <c r="AL1457" s="30"/>
      <c r="AM1457" s="30"/>
      <c r="AN1457" s="30"/>
      <c r="AO1457" s="30"/>
      <c r="AP1457" s="30"/>
      <c r="AQ1457" s="30"/>
      <c r="AR1457" s="30"/>
      <c r="AS1457" s="30"/>
      <c r="AT1457" s="30"/>
      <c r="AU1457" s="30"/>
      <c r="AV1457" s="30"/>
      <c r="AW1457" s="30"/>
      <c r="AX1457" s="30"/>
      <c r="AY1457" s="30"/>
      <c r="AZ1457" s="30"/>
      <c r="BA1457" s="30"/>
      <c r="BB1457" s="30"/>
      <c r="BC1457" s="30"/>
      <c r="BD1457" s="30"/>
      <c r="BE1457" s="30"/>
      <c r="BF1457" s="30"/>
      <c r="BG1457" s="30"/>
      <c r="BH1457" s="30"/>
      <c r="BI1457" s="30"/>
      <c r="BJ1457" s="30"/>
      <c r="BK1457" s="30"/>
      <c r="BL1457" s="30"/>
      <c r="BM1457" s="30"/>
      <c r="BN1457" s="30"/>
      <c r="BO1457" s="30"/>
      <c r="BP1457" s="30"/>
      <c r="BQ1457" s="30"/>
      <c r="BR1457" s="30"/>
      <c r="BS1457" s="30"/>
      <c r="BT1457" s="30"/>
      <c r="BU1457" s="30"/>
      <c r="BV1457" s="30"/>
      <c r="BW1457" s="30"/>
      <c r="BX1457" s="30"/>
      <c r="BY1457" s="30"/>
      <c r="BZ1457" s="30"/>
      <c r="CA1457" s="30"/>
      <c r="CB1457" s="30"/>
      <c r="CC1457" s="30"/>
      <c r="CD1457" s="30"/>
      <c r="CE1457" s="30"/>
      <c r="CF1457" s="30"/>
      <c r="CG1457" s="30"/>
      <c r="CH1457" s="30"/>
      <c r="CI1457" s="30"/>
      <c r="CJ1457" s="30"/>
      <c r="CK1457" s="30"/>
      <c r="CL1457" s="30"/>
      <c r="CM1457" s="30"/>
      <c r="CN1457" s="30"/>
      <c r="CO1457" s="30"/>
      <c r="CP1457" s="30"/>
      <c r="CQ1457" s="30"/>
      <c r="CR1457" s="30"/>
    </row>
    <row r="1458" spans="1:96" x14ac:dyDescent="0.25">
      <c r="A1458" s="30" t="s">
        <v>1430</v>
      </c>
      <c r="B1458" s="30">
        <v>6937</v>
      </c>
      <c r="C1458" s="30" t="s">
        <v>2649</v>
      </c>
      <c r="D1458" s="30">
        <v>1040</v>
      </c>
      <c r="E1458" s="30"/>
      <c r="F1458" s="30"/>
      <c r="G1458" s="30"/>
      <c r="H1458" s="30"/>
      <c r="I1458" s="30"/>
      <c r="J1458" s="30"/>
      <c r="K1458" s="30"/>
      <c r="L1458" s="30"/>
      <c r="M1458" s="30"/>
      <c r="N1458" s="30"/>
      <c r="O1458" s="30"/>
      <c r="P1458" s="30"/>
      <c r="Q1458" s="30"/>
      <c r="R1458" s="30"/>
      <c r="S1458" s="30"/>
      <c r="T1458" s="30"/>
      <c r="U1458" s="30"/>
      <c r="V1458" s="30"/>
      <c r="W1458" s="30"/>
      <c r="X1458" s="30"/>
      <c r="Y1458" s="30"/>
      <c r="Z1458" s="30"/>
      <c r="AA1458" s="30"/>
      <c r="AB1458" s="30"/>
      <c r="AC1458" s="30"/>
      <c r="AD1458" s="30"/>
      <c r="AE1458" s="30"/>
      <c r="AF1458" s="30"/>
      <c r="AG1458" s="30"/>
      <c r="AH1458" s="30"/>
      <c r="AI1458" s="30"/>
      <c r="AJ1458" s="30"/>
      <c r="AK1458" s="30"/>
      <c r="AL1458" s="30"/>
      <c r="AM1458" s="30"/>
      <c r="AN1458" s="30"/>
      <c r="AO1458" s="30"/>
      <c r="AP1458" s="30"/>
      <c r="AQ1458" s="30"/>
      <c r="AR1458" s="30"/>
      <c r="AS1458" s="30"/>
      <c r="AT1458" s="30"/>
      <c r="AU1458" s="30"/>
      <c r="AV1458" s="30"/>
      <c r="AW1458" s="30"/>
      <c r="AX1458" s="30"/>
      <c r="AY1458" s="30"/>
      <c r="AZ1458" s="30"/>
      <c r="BA1458" s="30"/>
      <c r="BB1458" s="30"/>
      <c r="BC1458" s="30"/>
      <c r="BD1458" s="30"/>
      <c r="BE1458" s="30"/>
      <c r="BF1458" s="30"/>
      <c r="BG1458" s="30"/>
      <c r="BH1458" s="30"/>
      <c r="BI1458" s="30"/>
      <c r="BJ1458" s="30"/>
      <c r="BK1458" s="30"/>
      <c r="BL1458" s="30"/>
      <c r="BM1458" s="30"/>
      <c r="BN1458" s="30"/>
      <c r="BO1458" s="30"/>
      <c r="BP1458" s="30"/>
      <c r="BQ1458" s="30"/>
      <c r="BR1458" s="30"/>
      <c r="BS1458" s="30"/>
      <c r="BT1458" s="30"/>
      <c r="BU1458" s="30"/>
      <c r="BV1458" s="30"/>
      <c r="BW1458" s="30"/>
      <c r="BX1458" s="30"/>
      <c r="BY1458" s="30"/>
      <c r="BZ1458" s="30"/>
      <c r="CA1458" s="30"/>
      <c r="CB1458" s="30"/>
      <c r="CC1458" s="30"/>
      <c r="CD1458" s="30"/>
      <c r="CE1458" s="30"/>
      <c r="CF1458" s="30"/>
      <c r="CG1458" s="30"/>
      <c r="CH1458" s="30"/>
      <c r="CI1458" s="30"/>
      <c r="CJ1458" s="30"/>
      <c r="CK1458" s="30"/>
      <c r="CL1458" s="30"/>
      <c r="CM1458" s="30"/>
      <c r="CN1458" s="30"/>
      <c r="CO1458" s="30"/>
      <c r="CP1458" s="30"/>
      <c r="CQ1458" s="30"/>
      <c r="CR1458" s="30"/>
    </row>
    <row r="1459" spans="1:96" x14ac:dyDescent="0.25">
      <c r="A1459" s="30" t="s">
        <v>1431</v>
      </c>
      <c r="B1459" s="30">
        <v>6938</v>
      </c>
      <c r="C1459" s="30" t="s">
        <v>2647</v>
      </c>
      <c r="D1459" s="30">
        <v>900</v>
      </c>
      <c r="E1459" s="30"/>
      <c r="F1459" s="30"/>
      <c r="G1459" s="30"/>
      <c r="H1459" s="30"/>
      <c r="I1459" s="30"/>
      <c r="J1459" s="30"/>
      <c r="K1459" s="30"/>
      <c r="L1459" s="30"/>
      <c r="M1459" s="30"/>
      <c r="N1459" s="30"/>
      <c r="O1459" s="30"/>
      <c r="P1459" s="30"/>
      <c r="Q1459" s="30"/>
      <c r="R1459" s="30"/>
      <c r="S1459" s="30"/>
      <c r="T1459" s="30"/>
      <c r="U1459" s="30"/>
      <c r="V1459" s="30"/>
      <c r="W1459" s="30"/>
      <c r="X1459" s="30"/>
      <c r="Y1459" s="30"/>
      <c r="Z1459" s="30"/>
      <c r="AA1459" s="30"/>
      <c r="AB1459" s="30"/>
      <c r="AC1459" s="30"/>
      <c r="AD1459" s="30"/>
      <c r="AE1459" s="30"/>
      <c r="AF1459" s="30"/>
      <c r="AG1459" s="30"/>
      <c r="AH1459" s="30"/>
      <c r="AI1459" s="30"/>
      <c r="AJ1459" s="30"/>
      <c r="AK1459" s="30"/>
      <c r="AL1459" s="30"/>
      <c r="AM1459" s="30"/>
      <c r="AN1459" s="30"/>
      <c r="AO1459" s="30"/>
      <c r="AP1459" s="30"/>
      <c r="AQ1459" s="30"/>
      <c r="AR1459" s="30"/>
      <c r="AS1459" s="30"/>
      <c r="AT1459" s="30"/>
      <c r="AU1459" s="30"/>
      <c r="AV1459" s="30"/>
      <c r="AW1459" s="30"/>
      <c r="AX1459" s="30"/>
      <c r="AY1459" s="30"/>
      <c r="AZ1459" s="30"/>
      <c r="BA1459" s="30"/>
      <c r="BB1459" s="30"/>
      <c r="BC1459" s="30"/>
      <c r="BD1459" s="30"/>
      <c r="BE1459" s="30"/>
      <c r="BF1459" s="30"/>
      <c r="BG1459" s="30"/>
      <c r="BH1459" s="30"/>
      <c r="BI1459" s="30"/>
      <c r="BJ1459" s="30"/>
      <c r="BK1459" s="30"/>
      <c r="BL1459" s="30"/>
      <c r="BM1459" s="30"/>
      <c r="BN1459" s="30"/>
      <c r="BO1459" s="30"/>
      <c r="BP1459" s="30"/>
      <c r="BQ1459" s="30"/>
      <c r="BR1459" s="30"/>
      <c r="BS1459" s="30"/>
      <c r="BT1459" s="30"/>
      <c r="BU1459" s="30"/>
      <c r="BV1459" s="30"/>
      <c r="BW1459" s="30"/>
      <c r="BX1459" s="30"/>
      <c r="BY1459" s="30"/>
      <c r="BZ1459" s="30"/>
      <c r="CA1459" s="30"/>
      <c r="CB1459" s="30"/>
      <c r="CC1459" s="30"/>
      <c r="CD1459" s="30"/>
      <c r="CE1459" s="30"/>
      <c r="CF1459" s="30"/>
      <c r="CG1459" s="30"/>
      <c r="CH1459" s="30"/>
      <c r="CI1459" s="30"/>
      <c r="CJ1459" s="30"/>
      <c r="CK1459" s="30"/>
      <c r="CL1459" s="30"/>
      <c r="CM1459" s="30"/>
      <c r="CN1459" s="30"/>
      <c r="CO1459" s="30"/>
      <c r="CP1459" s="30"/>
      <c r="CQ1459" s="30"/>
      <c r="CR1459" s="30"/>
    </row>
    <row r="1460" spans="1:96" x14ac:dyDescent="0.25">
      <c r="A1460" s="30" t="s">
        <v>1432</v>
      </c>
      <c r="B1460" s="30">
        <v>6940</v>
      </c>
      <c r="C1460" s="30" t="s">
        <v>2647</v>
      </c>
      <c r="D1460" s="30">
        <v>900</v>
      </c>
      <c r="E1460" s="30"/>
      <c r="F1460" s="30"/>
      <c r="G1460" s="30"/>
      <c r="H1460" s="30"/>
      <c r="I1460" s="30"/>
      <c r="J1460" s="30"/>
      <c r="K1460" s="30"/>
      <c r="L1460" s="30"/>
      <c r="M1460" s="30"/>
      <c r="N1460" s="30"/>
      <c r="O1460" s="30"/>
      <c r="P1460" s="30"/>
      <c r="Q1460" s="30"/>
      <c r="R1460" s="30"/>
      <c r="S1460" s="30"/>
      <c r="T1460" s="30"/>
      <c r="U1460" s="30"/>
      <c r="V1460" s="30"/>
      <c r="W1460" s="30"/>
      <c r="X1460" s="30"/>
      <c r="Y1460" s="30"/>
      <c r="Z1460" s="30"/>
      <c r="AA1460" s="30"/>
      <c r="AB1460" s="30"/>
      <c r="AC1460" s="30"/>
      <c r="AD1460" s="30"/>
      <c r="AE1460" s="30"/>
      <c r="AF1460" s="30"/>
      <c r="AG1460" s="30"/>
      <c r="AH1460" s="30"/>
      <c r="AI1460" s="30"/>
      <c r="AJ1460" s="30"/>
      <c r="AK1460" s="30"/>
      <c r="AL1460" s="30"/>
      <c r="AM1460" s="30"/>
      <c r="AN1460" s="30"/>
      <c r="AO1460" s="30"/>
      <c r="AP1460" s="30"/>
      <c r="AQ1460" s="30"/>
      <c r="AR1460" s="30"/>
      <c r="AS1460" s="30"/>
      <c r="AT1460" s="30"/>
      <c r="AU1460" s="30"/>
      <c r="AV1460" s="30"/>
      <c r="AW1460" s="30"/>
      <c r="AX1460" s="30"/>
      <c r="AY1460" s="30"/>
      <c r="AZ1460" s="30"/>
      <c r="BA1460" s="30"/>
      <c r="BB1460" s="30"/>
      <c r="BC1460" s="30"/>
      <c r="BD1460" s="30"/>
      <c r="BE1460" s="30"/>
      <c r="BF1460" s="30"/>
      <c r="BG1460" s="30"/>
      <c r="BH1460" s="30"/>
      <c r="BI1460" s="30"/>
      <c r="BJ1460" s="30"/>
      <c r="BK1460" s="30"/>
      <c r="BL1460" s="30"/>
      <c r="BM1460" s="30"/>
      <c r="BN1460" s="30"/>
      <c r="BO1460" s="30"/>
      <c r="BP1460" s="30"/>
      <c r="BQ1460" s="30"/>
      <c r="BR1460" s="30"/>
      <c r="BS1460" s="30"/>
      <c r="BT1460" s="30"/>
      <c r="BU1460" s="30"/>
      <c r="BV1460" s="30"/>
      <c r="BW1460" s="30"/>
      <c r="BX1460" s="30"/>
      <c r="BY1460" s="30"/>
      <c r="BZ1460" s="30"/>
      <c r="CA1460" s="30"/>
      <c r="CB1460" s="30"/>
      <c r="CC1460" s="30"/>
      <c r="CD1460" s="30"/>
      <c r="CE1460" s="30"/>
      <c r="CF1460" s="30"/>
      <c r="CG1460" s="30"/>
      <c r="CH1460" s="30"/>
      <c r="CI1460" s="30"/>
      <c r="CJ1460" s="30"/>
      <c r="CK1460" s="30"/>
      <c r="CL1460" s="30"/>
      <c r="CM1460" s="30"/>
      <c r="CN1460" s="30"/>
      <c r="CO1460" s="30"/>
      <c r="CP1460" s="30"/>
      <c r="CQ1460" s="30"/>
      <c r="CR1460" s="30"/>
    </row>
    <row r="1461" spans="1:96" x14ac:dyDescent="0.25">
      <c r="A1461" s="30" t="s">
        <v>1433</v>
      </c>
      <c r="B1461" s="30">
        <v>6955</v>
      </c>
      <c r="C1461" s="30" t="s">
        <v>2706</v>
      </c>
      <c r="D1461" s="30">
        <v>130</v>
      </c>
      <c r="E1461" s="30"/>
      <c r="F1461" s="30"/>
      <c r="G1461" s="30"/>
      <c r="H1461" s="30"/>
      <c r="I1461" s="30"/>
      <c r="J1461" s="30"/>
      <c r="K1461" s="30"/>
      <c r="L1461" s="30"/>
      <c r="M1461" s="30"/>
      <c r="N1461" s="30"/>
      <c r="O1461" s="30"/>
      <c r="P1461" s="30"/>
      <c r="Q1461" s="30"/>
      <c r="R1461" s="30"/>
      <c r="S1461" s="30"/>
      <c r="T1461" s="30"/>
      <c r="U1461" s="30"/>
      <c r="V1461" s="30"/>
      <c r="W1461" s="30"/>
      <c r="X1461" s="30"/>
      <c r="Y1461" s="30"/>
      <c r="Z1461" s="30"/>
      <c r="AA1461" s="30"/>
      <c r="AB1461" s="30"/>
      <c r="AC1461" s="30"/>
      <c r="AD1461" s="30"/>
      <c r="AE1461" s="30"/>
      <c r="AF1461" s="30"/>
      <c r="AG1461" s="30"/>
      <c r="AH1461" s="30"/>
      <c r="AI1461" s="30"/>
      <c r="AJ1461" s="30"/>
      <c r="AK1461" s="30"/>
      <c r="AL1461" s="30"/>
      <c r="AM1461" s="30"/>
      <c r="AN1461" s="30"/>
      <c r="AO1461" s="30"/>
      <c r="AP1461" s="30"/>
      <c r="AQ1461" s="30"/>
      <c r="AR1461" s="30"/>
      <c r="AS1461" s="30"/>
      <c r="AT1461" s="30"/>
      <c r="AU1461" s="30"/>
      <c r="AV1461" s="30"/>
      <c r="AW1461" s="30"/>
      <c r="AX1461" s="30"/>
      <c r="AY1461" s="30"/>
      <c r="AZ1461" s="30"/>
      <c r="BA1461" s="30"/>
      <c r="BB1461" s="30"/>
      <c r="BC1461" s="30"/>
      <c r="BD1461" s="30"/>
      <c r="BE1461" s="30"/>
      <c r="BF1461" s="30"/>
      <c r="BG1461" s="30"/>
      <c r="BH1461" s="30"/>
      <c r="BI1461" s="30"/>
      <c r="BJ1461" s="30"/>
      <c r="BK1461" s="30"/>
      <c r="BL1461" s="30"/>
      <c r="BM1461" s="30"/>
      <c r="BN1461" s="30"/>
      <c r="BO1461" s="30"/>
      <c r="BP1461" s="30"/>
      <c r="BQ1461" s="30"/>
      <c r="BR1461" s="30"/>
      <c r="BS1461" s="30"/>
      <c r="BT1461" s="30"/>
      <c r="BU1461" s="30"/>
      <c r="BV1461" s="30"/>
      <c r="BW1461" s="30"/>
      <c r="BX1461" s="30"/>
      <c r="BY1461" s="30"/>
      <c r="BZ1461" s="30"/>
      <c r="CA1461" s="30"/>
      <c r="CB1461" s="30"/>
      <c r="CC1461" s="30"/>
      <c r="CD1461" s="30"/>
      <c r="CE1461" s="30"/>
      <c r="CF1461" s="30"/>
      <c r="CG1461" s="30"/>
      <c r="CH1461" s="30"/>
      <c r="CI1461" s="30"/>
      <c r="CJ1461" s="30"/>
      <c r="CK1461" s="30"/>
      <c r="CL1461" s="30"/>
      <c r="CM1461" s="30"/>
      <c r="CN1461" s="30"/>
      <c r="CO1461" s="30"/>
      <c r="CP1461" s="30"/>
      <c r="CQ1461" s="30"/>
      <c r="CR1461" s="30"/>
    </row>
    <row r="1462" spans="1:96" x14ac:dyDescent="0.25">
      <c r="A1462" s="30" t="s">
        <v>1434</v>
      </c>
      <c r="B1462" s="30">
        <v>6952</v>
      </c>
      <c r="C1462" s="30" t="s">
        <v>2906</v>
      </c>
      <c r="D1462" s="30">
        <v>990</v>
      </c>
      <c r="E1462" s="30"/>
      <c r="F1462" s="30"/>
      <c r="G1462" s="30"/>
      <c r="H1462" s="30"/>
      <c r="I1462" s="30"/>
      <c r="J1462" s="30"/>
      <c r="K1462" s="30"/>
      <c r="L1462" s="30"/>
      <c r="M1462" s="30"/>
      <c r="N1462" s="30"/>
      <c r="O1462" s="30"/>
      <c r="P1462" s="30"/>
      <c r="Q1462" s="30"/>
      <c r="R1462" s="30"/>
      <c r="S1462" s="30"/>
      <c r="T1462" s="30"/>
      <c r="U1462" s="30"/>
      <c r="V1462" s="30"/>
      <c r="W1462" s="30"/>
      <c r="X1462" s="30"/>
      <c r="Y1462" s="30"/>
      <c r="Z1462" s="30"/>
      <c r="AA1462" s="30"/>
      <c r="AB1462" s="30"/>
      <c r="AC1462" s="30"/>
      <c r="AD1462" s="30"/>
      <c r="AE1462" s="30"/>
      <c r="AF1462" s="30"/>
      <c r="AG1462" s="30"/>
      <c r="AH1462" s="30"/>
      <c r="AI1462" s="30"/>
      <c r="AJ1462" s="30"/>
      <c r="AK1462" s="30"/>
      <c r="AL1462" s="30"/>
      <c r="AM1462" s="30"/>
      <c r="AN1462" s="30"/>
      <c r="AO1462" s="30"/>
      <c r="AP1462" s="30"/>
      <c r="AQ1462" s="30"/>
      <c r="AR1462" s="30"/>
      <c r="AS1462" s="30"/>
      <c r="AT1462" s="30"/>
      <c r="AU1462" s="30"/>
      <c r="AV1462" s="30"/>
      <c r="AW1462" s="30"/>
      <c r="AX1462" s="30"/>
      <c r="AY1462" s="30"/>
      <c r="AZ1462" s="30"/>
      <c r="BA1462" s="30"/>
      <c r="BB1462" s="30"/>
      <c r="BC1462" s="30"/>
      <c r="BD1462" s="30"/>
      <c r="BE1462" s="30"/>
      <c r="BF1462" s="30"/>
      <c r="BG1462" s="30"/>
      <c r="BH1462" s="30"/>
      <c r="BI1462" s="30"/>
      <c r="BJ1462" s="30"/>
      <c r="BK1462" s="30"/>
      <c r="BL1462" s="30"/>
      <c r="BM1462" s="30"/>
      <c r="BN1462" s="30"/>
      <c r="BO1462" s="30"/>
      <c r="BP1462" s="30"/>
      <c r="BQ1462" s="30"/>
      <c r="BR1462" s="30"/>
      <c r="BS1462" s="30"/>
      <c r="BT1462" s="30"/>
      <c r="BU1462" s="30"/>
      <c r="BV1462" s="30"/>
      <c r="BW1462" s="30"/>
      <c r="BX1462" s="30"/>
      <c r="BY1462" s="30"/>
      <c r="BZ1462" s="30"/>
      <c r="CA1462" s="30"/>
      <c r="CB1462" s="30"/>
      <c r="CC1462" s="30"/>
      <c r="CD1462" s="30"/>
      <c r="CE1462" s="30"/>
      <c r="CF1462" s="30"/>
      <c r="CG1462" s="30"/>
      <c r="CH1462" s="30"/>
      <c r="CI1462" s="30"/>
      <c r="CJ1462" s="30"/>
      <c r="CK1462" s="30"/>
      <c r="CL1462" s="30"/>
      <c r="CM1462" s="30"/>
      <c r="CN1462" s="30"/>
      <c r="CO1462" s="30"/>
      <c r="CP1462" s="30"/>
      <c r="CQ1462" s="30"/>
      <c r="CR1462" s="30"/>
    </row>
    <row r="1463" spans="1:96" x14ac:dyDescent="0.25">
      <c r="A1463" s="30" t="s">
        <v>1435</v>
      </c>
      <c r="B1463" s="30">
        <v>6953</v>
      </c>
      <c r="C1463" s="30" t="s">
        <v>2867</v>
      </c>
      <c r="D1463" s="30">
        <v>1020</v>
      </c>
      <c r="E1463" s="30"/>
      <c r="F1463" s="30"/>
      <c r="G1463" s="30"/>
      <c r="H1463" s="30"/>
      <c r="I1463" s="30"/>
      <c r="J1463" s="30"/>
      <c r="K1463" s="30"/>
      <c r="L1463" s="30"/>
      <c r="M1463" s="30"/>
      <c r="N1463" s="30"/>
      <c r="O1463" s="30"/>
      <c r="P1463" s="30"/>
      <c r="Q1463" s="30"/>
      <c r="R1463" s="30"/>
      <c r="S1463" s="30"/>
      <c r="T1463" s="30"/>
      <c r="U1463" s="30"/>
      <c r="V1463" s="30"/>
      <c r="W1463" s="30"/>
      <c r="X1463" s="30"/>
      <c r="Y1463" s="30"/>
      <c r="Z1463" s="30"/>
      <c r="AA1463" s="30"/>
      <c r="AB1463" s="30"/>
      <c r="AC1463" s="30"/>
      <c r="AD1463" s="30"/>
      <c r="AE1463" s="30"/>
      <c r="AF1463" s="30"/>
      <c r="AG1463" s="30"/>
      <c r="AH1463" s="30"/>
      <c r="AI1463" s="30"/>
      <c r="AJ1463" s="30"/>
      <c r="AK1463" s="30"/>
      <c r="AL1463" s="30"/>
      <c r="AM1463" s="30"/>
      <c r="AN1463" s="30"/>
      <c r="AO1463" s="30"/>
      <c r="AP1463" s="30"/>
      <c r="AQ1463" s="30"/>
      <c r="AR1463" s="30"/>
      <c r="AS1463" s="30"/>
      <c r="AT1463" s="30"/>
      <c r="AU1463" s="30"/>
      <c r="AV1463" s="30"/>
      <c r="AW1463" s="30"/>
      <c r="AX1463" s="30"/>
      <c r="AY1463" s="30"/>
      <c r="AZ1463" s="30"/>
      <c r="BA1463" s="30"/>
      <c r="BB1463" s="30"/>
      <c r="BC1463" s="30"/>
      <c r="BD1463" s="30"/>
      <c r="BE1463" s="30"/>
      <c r="BF1463" s="30"/>
      <c r="BG1463" s="30"/>
      <c r="BH1463" s="30"/>
      <c r="BI1463" s="30"/>
      <c r="BJ1463" s="30"/>
      <c r="BK1463" s="30"/>
      <c r="BL1463" s="30"/>
      <c r="BM1463" s="30"/>
      <c r="BN1463" s="30"/>
      <c r="BO1463" s="30"/>
      <c r="BP1463" s="30"/>
      <c r="BQ1463" s="30"/>
      <c r="BR1463" s="30"/>
      <c r="BS1463" s="30"/>
      <c r="BT1463" s="30"/>
      <c r="BU1463" s="30"/>
      <c r="BV1463" s="30"/>
      <c r="BW1463" s="30"/>
      <c r="BX1463" s="30"/>
      <c r="BY1463" s="30"/>
      <c r="BZ1463" s="30"/>
      <c r="CA1463" s="30"/>
      <c r="CB1463" s="30"/>
      <c r="CC1463" s="30"/>
      <c r="CD1463" s="30"/>
      <c r="CE1463" s="30"/>
      <c r="CF1463" s="30"/>
      <c r="CG1463" s="30"/>
      <c r="CH1463" s="30"/>
      <c r="CI1463" s="30"/>
      <c r="CJ1463" s="30"/>
      <c r="CK1463" s="30"/>
      <c r="CL1463" s="30"/>
      <c r="CM1463" s="30"/>
      <c r="CN1463" s="30"/>
      <c r="CO1463" s="30"/>
      <c r="CP1463" s="30"/>
      <c r="CQ1463" s="30"/>
      <c r="CR1463" s="30"/>
    </row>
    <row r="1464" spans="1:96" x14ac:dyDescent="0.25">
      <c r="A1464" s="30" t="s">
        <v>1436</v>
      </c>
      <c r="B1464" s="30">
        <v>6962</v>
      </c>
      <c r="C1464" s="30" t="s">
        <v>2700</v>
      </c>
      <c r="D1464" s="30">
        <v>480</v>
      </c>
      <c r="E1464" s="30"/>
      <c r="F1464" s="30"/>
      <c r="G1464" s="30"/>
      <c r="H1464" s="30"/>
      <c r="I1464" s="30"/>
      <c r="J1464" s="30"/>
      <c r="K1464" s="30"/>
      <c r="L1464" s="30"/>
      <c r="M1464" s="30"/>
      <c r="N1464" s="30"/>
      <c r="O1464" s="30"/>
      <c r="P1464" s="30"/>
      <c r="Q1464" s="30"/>
      <c r="R1464" s="30"/>
      <c r="S1464" s="30"/>
      <c r="T1464" s="30"/>
      <c r="U1464" s="30"/>
      <c r="V1464" s="30"/>
      <c r="W1464" s="30"/>
      <c r="X1464" s="30"/>
      <c r="Y1464" s="30"/>
      <c r="Z1464" s="30"/>
      <c r="AA1464" s="30"/>
      <c r="AB1464" s="30"/>
      <c r="AC1464" s="30"/>
      <c r="AD1464" s="30"/>
      <c r="AE1464" s="30"/>
      <c r="AF1464" s="30"/>
      <c r="AG1464" s="30"/>
      <c r="AH1464" s="30"/>
      <c r="AI1464" s="30"/>
      <c r="AJ1464" s="30"/>
      <c r="AK1464" s="30"/>
      <c r="AL1464" s="30"/>
      <c r="AM1464" s="30"/>
      <c r="AN1464" s="30"/>
      <c r="AO1464" s="30"/>
      <c r="AP1464" s="30"/>
      <c r="AQ1464" s="30"/>
      <c r="AR1464" s="30"/>
      <c r="AS1464" s="30"/>
      <c r="AT1464" s="30"/>
      <c r="AU1464" s="30"/>
      <c r="AV1464" s="30"/>
      <c r="AW1464" s="30"/>
      <c r="AX1464" s="30"/>
      <c r="AY1464" s="30"/>
      <c r="AZ1464" s="30"/>
      <c r="BA1464" s="30"/>
      <c r="BB1464" s="30"/>
      <c r="BC1464" s="30"/>
      <c r="BD1464" s="30"/>
      <c r="BE1464" s="30"/>
      <c r="BF1464" s="30"/>
      <c r="BG1464" s="30"/>
      <c r="BH1464" s="30"/>
      <c r="BI1464" s="30"/>
      <c r="BJ1464" s="30"/>
      <c r="BK1464" s="30"/>
      <c r="BL1464" s="30"/>
      <c r="BM1464" s="30"/>
      <c r="BN1464" s="30"/>
      <c r="BO1464" s="30"/>
      <c r="BP1464" s="30"/>
      <c r="BQ1464" s="30"/>
      <c r="BR1464" s="30"/>
      <c r="BS1464" s="30"/>
      <c r="BT1464" s="30"/>
      <c r="BU1464" s="30"/>
      <c r="BV1464" s="30"/>
      <c r="BW1464" s="30"/>
      <c r="BX1464" s="30"/>
      <c r="BY1464" s="30"/>
      <c r="BZ1464" s="30"/>
      <c r="CA1464" s="30"/>
      <c r="CB1464" s="30"/>
      <c r="CC1464" s="30"/>
      <c r="CD1464" s="30"/>
      <c r="CE1464" s="30"/>
      <c r="CF1464" s="30"/>
      <c r="CG1464" s="30"/>
      <c r="CH1464" s="30"/>
      <c r="CI1464" s="30"/>
      <c r="CJ1464" s="30"/>
      <c r="CK1464" s="30"/>
      <c r="CL1464" s="30"/>
      <c r="CM1464" s="30"/>
      <c r="CN1464" s="30"/>
      <c r="CO1464" s="30"/>
      <c r="CP1464" s="30"/>
      <c r="CQ1464" s="30"/>
      <c r="CR1464" s="30"/>
    </row>
    <row r="1465" spans="1:96" x14ac:dyDescent="0.25">
      <c r="A1465" s="30" t="s">
        <v>1437</v>
      </c>
      <c r="B1465" s="30">
        <v>6957</v>
      </c>
      <c r="C1465" s="30" t="s">
        <v>2642</v>
      </c>
      <c r="D1465" s="30">
        <v>880</v>
      </c>
      <c r="E1465" s="30"/>
      <c r="F1465" s="30"/>
      <c r="G1465" s="30"/>
      <c r="H1465" s="30"/>
      <c r="I1465" s="30"/>
      <c r="J1465" s="30"/>
      <c r="K1465" s="30"/>
      <c r="L1465" s="30"/>
      <c r="M1465" s="30"/>
      <c r="N1465" s="30"/>
      <c r="O1465" s="30"/>
      <c r="P1465" s="30"/>
      <c r="Q1465" s="30"/>
      <c r="R1465" s="30"/>
      <c r="S1465" s="30"/>
      <c r="T1465" s="30"/>
      <c r="U1465" s="30"/>
      <c r="V1465" s="30"/>
      <c r="W1465" s="30"/>
      <c r="X1465" s="30"/>
      <c r="Y1465" s="30"/>
      <c r="Z1465" s="30"/>
      <c r="AA1465" s="30"/>
      <c r="AB1465" s="30"/>
      <c r="AC1465" s="30"/>
      <c r="AD1465" s="30"/>
      <c r="AE1465" s="30"/>
      <c r="AF1465" s="30"/>
      <c r="AG1465" s="30"/>
      <c r="AH1465" s="30"/>
      <c r="AI1465" s="30"/>
      <c r="AJ1465" s="30"/>
      <c r="AK1465" s="30"/>
      <c r="AL1465" s="30"/>
      <c r="AM1465" s="30"/>
      <c r="AN1465" s="30"/>
      <c r="AO1465" s="30"/>
      <c r="AP1465" s="30"/>
      <c r="AQ1465" s="30"/>
      <c r="AR1465" s="30"/>
      <c r="AS1465" s="30"/>
      <c r="AT1465" s="30"/>
      <c r="AU1465" s="30"/>
      <c r="AV1465" s="30"/>
      <c r="AW1465" s="30"/>
      <c r="AX1465" s="30"/>
      <c r="AY1465" s="30"/>
      <c r="AZ1465" s="30"/>
      <c r="BA1465" s="30"/>
      <c r="BB1465" s="30"/>
      <c r="BC1465" s="30"/>
      <c r="BD1465" s="30"/>
      <c r="BE1465" s="30"/>
      <c r="BF1465" s="30"/>
      <c r="BG1465" s="30"/>
      <c r="BH1465" s="30"/>
      <c r="BI1465" s="30"/>
      <c r="BJ1465" s="30"/>
      <c r="BK1465" s="30"/>
      <c r="BL1465" s="30"/>
      <c r="BM1465" s="30"/>
      <c r="BN1465" s="30"/>
      <c r="BO1465" s="30"/>
      <c r="BP1465" s="30"/>
      <c r="BQ1465" s="30"/>
      <c r="BR1465" s="30"/>
      <c r="BS1465" s="30"/>
      <c r="BT1465" s="30"/>
      <c r="BU1465" s="30"/>
      <c r="BV1465" s="30"/>
      <c r="BW1465" s="30"/>
      <c r="BX1465" s="30"/>
      <c r="BY1465" s="30"/>
      <c r="BZ1465" s="30"/>
      <c r="CA1465" s="30"/>
      <c r="CB1465" s="30"/>
      <c r="CC1465" s="30"/>
      <c r="CD1465" s="30"/>
      <c r="CE1465" s="30"/>
      <c r="CF1465" s="30"/>
      <c r="CG1465" s="30"/>
      <c r="CH1465" s="30"/>
      <c r="CI1465" s="30"/>
      <c r="CJ1465" s="30"/>
      <c r="CK1465" s="30"/>
      <c r="CL1465" s="30"/>
      <c r="CM1465" s="30"/>
      <c r="CN1465" s="30"/>
      <c r="CO1465" s="30"/>
      <c r="CP1465" s="30"/>
      <c r="CQ1465" s="30"/>
      <c r="CR1465" s="30"/>
    </row>
    <row r="1466" spans="1:96" x14ac:dyDescent="0.25">
      <c r="A1466" s="30" t="s">
        <v>1438</v>
      </c>
      <c r="B1466" s="30">
        <v>6960</v>
      </c>
      <c r="C1466" s="30" t="s">
        <v>2649</v>
      </c>
      <c r="D1466" s="30">
        <v>1040</v>
      </c>
      <c r="E1466" s="30"/>
      <c r="F1466" s="30"/>
      <c r="G1466" s="30"/>
      <c r="H1466" s="30"/>
      <c r="I1466" s="30"/>
      <c r="J1466" s="30"/>
      <c r="K1466" s="30"/>
      <c r="L1466" s="30"/>
      <c r="M1466" s="30"/>
      <c r="N1466" s="30"/>
      <c r="O1466" s="30"/>
      <c r="P1466" s="30"/>
      <c r="Q1466" s="30"/>
      <c r="R1466" s="30"/>
      <c r="S1466" s="30"/>
      <c r="T1466" s="30"/>
      <c r="U1466" s="30"/>
      <c r="V1466" s="30"/>
      <c r="W1466" s="30"/>
      <c r="X1466" s="30"/>
      <c r="Y1466" s="30"/>
      <c r="Z1466" s="30"/>
      <c r="AA1466" s="30"/>
      <c r="AB1466" s="30"/>
      <c r="AC1466" s="30"/>
      <c r="AD1466" s="30"/>
      <c r="AE1466" s="30"/>
      <c r="AF1466" s="30"/>
      <c r="AG1466" s="30"/>
      <c r="AH1466" s="30"/>
      <c r="AI1466" s="30"/>
      <c r="AJ1466" s="30"/>
      <c r="AK1466" s="30"/>
      <c r="AL1466" s="30"/>
      <c r="AM1466" s="30"/>
      <c r="AN1466" s="30"/>
      <c r="AO1466" s="30"/>
      <c r="AP1466" s="30"/>
      <c r="AQ1466" s="30"/>
      <c r="AR1466" s="30"/>
      <c r="AS1466" s="30"/>
      <c r="AT1466" s="30"/>
      <c r="AU1466" s="30"/>
      <c r="AV1466" s="30"/>
      <c r="AW1466" s="30"/>
      <c r="AX1466" s="30"/>
      <c r="AY1466" s="30"/>
      <c r="AZ1466" s="30"/>
      <c r="BA1466" s="30"/>
      <c r="BB1466" s="30"/>
      <c r="BC1466" s="30"/>
      <c r="BD1466" s="30"/>
      <c r="BE1466" s="30"/>
      <c r="BF1466" s="30"/>
      <c r="BG1466" s="30"/>
      <c r="BH1466" s="30"/>
      <c r="BI1466" s="30"/>
      <c r="BJ1466" s="30"/>
      <c r="BK1466" s="30"/>
      <c r="BL1466" s="30"/>
      <c r="BM1466" s="30"/>
      <c r="BN1466" s="30"/>
      <c r="BO1466" s="30"/>
      <c r="BP1466" s="30"/>
      <c r="BQ1466" s="30"/>
      <c r="BR1466" s="30"/>
      <c r="BS1466" s="30"/>
      <c r="BT1466" s="30"/>
      <c r="BU1466" s="30"/>
      <c r="BV1466" s="30"/>
      <c r="BW1466" s="30"/>
      <c r="BX1466" s="30"/>
      <c r="BY1466" s="30"/>
      <c r="BZ1466" s="30"/>
      <c r="CA1466" s="30"/>
      <c r="CB1466" s="30"/>
      <c r="CC1466" s="30"/>
      <c r="CD1466" s="30"/>
      <c r="CE1466" s="30"/>
      <c r="CF1466" s="30"/>
      <c r="CG1466" s="30"/>
      <c r="CH1466" s="30"/>
      <c r="CI1466" s="30"/>
      <c r="CJ1466" s="30"/>
      <c r="CK1466" s="30"/>
      <c r="CL1466" s="30"/>
      <c r="CM1466" s="30"/>
      <c r="CN1466" s="30"/>
      <c r="CO1466" s="30"/>
      <c r="CP1466" s="30"/>
      <c r="CQ1466" s="30"/>
      <c r="CR1466" s="30"/>
    </row>
    <row r="1467" spans="1:96" x14ac:dyDescent="0.25">
      <c r="A1467" s="30" t="s">
        <v>1439</v>
      </c>
      <c r="B1467" s="30">
        <v>6961</v>
      </c>
      <c r="C1467" s="30" t="s">
        <v>2647</v>
      </c>
      <c r="D1467" s="30">
        <v>900</v>
      </c>
      <c r="E1467" s="30"/>
      <c r="F1467" s="30"/>
      <c r="G1467" s="30"/>
      <c r="H1467" s="30"/>
      <c r="I1467" s="30"/>
      <c r="J1467" s="30"/>
      <c r="K1467" s="30"/>
      <c r="L1467" s="30"/>
      <c r="M1467" s="30"/>
      <c r="N1467" s="30"/>
      <c r="O1467" s="30"/>
      <c r="P1467" s="30"/>
      <c r="Q1467" s="30"/>
      <c r="R1467" s="30"/>
      <c r="S1467" s="30"/>
      <c r="T1467" s="30"/>
      <c r="U1467" s="30"/>
      <c r="V1467" s="30"/>
      <c r="W1467" s="30"/>
      <c r="X1467" s="30"/>
      <c r="Y1467" s="30"/>
      <c r="Z1467" s="30"/>
      <c r="AA1467" s="30"/>
      <c r="AB1467" s="30"/>
      <c r="AC1467" s="30"/>
      <c r="AD1467" s="30"/>
      <c r="AE1467" s="30"/>
      <c r="AF1467" s="30"/>
      <c r="AG1467" s="30"/>
      <c r="AH1467" s="30"/>
      <c r="AI1467" s="30"/>
      <c r="AJ1467" s="30"/>
      <c r="AK1467" s="30"/>
      <c r="AL1467" s="30"/>
      <c r="AM1467" s="30"/>
      <c r="AN1467" s="30"/>
      <c r="AO1467" s="30"/>
      <c r="AP1467" s="30"/>
      <c r="AQ1467" s="30"/>
      <c r="AR1467" s="30"/>
      <c r="AS1467" s="30"/>
      <c r="AT1467" s="30"/>
      <c r="AU1467" s="30"/>
      <c r="AV1467" s="30"/>
      <c r="AW1467" s="30"/>
      <c r="AX1467" s="30"/>
      <c r="AY1467" s="30"/>
      <c r="AZ1467" s="30"/>
      <c r="BA1467" s="30"/>
      <c r="BB1467" s="30"/>
      <c r="BC1467" s="30"/>
      <c r="BD1467" s="30"/>
      <c r="BE1467" s="30"/>
      <c r="BF1467" s="30"/>
      <c r="BG1467" s="30"/>
      <c r="BH1467" s="30"/>
      <c r="BI1467" s="30"/>
      <c r="BJ1467" s="30"/>
      <c r="BK1467" s="30"/>
      <c r="BL1467" s="30"/>
      <c r="BM1467" s="30"/>
      <c r="BN1467" s="30"/>
      <c r="BO1467" s="30"/>
      <c r="BP1467" s="30"/>
      <c r="BQ1467" s="30"/>
      <c r="BR1467" s="30"/>
      <c r="BS1467" s="30"/>
      <c r="BT1467" s="30"/>
      <c r="BU1467" s="30"/>
      <c r="BV1467" s="30"/>
      <c r="BW1467" s="30"/>
      <c r="BX1467" s="30"/>
      <c r="BY1467" s="30"/>
      <c r="BZ1467" s="30"/>
      <c r="CA1467" s="30"/>
      <c r="CB1467" s="30"/>
      <c r="CC1467" s="30"/>
      <c r="CD1467" s="30"/>
      <c r="CE1467" s="30"/>
      <c r="CF1467" s="30"/>
      <c r="CG1467" s="30"/>
      <c r="CH1467" s="30"/>
      <c r="CI1467" s="30"/>
      <c r="CJ1467" s="30"/>
      <c r="CK1467" s="30"/>
      <c r="CL1467" s="30"/>
      <c r="CM1467" s="30"/>
      <c r="CN1467" s="30"/>
      <c r="CO1467" s="30"/>
      <c r="CP1467" s="30"/>
      <c r="CQ1467" s="30"/>
      <c r="CR1467" s="30"/>
    </row>
    <row r="1468" spans="1:96" x14ac:dyDescent="0.25">
      <c r="A1468" s="30" t="s">
        <v>1440</v>
      </c>
      <c r="B1468" s="30">
        <v>6954</v>
      </c>
      <c r="C1468" s="30" t="s">
        <v>2766</v>
      </c>
      <c r="D1468" s="30">
        <v>2405</v>
      </c>
      <c r="E1468" s="30"/>
      <c r="F1468" s="30"/>
      <c r="G1468" s="30"/>
      <c r="H1468" s="30"/>
      <c r="I1468" s="30"/>
      <c r="J1468" s="30"/>
      <c r="K1468" s="30"/>
      <c r="L1468" s="30"/>
      <c r="M1468" s="30"/>
      <c r="N1468" s="30"/>
      <c r="O1468" s="30"/>
      <c r="P1468" s="30"/>
      <c r="Q1468" s="30"/>
      <c r="R1468" s="30"/>
      <c r="S1468" s="30"/>
      <c r="T1468" s="30"/>
      <c r="U1468" s="30"/>
      <c r="V1468" s="30"/>
      <c r="W1468" s="30"/>
      <c r="X1468" s="30"/>
      <c r="Y1468" s="30"/>
      <c r="Z1468" s="30"/>
      <c r="AA1468" s="30"/>
      <c r="AB1468" s="30"/>
      <c r="AC1468" s="30"/>
      <c r="AD1468" s="30"/>
      <c r="AE1468" s="30"/>
      <c r="AF1468" s="30"/>
      <c r="AG1468" s="30"/>
      <c r="AH1468" s="30"/>
      <c r="AI1468" s="30"/>
      <c r="AJ1468" s="30"/>
      <c r="AK1468" s="30"/>
      <c r="AL1468" s="30"/>
      <c r="AM1468" s="30"/>
      <c r="AN1468" s="30"/>
      <c r="AO1468" s="30"/>
      <c r="AP1468" s="30"/>
      <c r="AQ1468" s="30"/>
      <c r="AR1468" s="30"/>
      <c r="AS1468" s="30"/>
      <c r="AT1468" s="30"/>
      <c r="AU1468" s="30"/>
      <c r="AV1468" s="30"/>
      <c r="AW1468" s="30"/>
      <c r="AX1468" s="30"/>
      <c r="AY1468" s="30"/>
      <c r="AZ1468" s="30"/>
      <c r="BA1468" s="30"/>
      <c r="BB1468" s="30"/>
      <c r="BC1468" s="30"/>
      <c r="BD1468" s="30"/>
      <c r="BE1468" s="30"/>
      <c r="BF1468" s="30"/>
      <c r="BG1468" s="30"/>
      <c r="BH1468" s="30"/>
      <c r="BI1468" s="30"/>
      <c r="BJ1468" s="30"/>
      <c r="BK1468" s="30"/>
      <c r="BL1468" s="30"/>
      <c r="BM1468" s="30"/>
      <c r="BN1468" s="30"/>
      <c r="BO1468" s="30"/>
      <c r="BP1468" s="30"/>
      <c r="BQ1468" s="30"/>
      <c r="BR1468" s="30"/>
      <c r="BS1468" s="30"/>
      <c r="BT1468" s="30"/>
      <c r="BU1468" s="30"/>
      <c r="BV1468" s="30"/>
      <c r="BW1468" s="30"/>
      <c r="BX1468" s="30"/>
      <c r="BY1468" s="30"/>
      <c r="BZ1468" s="30"/>
      <c r="CA1468" s="30"/>
      <c r="CB1468" s="30"/>
      <c r="CC1468" s="30"/>
      <c r="CD1468" s="30"/>
      <c r="CE1468" s="30"/>
      <c r="CF1468" s="30"/>
      <c r="CG1468" s="30"/>
      <c r="CH1468" s="30"/>
      <c r="CI1468" s="30"/>
      <c r="CJ1468" s="30"/>
      <c r="CK1468" s="30"/>
      <c r="CL1468" s="30"/>
      <c r="CM1468" s="30"/>
      <c r="CN1468" s="30"/>
      <c r="CO1468" s="30"/>
      <c r="CP1468" s="30"/>
      <c r="CQ1468" s="30"/>
      <c r="CR1468" s="30"/>
    </row>
    <row r="1469" spans="1:96" x14ac:dyDescent="0.25">
      <c r="A1469" s="30" t="s">
        <v>1441</v>
      </c>
      <c r="B1469" s="30">
        <v>6963</v>
      </c>
      <c r="C1469" s="30" t="s">
        <v>2951</v>
      </c>
      <c r="D1469" s="30">
        <v>3110</v>
      </c>
      <c r="E1469" s="30"/>
      <c r="F1469" s="30"/>
      <c r="G1469" s="30"/>
      <c r="H1469" s="30"/>
      <c r="I1469" s="30"/>
      <c r="J1469" s="30"/>
      <c r="K1469" s="30"/>
      <c r="L1469" s="30"/>
      <c r="M1469" s="30"/>
      <c r="N1469" s="30"/>
      <c r="O1469" s="30"/>
      <c r="P1469" s="30"/>
      <c r="Q1469" s="30"/>
      <c r="R1469" s="30"/>
      <c r="S1469" s="30"/>
      <c r="T1469" s="30"/>
      <c r="U1469" s="30"/>
      <c r="V1469" s="30"/>
      <c r="W1469" s="30"/>
      <c r="X1469" s="30"/>
      <c r="Y1469" s="30"/>
      <c r="Z1469" s="30"/>
      <c r="AA1469" s="30"/>
      <c r="AB1469" s="30"/>
      <c r="AC1469" s="30"/>
      <c r="AD1469" s="30"/>
      <c r="AE1469" s="30"/>
      <c r="AF1469" s="30"/>
      <c r="AG1469" s="30"/>
      <c r="AH1469" s="30"/>
      <c r="AI1469" s="30"/>
      <c r="AJ1469" s="30"/>
      <c r="AK1469" s="30"/>
      <c r="AL1469" s="30"/>
      <c r="AM1469" s="30"/>
      <c r="AN1469" s="30"/>
      <c r="AO1469" s="30"/>
      <c r="AP1469" s="30"/>
      <c r="AQ1469" s="30"/>
      <c r="AR1469" s="30"/>
      <c r="AS1469" s="30"/>
      <c r="AT1469" s="30"/>
      <c r="AU1469" s="30"/>
      <c r="AV1469" s="30"/>
      <c r="AW1469" s="30"/>
      <c r="AX1469" s="30"/>
      <c r="AY1469" s="30"/>
      <c r="AZ1469" s="30"/>
      <c r="BA1469" s="30"/>
      <c r="BB1469" s="30"/>
      <c r="BC1469" s="30"/>
      <c r="BD1469" s="30"/>
      <c r="BE1469" s="30"/>
      <c r="BF1469" s="30"/>
      <c r="BG1469" s="30"/>
      <c r="BH1469" s="30"/>
      <c r="BI1469" s="30"/>
      <c r="BJ1469" s="30"/>
      <c r="BK1469" s="30"/>
      <c r="BL1469" s="30"/>
      <c r="BM1469" s="30"/>
      <c r="BN1469" s="30"/>
      <c r="BO1469" s="30"/>
      <c r="BP1469" s="30"/>
      <c r="BQ1469" s="30"/>
      <c r="BR1469" s="30"/>
      <c r="BS1469" s="30"/>
      <c r="BT1469" s="30"/>
      <c r="BU1469" s="30"/>
      <c r="BV1469" s="30"/>
      <c r="BW1469" s="30"/>
      <c r="BX1469" s="30"/>
      <c r="BY1469" s="30"/>
      <c r="BZ1469" s="30"/>
      <c r="CA1469" s="30"/>
      <c r="CB1469" s="30"/>
      <c r="CC1469" s="30"/>
      <c r="CD1469" s="30"/>
      <c r="CE1469" s="30"/>
      <c r="CF1469" s="30"/>
      <c r="CG1469" s="30"/>
      <c r="CH1469" s="30"/>
      <c r="CI1469" s="30"/>
      <c r="CJ1469" s="30"/>
      <c r="CK1469" s="30"/>
      <c r="CL1469" s="30"/>
      <c r="CM1469" s="30"/>
      <c r="CN1469" s="30"/>
      <c r="CO1469" s="30"/>
      <c r="CP1469" s="30"/>
      <c r="CQ1469" s="30"/>
      <c r="CR1469" s="30"/>
    </row>
    <row r="1470" spans="1:96" x14ac:dyDescent="0.25">
      <c r="A1470" s="30" t="s">
        <v>1442</v>
      </c>
      <c r="B1470" s="30">
        <v>6970</v>
      </c>
      <c r="C1470" s="30" t="s">
        <v>2642</v>
      </c>
      <c r="D1470" s="30">
        <v>880</v>
      </c>
      <c r="E1470" s="30"/>
      <c r="F1470" s="30"/>
      <c r="G1470" s="30"/>
      <c r="H1470" s="30"/>
      <c r="I1470" s="30"/>
      <c r="J1470" s="30"/>
      <c r="K1470" s="30"/>
      <c r="L1470" s="30"/>
      <c r="M1470" s="30"/>
      <c r="N1470" s="30"/>
      <c r="O1470" s="30"/>
      <c r="P1470" s="30"/>
      <c r="Q1470" s="30"/>
      <c r="R1470" s="30"/>
      <c r="S1470" s="30"/>
      <c r="T1470" s="30"/>
      <c r="U1470" s="30"/>
      <c r="V1470" s="30"/>
      <c r="W1470" s="30"/>
      <c r="X1470" s="30"/>
      <c r="Y1470" s="30"/>
      <c r="Z1470" s="30"/>
      <c r="AA1470" s="30"/>
      <c r="AB1470" s="30"/>
      <c r="AC1470" s="30"/>
      <c r="AD1470" s="30"/>
      <c r="AE1470" s="30"/>
      <c r="AF1470" s="30"/>
      <c r="AG1470" s="30"/>
      <c r="AH1470" s="30"/>
      <c r="AI1470" s="30"/>
      <c r="AJ1470" s="30"/>
      <c r="AK1470" s="30"/>
      <c r="AL1470" s="30"/>
      <c r="AM1470" s="30"/>
      <c r="AN1470" s="30"/>
      <c r="AO1470" s="30"/>
      <c r="AP1470" s="30"/>
      <c r="AQ1470" s="30"/>
      <c r="AR1470" s="30"/>
      <c r="AS1470" s="30"/>
      <c r="AT1470" s="30"/>
      <c r="AU1470" s="30"/>
      <c r="AV1470" s="30"/>
      <c r="AW1470" s="30"/>
      <c r="AX1470" s="30"/>
      <c r="AY1470" s="30"/>
      <c r="AZ1470" s="30"/>
      <c r="BA1470" s="30"/>
      <c r="BB1470" s="30"/>
      <c r="BC1470" s="30"/>
      <c r="BD1470" s="30"/>
      <c r="BE1470" s="30"/>
      <c r="BF1470" s="30"/>
      <c r="BG1470" s="30"/>
      <c r="BH1470" s="30"/>
      <c r="BI1470" s="30"/>
      <c r="BJ1470" s="30"/>
      <c r="BK1470" s="30"/>
      <c r="BL1470" s="30"/>
      <c r="BM1470" s="30"/>
      <c r="BN1470" s="30"/>
      <c r="BO1470" s="30"/>
      <c r="BP1470" s="30"/>
      <c r="BQ1470" s="30"/>
      <c r="BR1470" s="30"/>
      <c r="BS1470" s="30"/>
      <c r="BT1470" s="30"/>
      <c r="BU1470" s="30"/>
      <c r="BV1470" s="30"/>
      <c r="BW1470" s="30"/>
      <c r="BX1470" s="30"/>
      <c r="BY1470" s="30"/>
      <c r="BZ1470" s="30"/>
      <c r="CA1470" s="30"/>
      <c r="CB1470" s="30"/>
      <c r="CC1470" s="30"/>
      <c r="CD1470" s="30"/>
      <c r="CE1470" s="30"/>
      <c r="CF1470" s="30"/>
      <c r="CG1470" s="30"/>
      <c r="CH1470" s="30"/>
      <c r="CI1470" s="30"/>
      <c r="CJ1470" s="30"/>
      <c r="CK1470" s="30"/>
      <c r="CL1470" s="30"/>
      <c r="CM1470" s="30"/>
      <c r="CN1470" s="30"/>
      <c r="CO1470" s="30"/>
      <c r="CP1470" s="30"/>
      <c r="CQ1470" s="30"/>
      <c r="CR1470" s="30"/>
    </row>
    <row r="1471" spans="1:96" x14ac:dyDescent="0.25">
      <c r="A1471" s="30" t="s">
        <v>1443</v>
      </c>
      <c r="B1471" s="30">
        <v>7045</v>
      </c>
      <c r="C1471" s="30" t="s">
        <v>2642</v>
      </c>
      <c r="D1471" s="30">
        <v>880</v>
      </c>
      <c r="E1471" s="30"/>
      <c r="F1471" s="30"/>
      <c r="G1471" s="30"/>
      <c r="H1471" s="30"/>
      <c r="I1471" s="30"/>
      <c r="J1471" s="30"/>
      <c r="K1471" s="30"/>
      <c r="L1471" s="30"/>
      <c r="M1471" s="30"/>
      <c r="N1471" s="30"/>
      <c r="O1471" s="30"/>
      <c r="P1471" s="30"/>
      <c r="Q1471" s="30"/>
      <c r="R1471" s="30"/>
      <c r="S1471" s="30"/>
      <c r="T1471" s="30"/>
      <c r="U1471" s="30"/>
      <c r="V1471" s="30"/>
      <c r="W1471" s="30"/>
      <c r="X1471" s="30"/>
      <c r="Y1471" s="30"/>
      <c r="Z1471" s="30"/>
      <c r="AA1471" s="30"/>
      <c r="AB1471" s="30"/>
      <c r="AC1471" s="30"/>
      <c r="AD1471" s="30"/>
      <c r="AE1471" s="30"/>
      <c r="AF1471" s="30"/>
      <c r="AG1471" s="30"/>
      <c r="AH1471" s="30"/>
      <c r="AI1471" s="30"/>
      <c r="AJ1471" s="30"/>
      <c r="AK1471" s="30"/>
      <c r="AL1471" s="30"/>
      <c r="AM1471" s="30"/>
      <c r="AN1471" s="30"/>
      <c r="AO1471" s="30"/>
      <c r="AP1471" s="30"/>
      <c r="AQ1471" s="30"/>
      <c r="AR1471" s="30"/>
      <c r="AS1471" s="30"/>
      <c r="AT1471" s="30"/>
      <c r="AU1471" s="30"/>
      <c r="AV1471" s="30"/>
      <c r="AW1471" s="30"/>
      <c r="AX1471" s="30"/>
      <c r="AY1471" s="30"/>
      <c r="AZ1471" s="30"/>
      <c r="BA1471" s="30"/>
      <c r="BB1471" s="30"/>
      <c r="BC1471" s="30"/>
      <c r="BD1471" s="30"/>
      <c r="BE1471" s="30"/>
      <c r="BF1471" s="30"/>
      <c r="BG1471" s="30"/>
      <c r="BH1471" s="30"/>
      <c r="BI1471" s="30"/>
      <c r="BJ1471" s="30"/>
      <c r="BK1471" s="30"/>
      <c r="BL1471" s="30"/>
      <c r="BM1471" s="30"/>
      <c r="BN1471" s="30"/>
      <c r="BO1471" s="30"/>
      <c r="BP1471" s="30"/>
      <c r="BQ1471" s="30"/>
      <c r="BR1471" s="30"/>
      <c r="BS1471" s="30"/>
      <c r="BT1471" s="30"/>
      <c r="BU1471" s="30"/>
      <c r="BV1471" s="30"/>
      <c r="BW1471" s="30"/>
      <c r="BX1471" s="30"/>
      <c r="BY1471" s="30"/>
      <c r="BZ1471" s="30"/>
      <c r="CA1471" s="30"/>
      <c r="CB1471" s="30"/>
      <c r="CC1471" s="30"/>
      <c r="CD1471" s="30"/>
      <c r="CE1471" s="30"/>
      <c r="CF1471" s="30"/>
      <c r="CG1471" s="30"/>
      <c r="CH1471" s="30"/>
      <c r="CI1471" s="30"/>
      <c r="CJ1471" s="30"/>
      <c r="CK1471" s="30"/>
      <c r="CL1471" s="30"/>
      <c r="CM1471" s="30"/>
      <c r="CN1471" s="30"/>
      <c r="CO1471" s="30"/>
      <c r="CP1471" s="30"/>
      <c r="CQ1471" s="30"/>
      <c r="CR1471" s="30"/>
    </row>
    <row r="1472" spans="1:96" x14ac:dyDescent="0.25">
      <c r="A1472" s="30" t="s">
        <v>1444</v>
      </c>
      <c r="B1472" s="30">
        <v>6992</v>
      </c>
      <c r="C1472" s="30" t="s">
        <v>2977</v>
      </c>
      <c r="D1472" s="30">
        <v>1440</v>
      </c>
      <c r="E1472" s="30"/>
      <c r="F1472" s="30"/>
      <c r="G1472" s="30"/>
      <c r="H1472" s="30"/>
      <c r="I1472" s="30"/>
      <c r="J1472" s="30"/>
      <c r="K1472" s="30"/>
      <c r="L1472" s="30"/>
      <c r="M1472" s="30"/>
      <c r="N1472" s="30"/>
      <c r="O1472" s="30"/>
      <c r="P1472" s="30"/>
      <c r="Q1472" s="30"/>
      <c r="R1472" s="30"/>
      <c r="S1472" s="30"/>
      <c r="T1472" s="30"/>
      <c r="U1472" s="30"/>
      <c r="V1472" s="30"/>
      <c r="W1472" s="30"/>
      <c r="X1472" s="30"/>
      <c r="Y1472" s="30"/>
      <c r="Z1472" s="30"/>
      <c r="AA1472" s="30"/>
      <c r="AB1472" s="30"/>
      <c r="AC1472" s="30"/>
      <c r="AD1472" s="30"/>
      <c r="AE1472" s="30"/>
      <c r="AF1472" s="30"/>
      <c r="AG1472" s="30"/>
      <c r="AH1472" s="30"/>
      <c r="AI1472" s="30"/>
      <c r="AJ1472" s="30"/>
      <c r="AK1472" s="30"/>
      <c r="AL1472" s="30"/>
      <c r="AM1472" s="30"/>
      <c r="AN1472" s="30"/>
      <c r="AO1472" s="30"/>
      <c r="AP1472" s="30"/>
      <c r="AQ1472" s="30"/>
      <c r="AR1472" s="30"/>
      <c r="AS1472" s="30"/>
      <c r="AT1472" s="30"/>
      <c r="AU1472" s="30"/>
      <c r="AV1472" s="30"/>
      <c r="AW1472" s="30"/>
      <c r="AX1472" s="30"/>
      <c r="AY1472" s="30"/>
      <c r="AZ1472" s="30"/>
      <c r="BA1472" s="30"/>
      <c r="BB1472" s="30"/>
      <c r="BC1472" s="30"/>
      <c r="BD1472" s="30"/>
      <c r="BE1472" s="30"/>
      <c r="BF1472" s="30"/>
      <c r="BG1472" s="30"/>
      <c r="BH1472" s="30"/>
      <c r="BI1472" s="30"/>
      <c r="BJ1472" s="30"/>
      <c r="BK1472" s="30"/>
      <c r="BL1472" s="30"/>
      <c r="BM1472" s="30"/>
      <c r="BN1472" s="30"/>
      <c r="BO1472" s="30"/>
      <c r="BP1472" s="30"/>
      <c r="BQ1472" s="30"/>
      <c r="BR1472" s="30"/>
      <c r="BS1472" s="30"/>
      <c r="BT1472" s="30"/>
      <c r="BU1472" s="30"/>
      <c r="BV1472" s="30"/>
      <c r="BW1472" s="30"/>
      <c r="BX1472" s="30"/>
      <c r="BY1472" s="30"/>
      <c r="BZ1472" s="30"/>
      <c r="CA1472" s="30"/>
      <c r="CB1472" s="30"/>
      <c r="CC1472" s="30"/>
      <c r="CD1472" s="30"/>
      <c r="CE1472" s="30"/>
      <c r="CF1472" s="30"/>
      <c r="CG1472" s="30"/>
      <c r="CH1472" s="30"/>
      <c r="CI1472" s="30"/>
      <c r="CJ1472" s="30"/>
      <c r="CK1472" s="30"/>
      <c r="CL1472" s="30"/>
      <c r="CM1472" s="30"/>
      <c r="CN1472" s="30"/>
      <c r="CO1472" s="30"/>
      <c r="CP1472" s="30"/>
      <c r="CQ1472" s="30"/>
      <c r="CR1472" s="30"/>
    </row>
    <row r="1473" spans="1:96" x14ac:dyDescent="0.25">
      <c r="A1473" s="30" t="s">
        <v>1445</v>
      </c>
      <c r="B1473" s="30">
        <v>7009</v>
      </c>
      <c r="C1473" s="30" t="s">
        <v>2977</v>
      </c>
      <c r="D1473" s="30">
        <v>1440</v>
      </c>
      <c r="E1473" s="30"/>
      <c r="F1473" s="30"/>
      <c r="G1473" s="30"/>
      <c r="H1473" s="30"/>
      <c r="I1473" s="30"/>
      <c r="J1473" s="30"/>
      <c r="K1473" s="30"/>
      <c r="L1473" s="30"/>
      <c r="M1473" s="30"/>
      <c r="N1473" s="30"/>
      <c r="O1473" s="30"/>
      <c r="P1473" s="30"/>
      <c r="Q1473" s="30"/>
      <c r="R1473" s="30"/>
      <c r="S1473" s="30"/>
      <c r="T1473" s="30"/>
      <c r="U1473" s="30"/>
      <c r="V1473" s="30"/>
      <c r="W1473" s="30"/>
      <c r="X1473" s="30"/>
      <c r="Y1473" s="30"/>
      <c r="Z1473" s="30"/>
      <c r="AA1473" s="30"/>
      <c r="AB1473" s="30"/>
      <c r="AC1473" s="30"/>
      <c r="AD1473" s="30"/>
      <c r="AE1473" s="30"/>
      <c r="AF1473" s="30"/>
      <c r="AG1473" s="30"/>
      <c r="AH1473" s="30"/>
      <c r="AI1473" s="30"/>
      <c r="AJ1473" s="30"/>
      <c r="AK1473" s="30"/>
      <c r="AL1473" s="30"/>
      <c r="AM1473" s="30"/>
      <c r="AN1473" s="30"/>
      <c r="AO1473" s="30"/>
      <c r="AP1473" s="30"/>
      <c r="AQ1473" s="30"/>
      <c r="AR1473" s="30"/>
      <c r="AS1473" s="30"/>
      <c r="AT1473" s="30"/>
      <c r="AU1473" s="30"/>
      <c r="AV1473" s="30"/>
      <c r="AW1473" s="30"/>
      <c r="AX1473" s="30"/>
      <c r="AY1473" s="30"/>
      <c r="AZ1473" s="30"/>
      <c r="BA1473" s="30"/>
      <c r="BB1473" s="30"/>
      <c r="BC1473" s="30"/>
      <c r="BD1473" s="30"/>
      <c r="BE1473" s="30"/>
      <c r="BF1473" s="30"/>
      <c r="BG1473" s="30"/>
      <c r="BH1473" s="30"/>
      <c r="BI1473" s="30"/>
      <c r="BJ1473" s="30"/>
      <c r="BK1473" s="30"/>
      <c r="BL1473" s="30"/>
      <c r="BM1473" s="30"/>
      <c r="BN1473" s="30"/>
      <c r="BO1473" s="30"/>
      <c r="BP1473" s="30"/>
      <c r="BQ1473" s="30"/>
      <c r="BR1473" s="30"/>
      <c r="BS1473" s="30"/>
      <c r="BT1473" s="30"/>
      <c r="BU1473" s="30"/>
      <c r="BV1473" s="30"/>
      <c r="BW1473" s="30"/>
      <c r="BX1473" s="30"/>
      <c r="BY1473" s="30"/>
      <c r="BZ1473" s="30"/>
      <c r="CA1473" s="30"/>
      <c r="CB1473" s="30"/>
      <c r="CC1473" s="30"/>
      <c r="CD1473" s="30"/>
      <c r="CE1473" s="30"/>
      <c r="CF1473" s="30"/>
      <c r="CG1473" s="30"/>
      <c r="CH1473" s="30"/>
      <c r="CI1473" s="30"/>
      <c r="CJ1473" s="30"/>
      <c r="CK1473" s="30"/>
      <c r="CL1473" s="30"/>
      <c r="CM1473" s="30"/>
      <c r="CN1473" s="30"/>
      <c r="CO1473" s="30"/>
      <c r="CP1473" s="30"/>
      <c r="CQ1473" s="30"/>
      <c r="CR1473" s="30"/>
    </row>
    <row r="1474" spans="1:96" x14ac:dyDescent="0.25">
      <c r="A1474" s="30" t="s">
        <v>1446</v>
      </c>
      <c r="B1474" s="30">
        <v>7024</v>
      </c>
      <c r="C1474" s="30" t="s">
        <v>2929</v>
      </c>
      <c r="D1474" s="30">
        <v>1990</v>
      </c>
      <c r="E1474" s="30"/>
      <c r="F1474" s="30"/>
      <c r="G1474" s="30"/>
      <c r="H1474" s="30"/>
      <c r="I1474" s="30"/>
      <c r="J1474" s="30"/>
      <c r="K1474" s="30"/>
      <c r="L1474" s="30"/>
      <c r="M1474" s="30"/>
      <c r="N1474" s="30"/>
      <c r="O1474" s="30"/>
      <c r="P1474" s="30"/>
      <c r="Q1474" s="30"/>
      <c r="R1474" s="30"/>
      <c r="S1474" s="30"/>
      <c r="T1474" s="30"/>
      <c r="U1474" s="30"/>
      <c r="V1474" s="30"/>
      <c r="W1474" s="30"/>
      <c r="X1474" s="30"/>
      <c r="Y1474" s="30"/>
      <c r="Z1474" s="30"/>
      <c r="AA1474" s="30"/>
      <c r="AB1474" s="30"/>
      <c r="AC1474" s="30"/>
      <c r="AD1474" s="30"/>
      <c r="AE1474" s="30"/>
      <c r="AF1474" s="30"/>
      <c r="AG1474" s="30"/>
      <c r="AH1474" s="30"/>
      <c r="AI1474" s="30"/>
      <c r="AJ1474" s="30"/>
      <c r="AK1474" s="30"/>
      <c r="AL1474" s="30"/>
      <c r="AM1474" s="30"/>
      <c r="AN1474" s="30"/>
      <c r="AO1474" s="30"/>
      <c r="AP1474" s="30"/>
      <c r="AQ1474" s="30"/>
      <c r="AR1474" s="30"/>
      <c r="AS1474" s="30"/>
      <c r="AT1474" s="30"/>
      <c r="AU1474" s="30"/>
      <c r="AV1474" s="30"/>
      <c r="AW1474" s="30"/>
      <c r="AX1474" s="30"/>
      <c r="AY1474" s="30"/>
      <c r="AZ1474" s="30"/>
      <c r="BA1474" s="30"/>
      <c r="BB1474" s="30"/>
      <c r="BC1474" s="30"/>
      <c r="BD1474" s="30"/>
      <c r="BE1474" s="30"/>
      <c r="BF1474" s="30"/>
      <c r="BG1474" s="30"/>
      <c r="BH1474" s="30"/>
      <c r="BI1474" s="30"/>
      <c r="BJ1474" s="30"/>
      <c r="BK1474" s="30"/>
      <c r="BL1474" s="30"/>
      <c r="BM1474" s="30"/>
      <c r="BN1474" s="30"/>
      <c r="BO1474" s="30"/>
      <c r="BP1474" s="30"/>
      <c r="BQ1474" s="30"/>
      <c r="BR1474" s="30"/>
      <c r="BS1474" s="30"/>
      <c r="BT1474" s="30"/>
      <c r="BU1474" s="30"/>
      <c r="BV1474" s="30"/>
      <c r="BW1474" s="30"/>
      <c r="BX1474" s="30"/>
      <c r="BY1474" s="30"/>
      <c r="BZ1474" s="30"/>
      <c r="CA1474" s="30"/>
      <c r="CB1474" s="30"/>
      <c r="CC1474" s="30"/>
      <c r="CD1474" s="30"/>
      <c r="CE1474" s="30"/>
      <c r="CF1474" s="30"/>
      <c r="CG1474" s="30"/>
      <c r="CH1474" s="30"/>
      <c r="CI1474" s="30"/>
      <c r="CJ1474" s="30"/>
      <c r="CK1474" s="30"/>
      <c r="CL1474" s="30"/>
      <c r="CM1474" s="30"/>
      <c r="CN1474" s="30"/>
      <c r="CO1474" s="30"/>
      <c r="CP1474" s="30"/>
      <c r="CQ1474" s="30"/>
      <c r="CR1474" s="30"/>
    </row>
    <row r="1475" spans="1:96" x14ac:dyDescent="0.25">
      <c r="A1475" s="30" t="s">
        <v>1447</v>
      </c>
      <c r="B1475" s="30">
        <v>7032</v>
      </c>
      <c r="C1475" s="30" t="s">
        <v>2929</v>
      </c>
      <c r="D1475" s="30">
        <v>1990</v>
      </c>
      <c r="E1475" s="30"/>
      <c r="F1475" s="30"/>
      <c r="G1475" s="30"/>
      <c r="H1475" s="30"/>
      <c r="I1475" s="30"/>
      <c r="J1475" s="30"/>
      <c r="K1475" s="30"/>
      <c r="L1475" s="30"/>
      <c r="M1475" s="30"/>
      <c r="N1475" s="30"/>
      <c r="O1475" s="30"/>
      <c r="P1475" s="30"/>
      <c r="Q1475" s="30"/>
      <c r="R1475" s="30"/>
      <c r="S1475" s="30"/>
      <c r="T1475" s="30"/>
      <c r="U1475" s="30"/>
      <c r="V1475" s="30"/>
      <c r="W1475" s="30"/>
      <c r="X1475" s="30"/>
      <c r="Y1475" s="30"/>
      <c r="Z1475" s="30"/>
      <c r="AA1475" s="30"/>
      <c r="AB1475" s="30"/>
      <c r="AC1475" s="30"/>
      <c r="AD1475" s="30"/>
      <c r="AE1475" s="30"/>
      <c r="AF1475" s="30"/>
      <c r="AG1475" s="30"/>
      <c r="AH1475" s="30"/>
      <c r="AI1475" s="30"/>
      <c r="AJ1475" s="30"/>
      <c r="AK1475" s="30"/>
      <c r="AL1475" s="30"/>
      <c r="AM1475" s="30"/>
      <c r="AN1475" s="30"/>
      <c r="AO1475" s="30"/>
      <c r="AP1475" s="30"/>
      <c r="AQ1475" s="30"/>
      <c r="AR1475" s="30"/>
      <c r="AS1475" s="30"/>
      <c r="AT1475" s="30"/>
      <c r="AU1475" s="30"/>
      <c r="AV1475" s="30"/>
      <c r="AW1475" s="30"/>
      <c r="AX1475" s="30"/>
      <c r="AY1475" s="30"/>
      <c r="AZ1475" s="30"/>
      <c r="BA1475" s="30"/>
      <c r="BB1475" s="30"/>
      <c r="BC1475" s="30"/>
      <c r="BD1475" s="30"/>
      <c r="BE1475" s="30"/>
      <c r="BF1475" s="30"/>
      <c r="BG1475" s="30"/>
      <c r="BH1475" s="30"/>
      <c r="BI1475" s="30"/>
      <c r="BJ1475" s="30"/>
      <c r="BK1475" s="30"/>
      <c r="BL1475" s="30"/>
      <c r="BM1475" s="30"/>
      <c r="BN1475" s="30"/>
      <c r="BO1475" s="30"/>
      <c r="BP1475" s="30"/>
      <c r="BQ1475" s="30"/>
      <c r="BR1475" s="30"/>
      <c r="BS1475" s="30"/>
      <c r="BT1475" s="30"/>
      <c r="BU1475" s="30"/>
      <c r="BV1475" s="30"/>
      <c r="BW1475" s="30"/>
      <c r="BX1475" s="30"/>
      <c r="BY1475" s="30"/>
      <c r="BZ1475" s="30"/>
      <c r="CA1475" s="30"/>
      <c r="CB1475" s="30"/>
      <c r="CC1475" s="30"/>
      <c r="CD1475" s="30"/>
      <c r="CE1475" s="30"/>
      <c r="CF1475" s="30"/>
      <c r="CG1475" s="30"/>
      <c r="CH1475" s="30"/>
      <c r="CI1475" s="30"/>
      <c r="CJ1475" s="30"/>
      <c r="CK1475" s="30"/>
      <c r="CL1475" s="30"/>
      <c r="CM1475" s="30"/>
      <c r="CN1475" s="30"/>
      <c r="CO1475" s="30"/>
      <c r="CP1475" s="30"/>
      <c r="CQ1475" s="30"/>
      <c r="CR1475" s="30"/>
    </row>
    <row r="1476" spans="1:96" x14ac:dyDescent="0.25">
      <c r="A1476" s="30" t="s">
        <v>1448</v>
      </c>
      <c r="B1476" s="30">
        <v>7028</v>
      </c>
      <c r="C1476" s="30" t="s">
        <v>2929</v>
      </c>
      <c r="D1476" s="30">
        <v>1990</v>
      </c>
      <c r="E1476" s="30"/>
      <c r="F1476" s="30"/>
      <c r="G1476" s="30"/>
      <c r="H1476" s="30"/>
      <c r="I1476" s="30"/>
      <c r="J1476" s="30"/>
      <c r="K1476" s="30"/>
      <c r="L1476" s="30"/>
      <c r="M1476" s="30"/>
      <c r="N1476" s="30"/>
      <c r="O1476" s="30"/>
      <c r="P1476" s="30"/>
      <c r="Q1476" s="30"/>
      <c r="R1476" s="30"/>
      <c r="S1476" s="30"/>
      <c r="T1476" s="30"/>
      <c r="U1476" s="30"/>
      <c r="V1476" s="30"/>
      <c r="W1476" s="30"/>
      <c r="X1476" s="30"/>
      <c r="Y1476" s="30"/>
      <c r="Z1476" s="30"/>
      <c r="AA1476" s="30"/>
      <c r="AB1476" s="30"/>
      <c r="AC1476" s="30"/>
      <c r="AD1476" s="30"/>
      <c r="AE1476" s="30"/>
      <c r="AF1476" s="30"/>
      <c r="AG1476" s="30"/>
      <c r="AH1476" s="30"/>
      <c r="AI1476" s="30"/>
      <c r="AJ1476" s="30"/>
      <c r="AK1476" s="30"/>
      <c r="AL1476" s="30"/>
      <c r="AM1476" s="30"/>
      <c r="AN1476" s="30"/>
      <c r="AO1476" s="30"/>
      <c r="AP1476" s="30"/>
      <c r="AQ1476" s="30"/>
      <c r="AR1476" s="30"/>
      <c r="AS1476" s="30"/>
      <c r="AT1476" s="30"/>
      <c r="AU1476" s="30"/>
      <c r="AV1476" s="30"/>
      <c r="AW1476" s="30"/>
      <c r="AX1476" s="30"/>
      <c r="AY1476" s="30"/>
      <c r="AZ1476" s="30"/>
      <c r="BA1476" s="30"/>
      <c r="BB1476" s="30"/>
      <c r="BC1476" s="30"/>
      <c r="BD1476" s="30"/>
      <c r="BE1476" s="30"/>
      <c r="BF1476" s="30"/>
      <c r="BG1476" s="30"/>
      <c r="BH1476" s="30"/>
      <c r="BI1476" s="30"/>
      <c r="BJ1476" s="30"/>
      <c r="BK1476" s="30"/>
      <c r="BL1476" s="30"/>
      <c r="BM1476" s="30"/>
      <c r="BN1476" s="30"/>
      <c r="BO1476" s="30"/>
      <c r="BP1476" s="30"/>
      <c r="BQ1476" s="30"/>
      <c r="BR1476" s="30"/>
      <c r="BS1476" s="30"/>
      <c r="BT1476" s="30"/>
      <c r="BU1476" s="30"/>
      <c r="BV1476" s="30"/>
      <c r="BW1476" s="30"/>
      <c r="BX1476" s="30"/>
      <c r="BY1476" s="30"/>
      <c r="BZ1476" s="30"/>
      <c r="CA1476" s="30"/>
      <c r="CB1476" s="30"/>
      <c r="CC1476" s="30"/>
      <c r="CD1476" s="30"/>
      <c r="CE1476" s="30"/>
      <c r="CF1476" s="30"/>
      <c r="CG1476" s="30"/>
      <c r="CH1476" s="30"/>
      <c r="CI1476" s="30"/>
      <c r="CJ1476" s="30"/>
      <c r="CK1476" s="30"/>
      <c r="CL1476" s="30"/>
      <c r="CM1476" s="30"/>
      <c r="CN1476" s="30"/>
      <c r="CO1476" s="30"/>
      <c r="CP1476" s="30"/>
      <c r="CQ1476" s="30"/>
      <c r="CR1476" s="30"/>
    </row>
    <row r="1477" spans="1:96" x14ac:dyDescent="0.25">
      <c r="A1477" s="30" t="s">
        <v>1449</v>
      </c>
      <c r="B1477" s="30">
        <v>7046</v>
      </c>
      <c r="C1477" s="30" t="s">
        <v>2903</v>
      </c>
      <c r="D1477" s="30">
        <v>2600</v>
      </c>
      <c r="E1477" s="30"/>
      <c r="F1477" s="30"/>
      <c r="G1477" s="30"/>
      <c r="H1477" s="30"/>
      <c r="I1477" s="30"/>
      <c r="J1477" s="30"/>
      <c r="K1477" s="30"/>
      <c r="L1477" s="30"/>
      <c r="M1477" s="30"/>
      <c r="N1477" s="30"/>
      <c r="O1477" s="30"/>
      <c r="P1477" s="30"/>
      <c r="Q1477" s="30"/>
      <c r="R1477" s="30"/>
      <c r="S1477" s="30"/>
      <c r="T1477" s="30"/>
      <c r="U1477" s="30"/>
      <c r="V1477" s="30"/>
      <c r="W1477" s="30"/>
      <c r="X1477" s="30"/>
      <c r="Y1477" s="30"/>
      <c r="Z1477" s="30"/>
      <c r="AA1477" s="30"/>
      <c r="AB1477" s="30"/>
      <c r="AC1477" s="30"/>
      <c r="AD1477" s="30"/>
      <c r="AE1477" s="30"/>
      <c r="AF1477" s="30"/>
      <c r="AG1477" s="30"/>
      <c r="AH1477" s="30"/>
      <c r="AI1477" s="30"/>
      <c r="AJ1477" s="30"/>
      <c r="AK1477" s="30"/>
      <c r="AL1477" s="30"/>
      <c r="AM1477" s="30"/>
      <c r="AN1477" s="30"/>
      <c r="AO1477" s="30"/>
      <c r="AP1477" s="30"/>
      <c r="AQ1477" s="30"/>
      <c r="AR1477" s="30"/>
      <c r="AS1477" s="30"/>
      <c r="AT1477" s="30"/>
      <c r="AU1477" s="30"/>
      <c r="AV1477" s="30"/>
      <c r="AW1477" s="30"/>
      <c r="AX1477" s="30"/>
      <c r="AY1477" s="30"/>
      <c r="AZ1477" s="30"/>
      <c r="BA1477" s="30"/>
      <c r="BB1477" s="30"/>
      <c r="BC1477" s="30"/>
      <c r="BD1477" s="30"/>
      <c r="BE1477" s="30"/>
      <c r="BF1477" s="30"/>
      <c r="BG1477" s="30"/>
      <c r="BH1477" s="30"/>
      <c r="BI1477" s="30"/>
      <c r="BJ1477" s="30"/>
      <c r="BK1477" s="30"/>
      <c r="BL1477" s="30"/>
      <c r="BM1477" s="30"/>
      <c r="BN1477" s="30"/>
      <c r="BO1477" s="30"/>
      <c r="BP1477" s="30"/>
      <c r="BQ1477" s="30"/>
      <c r="BR1477" s="30"/>
      <c r="BS1477" s="30"/>
      <c r="BT1477" s="30"/>
      <c r="BU1477" s="30"/>
      <c r="BV1477" s="30"/>
      <c r="BW1477" s="30"/>
      <c r="BX1477" s="30"/>
      <c r="BY1477" s="30"/>
      <c r="BZ1477" s="30"/>
      <c r="CA1477" s="30"/>
      <c r="CB1477" s="30"/>
      <c r="CC1477" s="30"/>
      <c r="CD1477" s="30"/>
      <c r="CE1477" s="30"/>
      <c r="CF1477" s="30"/>
      <c r="CG1477" s="30"/>
      <c r="CH1477" s="30"/>
      <c r="CI1477" s="30"/>
      <c r="CJ1477" s="30"/>
      <c r="CK1477" s="30"/>
      <c r="CL1477" s="30"/>
      <c r="CM1477" s="30"/>
      <c r="CN1477" s="30"/>
      <c r="CO1477" s="30"/>
      <c r="CP1477" s="30"/>
      <c r="CQ1477" s="30"/>
      <c r="CR1477" s="30"/>
    </row>
    <row r="1478" spans="1:96" x14ac:dyDescent="0.25">
      <c r="A1478" s="30" t="s">
        <v>1450</v>
      </c>
      <c r="B1478" s="30">
        <v>7047</v>
      </c>
      <c r="C1478" s="30" t="s">
        <v>2647</v>
      </c>
      <c r="D1478" s="30">
        <v>900</v>
      </c>
      <c r="E1478" s="30"/>
      <c r="F1478" s="30"/>
      <c r="G1478" s="30"/>
      <c r="H1478" s="30"/>
      <c r="I1478" s="30"/>
      <c r="J1478" s="30"/>
      <c r="K1478" s="30"/>
      <c r="L1478" s="30"/>
      <c r="M1478" s="30"/>
      <c r="N1478" s="30"/>
      <c r="O1478" s="30"/>
      <c r="P1478" s="30"/>
      <c r="Q1478" s="30"/>
      <c r="R1478" s="30"/>
      <c r="S1478" s="30"/>
      <c r="T1478" s="30"/>
      <c r="U1478" s="30"/>
      <c r="V1478" s="30"/>
      <c r="W1478" s="30"/>
      <c r="X1478" s="30"/>
      <c r="Y1478" s="30"/>
      <c r="Z1478" s="30"/>
      <c r="AA1478" s="30"/>
      <c r="AB1478" s="30"/>
      <c r="AC1478" s="30"/>
      <c r="AD1478" s="30"/>
      <c r="AE1478" s="30"/>
      <c r="AF1478" s="30"/>
      <c r="AG1478" s="30"/>
      <c r="AH1478" s="30"/>
      <c r="AI1478" s="30"/>
      <c r="AJ1478" s="30"/>
      <c r="AK1478" s="30"/>
      <c r="AL1478" s="30"/>
      <c r="AM1478" s="30"/>
      <c r="AN1478" s="30"/>
      <c r="AO1478" s="30"/>
      <c r="AP1478" s="30"/>
      <c r="AQ1478" s="30"/>
      <c r="AR1478" s="30"/>
      <c r="AS1478" s="30"/>
      <c r="AT1478" s="30"/>
      <c r="AU1478" s="30"/>
      <c r="AV1478" s="30"/>
      <c r="AW1478" s="30"/>
      <c r="AX1478" s="30"/>
      <c r="AY1478" s="30"/>
      <c r="AZ1478" s="30"/>
      <c r="BA1478" s="30"/>
      <c r="BB1478" s="30"/>
      <c r="BC1478" s="30"/>
      <c r="BD1478" s="30"/>
      <c r="BE1478" s="30"/>
      <c r="BF1478" s="30"/>
      <c r="BG1478" s="30"/>
      <c r="BH1478" s="30"/>
      <c r="BI1478" s="30"/>
      <c r="BJ1478" s="30"/>
      <c r="BK1478" s="30"/>
      <c r="BL1478" s="30"/>
      <c r="BM1478" s="30"/>
      <c r="BN1478" s="30"/>
      <c r="BO1478" s="30"/>
      <c r="BP1478" s="30"/>
      <c r="BQ1478" s="30"/>
      <c r="BR1478" s="30"/>
      <c r="BS1478" s="30"/>
      <c r="BT1478" s="30"/>
      <c r="BU1478" s="30"/>
      <c r="BV1478" s="30"/>
      <c r="BW1478" s="30"/>
      <c r="BX1478" s="30"/>
      <c r="BY1478" s="30"/>
      <c r="BZ1478" s="30"/>
      <c r="CA1478" s="30"/>
      <c r="CB1478" s="30"/>
      <c r="CC1478" s="30"/>
      <c r="CD1478" s="30"/>
      <c r="CE1478" s="30"/>
      <c r="CF1478" s="30"/>
      <c r="CG1478" s="30"/>
      <c r="CH1478" s="30"/>
      <c r="CI1478" s="30"/>
      <c r="CJ1478" s="30"/>
      <c r="CK1478" s="30"/>
      <c r="CL1478" s="30"/>
      <c r="CM1478" s="30"/>
      <c r="CN1478" s="30"/>
      <c r="CO1478" s="30"/>
      <c r="CP1478" s="30"/>
      <c r="CQ1478" s="30"/>
      <c r="CR1478" s="30"/>
    </row>
    <row r="1479" spans="1:96" x14ac:dyDescent="0.25">
      <c r="A1479" s="30" t="s">
        <v>1451</v>
      </c>
      <c r="B1479" s="30">
        <v>7050</v>
      </c>
      <c r="C1479" s="30" t="s">
        <v>2978</v>
      </c>
      <c r="D1479" s="30">
        <v>2865</v>
      </c>
      <c r="E1479" s="30"/>
      <c r="F1479" s="30"/>
      <c r="G1479" s="30"/>
      <c r="H1479" s="30"/>
      <c r="I1479" s="30"/>
      <c r="J1479" s="30"/>
      <c r="K1479" s="30"/>
      <c r="L1479" s="30"/>
      <c r="M1479" s="30"/>
      <c r="N1479" s="30"/>
      <c r="O1479" s="30"/>
      <c r="P1479" s="30"/>
      <c r="Q1479" s="30"/>
      <c r="R1479" s="30"/>
      <c r="S1479" s="30"/>
      <c r="T1479" s="30"/>
      <c r="U1479" s="30"/>
      <c r="V1479" s="30"/>
      <c r="W1479" s="30"/>
      <c r="X1479" s="30"/>
      <c r="Y1479" s="30"/>
      <c r="Z1479" s="30"/>
      <c r="AA1479" s="30"/>
      <c r="AB1479" s="30"/>
      <c r="AC1479" s="30"/>
      <c r="AD1479" s="30"/>
      <c r="AE1479" s="30"/>
      <c r="AF1479" s="30"/>
      <c r="AG1479" s="30"/>
      <c r="AH1479" s="30"/>
      <c r="AI1479" s="30"/>
      <c r="AJ1479" s="30"/>
      <c r="AK1479" s="30"/>
      <c r="AL1479" s="30"/>
      <c r="AM1479" s="30"/>
      <c r="AN1479" s="30"/>
      <c r="AO1479" s="30"/>
      <c r="AP1479" s="30"/>
      <c r="AQ1479" s="30"/>
      <c r="AR1479" s="30"/>
      <c r="AS1479" s="30"/>
      <c r="AT1479" s="30"/>
      <c r="AU1479" s="30"/>
      <c r="AV1479" s="30"/>
      <c r="AW1479" s="30"/>
      <c r="AX1479" s="30"/>
      <c r="AY1479" s="30"/>
      <c r="AZ1479" s="30"/>
      <c r="BA1479" s="30"/>
      <c r="BB1479" s="30"/>
      <c r="BC1479" s="30"/>
      <c r="BD1479" s="30"/>
      <c r="BE1479" s="30"/>
      <c r="BF1479" s="30"/>
      <c r="BG1479" s="30"/>
      <c r="BH1479" s="30"/>
      <c r="BI1479" s="30"/>
      <c r="BJ1479" s="30"/>
      <c r="BK1479" s="30"/>
      <c r="BL1479" s="30"/>
      <c r="BM1479" s="30"/>
      <c r="BN1479" s="30"/>
      <c r="BO1479" s="30"/>
      <c r="BP1479" s="30"/>
      <c r="BQ1479" s="30"/>
      <c r="BR1479" s="30"/>
      <c r="BS1479" s="30"/>
      <c r="BT1479" s="30"/>
      <c r="BU1479" s="30"/>
      <c r="BV1479" s="30"/>
      <c r="BW1479" s="30"/>
      <c r="BX1479" s="30"/>
      <c r="BY1479" s="30"/>
      <c r="BZ1479" s="30"/>
      <c r="CA1479" s="30"/>
      <c r="CB1479" s="30"/>
      <c r="CC1479" s="30"/>
      <c r="CD1479" s="30"/>
      <c r="CE1479" s="30"/>
      <c r="CF1479" s="30"/>
      <c r="CG1479" s="30"/>
      <c r="CH1479" s="30"/>
      <c r="CI1479" s="30"/>
      <c r="CJ1479" s="30"/>
      <c r="CK1479" s="30"/>
      <c r="CL1479" s="30"/>
      <c r="CM1479" s="30"/>
      <c r="CN1479" s="30"/>
      <c r="CO1479" s="30"/>
      <c r="CP1479" s="30"/>
      <c r="CQ1479" s="30"/>
      <c r="CR1479" s="30"/>
    </row>
    <row r="1480" spans="1:96" x14ac:dyDescent="0.25">
      <c r="A1480" s="30" t="s">
        <v>1452</v>
      </c>
      <c r="B1480" s="30">
        <v>7052</v>
      </c>
      <c r="C1480" s="30" t="s">
        <v>2979</v>
      </c>
      <c r="D1480" s="30">
        <v>3130</v>
      </c>
      <c r="E1480" s="30"/>
      <c r="F1480" s="30"/>
      <c r="G1480" s="30"/>
      <c r="H1480" s="30"/>
      <c r="I1480" s="30"/>
      <c r="J1480" s="30"/>
      <c r="K1480" s="30"/>
      <c r="L1480" s="30"/>
      <c r="M1480" s="30"/>
      <c r="N1480" s="30"/>
      <c r="O1480" s="30"/>
      <c r="P1480" s="30"/>
      <c r="Q1480" s="30"/>
      <c r="R1480" s="30"/>
      <c r="S1480" s="30"/>
      <c r="T1480" s="30"/>
      <c r="U1480" s="30"/>
      <c r="V1480" s="30"/>
      <c r="W1480" s="30"/>
      <c r="X1480" s="30"/>
      <c r="Y1480" s="30"/>
      <c r="Z1480" s="30"/>
      <c r="AA1480" s="30"/>
      <c r="AB1480" s="30"/>
      <c r="AC1480" s="30"/>
      <c r="AD1480" s="30"/>
      <c r="AE1480" s="30"/>
      <c r="AF1480" s="30"/>
      <c r="AG1480" s="30"/>
      <c r="AH1480" s="30"/>
      <c r="AI1480" s="30"/>
      <c r="AJ1480" s="30"/>
      <c r="AK1480" s="30"/>
      <c r="AL1480" s="30"/>
      <c r="AM1480" s="30"/>
      <c r="AN1480" s="30"/>
      <c r="AO1480" s="30"/>
      <c r="AP1480" s="30"/>
      <c r="AQ1480" s="30"/>
      <c r="AR1480" s="30"/>
      <c r="AS1480" s="30"/>
      <c r="AT1480" s="30"/>
      <c r="AU1480" s="30"/>
      <c r="AV1480" s="30"/>
      <c r="AW1480" s="30"/>
      <c r="AX1480" s="30"/>
      <c r="AY1480" s="30"/>
      <c r="AZ1480" s="30"/>
      <c r="BA1480" s="30"/>
      <c r="BB1480" s="30"/>
      <c r="BC1480" s="30"/>
      <c r="BD1480" s="30"/>
      <c r="BE1480" s="30"/>
      <c r="BF1480" s="30"/>
      <c r="BG1480" s="30"/>
      <c r="BH1480" s="30"/>
      <c r="BI1480" s="30"/>
      <c r="BJ1480" s="30"/>
      <c r="BK1480" s="30"/>
      <c r="BL1480" s="30"/>
      <c r="BM1480" s="30"/>
      <c r="BN1480" s="30"/>
      <c r="BO1480" s="30"/>
      <c r="BP1480" s="30"/>
      <c r="BQ1480" s="30"/>
      <c r="BR1480" s="30"/>
      <c r="BS1480" s="30"/>
      <c r="BT1480" s="30"/>
      <c r="BU1480" s="30"/>
      <c r="BV1480" s="30"/>
      <c r="BW1480" s="30"/>
      <c r="BX1480" s="30"/>
      <c r="BY1480" s="30"/>
      <c r="BZ1480" s="30"/>
      <c r="CA1480" s="30"/>
      <c r="CB1480" s="30"/>
      <c r="CC1480" s="30"/>
      <c r="CD1480" s="30"/>
      <c r="CE1480" s="30"/>
      <c r="CF1480" s="30"/>
      <c r="CG1480" s="30"/>
      <c r="CH1480" s="30"/>
      <c r="CI1480" s="30"/>
      <c r="CJ1480" s="30"/>
      <c r="CK1480" s="30"/>
      <c r="CL1480" s="30"/>
      <c r="CM1480" s="30"/>
      <c r="CN1480" s="30"/>
      <c r="CO1480" s="30"/>
      <c r="CP1480" s="30"/>
      <c r="CQ1480" s="30"/>
      <c r="CR1480" s="30"/>
    </row>
    <row r="1481" spans="1:96" x14ac:dyDescent="0.25">
      <c r="A1481" s="30" t="s">
        <v>1453</v>
      </c>
      <c r="B1481" s="30">
        <v>4670</v>
      </c>
      <c r="C1481" s="30" t="s">
        <v>2979</v>
      </c>
      <c r="D1481" s="30">
        <v>3130</v>
      </c>
      <c r="E1481" s="30"/>
      <c r="F1481" s="30"/>
      <c r="G1481" s="30"/>
      <c r="H1481" s="30"/>
      <c r="I1481" s="30"/>
      <c r="J1481" s="30"/>
      <c r="K1481" s="30"/>
      <c r="L1481" s="30"/>
      <c r="M1481" s="30"/>
      <c r="N1481" s="30"/>
      <c r="O1481" s="30"/>
      <c r="P1481" s="30"/>
      <c r="Q1481" s="30"/>
      <c r="R1481" s="30"/>
      <c r="S1481" s="30"/>
      <c r="T1481" s="30"/>
      <c r="U1481" s="30"/>
      <c r="V1481" s="30"/>
      <c r="W1481" s="30"/>
      <c r="X1481" s="30"/>
      <c r="Y1481" s="30"/>
      <c r="Z1481" s="30"/>
      <c r="AA1481" s="30"/>
      <c r="AB1481" s="30"/>
      <c r="AC1481" s="30"/>
      <c r="AD1481" s="30"/>
      <c r="AE1481" s="30"/>
      <c r="AF1481" s="30"/>
      <c r="AG1481" s="30"/>
      <c r="AH1481" s="30"/>
      <c r="AI1481" s="30"/>
      <c r="AJ1481" s="30"/>
      <c r="AK1481" s="30"/>
      <c r="AL1481" s="30"/>
      <c r="AM1481" s="30"/>
      <c r="AN1481" s="30"/>
      <c r="AO1481" s="30"/>
      <c r="AP1481" s="30"/>
      <c r="AQ1481" s="30"/>
      <c r="AR1481" s="30"/>
      <c r="AS1481" s="30"/>
      <c r="AT1481" s="30"/>
      <c r="AU1481" s="30"/>
      <c r="AV1481" s="30"/>
      <c r="AW1481" s="30"/>
      <c r="AX1481" s="30"/>
      <c r="AY1481" s="30"/>
      <c r="AZ1481" s="30"/>
      <c r="BA1481" s="30"/>
      <c r="BB1481" s="30"/>
      <c r="BC1481" s="30"/>
      <c r="BD1481" s="30"/>
      <c r="BE1481" s="30"/>
      <c r="BF1481" s="30"/>
      <c r="BG1481" s="30"/>
      <c r="BH1481" s="30"/>
      <c r="BI1481" s="30"/>
      <c r="BJ1481" s="30"/>
      <c r="BK1481" s="30"/>
      <c r="BL1481" s="30"/>
      <c r="BM1481" s="30"/>
      <c r="BN1481" s="30"/>
      <c r="BO1481" s="30"/>
      <c r="BP1481" s="30"/>
      <c r="BQ1481" s="30"/>
      <c r="BR1481" s="30"/>
      <c r="BS1481" s="30"/>
      <c r="BT1481" s="30"/>
      <c r="BU1481" s="30"/>
      <c r="BV1481" s="30"/>
      <c r="BW1481" s="30"/>
      <c r="BX1481" s="30"/>
      <c r="BY1481" s="30"/>
      <c r="BZ1481" s="30"/>
      <c r="CA1481" s="30"/>
      <c r="CB1481" s="30"/>
      <c r="CC1481" s="30"/>
      <c r="CD1481" s="30"/>
      <c r="CE1481" s="30"/>
      <c r="CF1481" s="30"/>
      <c r="CG1481" s="30"/>
      <c r="CH1481" s="30"/>
      <c r="CI1481" s="30"/>
      <c r="CJ1481" s="30"/>
      <c r="CK1481" s="30"/>
      <c r="CL1481" s="30"/>
      <c r="CM1481" s="30"/>
      <c r="CN1481" s="30"/>
      <c r="CO1481" s="30"/>
      <c r="CP1481" s="30"/>
      <c r="CQ1481" s="30"/>
      <c r="CR1481" s="30"/>
    </row>
    <row r="1482" spans="1:96" x14ac:dyDescent="0.25">
      <c r="A1482" s="30" t="s">
        <v>1454</v>
      </c>
      <c r="B1482" s="30">
        <v>7054</v>
      </c>
      <c r="C1482" s="30" t="s">
        <v>2979</v>
      </c>
      <c r="D1482" s="30">
        <v>3130</v>
      </c>
      <c r="E1482" s="30"/>
      <c r="F1482" s="30"/>
      <c r="G1482" s="30"/>
      <c r="H1482" s="30"/>
      <c r="I1482" s="30"/>
      <c r="J1482" s="30"/>
      <c r="K1482" s="30"/>
      <c r="L1482" s="30"/>
      <c r="M1482" s="30"/>
      <c r="N1482" s="30"/>
      <c r="O1482" s="30"/>
      <c r="P1482" s="30"/>
      <c r="Q1482" s="30"/>
      <c r="R1482" s="30"/>
      <c r="S1482" s="30"/>
      <c r="T1482" s="30"/>
      <c r="U1482" s="30"/>
      <c r="V1482" s="30"/>
      <c r="W1482" s="30"/>
      <c r="X1482" s="30"/>
      <c r="Y1482" s="30"/>
      <c r="Z1482" s="30"/>
      <c r="AA1482" s="30"/>
      <c r="AB1482" s="30"/>
      <c r="AC1482" s="30"/>
      <c r="AD1482" s="30"/>
      <c r="AE1482" s="30"/>
      <c r="AF1482" s="30"/>
      <c r="AG1482" s="30"/>
      <c r="AH1482" s="30"/>
      <c r="AI1482" s="30"/>
      <c r="AJ1482" s="30"/>
      <c r="AK1482" s="30"/>
      <c r="AL1482" s="30"/>
      <c r="AM1482" s="30"/>
      <c r="AN1482" s="30"/>
      <c r="AO1482" s="30"/>
      <c r="AP1482" s="30"/>
      <c r="AQ1482" s="30"/>
      <c r="AR1482" s="30"/>
      <c r="AS1482" s="30"/>
      <c r="AT1482" s="30"/>
      <c r="AU1482" s="30"/>
      <c r="AV1482" s="30"/>
      <c r="AW1482" s="30"/>
      <c r="AX1482" s="30"/>
      <c r="AY1482" s="30"/>
      <c r="AZ1482" s="30"/>
      <c r="BA1482" s="30"/>
      <c r="BB1482" s="30"/>
      <c r="BC1482" s="30"/>
      <c r="BD1482" s="30"/>
      <c r="BE1482" s="30"/>
      <c r="BF1482" s="30"/>
      <c r="BG1482" s="30"/>
      <c r="BH1482" s="30"/>
      <c r="BI1482" s="30"/>
      <c r="BJ1482" s="30"/>
      <c r="BK1482" s="30"/>
      <c r="BL1482" s="30"/>
      <c r="BM1482" s="30"/>
      <c r="BN1482" s="30"/>
      <c r="BO1482" s="30"/>
      <c r="BP1482" s="30"/>
      <c r="BQ1482" s="30"/>
      <c r="BR1482" s="30"/>
      <c r="BS1482" s="30"/>
      <c r="BT1482" s="30"/>
      <c r="BU1482" s="30"/>
      <c r="BV1482" s="30"/>
      <c r="BW1482" s="30"/>
      <c r="BX1482" s="30"/>
      <c r="BY1482" s="30"/>
      <c r="BZ1482" s="30"/>
      <c r="CA1482" s="30"/>
      <c r="CB1482" s="30"/>
      <c r="CC1482" s="30"/>
      <c r="CD1482" s="30"/>
      <c r="CE1482" s="30"/>
      <c r="CF1482" s="30"/>
      <c r="CG1482" s="30"/>
      <c r="CH1482" s="30"/>
      <c r="CI1482" s="30"/>
      <c r="CJ1482" s="30"/>
      <c r="CK1482" s="30"/>
      <c r="CL1482" s="30"/>
      <c r="CM1482" s="30"/>
      <c r="CN1482" s="30"/>
      <c r="CO1482" s="30"/>
      <c r="CP1482" s="30"/>
      <c r="CQ1482" s="30"/>
      <c r="CR1482" s="30"/>
    </row>
    <row r="1483" spans="1:96" x14ac:dyDescent="0.25">
      <c r="A1483" s="30" t="s">
        <v>1455</v>
      </c>
      <c r="B1483" s="30">
        <v>7056</v>
      </c>
      <c r="C1483" s="30" t="s">
        <v>2926</v>
      </c>
      <c r="D1483" s="30">
        <v>3080</v>
      </c>
      <c r="E1483" s="30"/>
      <c r="F1483" s="30"/>
      <c r="G1483" s="30"/>
      <c r="H1483" s="30"/>
      <c r="I1483" s="30"/>
      <c r="J1483" s="30"/>
      <c r="K1483" s="30"/>
      <c r="L1483" s="30"/>
      <c r="M1483" s="30"/>
      <c r="N1483" s="30"/>
      <c r="O1483" s="30"/>
      <c r="P1483" s="30"/>
      <c r="Q1483" s="30"/>
      <c r="R1483" s="30"/>
      <c r="S1483" s="30"/>
      <c r="T1483" s="30"/>
      <c r="U1483" s="30"/>
      <c r="V1483" s="30"/>
      <c r="W1483" s="30"/>
      <c r="X1483" s="30"/>
      <c r="Y1483" s="30"/>
      <c r="Z1483" s="30"/>
      <c r="AA1483" s="30"/>
      <c r="AB1483" s="30"/>
      <c r="AC1483" s="30"/>
      <c r="AD1483" s="30"/>
      <c r="AE1483" s="30"/>
      <c r="AF1483" s="30"/>
      <c r="AG1483" s="30"/>
      <c r="AH1483" s="30"/>
      <c r="AI1483" s="30"/>
      <c r="AJ1483" s="30"/>
      <c r="AK1483" s="30"/>
      <c r="AL1483" s="30"/>
      <c r="AM1483" s="30"/>
      <c r="AN1483" s="30"/>
      <c r="AO1483" s="30"/>
      <c r="AP1483" s="30"/>
      <c r="AQ1483" s="30"/>
      <c r="AR1483" s="30"/>
      <c r="AS1483" s="30"/>
      <c r="AT1483" s="30"/>
      <c r="AU1483" s="30"/>
      <c r="AV1483" s="30"/>
      <c r="AW1483" s="30"/>
      <c r="AX1483" s="30"/>
      <c r="AY1483" s="30"/>
      <c r="AZ1483" s="30"/>
      <c r="BA1483" s="30"/>
      <c r="BB1483" s="30"/>
      <c r="BC1483" s="30"/>
      <c r="BD1483" s="30"/>
      <c r="BE1483" s="30"/>
      <c r="BF1483" s="30"/>
      <c r="BG1483" s="30"/>
      <c r="BH1483" s="30"/>
      <c r="BI1483" s="30"/>
      <c r="BJ1483" s="30"/>
      <c r="BK1483" s="30"/>
      <c r="BL1483" s="30"/>
      <c r="BM1483" s="30"/>
      <c r="BN1483" s="30"/>
      <c r="BO1483" s="30"/>
      <c r="BP1483" s="30"/>
      <c r="BQ1483" s="30"/>
      <c r="BR1483" s="30"/>
      <c r="BS1483" s="30"/>
      <c r="BT1483" s="30"/>
      <c r="BU1483" s="30"/>
      <c r="BV1483" s="30"/>
      <c r="BW1483" s="30"/>
      <c r="BX1483" s="30"/>
      <c r="BY1483" s="30"/>
      <c r="BZ1483" s="30"/>
      <c r="CA1483" s="30"/>
      <c r="CB1483" s="30"/>
      <c r="CC1483" s="30"/>
      <c r="CD1483" s="30"/>
      <c r="CE1483" s="30"/>
      <c r="CF1483" s="30"/>
      <c r="CG1483" s="30"/>
      <c r="CH1483" s="30"/>
      <c r="CI1483" s="30"/>
      <c r="CJ1483" s="30"/>
      <c r="CK1483" s="30"/>
      <c r="CL1483" s="30"/>
      <c r="CM1483" s="30"/>
      <c r="CN1483" s="30"/>
      <c r="CO1483" s="30"/>
      <c r="CP1483" s="30"/>
      <c r="CQ1483" s="30"/>
      <c r="CR1483" s="30"/>
    </row>
    <row r="1484" spans="1:96" x14ac:dyDescent="0.25">
      <c r="A1484" s="30" t="s">
        <v>1456</v>
      </c>
      <c r="B1484" s="30">
        <v>7078</v>
      </c>
      <c r="C1484" s="30" t="s">
        <v>2666</v>
      </c>
      <c r="D1484" s="30">
        <v>1420</v>
      </c>
      <c r="E1484" s="30"/>
      <c r="F1484" s="30"/>
      <c r="G1484" s="30"/>
      <c r="H1484" s="30"/>
      <c r="I1484" s="30"/>
      <c r="J1484" s="30"/>
      <c r="K1484" s="30"/>
      <c r="L1484" s="30"/>
      <c r="M1484" s="30"/>
      <c r="N1484" s="30"/>
      <c r="O1484" s="30"/>
      <c r="P1484" s="30"/>
      <c r="Q1484" s="30"/>
      <c r="R1484" s="30"/>
      <c r="S1484" s="30"/>
      <c r="T1484" s="30"/>
      <c r="U1484" s="30"/>
      <c r="V1484" s="30"/>
      <c r="W1484" s="30"/>
      <c r="X1484" s="30"/>
      <c r="Y1484" s="30"/>
      <c r="Z1484" s="30"/>
      <c r="AA1484" s="30"/>
      <c r="AB1484" s="30"/>
      <c r="AC1484" s="30"/>
      <c r="AD1484" s="30"/>
      <c r="AE1484" s="30"/>
      <c r="AF1484" s="30"/>
      <c r="AG1484" s="30"/>
      <c r="AH1484" s="30"/>
      <c r="AI1484" s="30"/>
      <c r="AJ1484" s="30"/>
      <c r="AK1484" s="30"/>
      <c r="AL1484" s="30"/>
      <c r="AM1484" s="30"/>
      <c r="AN1484" s="30"/>
      <c r="AO1484" s="30"/>
      <c r="AP1484" s="30"/>
      <c r="AQ1484" s="30"/>
      <c r="AR1484" s="30"/>
      <c r="AS1484" s="30"/>
      <c r="AT1484" s="30"/>
      <c r="AU1484" s="30"/>
      <c r="AV1484" s="30"/>
      <c r="AW1484" s="30"/>
      <c r="AX1484" s="30"/>
      <c r="AY1484" s="30"/>
      <c r="AZ1484" s="30"/>
      <c r="BA1484" s="30"/>
      <c r="BB1484" s="30"/>
      <c r="BC1484" s="30"/>
      <c r="BD1484" s="30"/>
      <c r="BE1484" s="30"/>
      <c r="BF1484" s="30"/>
      <c r="BG1484" s="30"/>
      <c r="BH1484" s="30"/>
      <c r="BI1484" s="30"/>
      <c r="BJ1484" s="30"/>
      <c r="BK1484" s="30"/>
      <c r="BL1484" s="30"/>
      <c r="BM1484" s="30"/>
      <c r="BN1484" s="30"/>
      <c r="BO1484" s="30"/>
      <c r="BP1484" s="30"/>
      <c r="BQ1484" s="30"/>
      <c r="BR1484" s="30"/>
      <c r="BS1484" s="30"/>
      <c r="BT1484" s="30"/>
      <c r="BU1484" s="30"/>
      <c r="BV1484" s="30"/>
      <c r="BW1484" s="30"/>
      <c r="BX1484" s="30"/>
      <c r="BY1484" s="30"/>
      <c r="BZ1484" s="30"/>
      <c r="CA1484" s="30"/>
      <c r="CB1484" s="30"/>
      <c r="CC1484" s="30"/>
      <c r="CD1484" s="30"/>
      <c r="CE1484" s="30"/>
      <c r="CF1484" s="30"/>
      <c r="CG1484" s="30"/>
      <c r="CH1484" s="30"/>
      <c r="CI1484" s="30"/>
      <c r="CJ1484" s="30"/>
      <c r="CK1484" s="30"/>
      <c r="CL1484" s="30"/>
      <c r="CM1484" s="30"/>
      <c r="CN1484" s="30"/>
      <c r="CO1484" s="30"/>
      <c r="CP1484" s="30"/>
      <c r="CQ1484" s="30"/>
      <c r="CR1484" s="30"/>
    </row>
    <row r="1485" spans="1:96" x14ac:dyDescent="0.25">
      <c r="A1485" s="30" t="s">
        <v>1457</v>
      </c>
      <c r="B1485" s="30">
        <v>7082</v>
      </c>
      <c r="C1485" s="30" t="s">
        <v>2780</v>
      </c>
      <c r="D1485" s="30">
        <v>2035</v>
      </c>
      <c r="E1485" s="30"/>
      <c r="F1485" s="30"/>
      <c r="G1485" s="30"/>
      <c r="H1485" s="30"/>
      <c r="I1485" s="30"/>
      <c r="J1485" s="30"/>
      <c r="K1485" s="30"/>
      <c r="L1485" s="30"/>
      <c r="M1485" s="30"/>
      <c r="N1485" s="30"/>
      <c r="O1485" s="30"/>
      <c r="P1485" s="30"/>
      <c r="Q1485" s="30"/>
      <c r="R1485" s="30"/>
      <c r="S1485" s="30"/>
      <c r="T1485" s="30"/>
      <c r="U1485" s="30"/>
      <c r="V1485" s="30"/>
      <c r="W1485" s="30"/>
      <c r="X1485" s="30"/>
      <c r="Y1485" s="30"/>
      <c r="Z1485" s="30"/>
      <c r="AA1485" s="30"/>
      <c r="AB1485" s="30"/>
      <c r="AC1485" s="30"/>
      <c r="AD1485" s="30"/>
      <c r="AE1485" s="30"/>
      <c r="AF1485" s="30"/>
      <c r="AG1485" s="30"/>
      <c r="AH1485" s="30"/>
      <c r="AI1485" s="30"/>
      <c r="AJ1485" s="30"/>
      <c r="AK1485" s="30"/>
      <c r="AL1485" s="30"/>
      <c r="AM1485" s="30"/>
      <c r="AN1485" s="30"/>
      <c r="AO1485" s="30"/>
      <c r="AP1485" s="30"/>
      <c r="AQ1485" s="30"/>
      <c r="AR1485" s="30"/>
      <c r="AS1485" s="30"/>
      <c r="AT1485" s="30"/>
      <c r="AU1485" s="30"/>
      <c r="AV1485" s="30"/>
      <c r="AW1485" s="30"/>
      <c r="AX1485" s="30"/>
      <c r="AY1485" s="30"/>
      <c r="AZ1485" s="30"/>
      <c r="BA1485" s="30"/>
      <c r="BB1485" s="30"/>
      <c r="BC1485" s="30"/>
      <c r="BD1485" s="30"/>
      <c r="BE1485" s="30"/>
      <c r="BF1485" s="30"/>
      <c r="BG1485" s="30"/>
      <c r="BH1485" s="30"/>
      <c r="BI1485" s="30"/>
      <c r="BJ1485" s="30"/>
      <c r="BK1485" s="30"/>
      <c r="BL1485" s="30"/>
      <c r="BM1485" s="30"/>
      <c r="BN1485" s="30"/>
      <c r="BO1485" s="30"/>
      <c r="BP1485" s="30"/>
      <c r="BQ1485" s="30"/>
      <c r="BR1485" s="30"/>
      <c r="BS1485" s="30"/>
      <c r="BT1485" s="30"/>
      <c r="BU1485" s="30"/>
      <c r="BV1485" s="30"/>
      <c r="BW1485" s="30"/>
      <c r="BX1485" s="30"/>
      <c r="BY1485" s="30"/>
      <c r="BZ1485" s="30"/>
      <c r="CA1485" s="30"/>
      <c r="CB1485" s="30"/>
      <c r="CC1485" s="30"/>
      <c r="CD1485" s="30"/>
      <c r="CE1485" s="30"/>
      <c r="CF1485" s="30"/>
      <c r="CG1485" s="30"/>
      <c r="CH1485" s="30"/>
      <c r="CI1485" s="30"/>
      <c r="CJ1485" s="30"/>
      <c r="CK1485" s="30"/>
      <c r="CL1485" s="30"/>
      <c r="CM1485" s="30"/>
      <c r="CN1485" s="30"/>
      <c r="CO1485" s="30"/>
      <c r="CP1485" s="30"/>
      <c r="CQ1485" s="30"/>
      <c r="CR1485" s="30"/>
    </row>
    <row r="1486" spans="1:96" x14ac:dyDescent="0.25">
      <c r="A1486" s="30" t="s">
        <v>1458</v>
      </c>
      <c r="B1486" s="30">
        <v>7086</v>
      </c>
      <c r="C1486" s="30" t="s">
        <v>2640</v>
      </c>
      <c r="D1486" s="30">
        <v>2700</v>
      </c>
      <c r="E1486" s="30"/>
      <c r="F1486" s="30"/>
      <c r="G1486" s="30"/>
      <c r="H1486" s="30"/>
      <c r="I1486" s="30"/>
      <c r="J1486" s="30"/>
      <c r="K1486" s="30"/>
      <c r="L1486" s="30"/>
      <c r="M1486" s="30"/>
      <c r="N1486" s="30"/>
      <c r="O1486" s="30"/>
      <c r="P1486" s="30"/>
      <c r="Q1486" s="30"/>
      <c r="R1486" s="30"/>
      <c r="S1486" s="30"/>
      <c r="T1486" s="30"/>
      <c r="U1486" s="30"/>
      <c r="V1486" s="30"/>
      <c r="W1486" s="30"/>
      <c r="X1486" s="30"/>
      <c r="Y1486" s="30"/>
      <c r="Z1486" s="30"/>
      <c r="AA1486" s="30"/>
      <c r="AB1486" s="30"/>
      <c r="AC1486" s="30"/>
      <c r="AD1486" s="30"/>
      <c r="AE1486" s="30"/>
      <c r="AF1486" s="30"/>
      <c r="AG1486" s="30"/>
      <c r="AH1486" s="30"/>
      <c r="AI1486" s="30"/>
      <c r="AJ1486" s="30"/>
      <c r="AK1486" s="30"/>
      <c r="AL1486" s="30"/>
      <c r="AM1486" s="30"/>
      <c r="AN1486" s="30"/>
      <c r="AO1486" s="30"/>
      <c r="AP1486" s="30"/>
      <c r="AQ1486" s="30"/>
      <c r="AR1486" s="30"/>
      <c r="AS1486" s="30"/>
      <c r="AT1486" s="30"/>
      <c r="AU1486" s="30"/>
      <c r="AV1486" s="30"/>
      <c r="AW1486" s="30"/>
      <c r="AX1486" s="30"/>
      <c r="AY1486" s="30"/>
      <c r="AZ1486" s="30"/>
      <c r="BA1486" s="30"/>
      <c r="BB1486" s="30"/>
      <c r="BC1486" s="30"/>
      <c r="BD1486" s="30"/>
      <c r="BE1486" s="30"/>
      <c r="BF1486" s="30"/>
      <c r="BG1486" s="30"/>
      <c r="BH1486" s="30"/>
      <c r="BI1486" s="30"/>
      <c r="BJ1486" s="30"/>
      <c r="BK1486" s="30"/>
      <c r="BL1486" s="30"/>
      <c r="BM1486" s="30"/>
      <c r="BN1486" s="30"/>
      <c r="BO1486" s="30"/>
      <c r="BP1486" s="30"/>
      <c r="BQ1486" s="30"/>
      <c r="BR1486" s="30"/>
      <c r="BS1486" s="30"/>
      <c r="BT1486" s="30"/>
      <c r="BU1486" s="30"/>
      <c r="BV1486" s="30"/>
      <c r="BW1486" s="30"/>
      <c r="BX1486" s="30"/>
      <c r="BY1486" s="30"/>
      <c r="BZ1486" s="30"/>
      <c r="CA1486" s="30"/>
      <c r="CB1486" s="30"/>
      <c r="CC1486" s="30"/>
      <c r="CD1486" s="30"/>
      <c r="CE1486" s="30"/>
      <c r="CF1486" s="30"/>
      <c r="CG1486" s="30"/>
      <c r="CH1486" s="30"/>
      <c r="CI1486" s="30"/>
      <c r="CJ1486" s="30"/>
      <c r="CK1486" s="30"/>
      <c r="CL1486" s="30"/>
      <c r="CM1486" s="30"/>
      <c r="CN1486" s="30"/>
      <c r="CO1486" s="30"/>
      <c r="CP1486" s="30"/>
      <c r="CQ1486" s="30"/>
      <c r="CR1486" s="30"/>
    </row>
    <row r="1487" spans="1:96" x14ac:dyDescent="0.25">
      <c r="A1487" s="30" t="s">
        <v>1459</v>
      </c>
      <c r="B1487" s="30">
        <v>2027</v>
      </c>
      <c r="C1487" s="30" t="s">
        <v>2642</v>
      </c>
      <c r="D1487" s="30">
        <v>880</v>
      </c>
      <c r="E1487" s="30"/>
      <c r="F1487" s="30"/>
      <c r="G1487" s="30"/>
      <c r="H1487" s="30"/>
      <c r="I1487" s="30"/>
      <c r="J1487" s="30"/>
      <c r="K1487" s="30"/>
      <c r="L1487" s="30"/>
      <c r="M1487" s="30"/>
      <c r="N1487" s="30"/>
      <c r="O1487" s="30"/>
      <c r="P1487" s="30"/>
      <c r="Q1487" s="30"/>
      <c r="R1487" s="30"/>
      <c r="S1487" s="30"/>
      <c r="T1487" s="30"/>
      <c r="U1487" s="30"/>
      <c r="V1487" s="30"/>
      <c r="W1487" s="30"/>
      <c r="X1487" s="30"/>
      <c r="Y1487" s="30"/>
      <c r="Z1487" s="30"/>
      <c r="AA1487" s="30"/>
      <c r="AB1487" s="30"/>
      <c r="AC1487" s="30"/>
      <c r="AD1487" s="30"/>
      <c r="AE1487" s="30"/>
      <c r="AF1487" s="30"/>
      <c r="AG1487" s="30"/>
      <c r="AH1487" s="30"/>
      <c r="AI1487" s="30"/>
      <c r="AJ1487" s="30"/>
      <c r="AK1487" s="30"/>
      <c r="AL1487" s="30"/>
      <c r="AM1487" s="30"/>
      <c r="AN1487" s="30"/>
      <c r="AO1487" s="30"/>
      <c r="AP1487" s="30"/>
      <c r="AQ1487" s="30"/>
      <c r="AR1487" s="30"/>
      <c r="AS1487" s="30"/>
      <c r="AT1487" s="30"/>
      <c r="AU1487" s="30"/>
      <c r="AV1487" s="30"/>
      <c r="AW1487" s="30"/>
      <c r="AX1487" s="30"/>
      <c r="AY1487" s="30"/>
      <c r="AZ1487" s="30"/>
      <c r="BA1487" s="30"/>
      <c r="BB1487" s="30"/>
      <c r="BC1487" s="30"/>
      <c r="BD1487" s="30"/>
      <c r="BE1487" s="30"/>
      <c r="BF1487" s="30"/>
      <c r="BG1487" s="30"/>
      <c r="BH1487" s="30"/>
      <c r="BI1487" s="30"/>
      <c r="BJ1487" s="30"/>
      <c r="BK1487" s="30"/>
      <c r="BL1487" s="30"/>
      <c r="BM1487" s="30"/>
      <c r="BN1487" s="30"/>
      <c r="BO1487" s="30"/>
      <c r="BP1487" s="30"/>
      <c r="BQ1487" s="30"/>
      <c r="BR1487" s="30"/>
      <c r="BS1487" s="30"/>
      <c r="BT1487" s="30"/>
      <c r="BU1487" s="30"/>
      <c r="BV1487" s="30"/>
      <c r="BW1487" s="30"/>
      <c r="BX1487" s="30"/>
      <c r="BY1487" s="30"/>
      <c r="BZ1487" s="30"/>
      <c r="CA1487" s="30"/>
      <c r="CB1487" s="30"/>
      <c r="CC1487" s="30"/>
      <c r="CD1487" s="30"/>
      <c r="CE1487" s="30"/>
      <c r="CF1487" s="30"/>
      <c r="CG1487" s="30"/>
      <c r="CH1487" s="30"/>
      <c r="CI1487" s="30"/>
      <c r="CJ1487" s="30"/>
      <c r="CK1487" s="30"/>
      <c r="CL1487" s="30"/>
      <c r="CM1487" s="30"/>
      <c r="CN1487" s="30"/>
      <c r="CO1487" s="30"/>
      <c r="CP1487" s="30"/>
      <c r="CQ1487" s="30"/>
      <c r="CR1487" s="30"/>
    </row>
    <row r="1488" spans="1:96" x14ac:dyDescent="0.25">
      <c r="A1488" s="30" t="s">
        <v>1460</v>
      </c>
      <c r="B1488" s="30">
        <v>7104</v>
      </c>
      <c r="C1488" s="30" t="s">
        <v>2764</v>
      </c>
      <c r="D1488" s="30">
        <v>1550</v>
      </c>
      <c r="E1488" s="30"/>
      <c r="F1488" s="30"/>
      <c r="G1488" s="30"/>
      <c r="H1488" s="30"/>
      <c r="I1488" s="30"/>
      <c r="J1488" s="30"/>
      <c r="K1488" s="30"/>
      <c r="L1488" s="30"/>
      <c r="M1488" s="30"/>
      <c r="N1488" s="30"/>
      <c r="O1488" s="30"/>
      <c r="P1488" s="30"/>
      <c r="Q1488" s="30"/>
      <c r="R1488" s="30"/>
      <c r="S1488" s="30"/>
      <c r="T1488" s="30"/>
      <c r="U1488" s="30"/>
      <c r="V1488" s="30"/>
      <c r="W1488" s="30"/>
      <c r="X1488" s="30"/>
      <c r="Y1488" s="30"/>
      <c r="Z1488" s="30"/>
      <c r="AA1488" s="30"/>
      <c r="AB1488" s="30"/>
      <c r="AC1488" s="30"/>
      <c r="AD1488" s="30"/>
      <c r="AE1488" s="30"/>
      <c r="AF1488" s="30"/>
      <c r="AG1488" s="30"/>
      <c r="AH1488" s="30"/>
      <c r="AI1488" s="30"/>
      <c r="AJ1488" s="30"/>
      <c r="AK1488" s="30"/>
      <c r="AL1488" s="30"/>
      <c r="AM1488" s="30"/>
      <c r="AN1488" s="30"/>
      <c r="AO1488" s="30"/>
      <c r="AP1488" s="30"/>
      <c r="AQ1488" s="30"/>
      <c r="AR1488" s="30"/>
      <c r="AS1488" s="30"/>
      <c r="AT1488" s="30"/>
      <c r="AU1488" s="30"/>
      <c r="AV1488" s="30"/>
      <c r="AW1488" s="30"/>
      <c r="AX1488" s="30"/>
      <c r="AY1488" s="30"/>
      <c r="AZ1488" s="30"/>
      <c r="BA1488" s="30"/>
      <c r="BB1488" s="30"/>
      <c r="BC1488" s="30"/>
      <c r="BD1488" s="30"/>
      <c r="BE1488" s="30"/>
      <c r="BF1488" s="30"/>
      <c r="BG1488" s="30"/>
      <c r="BH1488" s="30"/>
      <c r="BI1488" s="30"/>
      <c r="BJ1488" s="30"/>
      <c r="BK1488" s="30"/>
      <c r="BL1488" s="30"/>
      <c r="BM1488" s="30"/>
      <c r="BN1488" s="30"/>
      <c r="BO1488" s="30"/>
      <c r="BP1488" s="30"/>
      <c r="BQ1488" s="30"/>
      <c r="BR1488" s="30"/>
      <c r="BS1488" s="30"/>
      <c r="BT1488" s="30"/>
      <c r="BU1488" s="30"/>
      <c r="BV1488" s="30"/>
      <c r="BW1488" s="30"/>
      <c r="BX1488" s="30"/>
      <c r="BY1488" s="30"/>
      <c r="BZ1488" s="30"/>
      <c r="CA1488" s="30"/>
      <c r="CB1488" s="30"/>
      <c r="CC1488" s="30"/>
      <c r="CD1488" s="30"/>
      <c r="CE1488" s="30"/>
      <c r="CF1488" s="30"/>
      <c r="CG1488" s="30"/>
      <c r="CH1488" s="30"/>
      <c r="CI1488" s="30"/>
      <c r="CJ1488" s="30"/>
      <c r="CK1488" s="30"/>
      <c r="CL1488" s="30"/>
      <c r="CM1488" s="30"/>
      <c r="CN1488" s="30"/>
      <c r="CO1488" s="30"/>
      <c r="CP1488" s="30"/>
      <c r="CQ1488" s="30"/>
      <c r="CR1488" s="30"/>
    </row>
    <row r="1489" spans="1:96" x14ac:dyDescent="0.25">
      <c r="A1489" s="30" t="s">
        <v>1461</v>
      </c>
      <c r="B1489" s="30">
        <v>7102</v>
      </c>
      <c r="C1489" s="30" t="s">
        <v>2706</v>
      </c>
      <c r="D1489" s="30">
        <v>130</v>
      </c>
      <c r="E1489" s="30"/>
      <c r="F1489" s="30"/>
      <c r="G1489" s="30"/>
      <c r="H1489" s="30"/>
      <c r="I1489" s="30"/>
      <c r="J1489" s="30"/>
      <c r="K1489" s="30"/>
      <c r="L1489" s="30"/>
      <c r="M1489" s="30"/>
      <c r="N1489" s="30"/>
      <c r="O1489" s="30"/>
      <c r="P1489" s="30"/>
      <c r="Q1489" s="30"/>
      <c r="R1489" s="30"/>
      <c r="S1489" s="30"/>
      <c r="T1489" s="30"/>
      <c r="U1489" s="30"/>
      <c r="V1489" s="30"/>
      <c r="W1489" s="30"/>
      <c r="X1489" s="30"/>
      <c r="Y1489" s="30"/>
      <c r="Z1489" s="30"/>
      <c r="AA1489" s="30"/>
      <c r="AB1489" s="30"/>
      <c r="AC1489" s="30"/>
      <c r="AD1489" s="30"/>
      <c r="AE1489" s="30"/>
      <c r="AF1489" s="30"/>
      <c r="AG1489" s="30"/>
      <c r="AH1489" s="30"/>
      <c r="AI1489" s="30"/>
      <c r="AJ1489" s="30"/>
      <c r="AK1489" s="30"/>
      <c r="AL1489" s="30"/>
      <c r="AM1489" s="30"/>
      <c r="AN1489" s="30"/>
      <c r="AO1489" s="30"/>
      <c r="AP1489" s="30"/>
      <c r="AQ1489" s="30"/>
      <c r="AR1489" s="30"/>
      <c r="AS1489" s="30"/>
      <c r="AT1489" s="30"/>
      <c r="AU1489" s="30"/>
      <c r="AV1489" s="30"/>
      <c r="AW1489" s="30"/>
      <c r="AX1489" s="30"/>
      <c r="AY1489" s="30"/>
      <c r="AZ1489" s="30"/>
      <c r="BA1489" s="30"/>
      <c r="BB1489" s="30"/>
      <c r="BC1489" s="30"/>
      <c r="BD1489" s="30"/>
      <c r="BE1489" s="30"/>
      <c r="BF1489" s="30"/>
      <c r="BG1489" s="30"/>
      <c r="BH1489" s="30"/>
      <c r="BI1489" s="30"/>
      <c r="BJ1489" s="30"/>
      <c r="BK1489" s="30"/>
      <c r="BL1489" s="30"/>
      <c r="BM1489" s="30"/>
      <c r="BN1489" s="30"/>
      <c r="BO1489" s="30"/>
      <c r="BP1489" s="30"/>
      <c r="BQ1489" s="30"/>
      <c r="BR1489" s="30"/>
      <c r="BS1489" s="30"/>
      <c r="BT1489" s="30"/>
      <c r="BU1489" s="30"/>
      <c r="BV1489" s="30"/>
      <c r="BW1489" s="30"/>
      <c r="BX1489" s="30"/>
      <c r="BY1489" s="30"/>
      <c r="BZ1489" s="30"/>
      <c r="CA1489" s="30"/>
      <c r="CB1489" s="30"/>
      <c r="CC1489" s="30"/>
      <c r="CD1489" s="30"/>
      <c r="CE1489" s="30"/>
      <c r="CF1489" s="30"/>
      <c r="CG1489" s="30"/>
      <c r="CH1489" s="30"/>
      <c r="CI1489" s="30"/>
      <c r="CJ1489" s="30"/>
      <c r="CK1489" s="30"/>
      <c r="CL1489" s="30"/>
      <c r="CM1489" s="30"/>
      <c r="CN1489" s="30"/>
      <c r="CO1489" s="30"/>
      <c r="CP1489" s="30"/>
      <c r="CQ1489" s="30"/>
      <c r="CR1489" s="30"/>
    </row>
    <row r="1490" spans="1:96" x14ac:dyDescent="0.25">
      <c r="A1490" s="30" t="s">
        <v>1462</v>
      </c>
      <c r="B1490" s="30">
        <v>7110</v>
      </c>
      <c r="C1490" s="30" t="s">
        <v>2712</v>
      </c>
      <c r="D1490" s="30">
        <v>2000</v>
      </c>
      <c r="E1490" s="30"/>
      <c r="F1490" s="30"/>
      <c r="G1490" s="30"/>
      <c r="H1490" s="30"/>
      <c r="I1490" s="30"/>
      <c r="J1490" s="30"/>
      <c r="K1490" s="30"/>
      <c r="L1490" s="30"/>
      <c r="M1490" s="30"/>
      <c r="N1490" s="30"/>
      <c r="O1490" s="30"/>
      <c r="P1490" s="30"/>
      <c r="Q1490" s="30"/>
      <c r="R1490" s="30"/>
      <c r="S1490" s="30"/>
      <c r="T1490" s="30"/>
      <c r="U1490" s="30"/>
      <c r="V1490" s="30"/>
      <c r="W1490" s="30"/>
      <c r="X1490" s="30"/>
      <c r="Y1490" s="30"/>
      <c r="Z1490" s="30"/>
      <c r="AA1490" s="30"/>
      <c r="AB1490" s="30"/>
      <c r="AC1490" s="30"/>
      <c r="AD1490" s="30"/>
      <c r="AE1490" s="30"/>
      <c r="AF1490" s="30"/>
      <c r="AG1490" s="30"/>
      <c r="AH1490" s="30"/>
      <c r="AI1490" s="30"/>
      <c r="AJ1490" s="30"/>
      <c r="AK1490" s="30"/>
      <c r="AL1490" s="30"/>
      <c r="AM1490" s="30"/>
      <c r="AN1490" s="30"/>
      <c r="AO1490" s="30"/>
      <c r="AP1490" s="30"/>
      <c r="AQ1490" s="30"/>
      <c r="AR1490" s="30"/>
      <c r="AS1490" s="30"/>
      <c r="AT1490" s="30"/>
      <c r="AU1490" s="30"/>
      <c r="AV1490" s="30"/>
      <c r="AW1490" s="30"/>
      <c r="AX1490" s="30"/>
      <c r="AY1490" s="30"/>
      <c r="AZ1490" s="30"/>
      <c r="BA1490" s="30"/>
      <c r="BB1490" s="30"/>
      <c r="BC1490" s="30"/>
      <c r="BD1490" s="30"/>
      <c r="BE1490" s="30"/>
      <c r="BF1490" s="30"/>
      <c r="BG1490" s="30"/>
      <c r="BH1490" s="30"/>
      <c r="BI1490" s="30"/>
      <c r="BJ1490" s="30"/>
      <c r="BK1490" s="30"/>
      <c r="BL1490" s="30"/>
      <c r="BM1490" s="30"/>
      <c r="BN1490" s="30"/>
      <c r="BO1490" s="30"/>
      <c r="BP1490" s="30"/>
      <c r="BQ1490" s="30"/>
      <c r="BR1490" s="30"/>
      <c r="BS1490" s="30"/>
      <c r="BT1490" s="30"/>
      <c r="BU1490" s="30"/>
      <c r="BV1490" s="30"/>
      <c r="BW1490" s="30"/>
      <c r="BX1490" s="30"/>
      <c r="BY1490" s="30"/>
      <c r="BZ1490" s="30"/>
      <c r="CA1490" s="30"/>
      <c r="CB1490" s="30"/>
      <c r="CC1490" s="30"/>
      <c r="CD1490" s="30"/>
      <c r="CE1490" s="30"/>
      <c r="CF1490" s="30"/>
      <c r="CG1490" s="30"/>
      <c r="CH1490" s="30"/>
      <c r="CI1490" s="30"/>
      <c r="CJ1490" s="30"/>
      <c r="CK1490" s="30"/>
      <c r="CL1490" s="30"/>
      <c r="CM1490" s="30"/>
      <c r="CN1490" s="30"/>
      <c r="CO1490" s="30"/>
      <c r="CP1490" s="30"/>
      <c r="CQ1490" s="30"/>
      <c r="CR1490" s="30"/>
    </row>
    <row r="1491" spans="1:96" x14ac:dyDescent="0.25">
      <c r="A1491" s="30" t="s">
        <v>1463</v>
      </c>
      <c r="B1491" s="30">
        <v>7106</v>
      </c>
      <c r="C1491" s="30" t="s">
        <v>2888</v>
      </c>
      <c r="D1491" s="30">
        <v>2180</v>
      </c>
      <c r="E1491" s="30"/>
      <c r="F1491" s="30"/>
      <c r="G1491" s="30"/>
      <c r="H1491" s="30"/>
      <c r="I1491" s="30"/>
      <c r="J1491" s="30"/>
      <c r="K1491" s="30"/>
      <c r="L1491" s="30"/>
      <c r="M1491" s="30"/>
      <c r="N1491" s="30"/>
      <c r="O1491" s="30"/>
      <c r="P1491" s="30"/>
      <c r="Q1491" s="30"/>
      <c r="R1491" s="30"/>
      <c r="S1491" s="30"/>
      <c r="T1491" s="30"/>
      <c r="U1491" s="30"/>
      <c r="V1491" s="30"/>
      <c r="W1491" s="30"/>
      <c r="X1491" s="30"/>
      <c r="Y1491" s="30"/>
      <c r="Z1491" s="30"/>
      <c r="AA1491" s="30"/>
      <c r="AB1491" s="30"/>
      <c r="AC1491" s="30"/>
      <c r="AD1491" s="30"/>
      <c r="AE1491" s="30"/>
      <c r="AF1491" s="30"/>
      <c r="AG1491" s="30"/>
      <c r="AH1491" s="30"/>
      <c r="AI1491" s="30"/>
      <c r="AJ1491" s="30"/>
      <c r="AK1491" s="30"/>
      <c r="AL1491" s="30"/>
      <c r="AM1491" s="30"/>
      <c r="AN1491" s="30"/>
      <c r="AO1491" s="30"/>
      <c r="AP1491" s="30"/>
      <c r="AQ1491" s="30"/>
      <c r="AR1491" s="30"/>
      <c r="AS1491" s="30"/>
      <c r="AT1491" s="30"/>
      <c r="AU1491" s="30"/>
      <c r="AV1491" s="30"/>
      <c r="AW1491" s="30"/>
      <c r="AX1491" s="30"/>
      <c r="AY1491" s="30"/>
      <c r="AZ1491" s="30"/>
      <c r="BA1491" s="30"/>
      <c r="BB1491" s="30"/>
      <c r="BC1491" s="30"/>
      <c r="BD1491" s="30"/>
      <c r="BE1491" s="30"/>
      <c r="BF1491" s="30"/>
      <c r="BG1491" s="30"/>
      <c r="BH1491" s="30"/>
      <c r="BI1491" s="30"/>
      <c r="BJ1491" s="30"/>
      <c r="BK1491" s="30"/>
      <c r="BL1491" s="30"/>
      <c r="BM1491" s="30"/>
      <c r="BN1491" s="30"/>
      <c r="BO1491" s="30"/>
      <c r="BP1491" s="30"/>
      <c r="BQ1491" s="30"/>
      <c r="BR1491" s="30"/>
      <c r="BS1491" s="30"/>
      <c r="BT1491" s="30"/>
      <c r="BU1491" s="30"/>
      <c r="BV1491" s="30"/>
      <c r="BW1491" s="30"/>
      <c r="BX1491" s="30"/>
      <c r="BY1491" s="30"/>
      <c r="BZ1491" s="30"/>
      <c r="CA1491" s="30"/>
      <c r="CB1491" s="30"/>
      <c r="CC1491" s="30"/>
      <c r="CD1491" s="30"/>
      <c r="CE1491" s="30"/>
      <c r="CF1491" s="30"/>
      <c r="CG1491" s="30"/>
      <c r="CH1491" s="30"/>
      <c r="CI1491" s="30"/>
      <c r="CJ1491" s="30"/>
      <c r="CK1491" s="30"/>
      <c r="CL1491" s="30"/>
      <c r="CM1491" s="30"/>
      <c r="CN1491" s="30"/>
      <c r="CO1491" s="30"/>
      <c r="CP1491" s="30"/>
      <c r="CQ1491" s="30"/>
      <c r="CR1491" s="30"/>
    </row>
    <row r="1492" spans="1:96" x14ac:dyDescent="0.25">
      <c r="A1492" s="30" t="s">
        <v>1464</v>
      </c>
      <c r="B1492" s="30">
        <v>7114</v>
      </c>
      <c r="C1492" s="30" t="s">
        <v>2666</v>
      </c>
      <c r="D1492" s="30">
        <v>1420</v>
      </c>
      <c r="E1492" s="30"/>
      <c r="F1492" s="30"/>
      <c r="G1492" s="30"/>
      <c r="H1492" s="30"/>
      <c r="I1492" s="30"/>
      <c r="J1492" s="30"/>
      <c r="K1492" s="30"/>
      <c r="L1492" s="30"/>
      <c r="M1492" s="30"/>
      <c r="N1492" s="30"/>
      <c r="O1492" s="30"/>
      <c r="P1492" s="30"/>
      <c r="Q1492" s="30"/>
      <c r="R1492" s="30"/>
      <c r="S1492" s="30"/>
      <c r="T1492" s="30"/>
      <c r="U1492" s="30"/>
      <c r="V1492" s="30"/>
      <c r="W1492" s="30"/>
      <c r="X1492" s="30"/>
      <c r="Y1492" s="30"/>
      <c r="Z1492" s="30"/>
      <c r="AA1492" s="30"/>
      <c r="AB1492" s="30"/>
      <c r="AC1492" s="30"/>
      <c r="AD1492" s="30"/>
      <c r="AE1492" s="30"/>
      <c r="AF1492" s="30"/>
      <c r="AG1492" s="30"/>
      <c r="AH1492" s="30"/>
      <c r="AI1492" s="30"/>
      <c r="AJ1492" s="30"/>
      <c r="AK1492" s="30"/>
      <c r="AL1492" s="30"/>
      <c r="AM1492" s="30"/>
      <c r="AN1492" s="30"/>
      <c r="AO1492" s="30"/>
      <c r="AP1492" s="30"/>
      <c r="AQ1492" s="30"/>
      <c r="AR1492" s="30"/>
      <c r="AS1492" s="30"/>
      <c r="AT1492" s="30"/>
      <c r="AU1492" s="30"/>
      <c r="AV1492" s="30"/>
      <c r="AW1492" s="30"/>
      <c r="AX1492" s="30"/>
      <c r="AY1492" s="30"/>
      <c r="AZ1492" s="30"/>
      <c r="BA1492" s="30"/>
      <c r="BB1492" s="30"/>
      <c r="BC1492" s="30"/>
      <c r="BD1492" s="30"/>
      <c r="BE1492" s="30"/>
      <c r="BF1492" s="30"/>
      <c r="BG1492" s="30"/>
      <c r="BH1492" s="30"/>
      <c r="BI1492" s="30"/>
      <c r="BJ1492" s="30"/>
      <c r="BK1492" s="30"/>
      <c r="BL1492" s="30"/>
      <c r="BM1492" s="30"/>
      <c r="BN1492" s="30"/>
      <c r="BO1492" s="30"/>
      <c r="BP1492" s="30"/>
      <c r="BQ1492" s="30"/>
      <c r="BR1492" s="30"/>
      <c r="BS1492" s="30"/>
      <c r="BT1492" s="30"/>
      <c r="BU1492" s="30"/>
      <c r="BV1492" s="30"/>
      <c r="BW1492" s="30"/>
      <c r="BX1492" s="30"/>
      <c r="BY1492" s="30"/>
      <c r="BZ1492" s="30"/>
      <c r="CA1492" s="30"/>
      <c r="CB1492" s="30"/>
      <c r="CC1492" s="30"/>
      <c r="CD1492" s="30"/>
      <c r="CE1492" s="30"/>
      <c r="CF1492" s="30"/>
      <c r="CG1492" s="30"/>
      <c r="CH1492" s="30"/>
      <c r="CI1492" s="30"/>
      <c r="CJ1492" s="30"/>
      <c r="CK1492" s="30"/>
      <c r="CL1492" s="30"/>
      <c r="CM1492" s="30"/>
      <c r="CN1492" s="30"/>
      <c r="CO1492" s="30"/>
      <c r="CP1492" s="30"/>
      <c r="CQ1492" s="30"/>
      <c r="CR1492" s="30"/>
    </row>
    <row r="1493" spans="1:96" x14ac:dyDescent="0.25">
      <c r="A1493" s="30" t="s">
        <v>1465</v>
      </c>
      <c r="B1493" s="30">
        <v>7113</v>
      </c>
      <c r="C1493" s="30" t="s">
        <v>2760</v>
      </c>
      <c r="D1493" s="30">
        <v>1560</v>
      </c>
      <c r="E1493" s="30"/>
      <c r="F1493" s="30"/>
      <c r="G1493" s="30"/>
      <c r="H1493" s="30"/>
      <c r="I1493" s="30"/>
      <c r="J1493" s="30"/>
      <c r="K1493" s="30"/>
      <c r="L1493" s="30"/>
      <c r="M1493" s="30"/>
      <c r="N1493" s="30"/>
      <c r="O1493" s="30"/>
      <c r="P1493" s="30"/>
      <c r="Q1493" s="30"/>
      <c r="R1493" s="30"/>
      <c r="S1493" s="30"/>
      <c r="T1493" s="30"/>
      <c r="U1493" s="30"/>
      <c r="V1493" s="30"/>
      <c r="W1493" s="30"/>
      <c r="X1493" s="30"/>
      <c r="Y1493" s="30"/>
      <c r="Z1493" s="30"/>
      <c r="AA1493" s="30"/>
      <c r="AB1493" s="30"/>
      <c r="AC1493" s="30"/>
      <c r="AD1493" s="30"/>
      <c r="AE1493" s="30"/>
      <c r="AF1493" s="30"/>
      <c r="AG1493" s="30"/>
      <c r="AH1493" s="30"/>
      <c r="AI1493" s="30"/>
      <c r="AJ1493" s="30"/>
      <c r="AK1493" s="30"/>
      <c r="AL1493" s="30"/>
      <c r="AM1493" s="30"/>
      <c r="AN1493" s="30"/>
      <c r="AO1493" s="30"/>
      <c r="AP1493" s="30"/>
      <c r="AQ1493" s="30"/>
      <c r="AR1493" s="30"/>
      <c r="AS1493" s="30"/>
      <c r="AT1493" s="30"/>
      <c r="AU1493" s="30"/>
      <c r="AV1493" s="30"/>
      <c r="AW1493" s="30"/>
      <c r="AX1493" s="30"/>
      <c r="AY1493" s="30"/>
      <c r="AZ1493" s="30"/>
      <c r="BA1493" s="30"/>
      <c r="BB1493" s="30"/>
      <c r="BC1493" s="30"/>
      <c r="BD1493" s="30"/>
      <c r="BE1493" s="30"/>
      <c r="BF1493" s="30"/>
      <c r="BG1493" s="30"/>
      <c r="BH1493" s="30"/>
      <c r="BI1493" s="30"/>
      <c r="BJ1493" s="30"/>
      <c r="BK1493" s="30"/>
      <c r="BL1493" s="30"/>
      <c r="BM1493" s="30"/>
      <c r="BN1493" s="30"/>
      <c r="BO1493" s="30"/>
      <c r="BP1493" s="30"/>
      <c r="BQ1493" s="30"/>
      <c r="BR1493" s="30"/>
      <c r="BS1493" s="30"/>
      <c r="BT1493" s="30"/>
      <c r="BU1493" s="30"/>
      <c r="BV1493" s="30"/>
      <c r="BW1493" s="30"/>
      <c r="BX1493" s="30"/>
      <c r="BY1493" s="30"/>
      <c r="BZ1493" s="30"/>
      <c r="CA1493" s="30"/>
      <c r="CB1493" s="30"/>
      <c r="CC1493" s="30"/>
      <c r="CD1493" s="30"/>
      <c r="CE1493" s="30"/>
      <c r="CF1493" s="30"/>
      <c r="CG1493" s="30"/>
      <c r="CH1493" s="30"/>
      <c r="CI1493" s="30"/>
      <c r="CJ1493" s="30"/>
      <c r="CK1493" s="30"/>
      <c r="CL1493" s="30"/>
      <c r="CM1493" s="30"/>
      <c r="CN1493" s="30"/>
      <c r="CO1493" s="30"/>
      <c r="CP1493" s="30"/>
      <c r="CQ1493" s="30"/>
      <c r="CR1493" s="30"/>
    </row>
    <row r="1494" spans="1:96" x14ac:dyDescent="0.25">
      <c r="A1494" s="30" t="s">
        <v>1466</v>
      </c>
      <c r="B1494" s="30">
        <v>7116</v>
      </c>
      <c r="C1494" s="30" t="s">
        <v>2706</v>
      </c>
      <c r="D1494" s="30">
        <v>130</v>
      </c>
      <c r="E1494" s="30"/>
      <c r="F1494" s="30"/>
      <c r="G1494" s="30"/>
      <c r="H1494" s="30"/>
      <c r="I1494" s="30"/>
      <c r="J1494" s="30"/>
      <c r="K1494" s="30"/>
      <c r="L1494" s="30"/>
      <c r="M1494" s="30"/>
      <c r="N1494" s="30"/>
      <c r="O1494" s="30"/>
      <c r="P1494" s="30"/>
      <c r="Q1494" s="30"/>
      <c r="R1494" s="30"/>
      <c r="S1494" s="30"/>
      <c r="T1494" s="30"/>
      <c r="U1494" s="30"/>
      <c r="V1494" s="30"/>
      <c r="W1494" s="30"/>
      <c r="X1494" s="30"/>
      <c r="Y1494" s="30"/>
      <c r="Z1494" s="30"/>
      <c r="AA1494" s="30"/>
      <c r="AB1494" s="30"/>
      <c r="AC1494" s="30"/>
      <c r="AD1494" s="30"/>
      <c r="AE1494" s="30"/>
      <c r="AF1494" s="30"/>
      <c r="AG1494" s="30"/>
      <c r="AH1494" s="30"/>
      <c r="AI1494" s="30"/>
      <c r="AJ1494" s="30"/>
      <c r="AK1494" s="30"/>
      <c r="AL1494" s="30"/>
      <c r="AM1494" s="30"/>
      <c r="AN1494" s="30"/>
      <c r="AO1494" s="30"/>
      <c r="AP1494" s="30"/>
      <c r="AQ1494" s="30"/>
      <c r="AR1494" s="30"/>
      <c r="AS1494" s="30"/>
      <c r="AT1494" s="30"/>
      <c r="AU1494" s="30"/>
      <c r="AV1494" s="30"/>
      <c r="AW1494" s="30"/>
      <c r="AX1494" s="30"/>
      <c r="AY1494" s="30"/>
      <c r="AZ1494" s="30"/>
      <c r="BA1494" s="30"/>
      <c r="BB1494" s="30"/>
      <c r="BC1494" s="30"/>
      <c r="BD1494" s="30"/>
      <c r="BE1494" s="30"/>
      <c r="BF1494" s="30"/>
      <c r="BG1494" s="30"/>
      <c r="BH1494" s="30"/>
      <c r="BI1494" s="30"/>
      <c r="BJ1494" s="30"/>
      <c r="BK1494" s="30"/>
      <c r="BL1494" s="30"/>
      <c r="BM1494" s="30"/>
      <c r="BN1494" s="30"/>
      <c r="BO1494" s="30"/>
      <c r="BP1494" s="30"/>
      <c r="BQ1494" s="30"/>
      <c r="BR1494" s="30"/>
      <c r="BS1494" s="30"/>
      <c r="BT1494" s="30"/>
      <c r="BU1494" s="30"/>
      <c r="BV1494" s="30"/>
      <c r="BW1494" s="30"/>
      <c r="BX1494" s="30"/>
      <c r="BY1494" s="30"/>
      <c r="BZ1494" s="30"/>
      <c r="CA1494" s="30"/>
      <c r="CB1494" s="30"/>
      <c r="CC1494" s="30"/>
      <c r="CD1494" s="30"/>
      <c r="CE1494" s="30"/>
      <c r="CF1494" s="30"/>
      <c r="CG1494" s="30"/>
      <c r="CH1494" s="30"/>
      <c r="CI1494" s="30"/>
      <c r="CJ1494" s="30"/>
      <c r="CK1494" s="30"/>
      <c r="CL1494" s="30"/>
      <c r="CM1494" s="30"/>
      <c r="CN1494" s="30"/>
      <c r="CO1494" s="30"/>
      <c r="CP1494" s="30"/>
      <c r="CQ1494" s="30"/>
      <c r="CR1494" s="30"/>
    </row>
    <row r="1495" spans="1:96" x14ac:dyDescent="0.25">
      <c r="A1495" s="30" t="s">
        <v>1467</v>
      </c>
      <c r="B1495" s="30">
        <v>7118</v>
      </c>
      <c r="C1495" s="30" t="s">
        <v>2647</v>
      </c>
      <c r="D1495" s="30">
        <v>900</v>
      </c>
      <c r="E1495" s="30"/>
      <c r="F1495" s="30"/>
      <c r="G1495" s="30"/>
      <c r="H1495" s="30"/>
      <c r="I1495" s="30"/>
      <c r="J1495" s="30"/>
      <c r="K1495" s="30"/>
      <c r="L1495" s="30"/>
      <c r="M1495" s="30"/>
      <c r="N1495" s="30"/>
      <c r="O1495" s="30"/>
      <c r="P1495" s="30"/>
      <c r="Q1495" s="30"/>
      <c r="R1495" s="30"/>
      <c r="S1495" s="30"/>
      <c r="T1495" s="30"/>
      <c r="U1495" s="30"/>
      <c r="V1495" s="30"/>
      <c r="W1495" s="30"/>
      <c r="X1495" s="30"/>
      <c r="Y1495" s="30"/>
      <c r="Z1495" s="30"/>
      <c r="AA1495" s="30"/>
      <c r="AB1495" s="30"/>
      <c r="AC1495" s="30"/>
      <c r="AD1495" s="30"/>
      <c r="AE1495" s="30"/>
      <c r="AF1495" s="30"/>
      <c r="AG1495" s="30"/>
      <c r="AH1495" s="30"/>
      <c r="AI1495" s="30"/>
      <c r="AJ1495" s="30"/>
      <c r="AK1495" s="30"/>
      <c r="AL1495" s="30"/>
      <c r="AM1495" s="30"/>
      <c r="AN1495" s="30"/>
      <c r="AO1495" s="30"/>
      <c r="AP1495" s="30"/>
      <c r="AQ1495" s="30"/>
      <c r="AR1495" s="30"/>
      <c r="AS1495" s="30"/>
      <c r="AT1495" s="30"/>
      <c r="AU1495" s="30"/>
      <c r="AV1495" s="30"/>
      <c r="AW1495" s="30"/>
      <c r="AX1495" s="30"/>
      <c r="AY1495" s="30"/>
      <c r="AZ1495" s="30"/>
      <c r="BA1495" s="30"/>
      <c r="BB1495" s="30"/>
      <c r="BC1495" s="30"/>
      <c r="BD1495" s="30"/>
      <c r="BE1495" s="30"/>
      <c r="BF1495" s="30"/>
      <c r="BG1495" s="30"/>
      <c r="BH1495" s="30"/>
      <c r="BI1495" s="30"/>
      <c r="BJ1495" s="30"/>
      <c r="BK1495" s="30"/>
      <c r="BL1495" s="30"/>
      <c r="BM1495" s="30"/>
      <c r="BN1495" s="30"/>
      <c r="BO1495" s="30"/>
      <c r="BP1495" s="30"/>
      <c r="BQ1495" s="30"/>
      <c r="BR1495" s="30"/>
      <c r="BS1495" s="30"/>
      <c r="BT1495" s="30"/>
      <c r="BU1495" s="30"/>
      <c r="BV1495" s="30"/>
      <c r="BW1495" s="30"/>
      <c r="BX1495" s="30"/>
      <c r="BY1495" s="30"/>
      <c r="BZ1495" s="30"/>
      <c r="CA1495" s="30"/>
      <c r="CB1495" s="30"/>
      <c r="CC1495" s="30"/>
      <c r="CD1495" s="30"/>
      <c r="CE1495" s="30"/>
      <c r="CF1495" s="30"/>
      <c r="CG1495" s="30"/>
      <c r="CH1495" s="30"/>
      <c r="CI1495" s="30"/>
      <c r="CJ1495" s="30"/>
      <c r="CK1495" s="30"/>
      <c r="CL1495" s="30"/>
      <c r="CM1495" s="30"/>
      <c r="CN1495" s="30"/>
      <c r="CO1495" s="30"/>
      <c r="CP1495" s="30"/>
      <c r="CQ1495" s="30"/>
      <c r="CR1495" s="30"/>
    </row>
    <row r="1496" spans="1:96" x14ac:dyDescent="0.25">
      <c r="A1496" s="30" t="s">
        <v>1468</v>
      </c>
      <c r="B1496" s="30">
        <v>7127</v>
      </c>
      <c r="C1496" s="30" t="s">
        <v>2764</v>
      </c>
      <c r="D1496" s="30">
        <v>1550</v>
      </c>
      <c r="E1496" s="30"/>
      <c r="F1496" s="30"/>
      <c r="G1496" s="30"/>
      <c r="H1496" s="30"/>
      <c r="I1496" s="30"/>
      <c r="J1496" s="30"/>
      <c r="K1496" s="30"/>
      <c r="L1496" s="30"/>
      <c r="M1496" s="30"/>
      <c r="N1496" s="30"/>
      <c r="O1496" s="30"/>
      <c r="P1496" s="30"/>
      <c r="Q1496" s="30"/>
      <c r="R1496" s="30"/>
      <c r="S1496" s="30"/>
      <c r="T1496" s="30"/>
      <c r="U1496" s="30"/>
      <c r="V1496" s="30"/>
      <c r="W1496" s="30"/>
      <c r="X1496" s="30"/>
      <c r="Y1496" s="30"/>
      <c r="Z1496" s="30"/>
      <c r="AA1496" s="30"/>
      <c r="AB1496" s="30"/>
      <c r="AC1496" s="30"/>
      <c r="AD1496" s="30"/>
      <c r="AE1496" s="30"/>
      <c r="AF1496" s="30"/>
      <c r="AG1496" s="30"/>
      <c r="AH1496" s="30"/>
      <c r="AI1496" s="30"/>
      <c r="AJ1496" s="30"/>
      <c r="AK1496" s="30"/>
      <c r="AL1496" s="30"/>
      <c r="AM1496" s="30"/>
      <c r="AN1496" s="30"/>
      <c r="AO1496" s="30"/>
      <c r="AP1496" s="30"/>
      <c r="AQ1496" s="30"/>
      <c r="AR1496" s="30"/>
      <c r="AS1496" s="30"/>
      <c r="AT1496" s="30"/>
      <c r="AU1496" s="30"/>
      <c r="AV1496" s="30"/>
      <c r="AW1496" s="30"/>
      <c r="AX1496" s="30"/>
      <c r="AY1496" s="30"/>
      <c r="AZ1496" s="30"/>
      <c r="BA1496" s="30"/>
      <c r="BB1496" s="30"/>
      <c r="BC1496" s="30"/>
      <c r="BD1496" s="30"/>
      <c r="BE1496" s="30"/>
      <c r="BF1496" s="30"/>
      <c r="BG1496" s="30"/>
      <c r="BH1496" s="30"/>
      <c r="BI1496" s="30"/>
      <c r="BJ1496" s="30"/>
      <c r="BK1496" s="30"/>
      <c r="BL1496" s="30"/>
      <c r="BM1496" s="30"/>
      <c r="BN1496" s="30"/>
      <c r="BO1496" s="30"/>
      <c r="BP1496" s="30"/>
      <c r="BQ1496" s="30"/>
      <c r="BR1496" s="30"/>
      <c r="BS1496" s="30"/>
      <c r="BT1496" s="30"/>
      <c r="BU1496" s="30"/>
      <c r="BV1496" s="30"/>
      <c r="BW1496" s="30"/>
      <c r="BX1496" s="30"/>
      <c r="BY1496" s="30"/>
      <c r="BZ1496" s="30"/>
      <c r="CA1496" s="30"/>
      <c r="CB1496" s="30"/>
      <c r="CC1496" s="30"/>
      <c r="CD1496" s="30"/>
      <c r="CE1496" s="30"/>
      <c r="CF1496" s="30"/>
      <c r="CG1496" s="30"/>
      <c r="CH1496" s="30"/>
      <c r="CI1496" s="30"/>
      <c r="CJ1496" s="30"/>
      <c r="CK1496" s="30"/>
      <c r="CL1496" s="30"/>
      <c r="CM1496" s="30"/>
      <c r="CN1496" s="30"/>
      <c r="CO1496" s="30"/>
      <c r="CP1496" s="30"/>
      <c r="CQ1496" s="30"/>
      <c r="CR1496" s="30"/>
    </row>
    <row r="1497" spans="1:96" x14ac:dyDescent="0.25">
      <c r="A1497" s="30" t="s">
        <v>1469</v>
      </c>
      <c r="B1497" s="30">
        <v>7124</v>
      </c>
      <c r="C1497" s="30" t="s">
        <v>2764</v>
      </c>
      <c r="D1497" s="30">
        <v>1550</v>
      </c>
      <c r="E1497" s="30"/>
      <c r="F1497" s="30"/>
      <c r="G1497" s="30"/>
      <c r="H1497" s="30"/>
      <c r="I1497" s="30"/>
      <c r="J1497" s="30"/>
      <c r="K1497" s="30"/>
      <c r="L1497" s="30"/>
      <c r="M1497" s="30"/>
      <c r="N1497" s="30"/>
      <c r="O1497" s="30"/>
      <c r="P1497" s="30"/>
      <c r="Q1497" s="30"/>
      <c r="R1497" s="30"/>
      <c r="S1497" s="30"/>
      <c r="T1497" s="30"/>
      <c r="U1497" s="30"/>
      <c r="V1497" s="30"/>
      <c r="W1497" s="30"/>
      <c r="X1497" s="30"/>
      <c r="Y1497" s="30"/>
      <c r="Z1497" s="30"/>
      <c r="AA1497" s="30"/>
      <c r="AB1497" s="30"/>
      <c r="AC1497" s="30"/>
      <c r="AD1497" s="30"/>
      <c r="AE1497" s="30"/>
      <c r="AF1497" s="30"/>
      <c r="AG1497" s="30"/>
      <c r="AH1497" s="30"/>
      <c r="AI1497" s="30"/>
      <c r="AJ1497" s="30"/>
      <c r="AK1497" s="30"/>
      <c r="AL1497" s="30"/>
      <c r="AM1497" s="30"/>
      <c r="AN1497" s="30"/>
      <c r="AO1497" s="30"/>
      <c r="AP1497" s="30"/>
      <c r="AQ1497" s="30"/>
      <c r="AR1497" s="30"/>
      <c r="AS1497" s="30"/>
      <c r="AT1497" s="30"/>
      <c r="AU1497" s="30"/>
      <c r="AV1497" s="30"/>
      <c r="AW1497" s="30"/>
      <c r="AX1497" s="30"/>
      <c r="AY1497" s="30"/>
      <c r="AZ1497" s="30"/>
      <c r="BA1497" s="30"/>
      <c r="BB1497" s="30"/>
      <c r="BC1497" s="30"/>
      <c r="BD1497" s="30"/>
      <c r="BE1497" s="30"/>
      <c r="BF1497" s="30"/>
      <c r="BG1497" s="30"/>
      <c r="BH1497" s="30"/>
      <c r="BI1497" s="30"/>
      <c r="BJ1497" s="30"/>
      <c r="BK1497" s="30"/>
      <c r="BL1497" s="30"/>
      <c r="BM1497" s="30"/>
      <c r="BN1497" s="30"/>
      <c r="BO1497" s="30"/>
      <c r="BP1497" s="30"/>
      <c r="BQ1497" s="30"/>
      <c r="BR1497" s="30"/>
      <c r="BS1497" s="30"/>
      <c r="BT1497" s="30"/>
      <c r="BU1497" s="30"/>
      <c r="BV1497" s="30"/>
      <c r="BW1497" s="30"/>
      <c r="BX1497" s="30"/>
      <c r="BY1497" s="30"/>
      <c r="BZ1497" s="30"/>
      <c r="CA1497" s="30"/>
      <c r="CB1497" s="30"/>
      <c r="CC1497" s="30"/>
      <c r="CD1497" s="30"/>
      <c r="CE1497" s="30"/>
      <c r="CF1497" s="30"/>
      <c r="CG1497" s="30"/>
      <c r="CH1497" s="30"/>
      <c r="CI1497" s="30"/>
      <c r="CJ1497" s="30"/>
      <c r="CK1497" s="30"/>
      <c r="CL1497" s="30"/>
      <c r="CM1497" s="30"/>
      <c r="CN1497" s="30"/>
      <c r="CO1497" s="30"/>
      <c r="CP1497" s="30"/>
      <c r="CQ1497" s="30"/>
      <c r="CR1497" s="30"/>
    </row>
    <row r="1498" spans="1:96" x14ac:dyDescent="0.25">
      <c r="A1498" s="30" t="s">
        <v>1470</v>
      </c>
      <c r="B1498" s="30">
        <v>7128</v>
      </c>
      <c r="C1498" s="30" t="s">
        <v>2666</v>
      </c>
      <c r="D1498" s="30">
        <v>1420</v>
      </c>
      <c r="E1498" s="30"/>
      <c r="F1498" s="30"/>
      <c r="G1498" s="30"/>
      <c r="H1498" s="30"/>
      <c r="I1498" s="30"/>
      <c r="J1498" s="30"/>
      <c r="K1498" s="30"/>
      <c r="L1498" s="30"/>
      <c r="M1498" s="30"/>
      <c r="N1498" s="30"/>
      <c r="O1498" s="30"/>
      <c r="P1498" s="30"/>
      <c r="Q1498" s="30"/>
      <c r="R1498" s="30"/>
      <c r="S1498" s="30"/>
      <c r="T1498" s="30"/>
      <c r="U1498" s="30"/>
      <c r="V1498" s="30"/>
      <c r="W1498" s="30"/>
      <c r="X1498" s="30"/>
      <c r="Y1498" s="30"/>
      <c r="Z1498" s="30"/>
      <c r="AA1498" s="30"/>
      <c r="AB1498" s="30"/>
      <c r="AC1498" s="30"/>
      <c r="AD1498" s="30"/>
      <c r="AE1498" s="30"/>
      <c r="AF1498" s="30"/>
      <c r="AG1498" s="30"/>
      <c r="AH1498" s="30"/>
      <c r="AI1498" s="30"/>
      <c r="AJ1498" s="30"/>
      <c r="AK1498" s="30"/>
      <c r="AL1498" s="30"/>
      <c r="AM1498" s="30"/>
      <c r="AN1498" s="30"/>
      <c r="AO1498" s="30"/>
      <c r="AP1498" s="30"/>
      <c r="AQ1498" s="30"/>
      <c r="AR1498" s="30"/>
      <c r="AS1498" s="30"/>
      <c r="AT1498" s="30"/>
      <c r="AU1498" s="30"/>
      <c r="AV1498" s="30"/>
      <c r="AW1498" s="30"/>
      <c r="AX1498" s="30"/>
      <c r="AY1498" s="30"/>
      <c r="AZ1498" s="30"/>
      <c r="BA1498" s="30"/>
      <c r="BB1498" s="30"/>
      <c r="BC1498" s="30"/>
      <c r="BD1498" s="30"/>
      <c r="BE1498" s="30"/>
      <c r="BF1498" s="30"/>
      <c r="BG1498" s="30"/>
      <c r="BH1498" s="30"/>
      <c r="BI1498" s="30"/>
      <c r="BJ1498" s="30"/>
      <c r="BK1498" s="30"/>
      <c r="BL1498" s="30"/>
      <c r="BM1498" s="30"/>
      <c r="BN1498" s="30"/>
      <c r="BO1498" s="30"/>
      <c r="BP1498" s="30"/>
      <c r="BQ1498" s="30"/>
      <c r="BR1498" s="30"/>
      <c r="BS1498" s="30"/>
      <c r="BT1498" s="30"/>
      <c r="BU1498" s="30"/>
      <c r="BV1498" s="30"/>
      <c r="BW1498" s="30"/>
      <c r="BX1498" s="30"/>
      <c r="BY1498" s="30"/>
      <c r="BZ1498" s="30"/>
      <c r="CA1498" s="30"/>
      <c r="CB1498" s="30"/>
      <c r="CC1498" s="30"/>
      <c r="CD1498" s="30"/>
      <c r="CE1498" s="30"/>
      <c r="CF1498" s="30"/>
      <c r="CG1498" s="30"/>
      <c r="CH1498" s="30"/>
      <c r="CI1498" s="30"/>
      <c r="CJ1498" s="30"/>
      <c r="CK1498" s="30"/>
      <c r="CL1498" s="30"/>
      <c r="CM1498" s="30"/>
      <c r="CN1498" s="30"/>
      <c r="CO1498" s="30"/>
      <c r="CP1498" s="30"/>
      <c r="CQ1498" s="30"/>
      <c r="CR1498" s="30"/>
    </row>
    <row r="1499" spans="1:96" x14ac:dyDescent="0.25">
      <c r="A1499" s="30" t="s">
        <v>1471</v>
      </c>
      <c r="B1499" s="30">
        <v>7133</v>
      </c>
      <c r="C1499" s="30" t="s">
        <v>2934</v>
      </c>
      <c r="D1499" s="30">
        <v>60</v>
      </c>
      <c r="E1499" s="30"/>
      <c r="F1499" s="30"/>
      <c r="G1499" s="30"/>
      <c r="H1499" s="30"/>
      <c r="I1499" s="30"/>
      <c r="J1499" s="30"/>
      <c r="K1499" s="30"/>
      <c r="L1499" s="30"/>
      <c r="M1499" s="30"/>
      <c r="N1499" s="30"/>
      <c r="O1499" s="30"/>
      <c r="P1499" s="30"/>
      <c r="Q1499" s="30"/>
      <c r="R1499" s="30"/>
      <c r="S1499" s="30"/>
      <c r="T1499" s="30"/>
      <c r="U1499" s="30"/>
      <c r="V1499" s="30"/>
      <c r="W1499" s="30"/>
      <c r="X1499" s="30"/>
      <c r="Y1499" s="30"/>
      <c r="Z1499" s="30"/>
      <c r="AA1499" s="30"/>
      <c r="AB1499" s="30"/>
      <c r="AC1499" s="30"/>
      <c r="AD1499" s="30"/>
      <c r="AE1499" s="30"/>
      <c r="AF1499" s="30"/>
      <c r="AG1499" s="30"/>
      <c r="AH1499" s="30"/>
      <c r="AI1499" s="30"/>
      <c r="AJ1499" s="30"/>
      <c r="AK1499" s="30"/>
      <c r="AL1499" s="30"/>
      <c r="AM1499" s="30"/>
      <c r="AN1499" s="30"/>
      <c r="AO1499" s="30"/>
      <c r="AP1499" s="30"/>
      <c r="AQ1499" s="30"/>
      <c r="AR1499" s="30"/>
      <c r="AS1499" s="30"/>
      <c r="AT1499" s="30"/>
      <c r="AU1499" s="30"/>
      <c r="AV1499" s="30"/>
      <c r="AW1499" s="30"/>
      <c r="AX1499" s="30"/>
      <c r="AY1499" s="30"/>
      <c r="AZ1499" s="30"/>
      <c r="BA1499" s="30"/>
      <c r="BB1499" s="30"/>
      <c r="BC1499" s="30"/>
      <c r="BD1499" s="30"/>
      <c r="BE1499" s="30"/>
      <c r="BF1499" s="30"/>
      <c r="BG1499" s="30"/>
      <c r="BH1499" s="30"/>
      <c r="BI1499" s="30"/>
      <c r="BJ1499" s="30"/>
      <c r="BK1499" s="30"/>
      <c r="BL1499" s="30"/>
      <c r="BM1499" s="30"/>
      <c r="BN1499" s="30"/>
      <c r="BO1499" s="30"/>
      <c r="BP1499" s="30"/>
      <c r="BQ1499" s="30"/>
      <c r="BR1499" s="30"/>
      <c r="BS1499" s="30"/>
      <c r="BT1499" s="30"/>
      <c r="BU1499" s="30"/>
      <c r="BV1499" s="30"/>
      <c r="BW1499" s="30"/>
      <c r="BX1499" s="30"/>
      <c r="BY1499" s="30"/>
      <c r="BZ1499" s="30"/>
      <c r="CA1499" s="30"/>
      <c r="CB1499" s="30"/>
      <c r="CC1499" s="30"/>
      <c r="CD1499" s="30"/>
      <c r="CE1499" s="30"/>
      <c r="CF1499" s="30"/>
      <c r="CG1499" s="30"/>
      <c r="CH1499" s="30"/>
      <c r="CI1499" s="30"/>
      <c r="CJ1499" s="30"/>
      <c r="CK1499" s="30"/>
      <c r="CL1499" s="30"/>
      <c r="CM1499" s="30"/>
      <c r="CN1499" s="30"/>
      <c r="CO1499" s="30"/>
      <c r="CP1499" s="30"/>
      <c r="CQ1499" s="30"/>
      <c r="CR1499" s="30"/>
    </row>
    <row r="1500" spans="1:96" x14ac:dyDescent="0.25">
      <c r="A1500" s="30" t="s">
        <v>1472</v>
      </c>
      <c r="B1500" s="30">
        <v>7134</v>
      </c>
      <c r="C1500" s="30" t="s">
        <v>2647</v>
      </c>
      <c r="D1500" s="30">
        <v>900</v>
      </c>
      <c r="E1500" s="30"/>
      <c r="F1500" s="30"/>
      <c r="G1500" s="30"/>
      <c r="H1500" s="30"/>
      <c r="I1500" s="30"/>
      <c r="J1500" s="30"/>
      <c r="K1500" s="30"/>
      <c r="L1500" s="30"/>
      <c r="M1500" s="30"/>
      <c r="N1500" s="30"/>
      <c r="O1500" s="30"/>
      <c r="P1500" s="30"/>
      <c r="Q1500" s="30"/>
      <c r="R1500" s="30"/>
      <c r="S1500" s="30"/>
      <c r="T1500" s="30"/>
      <c r="U1500" s="30"/>
      <c r="V1500" s="30"/>
      <c r="W1500" s="30"/>
      <c r="X1500" s="30"/>
      <c r="Y1500" s="30"/>
      <c r="Z1500" s="30"/>
      <c r="AA1500" s="30"/>
      <c r="AB1500" s="30"/>
      <c r="AC1500" s="30"/>
      <c r="AD1500" s="30"/>
      <c r="AE1500" s="30"/>
      <c r="AF1500" s="30"/>
      <c r="AG1500" s="30"/>
      <c r="AH1500" s="30"/>
      <c r="AI1500" s="30"/>
      <c r="AJ1500" s="30"/>
      <c r="AK1500" s="30"/>
      <c r="AL1500" s="30"/>
      <c r="AM1500" s="30"/>
      <c r="AN1500" s="30"/>
      <c r="AO1500" s="30"/>
      <c r="AP1500" s="30"/>
      <c r="AQ1500" s="30"/>
      <c r="AR1500" s="30"/>
      <c r="AS1500" s="30"/>
      <c r="AT1500" s="30"/>
      <c r="AU1500" s="30"/>
      <c r="AV1500" s="30"/>
      <c r="AW1500" s="30"/>
      <c r="AX1500" s="30"/>
      <c r="AY1500" s="30"/>
      <c r="AZ1500" s="30"/>
      <c r="BA1500" s="30"/>
      <c r="BB1500" s="30"/>
      <c r="BC1500" s="30"/>
      <c r="BD1500" s="30"/>
      <c r="BE1500" s="30"/>
      <c r="BF1500" s="30"/>
      <c r="BG1500" s="30"/>
      <c r="BH1500" s="30"/>
      <c r="BI1500" s="30"/>
      <c r="BJ1500" s="30"/>
      <c r="BK1500" s="30"/>
      <c r="BL1500" s="30"/>
      <c r="BM1500" s="30"/>
      <c r="BN1500" s="30"/>
      <c r="BO1500" s="30"/>
      <c r="BP1500" s="30"/>
      <c r="BQ1500" s="30"/>
      <c r="BR1500" s="30"/>
      <c r="BS1500" s="30"/>
      <c r="BT1500" s="30"/>
      <c r="BU1500" s="30"/>
      <c r="BV1500" s="30"/>
      <c r="BW1500" s="30"/>
      <c r="BX1500" s="30"/>
      <c r="BY1500" s="30"/>
      <c r="BZ1500" s="30"/>
      <c r="CA1500" s="30"/>
      <c r="CB1500" s="30"/>
      <c r="CC1500" s="30"/>
      <c r="CD1500" s="30"/>
      <c r="CE1500" s="30"/>
      <c r="CF1500" s="30"/>
      <c r="CG1500" s="30"/>
      <c r="CH1500" s="30"/>
      <c r="CI1500" s="30"/>
      <c r="CJ1500" s="30"/>
      <c r="CK1500" s="30"/>
      <c r="CL1500" s="30"/>
      <c r="CM1500" s="30"/>
      <c r="CN1500" s="30"/>
      <c r="CO1500" s="30"/>
      <c r="CP1500" s="30"/>
      <c r="CQ1500" s="30"/>
      <c r="CR1500" s="30"/>
    </row>
    <row r="1501" spans="1:96" x14ac:dyDescent="0.25">
      <c r="A1501" s="30" t="s">
        <v>1473</v>
      </c>
      <c r="B1501" s="30">
        <v>7154</v>
      </c>
      <c r="C1501" s="30" t="s">
        <v>2980</v>
      </c>
      <c r="D1501" s="30">
        <v>3147</v>
      </c>
      <c r="E1501" s="30"/>
      <c r="F1501" s="30"/>
      <c r="G1501" s="30"/>
      <c r="H1501" s="30"/>
      <c r="I1501" s="30"/>
      <c r="J1501" s="30"/>
      <c r="K1501" s="30"/>
      <c r="L1501" s="30"/>
      <c r="M1501" s="30"/>
      <c r="N1501" s="30"/>
      <c r="O1501" s="30"/>
      <c r="P1501" s="30"/>
      <c r="Q1501" s="30"/>
      <c r="R1501" s="30"/>
      <c r="S1501" s="30"/>
      <c r="T1501" s="30"/>
      <c r="U1501" s="30"/>
      <c r="V1501" s="30"/>
      <c r="W1501" s="30"/>
      <c r="X1501" s="30"/>
      <c r="Y1501" s="30"/>
      <c r="Z1501" s="30"/>
      <c r="AA1501" s="30"/>
      <c r="AB1501" s="30"/>
      <c r="AC1501" s="30"/>
      <c r="AD1501" s="30"/>
      <c r="AE1501" s="30"/>
      <c r="AF1501" s="30"/>
      <c r="AG1501" s="30"/>
      <c r="AH1501" s="30"/>
      <c r="AI1501" s="30"/>
      <c r="AJ1501" s="30"/>
      <c r="AK1501" s="30"/>
      <c r="AL1501" s="30"/>
      <c r="AM1501" s="30"/>
      <c r="AN1501" s="30"/>
      <c r="AO1501" s="30"/>
      <c r="AP1501" s="30"/>
      <c r="AQ1501" s="30"/>
      <c r="AR1501" s="30"/>
      <c r="AS1501" s="30"/>
      <c r="AT1501" s="30"/>
      <c r="AU1501" s="30"/>
      <c r="AV1501" s="30"/>
      <c r="AW1501" s="30"/>
      <c r="AX1501" s="30"/>
      <c r="AY1501" s="30"/>
      <c r="AZ1501" s="30"/>
      <c r="BA1501" s="30"/>
      <c r="BB1501" s="30"/>
      <c r="BC1501" s="30"/>
      <c r="BD1501" s="30"/>
      <c r="BE1501" s="30"/>
      <c r="BF1501" s="30"/>
      <c r="BG1501" s="30"/>
      <c r="BH1501" s="30"/>
      <c r="BI1501" s="30"/>
      <c r="BJ1501" s="30"/>
      <c r="BK1501" s="30"/>
      <c r="BL1501" s="30"/>
      <c r="BM1501" s="30"/>
      <c r="BN1501" s="30"/>
      <c r="BO1501" s="30"/>
      <c r="BP1501" s="30"/>
      <c r="BQ1501" s="30"/>
      <c r="BR1501" s="30"/>
      <c r="BS1501" s="30"/>
      <c r="BT1501" s="30"/>
      <c r="BU1501" s="30"/>
      <c r="BV1501" s="30"/>
      <c r="BW1501" s="30"/>
      <c r="BX1501" s="30"/>
      <c r="BY1501" s="30"/>
      <c r="BZ1501" s="30"/>
      <c r="CA1501" s="30"/>
      <c r="CB1501" s="30"/>
      <c r="CC1501" s="30"/>
      <c r="CD1501" s="30"/>
      <c r="CE1501" s="30"/>
      <c r="CF1501" s="30"/>
      <c r="CG1501" s="30"/>
      <c r="CH1501" s="30"/>
      <c r="CI1501" s="30"/>
      <c r="CJ1501" s="30"/>
      <c r="CK1501" s="30"/>
      <c r="CL1501" s="30"/>
      <c r="CM1501" s="30"/>
      <c r="CN1501" s="30"/>
      <c r="CO1501" s="30"/>
      <c r="CP1501" s="30"/>
      <c r="CQ1501" s="30"/>
      <c r="CR1501" s="30"/>
    </row>
    <row r="1502" spans="1:96" x14ac:dyDescent="0.25">
      <c r="A1502" s="30" t="s">
        <v>1474</v>
      </c>
      <c r="B1502" s="30">
        <v>6701</v>
      </c>
      <c r="C1502" s="30" t="s">
        <v>2931</v>
      </c>
      <c r="D1502" s="30">
        <v>1070</v>
      </c>
      <c r="E1502" s="30"/>
      <c r="F1502" s="30"/>
      <c r="G1502" s="30"/>
      <c r="H1502" s="30"/>
      <c r="I1502" s="30"/>
      <c r="J1502" s="30"/>
      <c r="K1502" s="30"/>
      <c r="L1502" s="30"/>
      <c r="M1502" s="30"/>
      <c r="N1502" s="30"/>
      <c r="O1502" s="30"/>
      <c r="P1502" s="30"/>
      <c r="Q1502" s="30"/>
      <c r="R1502" s="30"/>
      <c r="S1502" s="30"/>
      <c r="T1502" s="30"/>
      <c r="U1502" s="30"/>
      <c r="V1502" s="30"/>
      <c r="W1502" s="30"/>
      <c r="X1502" s="30"/>
      <c r="Y1502" s="30"/>
      <c r="Z1502" s="30"/>
      <c r="AA1502" s="30"/>
      <c r="AB1502" s="30"/>
      <c r="AC1502" s="30"/>
      <c r="AD1502" s="30"/>
      <c r="AE1502" s="30"/>
      <c r="AF1502" s="30"/>
      <c r="AG1502" s="30"/>
      <c r="AH1502" s="30"/>
      <c r="AI1502" s="30"/>
      <c r="AJ1502" s="30"/>
      <c r="AK1502" s="30"/>
      <c r="AL1502" s="30"/>
      <c r="AM1502" s="30"/>
      <c r="AN1502" s="30"/>
      <c r="AO1502" s="30"/>
      <c r="AP1502" s="30"/>
      <c r="AQ1502" s="30"/>
      <c r="AR1502" s="30"/>
      <c r="AS1502" s="30"/>
      <c r="AT1502" s="30"/>
      <c r="AU1502" s="30"/>
      <c r="AV1502" s="30"/>
      <c r="AW1502" s="30"/>
      <c r="AX1502" s="30"/>
      <c r="AY1502" s="30"/>
      <c r="AZ1502" s="30"/>
      <c r="BA1502" s="30"/>
      <c r="BB1502" s="30"/>
      <c r="BC1502" s="30"/>
      <c r="BD1502" s="30"/>
      <c r="BE1502" s="30"/>
      <c r="BF1502" s="30"/>
      <c r="BG1502" s="30"/>
      <c r="BH1502" s="30"/>
      <c r="BI1502" s="30"/>
      <c r="BJ1502" s="30"/>
      <c r="BK1502" s="30"/>
      <c r="BL1502" s="30"/>
      <c r="BM1502" s="30"/>
      <c r="BN1502" s="30"/>
      <c r="BO1502" s="30"/>
      <c r="BP1502" s="30"/>
      <c r="BQ1502" s="30"/>
      <c r="BR1502" s="30"/>
      <c r="BS1502" s="30"/>
      <c r="BT1502" s="30"/>
      <c r="BU1502" s="30"/>
      <c r="BV1502" s="30"/>
      <c r="BW1502" s="30"/>
      <c r="BX1502" s="30"/>
      <c r="BY1502" s="30"/>
      <c r="BZ1502" s="30"/>
      <c r="CA1502" s="30"/>
      <c r="CB1502" s="30"/>
      <c r="CC1502" s="30"/>
      <c r="CD1502" s="30"/>
      <c r="CE1502" s="30"/>
      <c r="CF1502" s="30"/>
      <c r="CG1502" s="30"/>
      <c r="CH1502" s="30"/>
      <c r="CI1502" s="30"/>
      <c r="CJ1502" s="30"/>
      <c r="CK1502" s="30"/>
      <c r="CL1502" s="30"/>
      <c r="CM1502" s="30"/>
      <c r="CN1502" s="30"/>
      <c r="CO1502" s="30"/>
      <c r="CP1502" s="30"/>
      <c r="CQ1502" s="30"/>
      <c r="CR1502" s="30"/>
    </row>
    <row r="1503" spans="1:96" x14ac:dyDescent="0.25">
      <c r="A1503" s="30" t="s">
        <v>1475</v>
      </c>
      <c r="B1503" s="30">
        <v>7159</v>
      </c>
      <c r="C1503" s="30" t="s">
        <v>2649</v>
      </c>
      <c r="D1503" s="30">
        <v>1040</v>
      </c>
      <c r="E1503" s="30"/>
      <c r="F1503" s="30"/>
      <c r="G1503" s="30"/>
      <c r="H1503" s="30"/>
      <c r="I1503" s="30"/>
      <c r="J1503" s="30"/>
      <c r="K1503" s="30"/>
      <c r="L1503" s="30"/>
      <c r="M1503" s="30"/>
      <c r="N1503" s="30"/>
      <c r="O1503" s="30"/>
      <c r="P1503" s="30"/>
      <c r="Q1503" s="30"/>
      <c r="R1503" s="30"/>
      <c r="S1503" s="30"/>
      <c r="T1503" s="30"/>
      <c r="U1503" s="30"/>
      <c r="V1503" s="30"/>
      <c r="W1503" s="30"/>
      <c r="X1503" s="30"/>
      <c r="Y1503" s="30"/>
      <c r="Z1503" s="30"/>
      <c r="AA1503" s="30"/>
      <c r="AB1503" s="30"/>
      <c r="AC1503" s="30"/>
      <c r="AD1503" s="30"/>
      <c r="AE1503" s="30"/>
      <c r="AF1503" s="30"/>
      <c r="AG1503" s="30"/>
      <c r="AH1503" s="30"/>
      <c r="AI1503" s="30"/>
      <c r="AJ1503" s="30"/>
      <c r="AK1503" s="30"/>
      <c r="AL1503" s="30"/>
      <c r="AM1503" s="30"/>
      <c r="AN1503" s="30"/>
      <c r="AO1503" s="30"/>
      <c r="AP1503" s="30"/>
      <c r="AQ1503" s="30"/>
      <c r="AR1503" s="30"/>
      <c r="AS1503" s="30"/>
      <c r="AT1503" s="30"/>
      <c r="AU1503" s="30"/>
      <c r="AV1503" s="30"/>
      <c r="AW1503" s="30"/>
      <c r="AX1503" s="30"/>
      <c r="AY1503" s="30"/>
      <c r="AZ1503" s="30"/>
      <c r="BA1503" s="30"/>
      <c r="BB1503" s="30"/>
      <c r="BC1503" s="30"/>
      <c r="BD1503" s="30"/>
      <c r="BE1503" s="30"/>
      <c r="BF1503" s="30"/>
      <c r="BG1503" s="30"/>
      <c r="BH1503" s="30"/>
      <c r="BI1503" s="30"/>
      <c r="BJ1503" s="30"/>
      <c r="BK1503" s="30"/>
      <c r="BL1503" s="30"/>
      <c r="BM1503" s="30"/>
      <c r="BN1503" s="30"/>
      <c r="BO1503" s="30"/>
      <c r="BP1503" s="30"/>
      <c r="BQ1503" s="30"/>
      <c r="BR1503" s="30"/>
      <c r="BS1503" s="30"/>
      <c r="BT1503" s="30"/>
      <c r="BU1503" s="30"/>
      <c r="BV1503" s="30"/>
      <c r="BW1503" s="30"/>
      <c r="BX1503" s="30"/>
      <c r="BY1503" s="30"/>
      <c r="BZ1503" s="30"/>
      <c r="CA1503" s="30"/>
      <c r="CB1503" s="30"/>
      <c r="CC1503" s="30"/>
      <c r="CD1503" s="30"/>
      <c r="CE1503" s="30"/>
      <c r="CF1503" s="30"/>
      <c r="CG1503" s="30"/>
      <c r="CH1503" s="30"/>
      <c r="CI1503" s="30"/>
      <c r="CJ1503" s="30"/>
      <c r="CK1503" s="30"/>
      <c r="CL1503" s="30"/>
      <c r="CM1503" s="30"/>
      <c r="CN1503" s="30"/>
      <c r="CO1503" s="30"/>
      <c r="CP1503" s="30"/>
      <c r="CQ1503" s="30"/>
      <c r="CR1503" s="30"/>
    </row>
    <row r="1504" spans="1:96" x14ac:dyDescent="0.25">
      <c r="A1504" s="30" t="s">
        <v>1476</v>
      </c>
      <c r="B1504" s="30">
        <v>7155</v>
      </c>
      <c r="C1504" s="30" t="s">
        <v>2641</v>
      </c>
      <c r="D1504" s="30">
        <v>20</v>
      </c>
      <c r="E1504" s="30"/>
      <c r="F1504" s="30"/>
      <c r="G1504" s="30"/>
      <c r="H1504" s="30"/>
      <c r="I1504" s="30"/>
      <c r="J1504" s="30"/>
      <c r="K1504" s="30"/>
      <c r="L1504" s="30"/>
      <c r="M1504" s="30"/>
      <c r="N1504" s="30"/>
      <c r="O1504" s="30"/>
      <c r="P1504" s="30"/>
      <c r="Q1504" s="30"/>
      <c r="R1504" s="30"/>
      <c r="S1504" s="30"/>
      <c r="T1504" s="30"/>
      <c r="U1504" s="30"/>
      <c r="V1504" s="30"/>
      <c r="W1504" s="30"/>
      <c r="X1504" s="30"/>
      <c r="Y1504" s="30"/>
      <c r="Z1504" s="30"/>
      <c r="AA1504" s="30"/>
      <c r="AB1504" s="30"/>
      <c r="AC1504" s="30"/>
      <c r="AD1504" s="30"/>
      <c r="AE1504" s="30"/>
      <c r="AF1504" s="30"/>
      <c r="AG1504" s="30"/>
      <c r="AH1504" s="30"/>
      <c r="AI1504" s="30"/>
      <c r="AJ1504" s="30"/>
      <c r="AK1504" s="30"/>
      <c r="AL1504" s="30"/>
      <c r="AM1504" s="30"/>
      <c r="AN1504" s="30"/>
      <c r="AO1504" s="30"/>
      <c r="AP1504" s="30"/>
      <c r="AQ1504" s="30"/>
      <c r="AR1504" s="30"/>
      <c r="AS1504" s="30"/>
      <c r="AT1504" s="30"/>
      <c r="AU1504" s="30"/>
      <c r="AV1504" s="30"/>
      <c r="AW1504" s="30"/>
      <c r="AX1504" s="30"/>
      <c r="AY1504" s="30"/>
      <c r="AZ1504" s="30"/>
      <c r="BA1504" s="30"/>
      <c r="BB1504" s="30"/>
      <c r="BC1504" s="30"/>
      <c r="BD1504" s="30"/>
      <c r="BE1504" s="30"/>
      <c r="BF1504" s="30"/>
      <c r="BG1504" s="30"/>
      <c r="BH1504" s="30"/>
      <c r="BI1504" s="30"/>
      <c r="BJ1504" s="30"/>
      <c r="BK1504" s="30"/>
      <c r="BL1504" s="30"/>
      <c r="BM1504" s="30"/>
      <c r="BN1504" s="30"/>
      <c r="BO1504" s="30"/>
      <c r="BP1504" s="30"/>
      <c r="BQ1504" s="30"/>
      <c r="BR1504" s="30"/>
      <c r="BS1504" s="30"/>
      <c r="BT1504" s="30"/>
      <c r="BU1504" s="30"/>
      <c r="BV1504" s="30"/>
      <c r="BW1504" s="30"/>
      <c r="BX1504" s="30"/>
      <c r="BY1504" s="30"/>
      <c r="BZ1504" s="30"/>
      <c r="CA1504" s="30"/>
      <c r="CB1504" s="30"/>
      <c r="CC1504" s="30"/>
      <c r="CD1504" s="30"/>
      <c r="CE1504" s="30"/>
      <c r="CF1504" s="30"/>
      <c r="CG1504" s="30"/>
      <c r="CH1504" s="30"/>
      <c r="CI1504" s="30"/>
      <c r="CJ1504" s="30"/>
      <c r="CK1504" s="30"/>
      <c r="CL1504" s="30"/>
      <c r="CM1504" s="30"/>
      <c r="CN1504" s="30"/>
      <c r="CO1504" s="30"/>
      <c r="CP1504" s="30"/>
      <c r="CQ1504" s="30"/>
      <c r="CR1504" s="30"/>
    </row>
    <row r="1505" spans="1:96" x14ac:dyDescent="0.25">
      <c r="A1505" s="30" t="s">
        <v>1477</v>
      </c>
      <c r="B1505" s="30">
        <v>7156</v>
      </c>
      <c r="C1505" s="30" t="s">
        <v>2980</v>
      </c>
      <c r="D1505" s="30">
        <v>3147</v>
      </c>
      <c r="E1505" s="30"/>
      <c r="F1505" s="30"/>
      <c r="G1505" s="30"/>
      <c r="H1505" s="30"/>
      <c r="I1505" s="30"/>
      <c r="J1505" s="30"/>
      <c r="K1505" s="30"/>
      <c r="L1505" s="30"/>
      <c r="M1505" s="30"/>
      <c r="N1505" s="30"/>
      <c r="O1505" s="30"/>
      <c r="P1505" s="30"/>
      <c r="Q1505" s="30"/>
      <c r="R1505" s="30"/>
      <c r="S1505" s="30"/>
      <c r="T1505" s="30"/>
      <c r="U1505" s="30"/>
      <c r="V1505" s="30"/>
      <c r="W1505" s="30"/>
      <c r="X1505" s="30"/>
      <c r="Y1505" s="30"/>
      <c r="Z1505" s="30"/>
      <c r="AA1505" s="30"/>
      <c r="AB1505" s="30"/>
      <c r="AC1505" s="30"/>
      <c r="AD1505" s="30"/>
      <c r="AE1505" s="30"/>
      <c r="AF1505" s="30"/>
      <c r="AG1505" s="30"/>
      <c r="AH1505" s="30"/>
      <c r="AI1505" s="30"/>
      <c r="AJ1505" s="30"/>
      <c r="AK1505" s="30"/>
      <c r="AL1505" s="30"/>
      <c r="AM1505" s="30"/>
      <c r="AN1505" s="30"/>
      <c r="AO1505" s="30"/>
      <c r="AP1505" s="30"/>
      <c r="AQ1505" s="30"/>
      <c r="AR1505" s="30"/>
      <c r="AS1505" s="30"/>
      <c r="AT1505" s="30"/>
      <c r="AU1505" s="30"/>
      <c r="AV1505" s="30"/>
      <c r="AW1505" s="30"/>
      <c r="AX1505" s="30"/>
      <c r="AY1505" s="30"/>
      <c r="AZ1505" s="30"/>
      <c r="BA1505" s="30"/>
      <c r="BB1505" s="30"/>
      <c r="BC1505" s="30"/>
      <c r="BD1505" s="30"/>
      <c r="BE1505" s="30"/>
      <c r="BF1505" s="30"/>
      <c r="BG1505" s="30"/>
      <c r="BH1505" s="30"/>
      <c r="BI1505" s="30"/>
      <c r="BJ1505" s="30"/>
      <c r="BK1505" s="30"/>
      <c r="BL1505" s="30"/>
      <c r="BM1505" s="30"/>
      <c r="BN1505" s="30"/>
      <c r="BO1505" s="30"/>
      <c r="BP1505" s="30"/>
      <c r="BQ1505" s="30"/>
      <c r="BR1505" s="30"/>
      <c r="BS1505" s="30"/>
      <c r="BT1505" s="30"/>
      <c r="BU1505" s="30"/>
      <c r="BV1505" s="30"/>
      <c r="BW1505" s="30"/>
      <c r="BX1505" s="30"/>
      <c r="BY1505" s="30"/>
      <c r="BZ1505" s="30"/>
      <c r="CA1505" s="30"/>
      <c r="CB1505" s="30"/>
      <c r="CC1505" s="30"/>
      <c r="CD1505" s="30"/>
      <c r="CE1505" s="30"/>
      <c r="CF1505" s="30"/>
      <c r="CG1505" s="30"/>
      <c r="CH1505" s="30"/>
      <c r="CI1505" s="30"/>
      <c r="CJ1505" s="30"/>
      <c r="CK1505" s="30"/>
      <c r="CL1505" s="30"/>
      <c r="CM1505" s="30"/>
      <c r="CN1505" s="30"/>
      <c r="CO1505" s="30"/>
      <c r="CP1505" s="30"/>
      <c r="CQ1505" s="30"/>
      <c r="CR1505" s="30"/>
    </row>
    <row r="1506" spans="1:96" x14ac:dyDescent="0.25">
      <c r="A1506" s="30" t="s">
        <v>1478</v>
      </c>
      <c r="B1506" s="30">
        <v>7158</v>
      </c>
      <c r="C1506" s="30" t="s">
        <v>2706</v>
      </c>
      <c r="D1506" s="30">
        <v>130</v>
      </c>
      <c r="E1506" s="30"/>
      <c r="F1506" s="30"/>
      <c r="G1506" s="30"/>
      <c r="H1506" s="30"/>
      <c r="I1506" s="30"/>
      <c r="J1506" s="30"/>
      <c r="K1506" s="30"/>
      <c r="L1506" s="30"/>
      <c r="M1506" s="30"/>
      <c r="N1506" s="30"/>
      <c r="O1506" s="30"/>
      <c r="P1506" s="30"/>
      <c r="Q1506" s="30"/>
      <c r="R1506" s="30"/>
      <c r="S1506" s="30"/>
      <c r="T1506" s="30"/>
      <c r="U1506" s="30"/>
      <c r="V1506" s="30"/>
      <c r="W1506" s="30"/>
      <c r="X1506" s="30"/>
      <c r="Y1506" s="30"/>
      <c r="Z1506" s="30"/>
      <c r="AA1506" s="30"/>
      <c r="AB1506" s="30"/>
      <c r="AC1506" s="30"/>
      <c r="AD1506" s="30"/>
      <c r="AE1506" s="30"/>
      <c r="AF1506" s="30"/>
      <c r="AG1506" s="30"/>
      <c r="AH1506" s="30"/>
      <c r="AI1506" s="30"/>
      <c r="AJ1506" s="30"/>
      <c r="AK1506" s="30"/>
      <c r="AL1506" s="30"/>
      <c r="AM1506" s="30"/>
      <c r="AN1506" s="30"/>
      <c r="AO1506" s="30"/>
      <c r="AP1506" s="30"/>
      <c r="AQ1506" s="30"/>
      <c r="AR1506" s="30"/>
      <c r="AS1506" s="30"/>
      <c r="AT1506" s="30"/>
      <c r="AU1506" s="30"/>
      <c r="AV1506" s="30"/>
      <c r="AW1506" s="30"/>
      <c r="AX1506" s="30"/>
      <c r="AY1506" s="30"/>
      <c r="AZ1506" s="30"/>
      <c r="BA1506" s="30"/>
      <c r="BB1506" s="30"/>
      <c r="BC1506" s="30"/>
      <c r="BD1506" s="30"/>
      <c r="BE1506" s="30"/>
      <c r="BF1506" s="30"/>
      <c r="BG1506" s="30"/>
      <c r="BH1506" s="30"/>
      <c r="BI1506" s="30"/>
      <c r="BJ1506" s="30"/>
      <c r="BK1506" s="30"/>
      <c r="BL1506" s="30"/>
      <c r="BM1506" s="30"/>
      <c r="BN1506" s="30"/>
      <c r="BO1506" s="30"/>
      <c r="BP1506" s="30"/>
      <c r="BQ1506" s="30"/>
      <c r="BR1506" s="30"/>
      <c r="BS1506" s="30"/>
      <c r="BT1506" s="30"/>
      <c r="BU1506" s="30"/>
      <c r="BV1506" s="30"/>
      <c r="BW1506" s="30"/>
      <c r="BX1506" s="30"/>
      <c r="BY1506" s="30"/>
      <c r="BZ1506" s="30"/>
      <c r="CA1506" s="30"/>
      <c r="CB1506" s="30"/>
      <c r="CC1506" s="30"/>
      <c r="CD1506" s="30"/>
      <c r="CE1506" s="30"/>
      <c r="CF1506" s="30"/>
      <c r="CG1506" s="30"/>
      <c r="CH1506" s="30"/>
      <c r="CI1506" s="30"/>
      <c r="CJ1506" s="30"/>
      <c r="CK1506" s="30"/>
      <c r="CL1506" s="30"/>
      <c r="CM1506" s="30"/>
      <c r="CN1506" s="30"/>
      <c r="CO1506" s="30"/>
      <c r="CP1506" s="30"/>
      <c r="CQ1506" s="30"/>
      <c r="CR1506" s="30"/>
    </row>
    <row r="1507" spans="1:96" x14ac:dyDescent="0.25">
      <c r="A1507" s="30" t="s">
        <v>1479</v>
      </c>
      <c r="B1507" s="30">
        <v>7157</v>
      </c>
      <c r="C1507" s="30" t="s">
        <v>2671</v>
      </c>
      <c r="D1507" s="30">
        <v>470</v>
      </c>
      <c r="E1507" s="30"/>
      <c r="F1507" s="30"/>
      <c r="G1507" s="30"/>
      <c r="H1507" s="30"/>
      <c r="I1507" s="30"/>
      <c r="J1507" s="30"/>
      <c r="K1507" s="30"/>
      <c r="L1507" s="30"/>
      <c r="M1507" s="30"/>
      <c r="N1507" s="30"/>
      <c r="O1507" s="30"/>
      <c r="P1507" s="30"/>
      <c r="Q1507" s="30"/>
      <c r="R1507" s="30"/>
      <c r="S1507" s="30"/>
      <c r="T1507" s="30"/>
      <c r="U1507" s="30"/>
      <c r="V1507" s="30"/>
      <c r="W1507" s="30"/>
      <c r="X1507" s="30"/>
      <c r="Y1507" s="30"/>
      <c r="Z1507" s="30"/>
      <c r="AA1507" s="30"/>
      <c r="AB1507" s="30"/>
      <c r="AC1507" s="30"/>
      <c r="AD1507" s="30"/>
      <c r="AE1507" s="30"/>
      <c r="AF1507" s="30"/>
      <c r="AG1507" s="30"/>
      <c r="AH1507" s="30"/>
      <c r="AI1507" s="30"/>
      <c r="AJ1507" s="30"/>
      <c r="AK1507" s="30"/>
      <c r="AL1507" s="30"/>
      <c r="AM1507" s="30"/>
      <c r="AN1507" s="30"/>
      <c r="AO1507" s="30"/>
      <c r="AP1507" s="30"/>
      <c r="AQ1507" s="30"/>
      <c r="AR1507" s="30"/>
      <c r="AS1507" s="30"/>
      <c r="AT1507" s="30"/>
      <c r="AU1507" s="30"/>
      <c r="AV1507" s="30"/>
      <c r="AW1507" s="30"/>
      <c r="AX1507" s="30"/>
      <c r="AY1507" s="30"/>
      <c r="AZ1507" s="30"/>
      <c r="BA1507" s="30"/>
      <c r="BB1507" s="30"/>
      <c r="BC1507" s="30"/>
      <c r="BD1507" s="30"/>
      <c r="BE1507" s="30"/>
      <c r="BF1507" s="30"/>
      <c r="BG1507" s="30"/>
      <c r="BH1507" s="30"/>
      <c r="BI1507" s="30"/>
      <c r="BJ1507" s="30"/>
      <c r="BK1507" s="30"/>
      <c r="BL1507" s="30"/>
      <c r="BM1507" s="30"/>
      <c r="BN1507" s="30"/>
      <c r="BO1507" s="30"/>
      <c r="BP1507" s="30"/>
      <c r="BQ1507" s="30"/>
      <c r="BR1507" s="30"/>
      <c r="BS1507" s="30"/>
      <c r="BT1507" s="30"/>
      <c r="BU1507" s="30"/>
      <c r="BV1507" s="30"/>
      <c r="BW1507" s="30"/>
      <c r="BX1507" s="30"/>
      <c r="BY1507" s="30"/>
      <c r="BZ1507" s="30"/>
      <c r="CA1507" s="30"/>
      <c r="CB1507" s="30"/>
      <c r="CC1507" s="30"/>
      <c r="CD1507" s="30"/>
      <c r="CE1507" s="30"/>
      <c r="CF1507" s="30"/>
      <c r="CG1507" s="30"/>
      <c r="CH1507" s="30"/>
      <c r="CI1507" s="30"/>
      <c r="CJ1507" s="30"/>
      <c r="CK1507" s="30"/>
      <c r="CL1507" s="30"/>
      <c r="CM1507" s="30"/>
      <c r="CN1507" s="30"/>
      <c r="CO1507" s="30"/>
      <c r="CP1507" s="30"/>
      <c r="CQ1507" s="30"/>
      <c r="CR1507" s="30"/>
    </row>
    <row r="1508" spans="1:96" x14ac:dyDescent="0.25">
      <c r="A1508" s="30" t="s">
        <v>1480</v>
      </c>
      <c r="B1508" s="30">
        <v>7129</v>
      </c>
      <c r="C1508" s="30" t="s">
        <v>2800</v>
      </c>
      <c r="D1508" s="30">
        <v>40</v>
      </c>
      <c r="E1508" s="30"/>
      <c r="F1508" s="30"/>
      <c r="G1508" s="30"/>
      <c r="H1508" s="30"/>
      <c r="I1508" s="30"/>
      <c r="J1508" s="30"/>
      <c r="K1508" s="30"/>
      <c r="L1508" s="30"/>
      <c r="M1508" s="30"/>
      <c r="N1508" s="30"/>
      <c r="O1508" s="30"/>
      <c r="P1508" s="30"/>
      <c r="Q1508" s="30"/>
      <c r="R1508" s="30"/>
      <c r="S1508" s="30"/>
      <c r="T1508" s="30"/>
      <c r="U1508" s="30"/>
      <c r="V1508" s="30"/>
      <c r="W1508" s="30"/>
      <c r="X1508" s="30"/>
      <c r="Y1508" s="30"/>
      <c r="Z1508" s="30"/>
      <c r="AA1508" s="30"/>
      <c r="AB1508" s="30"/>
      <c r="AC1508" s="30"/>
      <c r="AD1508" s="30"/>
      <c r="AE1508" s="30"/>
      <c r="AF1508" s="30"/>
      <c r="AG1508" s="30"/>
      <c r="AH1508" s="30"/>
      <c r="AI1508" s="30"/>
      <c r="AJ1508" s="30"/>
      <c r="AK1508" s="30"/>
      <c r="AL1508" s="30"/>
      <c r="AM1508" s="30"/>
      <c r="AN1508" s="30"/>
      <c r="AO1508" s="30"/>
      <c r="AP1508" s="30"/>
      <c r="AQ1508" s="30"/>
      <c r="AR1508" s="30"/>
      <c r="AS1508" s="30"/>
      <c r="AT1508" s="30"/>
      <c r="AU1508" s="30"/>
      <c r="AV1508" s="30"/>
      <c r="AW1508" s="30"/>
      <c r="AX1508" s="30"/>
      <c r="AY1508" s="30"/>
      <c r="AZ1508" s="30"/>
      <c r="BA1508" s="30"/>
      <c r="BB1508" s="30"/>
      <c r="BC1508" s="30"/>
      <c r="BD1508" s="30"/>
      <c r="BE1508" s="30"/>
      <c r="BF1508" s="30"/>
      <c r="BG1508" s="30"/>
      <c r="BH1508" s="30"/>
      <c r="BI1508" s="30"/>
      <c r="BJ1508" s="30"/>
      <c r="BK1508" s="30"/>
      <c r="BL1508" s="30"/>
      <c r="BM1508" s="30"/>
      <c r="BN1508" s="30"/>
      <c r="BO1508" s="30"/>
      <c r="BP1508" s="30"/>
      <c r="BQ1508" s="30"/>
      <c r="BR1508" s="30"/>
      <c r="BS1508" s="30"/>
      <c r="BT1508" s="30"/>
      <c r="BU1508" s="30"/>
      <c r="BV1508" s="30"/>
      <c r="BW1508" s="30"/>
      <c r="BX1508" s="30"/>
      <c r="BY1508" s="30"/>
      <c r="BZ1508" s="30"/>
      <c r="CA1508" s="30"/>
      <c r="CB1508" s="30"/>
      <c r="CC1508" s="30"/>
      <c r="CD1508" s="30"/>
      <c r="CE1508" s="30"/>
      <c r="CF1508" s="30"/>
      <c r="CG1508" s="30"/>
      <c r="CH1508" s="30"/>
      <c r="CI1508" s="30"/>
      <c r="CJ1508" s="30"/>
      <c r="CK1508" s="30"/>
      <c r="CL1508" s="30"/>
      <c r="CM1508" s="30"/>
      <c r="CN1508" s="30"/>
      <c r="CO1508" s="30"/>
      <c r="CP1508" s="30"/>
      <c r="CQ1508" s="30"/>
      <c r="CR1508" s="30"/>
    </row>
    <row r="1509" spans="1:96" x14ac:dyDescent="0.25">
      <c r="A1509" s="30" t="s">
        <v>1481</v>
      </c>
      <c r="B1509" s="30">
        <v>7131</v>
      </c>
      <c r="C1509" s="30" t="s">
        <v>2800</v>
      </c>
      <c r="D1509" s="30">
        <v>40</v>
      </c>
      <c r="E1509" s="30"/>
      <c r="F1509" s="30"/>
      <c r="G1509" s="30"/>
      <c r="H1509" s="30"/>
      <c r="I1509" s="30"/>
      <c r="J1509" s="30"/>
      <c r="K1509" s="30"/>
      <c r="L1509" s="30"/>
      <c r="M1509" s="30"/>
      <c r="N1509" s="30"/>
      <c r="O1509" s="30"/>
      <c r="P1509" s="30"/>
      <c r="Q1509" s="30"/>
      <c r="R1509" s="30"/>
      <c r="S1509" s="30"/>
      <c r="T1509" s="30"/>
      <c r="U1509" s="30"/>
      <c r="V1509" s="30"/>
      <c r="W1509" s="30"/>
      <c r="X1509" s="30"/>
      <c r="Y1509" s="30"/>
      <c r="Z1509" s="30"/>
      <c r="AA1509" s="30"/>
      <c r="AB1509" s="30"/>
      <c r="AC1509" s="30"/>
      <c r="AD1509" s="30"/>
      <c r="AE1509" s="30"/>
      <c r="AF1509" s="30"/>
      <c r="AG1509" s="30"/>
      <c r="AH1509" s="30"/>
      <c r="AI1509" s="30"/>
      <c r="AJ1509" s="30"/>
      <c r="AK1509" s="30"/>
      <c r="AL1509" s="30"/>
      <c r="AM1509" s="30"/>
      <c r="AN1509" s="30"/>
      <c r="AO1509" s="30"/>
      <c r="AP1509" s="30"/>
      <c r="AQ1509" s="30"/>
      <c r="AR1509" s="30"/>
      <c r="AS1509" s="30"/>
      <c r="AT1509" s="30"/>
      <c r="AU1509" s="30"/>
      <c r="AV1509" s="30"/>
      <c r="AW1509" s="30"/>
      <c r="AX1509" s="30"/>
      <c r="AY1509" s="30"/>
      <c r="AZ1509" s="30"/>
      <c r="BA1509" s="30"/>
      <c r="BB1509" s="30"/>
      <c r="BC1509" s="30"/>
      <c r="BD1509" s="30"/>
      <c r="BE1509" s="30"/>
      <c r="BF1509" s="30"/>
      <c r="BG1509" s="30"/>
      <c r="BH1509" s="30"/>
      <c r="BI1509" s="30"/>
      <c r="BJ1509" s="30"/>
      <c r="BK1509" s="30"/>
      <c r="BL1509" s="30"/>
      <c r="BM1509" s="30"/>
      <c r="BN1509" s="30"/>
      <c r="BO1509" s="30"/>
      <c r="BP1509" s="30"/>
      <c r="BQ1509" s="30"/>
      <c r="BR1509" s="30"/>
      <c r="BS1509" s="30"/>
      <c r="BT1509" s="30"/>
      <c r="BU1509" s="30"/>
      <c r="BV1509" s="30"/>
      <c r="BW1509" s="30"/>
      <c r="BX1509" s="30"/>
      <c r="BY1509" s="30"/>
      <c r="BZ1509" s="30"/>
      <c r="CA1509" s="30"/>
      <c r="CB1509" s="30"/>
      <c r="CC1509" s="30"/>
      <c r="CD1509" s="30"/>
      <c r="CE1509" s="30"/>
      <c r="CF1509" s="30"/>
      <c r="CG1509" s="30"/>
      <c r="CH1509" s="30"/>
      <c r="CI1509" s="30"/>
      <c r="CJ1509" s="30"/>
      <c r="CK1509" s="30"/>
      <c r="CL1509" s="30"/>
      <c r="CM1509" s="30"/>
      <c r="CN1509" s="30"/>
      <c r="CO1509" s="30"/>
      <c r="CP1509" s="30"/>
      <c r="CQ1509" s="30"/>
      <c r="CR1509" s="30"/>
    </row>
    <row r="1510" spans="1:96" x14ac:dyDescent="0.25">
      <c r="A1510" s="30" t="s">
        <v>1482</v>
      </c>
      <c r="B1510" s="30">
        <v>7165</v>
      </c>
      <c r="C1510" s="30" t="s">
        <v>2792</v>
      </c>
      <c r="D1510" s="30">
        <v>1080</v>
      </c>
      <c r="E1510" s="30"/>
      <c r="F1510" s="30"/>
      <c r="G1510" s="30"/>
      <c r="H1510" s="30"/>
      <c r="I1510" s="30"/>
      <c r="J1510" s="30"/>
      <c r="K1510" s="30"/>
      <c r="L1510" s="30"/>
      <c r="M1510" s="30"/>
      <c r="N1510" s="30"/>
      <c r="O1510" s="30"/>
      <c r="P1510" s="30"/>
      <c r="Q1510" s="30"/>
      <c r="R1510" s="30"/>
      <c r="S1510" s="30"/>
      <c r="T1510" s="30"/>
      <c r="U1510" s="30"/>
      <c r="V1510" s="30"/>
      <c r="W1510" s="30"/>
      <c r="X1510" s="30"/>
      <c r="Y1510" s="30"/>
      <c r="Z1510" s="30"/>
      <c r="AA1510" s="30"/>
      <c r="AB1510" s="30"/>
      <c r="AC1510" s="30"/>
      <c r="AD1510" s="30"/>
      <c r="AE1510" s="30"/>
      <c r="AF1510" s="30"/>
      <c r="AG1510" s="30"/>
      <c r="AH1510" s="30"/>
      <c r="AI1510" s="30"/>
      <c r="AJ1510" s="30"/>
      <c r="AK1510" s="30"/>
      <c r="AL1510" s="30"/>
      <c r="AM1510" s="30"/>
      <c r="AN1510" s="30"/>
      <c r="AO1510" s="30"/>
      <c r="AP1510" s="30"/>
      <c r="AQ1510" s="30"/>
      <c r="AR1510" s="30"/>
      <c r="AS1510" s="30"/>
      <c r="AT1510" s="30"/>
      <c r="AU1510" s="30"/>
      <c r="AV1510" s="30"/>
      <c r="AW1510" s="30"/>
      <c r="AX1510" s="30"/>
      <c r="AY1510" s="30"/>
      <c r="AZ1510" s="30"/>
      <c r="BA1510" s="30"/>
      <c r="BB1510" s="30"/>
      <c r="BC1510" s="30"/>
      <c r="BD1510" s="30"/>
      <c r="BE1510" s="30"/>
      <c r="BF1510" s="30"/>
      <c r="BG1510" s="30"/>
      <c r="BH1510" s="30"/>
      <c r="BI1510" s="30"/>
      <c r="BJ1510" s="30"/>
      <c r="BK1510" s="30"/>
      <c r="BL1510" s="30"/>
      <c r="BM1510" s="30"/>
      <c r="BN1510" s="30"/>
      <c r="BO1510" s="30"/>
      <c r="BP1510" s="30"/>
      <c r="BQ1510" s="30"/>
      <c r="BR1510" s="30"/>
      <c r="BS1510" s="30"/>
      <c r="BT1510" s="30"/>
      <c r="BU1510" s="30"/>
      <c r="BV1510" s="30"/>
      <c r="BW1510" s="30"/>
      <c r="BX1510" s="30"/>
      <c r="BY1510" s="30"/>
      <c r="BZ1510" s="30"/>
      <c r="CA1510" s="30"/>
      <c r="CB1510" s="30"/>
      <c r="CC1510" s="30"/>
      <c r="CD1510" s="30"/>
      <c r="CE1510" s="30"/>
      <c r="CF1510" s="30"/>
      <c r="CG1510" s="30"/>
      <c r="CH1510" s="30"/>
      <c r="CI1510" s="30"/>
      <c r="CJ1510" s="30"/>
      <c r="CK1510" s="30"/>
      <c r="CL1510" s="30"/>
      <c r="CM1510" s="30"/>
      <c r="CN1510" s="30"/>
      <c r="CO1510" s="30"/>
      <c r="CP1510" s="30"/>
      <c r="CQ1510" s="30"/>
      <c r="CR1510" s="30"/>
    </row>
    <row r="1511" spans="1:96" x14ac:dyDescent="0.25">
      <c r="A1511" s="30" t="s">
        <v>1483</v>
      </c>
      <c r="B1511" s="30">
        <v>7153</v>
      </c>
      <c r="C1511" s="30" t="s">
        <v>2640</v>
      </c>
      <c r="D1511" s="30">
        <v>2700</v>
      </c>
      <c r="E1511" s="30"/>
      <c r="F1511" s="30"/>
      <c r="G1511" s="30"/>
      <c r="H1511" s="30"/>
      <c r="I1511" s="30"/>
      <c r="J1511" s="30"/>
      <c r="K1511" s="30"/>
      <c r="L1511" s="30"/>
      <c r="M1511" s="30"/>
      <c r="N1511" s="30"/>
      <c r="O1511" s="30"/>
      <c r="P1511" s="30"/>
      <c r="Q1511" s="30"/>
      <c r="R1511" s="30"/>
      <c r="S1511" s="30"/>
      <c r="T1511" s="30"/>
      <c r="U1511" s="30"/>
      <c r="V1511" s="30"/>
      <c r="W1511" s="30"/>
      <c r="X1511" s="30"/>
      <c r="Y1511" s="30"/>
      <c r="Z1511" s="30"/>
      <c r="AA1511" s="30"/>
      <c r="AB1511" s="30"/>
      <c r="AC1511" s="30"/>
      <c r="AD1511" s="30"/>
      <c r="AE1511" s="30"/>
      <c r="AF1511" s="30"/>
      <c r="AG1511" s="30"/>
      <c r="AH1511" s="30"/>
      <c r="AI1511" s="30"/>
      <c r="AJ1511" s="30"/>
      <c r="AK1511" s="30"/>
      <c r="AL1511" s="30"/>
      <c r="AM1511" s="30"/>
      <c r="AN1511" s="30"/>
      <c r="AO1511" s="30"/>
      <c r="AP1511" s="30"/>
      <c r="AQ1511" s="30"/>
      <c r="AR1511" s="30"/>
      <c r="AS1511" s="30"/>
      <c r="AT1511" s="30"/>
      <c r="AU1511" s="30"/>
      <c r="AV1511" s="30"/>
      <c r="AW1511" s="30"/>
      <c r="AX1511" s="30"/>
      <c r="AY1511" s="30"/>
      <c r="AZ1511" s="30"/>
      <c r="BA1511" s="30"/>
      <c r="BB1511" s="30"/>
      <c r="BC1511" s="30"/>
      <c r="BD1511" s="30"/>
      <c r="BE1511" s="30"/>
      <c r="BF1511" s="30"/>
      <c r="BG1511" s="30"/>
      <c r="BH1511" s="30"/>
      <c r="BI1511" s="30"/>
      <c r="BJ1511" s="30"/>
      <c r="BK1511" s="30"/>
      <c r="BL1511" s="30"/>
      <c r="BM1511" s="30"/>
      <c r="BN1511" s="30"/>
      <c r="BO1511" s="30"/>
      <c r="BP1511" s="30"/>
      <c r="BQ1511" s="30"/>
      <c r="BR1511" s="30"/>
      <c r="BS1511" s="30"/>
      <c r="BT1511" s="30"/>
      <c r="BU1511" s="30"/>
      <c r="BV1511" s="30"/>
      <c r="BW1511" s="30"/>
      <c r="BX1511" s="30"/>
      <c r="BY1511" s="30"/>
      <c r="BZ1511" s="30"/>
      <c r="CA1511" s="30"/>
      <c r="CB1511" s="30"/>
      <c r="CC1511" s="30"/>
      <c r="CD1511" s="30"/>
      <c r="CE1511" s="30"/>
      <c r="CF1511" s="30"/>
      <c r="CG1511" s="30"/>
      <c r="CH1511" s="30"/>
      <c r="CI1511" s="30"/>
      <c r="CJ1511" s="30"/>
      <c r="CK1511" s="30"/>
      <c r="CL1511" s="30"/>
      <c r="CM1511" s="30"/>
      <c r="CN1511" s="30"/>
      <c r="CO1511" s="30"/>
      <c r="CP1511" s="30"/>
      <c r="CQ1511" s="30"/>
      <c r="CR1511" s="30"/>
    </row>
    <row r="1512" spans="1:96" x14ac:dyDescent="0.25">
      <c r="A1512" s="30" t="s">
        <v>1484</v>
      </c>
      <c r="B1512" s="30">
        <v>7161</v>
      </c>
      <c r="C1512" s="30" t="s">
        <v>2764</v>
      </c>
      <c r="D1512" s="30">
        <v>1550</v>
      </c>
      <c r="E1512" s="30"/>
      <c r="F1512" s="30"/>
      <c r="G1512" s="30"/>
      <c r="H1512" s="30"/>
      <c r="I1512" s="30"/>
      <c r="J1512" s="30"/>
      <c r="K1512" s="30"/>
      <c r="L1512" s="30"/>
      <c r="M1512" s="30"/>
      <c r="N1512" s="30"/>
      <c r="O1512" s="30"/>
      <c r="P1512" s="30"/>
      <c r="Q1512" s="30"/>
      <c r="R1512" s="30"/>
      <c r="S1512" s="30"/>
      <c r="T1512" s="30"/>
      <c r="U1512" s="30"/>
      <c r="V1512" s="30"/>
      <c r="W1512" s="30"/>
      <c r="X1512" s="30"/>
      <c r="Y1512" s="30"/>
      <c r="Z1512" s="30"/>
      <c r="AA1512" s="30"/>
      <c r="AB1512" s="30"/>
      <c r="AC1512" s="30"/>
      <c r="AD1512" s="30"/>
      <c r="AE1512" s="30"/>
      <c r="AF1512" s="30"/>
      <c r="AG1512" s="30"/>
      <c r="AH1512" s="30"/>
      <c r="AI1512" s="30"/>
      <c r="AJ1512" s="30"/>
      <c r="AK1512" s="30"/>
      <c r="AL1512" s="30"/>
      <c r="AM1512" s="30"/>
      <c r="AN1512" s="30"/>
      <c r="AO1512" s="30"/>
      <c r="AP1512" s="30"/>
      <c r="AQ1512" s="30"/>
      <c r="AR1512" s="30"/>
      <c r="AS1512" s="30"/>
      <c r="AT1512" s="30"/>
      <c r="AU1512" s="30"/>
      <c r="AV1512" s="30"/>
      <c r="AW1512" s="30"/>
      <c r="AX1512" s="30"/>
      <c r="AY1512" s="30"/>
      <c r="AZ1512" s="30"/>
      <c r="BA1512" s="30"/>
      <c r="BB1512" s="30"/>
      <c r="BC1512" s="30"/>
      <c r="BD1512" s="30"/>
      <c r="BE1512" s="30"/>
      <c r="BF1512" s="30"/>
      <c r="BG1512" s="30"/>
      <c r="BH1512" s="30"/>
      <c r="BI1512" s="30"/>
      <c r="BJ1512" s="30"/>
      <c r="BK1512" s="30"/>
      <c r="BL1512" s="30"/>
      <c r="BM1512" s="30"/>
      <c r="BN1512" s="30"/>
      <c r="BO1512" s="30"/>
      <c r="BP1512" s="30"/>
      <c r="BQ1512" s="30"/>
      <c r="BR1512" s="30"/>
      <c r="BS1512" s="30"/>
      <c r="BT1512" s="30"/>
      <c r="BU1512" s="30"/>
      <c r="BV1512" s="30"/>
      <c r="BW1512" s="30"/>
      <c r="BX1512" s="30"/>
      <c r="BY1512" s="30"/>
      <c r="BZ1512" s="30"/>
      <c r="CA1512" s="30"/>
      <c r="CB1512" s="30"/>
      <c r="CC1512" s="30"/>
      <c r="CD1512" s="30"/>
      <c r="CE1512" s="30"/>
      <c r="CF1512" s="30"/>
      <c r="CG1512" s="30"/>
      <c r="CH1512" s="30"/>
      <c r="CI1512" s="30"/>
      <c r="CJ1512" s="30"/>
      <c r="CK1512" s="30"/>
      <c r="CL1512" s="30"/>
      <c r="CM1512" s="30"/>
      <c r="CN1512" s="30"/>
      <c r="CO1512" s="30"/>
      <c r="CP1512" s="30"/>
      <c r="CQ1512" s="30"/>
      <c r="CR1512" s="30"/>
    </row>
    <row r="1513" spans="1:96" x14ac:dyDescent="0.25">
      <c r="A1513" s="30" t="s">
        <v>1485</v>
      </c>
      <c r="B1513" s="30">
        <v>7160</v>
      </c>
      <c r="C1513" s="30" t="s">
        <v>2981</v>
      </c>
      <c r="D1513" s="30">
        <v>1590</v>
      </c>
      <c r="E1513" s="30"/>
      <c r="F1513" s="30"/>
      <c r="G1513" s="30"/>
      <c r="H1513" s="30"/>
      <c r="I1513" s="30"/>
      <c r="J1513" s="30"/>
      <c r="K1513" s="30"/>
      <c r="L1513" s="30"/>
      <c r="M1513" s="30"/>
      <c r="N1513" s="30"/>
      <c r="O1513" s="30"/>
      <c r="P1513" s="30"/>
      <c r="Q1513" s="30"/>
      <c r="R1513" s="30"/>
      <c r="S1513" s="30"/>
      <c r="T1513" s="30"/>
      <c r="U1513" s="30"/>
      <c r="V1513" s="30"/>
      <c r="W1513" s="30"/>
      <c r="X1513" s="30"/>
      <c r="Y1513" s="30"/>
      <c r="Z1513" s="30"/>
      <c r="AA1513" s="30"/>
      <c r="AB1513" s="30"/>
      <c r="AC1513" s="30"/>
      <c r="AD1513" s="30"/>
      <c r="AE1513" s="30"/>
      <c r="AF1513" s="30"/>
      <c r="AG1513" s="30"/>
      <c r="AH1513" s="30"/>
      <c r="AI1513" s="30"/>
      <c r="AJ1513" s="30"/>
      <c r="AK1513" s="30"/>
      <c r="AL1513" s="30"/>
      <c r="AM1513" s="30"/>
      <c r="AN1513" s="30"/>
      <c r="AO1513" s="30"/>
      <c r="AP1513" s="30"/>
      <c r="AQ1513" s="30"/>
      <c r="AR1513" s="30"/>
      <c r="AS1513" s="30"/>
      <c r="AT1513" s="30"/>
      <c r="AU1513" s="30"/>
      <c r="AV1513" s="30"/>
      <c r="AW1513" s="30"/>
      <c r="AX1513" s="30"/>
      <c r="AY1513" s="30"/>
      <c r="AZ1513" s="30"/>
      <c r="BA1513" s="30"/>
      <c r="BB1513" s="30"/>
      <c r="BC1513" s="30"/>
      <c r="BD1513" s="30"/>
      <c r="BE1513" s="30"/>
      <c r="BF1513" s="30"/>
      <c r="BG1513" s="30"/>
      <c r="BH1513" s="30"/>
      <c r="BI1513" s="30"/>
      <c r="BJ1513" s="30"/>
      <c r="BK1513" s="30"/>
      <c r="BL1513" s="30"/>
      <c r="BM1513" s="30"/>
      <c r="BN1513" s="30"/>
      <c r="BO1513" s="30"/>
      <c r="BP1513" s="30"/>
      <c r="BQ1513" s="30"/>
      <c r="BR1513" s="30"/>
      <c r="BS1513" s="30"/>
      <c r="BT1513" s="30"/>
      <c r="BU1513" s="30"/>
      <c r="BV1513" s="30"/>
      <c r="BW1513" s="30"/>
      <c r="BX1513" s="30"/>
      <c r="BY1513" s="30"/>
      <c r="BZ1513" s="30"/>
      <c r="CA1513" s="30"/>
      <c r="CB1513" s="30"/>
      <c r="CC1513" s="30"/>
      <c r="CD1513" s="30"/>
      <c r="CE1513" s="30"/>
      <c r="CF1513" s="30"/>
      <c r="CG1513" s="30"/>
      <c r="CH1513" s="30"/>
      <c r="CI1513" s="30"/>
      <c r="CJ1513" s="30"/>
      <c r="CK1513" s="30"/>
      <c r="CL1513" s="30"/>
      <c r="CM1513" s="30"/>
      <c r="CN1513" s="30"/>
      <c r="CO1513" s="30"/>
      <c r="CP1513" s="30"/>
      <c r="CQ1513" s="30"/>
      <c r="CR1513" s="30"/>
    </row>
    <row r="1514" spans="1:96" x14ac:dyDescent="0.25">
      <c r="A1514" s="30" t="s">
        <v>1486</v>
      </c>
      <c r="B1514" s="30">
        <v>7164</v>
      </c>
      <c r="C1514" s="30" t="s">
        <v>2981</v>
      </c>
      <c r="D1514" s="30">
        <v>1590</v>
      </c>
      <c r="E1514" s="30"/>
      <c r="F1514" s="30"/>
      <c r="G1514" s="30"/>
      <c r="H1514" s="30"/>
      <c r="I1514" s="30"/>
      <c r="J1514" s="30"/>
      <c r="K1514" s="30"/>
      <c r="L1514" s="30"/>
      <c r="M1514" s="30"/>
      <c r="N1514" s="30"/>
      <c r="O1514" s="30"/>
      <c r="P1514" s="30"/>
      <c r="Q1514" s="30"/>
      <c r="R1514" s="30"/>
      <c r="S1514" s="30"/>
      <c r="T1514" s="30"/>
      <c r="U1514" s="30"/>
      <c r="V1514" s="30"/>
      <c r="W1514" s="30"/>
      <c r="X1514" s="30"/>
      <c r="Y1514" s="30"/>
      <c r="Z1514" s="30"/>
      <c r="AA1514" s="30"/>
      <c r="AB1514" s="30"/>
      <c r="AC1514" s="30"/>
      <c r="AD1514" s="30"/>
      <c r="AE1514" s="30"/>
      <c r="AF1514" s="30"/>
      <c r="AG1514" s="30"/>
      <c r="AH1514" s="30"/>
      <c r="AI1514" s="30"/>
      <c r="AJ1514" s="30"/>
      <c r="AK1514" s="30"/>
      <c r="AL1514" s="30"/>
      <c r="AM1514" s="30"/>
      <c r="AN1514" s="30"/>
      <c r="AO1514" s="30"/>
      <c r="AP1514" s="30"/>
      <c r="AQ1514" s="30"/>
      <c r="AR1514" s="30"/>
      <c r="AS1514" s="30"/>
      <c r="AT1514" s="30"/>
      <c r="AU1514" s="30"/>
      <c r="AV1514" s="30"/>
      <c r="AW1514" s="30"/>
      <c r="AX1514" s="30"/>
      <c r="AY1514" s="30"/>
      <c r="AZ1514" s="30"/>
      <c r="BA1514" s="30"/>
      <c r="BB1514" s="30"/>
      <c r="BC1514" s="30"/>
      <c r="BD1514" s="30"/>
      <c r="BE1514" s="30"/>
      <c r="BF1514" s="30"/>
      <c r="BG1514" s="30"/>
      <c r="BH1514" s="30"/>
      <c r="BI1514" s="30"/>
      <c r="BJ1514" s="30"/>
      <c r="BK1514" s="30"/>
      <c r="BL1514" s="30"/>
      <c r="BM1514" s="30"/>
      <c r="BN1514" s="30"/>
      <c r="BO1514" s="30"/>
      <c r="BP1514" s="30"/>
      <c r="BQ1514" s="30"/>
      <c r="BR1514" s="30"/>
      <c r="BS1514" s="30"/>
      <c r="BT1514" s="30"/>
      <c r="BU1514" s="30"/>
      <c r="BV1514" s="30"/>
      <c r="BW1514" s="30"/>
      <c r="BX1514" s="30"/>
      <c r="BY1514" s="30"/>
      <c r="BZ1514" s="30"/>
      <c r="CA1514" s="30"/>
      <c r="CB1514" s="30"/>
      <c r="CC1514" s="30"/>
      <c r="CD1514" s="30"/>
      <c r="CE1514" s="30"/>
      <c r="CF1514" s="30"/>
      <c r="CG1514" s="30"/>
      <c r="CH1514" s="30"/>
      <c r="CI1514" s="30"/>
      <c r="CJ1514" s="30"/>
      <c r="CK1514" s="30"/>
      <c r="CL1514" s="30"/>
      <c r="CM1514" s="30"/>
      <c r="CN1514" s="30"/>
      <c r="CO1514" s="30"/>
      <c r="CP1514" s="30"/>
      <c r="CQ1514" s="30"/>
      <c r="CR1514" s="30"/>
    </row>
    <row r="1515" spans="1:96" x14ac:dyDescent="0.25">
      <c r="A1515" s="30" t="s">
        <v>1487</v>
      </c>
      <c r="B1515" s="30">
        <v>7174</v>
      </c>
      <c r="C1515" s="30" t="s">
        <v>2982</v>
      </c>
      <c r="D1515" s="30">
        <v>240</v>
      </c>
      <c r="E1515" s="30"/>
      <c r="F1515" s="30"/>
      <c r="G1515" s="30"/>
      <c r="H1515" s="30"/>
      <c r="I1515" s="30"/>
      <c r="J1515" s="30"/>
      <c r="K1515" s="30"/>
      <c r="L1515" s="30"/>
      <c r="M1515" s="30"/>
      <c r="N1515" s="30"/>
      <c r="O1515" s="30"/>
      <c r="P1515" s="30"/>
      <c r="Q1515" s="30"/>
      <c r="R1515" s="30"/>
      <c r="S1515" s="30"/>
      <c r="T1515" s="30"/>
      <c r="U1515" s="30"/>
      <c r="V1515" s="30"/>
      <c r="W1515" s="30"/>
      <c r="X1515" s="30"/>
      <c r="Y1515" s="30"/>
      <c r="Z1515" s="30"/>
      <c r="AA1515" s="30"/>
      <c r="AB1515" s="30"/>
      <c r="AC1515" s="30"/>
      <c r="AD1515" s="30"/>
      <c r="AE1515" s="30"/>
      <c r="AF1515" s="30"/>
      <c r="AG1515" s="30"/>
      <c r="AH1515" s="30"/>
      <c r="AI1515" s="30"/>
      <c r="AJ1515" s="30"/>
      <c r="AK1515" s="30"/>
      <c r="AL1515" s="30"/>
      <c r="AM1515" s="30"/>
      <c r="AN1515" s="30"/>
      <c r="AO1515" s="30"/>
      <c r="AP1515" s="30"/>
      <c r="AQ1515" s="30"/>
      <c r="AR1515" s="30"/>
      <c r="AS1515" s="30"/>
      <c r="AT1515" s="30"/>
      <c r="AU1515" s="30"/>
      <c r="AV1515" s="30"/>
      <c r="AW1515" s="30"/>
      <c r="AX1515" s="30"/>
      <c r="AY1515" s="30"/>
      <c r="AZ1515" s="30"/>
      <c r="BA1515" s="30"/>
      <c r="BB1515" s="30"/>
      <c r="BC1515" s="30"/>
      <c r="BD1515" s="30"/>
      <c r="BE1515" s="30"/>
      <c r="BF1515" s="30"/>
      <c r="BG1515" s="30"/>
      <c r="BH1515" s="30"/>
      <c r="BI1515" s="30"/>
      <c r="BJ1515" s="30"/>
      <c r="BK1515" s="30"/>
      <c r="BL1515" s="30"/>
      <c r="BM1515" s="30"/>
      <c r="BN1515" s="30"/>
      <c r="BO1515" s="30"/>
      <c r="BP1515" s="30"/>
      <c r="BQ1515" s="30"/>
      <c r="BR1515" s="30"/>
      <c r="BS1515" s="30"/>
      <c r="BT1515" s="30"/>
      <c r="BU1515" s="30"/>
      <c r="BV1515" s="30"/>
      <c r="BW1515" s="30"/>
      <c r="BX1515" s="30"/>
      <c r="BY1515" s="30"/>
      <c r="BZ1515" s="30"/>
      <c r="CA1515" s="30"/>
      <c r="CB1515" s="30"/>
      <c r="CC1515" s="30"/>
      <c r="CD1515" s="30"/>
      <c r="CE1515" s="30"/>
      <c r="CF1515" s="30"/>
      <c r="CG1515" s="30"/>
      <c r="CH1515" s="30"/>
      <c r="CI1515" s="30"/>
      <c r="CJ1515" s="30"/>
      <c r="CK1515" s="30"/>
      <c r="CL1515" s="30"/>
      <c r="CM1515" s="30"/>
      <c r="CN1515" s="30"/>
      <c r="CO1515" s="30"/>
      <c r="CP1515" s="30"/>
      <c r="CQ1515" s="30"/>
      <c r="CR1515" s="30"/>
    </row>
    <row r="1516" spans="1:96" x14ac:dyDescent="0.25">
      <c r="A1516" s="30" t="s">
        <v>1488</v>
      </c>
      <c r="B1516" s="30">
        <v>7180</v>
      </c>
      <c r="C1516" s="30" t="s">
        <v>2982</v>
      </c>
      <c r="D1516" s="30">
        <v>240</v>
      </c>
      <c r="E1516" s="30"/>
      <c r="F1516" s="30"/>
      <c r="G1516" s="30"/>
      <c r="H1516" s="30"/>
      <c r="I1516" s="30"/>
      <c r="J1516" s="30"/>
      <c r="K1516" s="30"/>
      <c r="L1516" s="30"/>
      <c r="M1516" s="30"/>
      <c r="N1516" s="30"/>
      <c r="O1516" s="30"/>
      <c r="P1516" s="30"/>
      <c r="Q1516" s="30"/>
      <c r="R1516" s="30"/>
      <c r="S1516" s="30"/>
      <c r="T1516" s="30"/>
      <c r="U1516" s="30"/>
      <c r="V1516" s="30"/>
      <c r="W1516" s="30"/>
      <c r="X1516" s="30"/>
      <c r="Y1516" s="30"/>
      <c r="Z1516" s="30"/>
      <c r="AA1516" s="30"/>
      <c r="AB1516" s="30"/>
      <c r="AC1516" s="30"/>
      <c r="AD1516" s="30"/>
      <c r="AE1516" s="30"/>
      <c r="AF1516" s="30"/>
      <c r="AG1516" s="30"/>
      <c r="AH1516" s="30"/>
      <c r="AI1516" s="30"/>
      <c r="AJ1516" s="30"/>
      <c r="AK1516" s="30"/>
      <c r="AL1516" s="30"/>
      <c r="AM1516" s="30"/>
      <c r="AN1516" s="30"/>
      <c r="AO1516" s="30"/>
      <c r="AP1516" s="30"/>
      <c r="AQ1516" s="30"/>
      <c r="AR1516" s="30"/>
      <c r="AS1516" s="30"/>
      <c r="AT1516" s="30"/>
      <c r="AU1516" s="30"/>
      <c r="AV1516" s="30"/>
      <c r="AW1516" s="30"/>
      <c r="AX1516" s="30"/>
      <c r="AY1516" s="30"/>
      <c r="AZ1516" s="30"/>
      <c r="BA1516" s="30"/>
      <c r="BB1516" s="30"/>
      <c r="BC1516" s="30"/>
      <c r="BD1516" s="30"/>
      <c r="BE1516" s="30"/>
      <c r="BF1516" s="30"/>
      <c r="BG1516" s="30"/>
      <c r="BH1516" s="30"/>
      <c r="BI1516" s="30"/>
      <c r="BJ1516" s="30"/>
      <c r="BK1516" s="30"/>
      <c r="BL1516" s="30"/>
      <c r="BM1516" s="30"/>
      <c r="BN1516" s="30"/>
      <c r="BO1516" s="30"/>
      <c r="BP1516" s="30"/>
      <c r="BQ1516" s="30"/>
      <c r="BR1516" s="30"/>
      <c r="BS1516" s="30"/>
      <c r="BT1516" s="30"/>
      <c r="BU1516" s="30"/>
      <c r="BV1516" s="30"/>
      <c r="BW1516" s="30"/>
      <c r="BX1516" s="30"/>
      <c r="BY1516" s="30"/>
      <c r="BZ1516" s="30"/>
      <c r="CA1516" s="30"/>
      <c r="CB1516" s="30"/>
      <c r="CC1516" s="30"/>
      <c r="CD1516" s="30"/>
      <c r="CE1516" s="30"/>
      <c r="CF1516" s="30"/>
      <c r="CG1516" s="30"/>
      <c r="CH1516" s="30"/>
      <c r="CI1516" s="30"/>
      <c r="CJ1516" s="30"/>
      <c r="CK1516" s="30"/>
      <c r="CL1516" s="30"/>
      <c r="CM1516" s="30"/>
      <c r="CN1516" s="30"/>
      <c r="CO1516" s="30"/>
      <c r="CP1516" s="30"/>
      <c r="CQ1516" s="30"/>
      <c r="CR1516" s="30"/>
    </row>
    <row r="1517" spans="1:96" x14ac:dyDescent="0.25">
      <c r="A1517" s="30" t="s">
        <v>1489</v>
      </c>
      <c r="B1517" s="30">
        <v>7176</v>
      </c>
      <c r="C1517" s="30" t="s">
        <v>2982</v>
      </c>
      <c r="D1517" s="30">
        <v>240</v>
      </c>
      <c r="E1517" s="30"/>
      <c r="F1517" s="30"/>
      <c r="G1517" s="30"/>
      <c r="H1517" s="30"/>
      <c r="I1517" s="30"/>
      <c r="J1517" s="30"/>
      <c r="K1517" s="30"/>
      <c r="L1517" s="30"/>
      <c r="M1517" s="30"/>
      <c r="N1517" s="30"/>
      <c r="O1517" s="30"/>
      <c r="P1517" s="30"/>
      <c r="Q1517" s="30"/>
      <c r="R1517" s="30"/>
      <c r="S1517" s="30"/>
      <c r="T1517" s="30"/>
      <c r="U1517" s="30"/>
      <c r="V1517" s="30"/>
      <c r="W1517" s="30"/>
      <c r="X1517" s="30"/>
      <c r="Y1517" s="30"/>
      <c r="Z1517" s="30"/>
      <c r="AA1517" s="30"/>
      <c r="AB1517" s="30"/>
      <c r="AC1517" s="30"/>
      <c r="AD1517" s="30"/>
      <c r="AE1517" s="30"/>
      <c r="AF1517" s="30"/>
      <c r="AG1517" s="30"/>
      <c r="AH1517" s="30"/>
      <c r="AI1517" s="30"/>
      <c r="AJ1517" s="30"/>
      <c r="AK1517" s="30"/>
      <c r="AL1517" s="30"/>
      <c r="AM1517" s="30"/>
      <c r="AN1517" s="30"/>
      <c r="AO1517" s="30"/>
      <c r="AP1517" s="30"/>
      <c r="AQ1517" s="30"/>
      <c r="AR1517" s="30"/>
      <c r="AS1517" s="30"/>
      <c r="AT1517" s="30"/>
      <c r="AU1517" s="30"/>
      <c r="AV1517" s="30"/>
      <c r="AW1517" s="30"/>
      <c r="AX1517" s="30"/>
      <c r="AY1517" s="30"/>
      <c r="AZ1517" s="30"/>
      <c r="BA1517" s="30"/>
      <c r="BB1517" s="30"/>
      <c r="BC1517" s="30"/>
      <c r="BD1517" s="30"/>
      <c r="BE1517" s="30"/>
      <c r="BF1517" s="30"/>
      <c r="BG1517" s="30"/>
      <c r="BH1517" s="30"/>
      <c r="BI1517" s="30"/>
      <c r="BJ1517" s="30"/>
      <c r="BK1517" s="30"/>
      <c r="BL1517" s="30"/>
      <c r="BM1517" s="30"/>
      <c r="BN1517" s="30"/>
      <c r="BO1517" s="30"/>
      <c r="BP1517" s="30"/>
      <c r="BQ1517" s="30"/>
      <c r="BR1517" s="30"/>
      <c r="BS1517" s="30"/>
      <c r="BT1517" s="30"/>
      <c r="BU1517" s="30"/>
      <c r="BV1517" s="30"/>
      <c r="BW1517" s="30"/>
      <c r="BX1517" s="30"/>
      <c r="BY1517" s="30"/>
      <c r="BZ1517" s="30"/>
      <c r="CA1517" s="30"/>
      <c r="CB1517" s="30"/>
      <c r="CC1517" s="30"/>
      <c r="CD1517" s="30"/>
      <c r="CE1517" s="30"/>
      <c r="CF1517" s="30"/>
      <c r="CG1517" s="30"/>
      <c r="CH1517" s="30"/>
      <c r="CI1517" s="30"/>
      <c r="CJ1517" s="30"/>
      <c r="CK1517" s="30"/>
      <c r="CL1517" s="30"/>
      <c r="CM1517" s="30"/>
      <c r="CN1517" s="30"/>
      <c r="CO1517" s="30"/>
      <c r="CP1517" s="30"/>
      <c r="CQ1517" s="30"/>
      <c r="CR1517" s="30"/>
    </row>
    <row r="1518" spans="1:96" x14ac:dyDescent="0.25">
      <c r="A1518" s="30" t="s">
        <v>1490</v>
      </c>
      <c r="B1518" s="30">
        <v>6136</v>
      </c>
      <c r="C1518" s="30" t="s">
        <v>2983</v>
      </c>
      <c r="D1518" s="30">
        <v>9030</v>
      </c>
      <c r="E1518" s="30"/>
      <c r="F1518" s="30"/>
      <c r="G1518" s="30"/>
      <c r="H1518" s="30"/>
      <c r="I1518" s="30"/>
      <c r="J1518" s="30"/>
      <c r="K1518" s="30"/>
      <c r="L1518" s="30"/>
      <c r="M1518" s="30"/>
      <c r="N1518" s="30"/>
      <c r="O1518" s="30"/>
      <c r="P1518" s="30"/>
      <c r="Q1518" s="30"/>
      <c r="R1518" s="30"/>
      <c r="S1518" s="30"/>
      <c r="T1518" s="30"/>
      <c r="U1518" s="30"/>
      <c r="V1518" s="30"/>
      <c r="W1518" s="30"/>
      <c r="X1518" s="30"/>
      <c r="Y1518" s="30"/>
      <c r="Z1518" s="30"/>
      <c r="AA1518" s="30"/>
      <c r="AB1518" s="30"/>
      <c r="AC1518" s="30"/>
      <c r="AD1518" s="30"/>
      <c r="AE1518" s="30"/>
      <c r="AF1518" s="30"/>
      <c r="AG1518" s="30"/>
      <c r="AH1518" s="30"/>
      <c r="AI1518" s="30"/>
      <c r="AJ1518" s="30"/>
      <c r="AK1518" s="30"/>
      <c r="AL1518" s="30"/>
      <c r="AM1518" s="30"/>
      <c r="AN1518" s="30"/>
      <c r="AO1518" s="30"/>
      <c r="AP1518" s="30"/>
      <c r="AQ1518" s="30"/>
      <c r="AR1518" s="30"/>
      <c r="AS1518" s="30"/>
      <c r="AT1518" s="30"/>
      <c r="AU1518" s="30"/>
      <c r="AV1518" s="30"/>
      <c r="AW1518" s="30"/>
      <c r="AX1518" s="30"/>
      <c r="AY1518" s="30"/>
      <c r="AZ1518" s="30"/>
      <c r="BA1518" s="30"/>
      <c r="BB1518" s="30"/>
      <c r="BC1518" s="30"/>
      <c r="BD1518" s="30"/>
      <c r="BE1518" s="30"/>
      <c r="BF1518" s="30"/>
      <c r="BG1518" s="30"/>
      <c r="BH1518" s="30"/>
      <c r="BI1518" s="30"/>
      <c r="BJ1518" s="30"/>
      <c r="BK1518" s="30"/>
      <c r="BL1518" s="30"/>
      <c r="BM1518" s="30"/>
      <c r="BN1518" s="30"/>
      <c r="BO1518" s="30"/>
      <c r="BP1518" s="30"/>
      <c r="BQ1518" s="30"/>
      <c r="BR1518" s="30"/>
      <c r="BS1518" s="30"/>
      <c r="BT1518" s="30"/>
      <c r="BU1518" s="30"/>
      <c r="BV1518" s="30"/>
      <c r="BW1518" s="30"/>
      <c r="BX1518" s="30"/>
      <c r="BY1518" s="30"/>
      <c r="BZ1518" s="30"/>
      <c r="CA1518" s="30"/>
      <c r="CB1518" s="30"/>
      <c r="CC1518" s="30"/>
      <c r="CD1518" s="30"/>
      <c r="CE1518" s="30"/>
      <c r="CF1518" s="30"/>
      <c r="CG1518" s="30"/>
      <c r="CH1518" s="30"/>
      <c r="CI1518" s="30"/>
      <c r="CJ1518" s="30"/>
      <c r="CK1518" s="30"/>
      <c r="CL1518" s="30"/>
      <c r="CM1518" s="30"/>
      <c r="CN1518" s="30"/>
      <c r="CO1518" s="30"/>
      <c r="CP1518" s="30"/>
      <c r="CQ1518" s="30"/>
      <c r="CR1518" s="30"/>
    </row>
    <row r="1519" spans="1:96" x14ac:dyDescent="0.25">
      <c r="A1519" s="30" t="s">
        <v>1491</v>
      </c>
      <c r="B1519" s="30">
        <v>6802</v>
      </c>
      <c r="C1519" s="30" t="s">
        <v>2641</v>
      </c>
      <c r="D1519" s="30">
        <v>20</v>
      </c>
      <c r="E1519" s="30"/>
      <c r="F1519" s="30"/>
      <c r="G1519" s="30"/>
      <c r="H1519" s="30"/>
      <c r="I1519" s="30"/>
      <c r="J1519" s="30"/>
      <c r="K1519" s="30"/>
      <c r="L1519" s="30"/>
      <c r="M1519" s="30"/>
      <c r="N1519" s="30"/>
      <c r="O1519" s="30"/>
      <c r="P1519" s="30"/>
      <c r="Q1519" s="30"/>
      <c r="R1519" s="30"/>
      <c r="S1519" s="30"/>
      <c r="T1519" s="30"/>
      <c r="U1519" s="30"/>
      <c r="V1519" s="30"/>
      <c r="W1519" s="30"/>
      <c r="X1519" s="30"/>
      <c r="Y1519" s="30"/>
      <c r="Z1519" s="30"/>
      <c r="AA1519" s="30"/>
      <c r="AB1519" s="30"/>
      <c r="AC1519" s="30"/>
      <c r="AD1519" s="30"/>
      <c r="AE1519" s="30"/>
      <c r="AF1519" s="30"/>
      <c r="AG1519" s="30"/>
      <c r="AH1519" s="30"/>
      <c r="AI1519" s="30"/>
      <c r="AJ1519" s="30"/>
      <c r="AK1519" s="30"/>
      <c r="AL1519" s="30"/>
      <c r="AM1519" s="30"/>
      <c r="AN1519" s="30"/>
      <c r="AO1519" s="30"/>
      <c r="AP1519" s="30"/>
      <c r="AQ1519" s="30"/>
      <c r="AR1519" s="30"/>
      <c r="AS1519" s="30"/>
      <c r="AT1519" s="30"/>
      <c r="AU1519" s="30"/>
      <c r="AV1519" s="30"/>
      <c r="AW1519" s="30"/>
      <c r="AX1519" s="30"/>
      <c r="AY1519" s="30"/>
      <c r="AZ1519" s="30"/>
      <c r="BA1519" s="30"/>
      <c r="BB1519" s="30"/>
      <c r="BC1519" s="30"/>
      <c r="BD1519" s="30"/>
      <c r="BE1519" s="30"/>
      <c r="BF1519" s="30"/>
      <c r="BG1519" s="30"/>
      <c r="BH1519" s="30"/>
      <c r="BI1519" s="30"/>
      <c r="BJ1519" s="30"/>
      <c r="BK1519" s="30"/>
      <c r="BL1519" s="30"/>
      <c r="BM1519" s="30"/>
      <c r="BN1519" s="30"/>
      <c r="BO1519" s="30"/>
      <c r="BP1519" s="30"/>
      <c r="BQ1519" s="30"/>
      <c r="BR1519" s="30"/>
      <c r="BS1519" s="30"/>
      <c r="BT1519" s="30"/>
      <c r="BU1519" s="30"/>
      <c r="BV1519" s="30"/>
      <c r="BW1519" s="30"/>
      <c r="BX1519" s="30"/>
      <c r="BY1519" s="30"/>
      <c r="BZ1519" s="30"/>
      <c r="CA1519" s="30"/>
      <c r="CB1519" s="30"/>
      <c r="CC1519" s="30"/>
      <c r="CD1519" s="30"/>
      <c r="CE1519" s="30"/>
      <c r="CF1519" s="30"/>
      <c r="CG1519" s="30"/>
      <c r="CH1519" s="30"/>
      <c r="CI1519" s="30"/>
      <c r="CJ1519" s="30"/>
      <c r="CK1519" s="30"/>
      <c r="CL1519" s="30"/>
      <c r="CM1519" s="30"/>
      <c r="CN1519" s="30"/>
      <c r="CO1519" s="30"/>
      <c r="CP1519" s="30"/>
      <c r="CQ1519" s="30"/>
      <c r="CR1519" s="30"/>
    </row>
    <row r="1520" spans="1:96" x14ac:dyDescent="0.25">
      <c r="A1520" s="30" t="s">
        <v>1492</v>
      </c>
      <c r="B1520" s="30">
        <v>7190</v>
      </c>
      <c r="C1520" s="30" t="s">
        <v>2666</v>
      </c>
      <c r="D1520" s="30">
        <v>1420</v>
      </c>
      <c r="E1520" s="30"/>
      <c r="F1520" s="30"/>
      <c r="G1520" s="30"/>
      <c r="H1520" s="30"/>
      <c r="I1520" s="30"/>
      <c r="J1520" s="30"/>
      <c r="K1520" s="30"/>
      <c r="L1520" s="30"/>
      <c r="M1520" s="30"/>
      <c r="N1520" s="30"/>
      <c r="O1520" s="30"/>
      <c r="P1520" s="30"/>
      <c r="Q1520" s="30"/>
      <c r="R1520" s="30"/>
      <c r="S1520" s="30"/>
      <c r="T1520" s="30"/>
      <c r="U1520" s="30"/>
      <c r="V1520" s="30"/>
      <c r="W1520" s="30"/>
      <c r="X1520" s="30"/>
      <c r="Y1520" s="30"/>
      <c r="Z1520" s="30"/>
      <c r="AA1520" s="30"/>
      <c r="AB1520" s="30"/>
      <c r="AC1520" s="30"/>
      <c r="AD1520" s="30"/>
      <c r="AE1520" s="30"/>
      <c r="AF1520" s="30"/>
      <c r="AG1520" s="30"/>
      <c r="AH1520" s="30"/>
      <c r="AI1520" s="30"/>
      <c r="AJ1520" s="30"/>
      <c r="AK1520" s="30"/>
      <c r="AL1520" s="30"/>
      <c r="AM1520" s="30"/>
      <c r="AN1520" s="30"/>
      <c r="AO1520" s="30"/>
      <c r="AP1520" s="30"/>
      <c r="AQ1520" s="30"/>
      <c r="AR1520" s="30"/>
      <c r="AS1520" s="30"/>
      <c r="AT1520" s="30"/>
      <c r="AU1520" s="30"/>
      <c r="AV1520" s="30"/>
      <c r="AW1520" s="30"/>
      <c r="AX1520" s="30"/>
      <c r="AY1520" s="30"/>
      <c r="AZ1520" s="30"/>
      <c r="BA1520" s="30"/>
      <c r="BB1520" s="30"/>
      <c r="BC1520" s="30"/>
      <c r="BD1520" s="30"/>
      <c r="BE1520" s="30"/>
      <c r="BF1520" s="30"/>
      <c r="BG1520" s="30"/>
      <c r="BH1520" s="30"/>
      <c r="BI1520" s="30"/>
      <c r="BJ1520" s="30"/>
      <c r="BK1520" s="30"/>
      <c r="BL1520" s="30"/>
      <c r="BM1520" s="30"/>
      <c r="BN1520" s="30"/>
      <c r="BO1520" s="30"/>
      <c r="BP1520" s="30"/>
      <c r="BQ1520" s="30"/>
      <c r="BR1520" s="30"/>
      <c r="BS1520" s="30"/>
      <c r="BT1520" s="30"/>
      <c r="BU1520" s="30"/>
      <c r="BV1520" s="30"/>
      <c r="BW1520" s="30"/>
      <c r="BX1520" s="30"/>
      <c r="BY1520" s="30"/>
      <c r="BZ1520" s="30"/>
      <c r="CA1520" s="30"/>
      <c r="CB1520" s="30"/>
      <c r="CC1520" s="30"/>
      <c r="CD1520" s="30"/>
      <c r="CE1520" s="30"/>
      <c r="CF1520" s="30"/>
      <c r="CG1520" s="30"/>
      <c r="CH1520" s="30"/>
      <c r="CI1520" s="30"/>
      <c r="CJ1520" s="30"/>
      <c r="CK1520" s="30"/>
      <c r="CL1520" s="30"/>
      <c r="CM1520" s="30"/>
      <c r="CN1520" s="30"/>
      <c r="CO1520" s="30"/>
      <c r="CP1520" s="30"/>
      <c r="CQ1520" s="30"/>
      <c r="CR1520" s="30"/>
    </row>
    <row r="1521" spans="1:96" x14ac:dyDescent="0.25">
      <c r="A1521" s="30" t="s">
        <v>1493</v>
      </c>
      <c r="B1521" s="30">
        <v>7198</v>
      </c>
      <c r="C1521" s="30" t="s">
        <v>2764</v>
      </c>
      <c r="D1521" s="30">
        <v>1550</v>
      </c>
      <c r="E1521" s="30"/>
      <c r="F1521" s="30"/>
      <c r="G1521" s="30"/>
      <c r="H1521" s="30"/>
      <c r="I1521" s="30"/>
      <c r="J1521" s="30"/>
      <c r="K1521" s="30"/>
      <c r="L1521" s="30"/>
      <c r="M1521" s="30"/>
      <c r="N1521" s="30"/>
      <c r="O1521" s="30"/>
      <c r="P1521" s="30"/>
      <c r="Q1521" s="30"/>
      <c r="R1521" s="30"/>
      <c r="S1521" s="30"/>
      <c r="T1521" s="30"/>
      <c r="U1521" s="30"/>
      <c r="V1521" s="30"/>
      <c r="W1521" s="30"/>
      <c r="X1521" s="30"/>
      <c r="Y1521" s="30"/>
      <c r="Z1521" s="30"/>
      <c r="AA1521" s="30"/>
      <c r="AB1521" s="30"/>
      <c r="AC1521" s="30"/>
      <c r="AD1521" s="30"/>
      <c r="AE1521" s="30"/>
      <c r="AF1521" s="30"/>
      <c r="AG1521" s="30"/>
      <c r="AH1521" s="30"/>
      <c r="AI1521" s="30"/>
      <c r="AJ1521" s="30"/>
      <c r="AK1521" s="30"/>
      <c r="AL1521" s="30"/>
      <c r="AM1521" s="30"/>
      <c r="AN1521" s="30"/>
      <c r="AO1521" s="30"/>
      <c r="AP1521" s="30"/>
      <c r="AQ1521" s="30"/>
      <c r="AR1521" s="30"/>
      <c r="AS1521" s="30"/>
      <c r="AT1521" s="30"/>
      <c r="AU1521" s="30"/>
      <c r="AV1521" s="30"/>
      <c r="AW1521" s="30"/>
      <c r="AX1521" s="30"/>
      <c r="AY1521" s="30"/>
      <c r="AZ1521" s="30"/>
      <c r="BA1521" s="30"/>
      <c r="BB1521" s="30"/>
      <c r="BC1521" s="30"/>
      <c r="BD1521" s="30"/>
      <c r="BE1521" s="30"/>
      <c r="BF1521" s="30"/>
      <c r="BG1521" s="30"/>
      <c r="BH1521" s="30"/>
      <c r="BI1521" s="30"/>
      <c r="BJ1521" s="30"/>
      <c r="BK1521" s="30"/>
      <c r="BL1521" s="30"/>
      <c r="BM1521" s="30"/>
      <c r="BN1521" s="30"/>
      <c r="BO1521" s="30"/>
      <c r="BP1521" s="30"/>
      <c r="BQ1521" s="30"/>
      <c r="BR1521" s="30"/>
      <c r="BS1521" s="30"/>
      <c r="BT1521" s="30"/>
      <c r="BU1521" s="30"/>
      <c r="BV1521" s="30"/>
      <c r="BW1521" s="30"/>
      <c r="BX1521" s="30"/>
      <c r="BY1521" s="30"/>
      <c r="BZ1521" s="30"/>
      <c r="CA1521" s="30"/>
      <c r="CB1521" s="30"/>
      <c r="CC1521" s="30"/>
      <c r="CD1521" s="30"/>
      <c r="CE1521" s="30"/>
      <c r="CF1521" s="30"/>
      <c r="CG1521" s="30"/>
      <c r="CH1521" s="30"/>
      <c r="CI1521" s="30"/>
      <c r="CJ1521" s="30"/>
      <c r="CK1521" s="30"/>
      <c r="CL1521" s="30"/>
      <c r="CM1521" s="30"/>
      <c r="CN1521" s="30"/>
      <c r="CO1521" s="30"/>
      <c r="CP1521" s="30"/>
      <c r="CQ1521" s="30"/>
      <c r="CR1521" s="30"/>
    </row>
    <row r="1522" spans="1:96" x14ac:dyDescent="0.25">
      <c r="A1522" s="30" t="s">
        <v>1494</v>
      </c>
      <c r="B1522" s="30">
        <v>7209</v>
      </c>
      <c r="C1522" s="30" t="s">
        <v>2804</v>
      </c>
      <c r="D1522" s="30">
        <v>2690</v>
      </c>
      <c r="E1522" s="30"/>
      <c r="F1522" s="30"/>
      <c r="G1522" s="30"/>
      <c r="H1522" s="30"/>
      <c r="I1522" s="30"/>
      <c r="J1522" s="30"/>
      <c r="K1522" s="30"/>
      <c r="L1522" s="30"/>
      <c r="M1522" s="30"/>
      <c r="N1522" s="30"/>
      <c r="O1522" s="30"/>
      <c r="P1522" s="30"/>
      <c r="Q1522" s="30"/>
      <c r="R1522" s="30"/>
      <c r="S1522" s="30"/>
      <c r="T1522" s="30"/>
      <c r="U1522" s="30"/>
      <c r="V1522" s="30"/>
      <c r="W1522" s="30"/>
      <c r="X1522" s="30"/>
      <c r="Y1522" s="30"/>
      <c r="Z1522" s="30"/>
      <c r="AA1522" s="30"/>
      <c r="AB1522" s="30"/>
      <c r="AC1522" s="30"/>
      <c r="AD1522" s="30"/>
      <c r="AE1522" s="30"/>
      <c r="AF1522" s="30"/>
      <c r="AG1522" s="30"/>
      <c r="AH1522" s="30"/>
      <c r="AI1522" s="30"/>
      <c r="AJ1522" s="30"/>
      <c r="AK1522" s="30"/>
      <c r="AL1522" s="30"/>
      <c r="AM1522" s="30"/>
      <c r="AN1522" s="30"/>
      <c r="AO1522" s="30"/>
      <c r="AP1522" s="30"/>
      <c r="AQ1522" s="30"/>
      <c r="AR1522" s="30"/>
      <c r="AS1522" s="30"/>
      <c r="AT1522" s="30"/>
      <c r="AU1522" s="30"/>
      <c r="AV1522" s="30"/>
      <c r="AW1522" s="30"/>
      <c r="AX1522" s="30"/>
      <c r="AY1522" s="30"/>
      <c r="AZ1522" s="30"/>
      <c r="BA1522" s="30"/>
      <c r="BB1522" s="30"/>
      <c r="BC1522" s="30"/>
      <c r="BD1522" s="30"/>
      <c r="BE1522" s="30"/>
      <c r="BF1522" s="30"/>
      <c r="BG1522" s="30"/>
      <c r="BH1522" s="30"/>
      <c r="BI1522" s="30"/>
      <c r="BJ1522" s="30"/>
      <c r="BK1522" s="30"/>
      <c r="BL1522" s="30"/>
      <c r="BM1522" s="30"/>
      <c r="BN1522" s="30"/>
      <c r="BO1522" s="30"/>
      <c r="BP1522" s="30"/>
      <c r="BQ1522" s="30"/>
      <c r="BR1522" s="30"/>
      <c r="BS1522" s="30"/>
      <c r="BT1522" s="30"/>
      <c r="BU1522" s="30"/>
      <c r="BV1522" s="30"/>
      <c r="BW1522" s="30"/>
      <c r="BX1522" s="30"/>
      <c r="BY1522" s="30"/>
      <c r="BZ1522" s="30"/>
      <c r="CA1522" s="30"/>
      <c r="CB1522" s="30"/>
      <c r="CC1522" s="30"/>
      <c r="CD1522" s="30"/>
      <c r="CE1522" s="30"/>
      <c r="CF1522" s="30"/>
      <c r="CG1522" s="30"/>
      <c r="CH1522" s="30"/>
      <c r="CI1522" s="30"/>
      <c r="CJ1522" s="30"/>
      <c r="CK1522" s="30"/>
      <c r="CL1522" s="30"/>
      <c r="CM1522" s="30"/>
      <c r="CN1522" s="30"/>
      <c r="CO1522" s="30"/>
      <c r="CP1522" s="30"/>
      <c r="CQ1522" s="30"/>
      <c r="CR1522" s="30"/>
    </row>
    <row r="1523" spans="1:96" x14ac:dyDescent="0.25">
      <c r="A1523" s="30" t="s">
        <v>1495</v>
      </c>
      <c r="B1523" s="30">
        <v>7208</v>
      </c>
      <c r="C1523" s="30" t="s">
        <v>2640</v>
      </c>
      <c r="D1523" s="30">
        <v>2700</v>
      </c>
      <c r="E1523" s="30"/>
      <c r="F1523" s="30"/>
      <c r="G1523" s="30"/>
      <c r="H1523" s="30"/>
      <c r="I1523" s="30"/>
      <c r="J1523" s="30"/>
      <c r="K1523" s="30"/>
      <c r="L1523" s="30"/>
      <c r="M1523" s="30"/>
      <c r="N1523" s="30"/>
      <c r="O1523" s="30"/>
      <c r="P1523" s="30"/>
      <c r="Q1523" s="30"/>
      <c r="R1523" s="30"/>
      <c r="S1523" s="30"/>
      <c r="T1523" s="30"/>
      <c r="U1523" s="30"/>
      <c r="V1523" s="30"/>
      <c r="W1523" s="30"/>
      <c r="X1523" s="30"/>
      <c r="Y1523" s="30"/>
      <c r="Z1523" s="30"/>
      <c r="AA1523" s="30"/>
      <c r="AB1523" s="30"/>
      <c r="AC1523" s="30"/>
      <c r="AD1523" s="30"/>
      <c r="AE1523" s="30"/>
      <c r="AF1523" s="30"/>
      <c r="AG1523" s="30"/>
      <c r="AH1523" s="30"/>
      <c r="AI1523" s="30"/>
      <c r="AJ1523" s="30"/>
      <c r="AK1523" s="30"/>
      <c r="AL1523" s="30"/>
      <c r="AM1523" s="30"/>
      <c r="AN1523" s="30"/>
      <c r="AO1523" s="30"/>
      <c r="AP1523" s="30"/>
      <c r="AQ1523" s="30"/>
      <c r="AR1523" s="30"/>
      <c r="AS1523" s="30"/>
      <c r="AT1523" s="30"/>
      <c r="AU1523" s="30"/>
      <c r="AV1523" s="30"/>
      <c r="AW1523" s="30"/>
      <c r="AX1523" s="30"/>
      <c r="AY1523" s="30"/>
      <c r="AZ1523" s="30"/>
      <c r="BA1523" s="30"/>
      <c r="BB1523" s="30"/>
      <c r="BC1523" s="30"/>
      <c r="BD1523" s="30"/>
      <c r="BE1523" s="30"/>
      <c r="BF1523" s="30"/>
      <c r="BG1523" s="30"/>
      <c r="BH1523" s="30"/>
      <c r="BI1523" s="30"/>
      <c r="BJ1523" s="30"/>
      <c r="BK1523" s="30"/>
      <c r="BL1523" s="30"/>
      <c r="BM1523" s="30"/>
      <c r="BN1523" s="30"/>
      <c r="BO1523" s="30"/>
      <c r="BP1523" s="30"/>
      <c r="BQ1523" s="30"/>
      <c r="BR1523" s="30"/>
      <c r="BS1523" s="30"/>
      <c r="BT1523" s="30"/>
      <c r="BU1523" s="30"/>
      <c r="BV1523" s="30"/>
      <c r="BW1523" s="30"/>
      <c r="BX1523" s="30"/>
      <c r="BY1523" s="30"/>
      <c r="BZ1523" s="30"/>
      <c r="CA1523" s="30"/>
      <c r="CB1523" s="30"/>
      <c r="CC1523" s="30"/>
      <c r="CD1523" s="30"/>
      <c r="CE1523" s="30"/>
      <c r="CF1523" s="30"/>
      <c r="CG1523" s="30"/>
      <c r="CH1523" s="30"/>
      <c r="CI1523" s="30"/>
      <c r="CJ1523" s="30"/>
      <c r="CK1523" s="30"/>
      <c r="CL1523" s="30"/>
      <c r="CM1523" s="30"/>
      <c r="CN1523" s="30"/>
      <c r="CO1523" s="30"/>
      <c r="CP1523" s="30"/>
      <c r="CQ1523" s="30"/>
      <c r="CR1523" s="30"/>
    </row>
    <row r="1524" spans="1:96" x14ac:dyDescent="0.25">
      <c r="A1524" s="30" t="s">
        <v>1496</v>
      </c>
      <c r="B1524" s="30">
        <v>7210</v>
      </c>
      <c r="C1524" s="30" t="s">
        <v>2640</v>
      </c>
      <c r="D1524" s="30">
        <v>2700</v>
      </c>
      <c r="E1524" s="30"/>
      <c r="F1524" s="30"/>
      <c r="G1524" s="30"/>
      <c r="H1524" s="30"/>
      <c r="I1524" s="30"/>
      <c r="J1524" s="30"/>
      <c r="K1524" s="30"/>
      <c r="L1524" s="30"/>
      <c r="M1524" s="30"/>
      <c r="N1524" s="30"/>
      <c r="O1524" s="30"/>
      <c r="P1524" s="30"/>
      <c r="Q1524" s="30"/>
      <c r="R1524" s="30"/>
      <c r="S1524" s="30"/>
      <c r="T1524" s="30"/>
      <c r="U1524" s="30"/>
      <c r="V1524" s="30"/>
      <c r="W1524" s="30"/>
      <c r="X1524" s="30"/>
      <c r="Y1524" s="30"/>
      <c r="Z1524" s="30"/>
      <c r="AA1524" s="30"/>
      <c r="AB1524" s="30"/>
      <c r="AC1524" s="30"/>
      <c r="AD1524" s="30"/>
      <c r="AE1524" s="30"/>
      <c r="AF1524" s="30"/>
      <c r="AG1524" s="30"/>
      <c r="AH1524" s="30"/>
      <c r="AI1524" s="30"/>
      <c r="AJ1524" s="30"/>
      <c r="AK1524" s="30"/>
      <c r="AL1524" s="30"/>
      <c r="AM1524" s="30"/>
      <c r="AN1524" s="30"/>
      <c r="AO1524" s="30"/>
      <c r="AP1524" s="30"/>
      <c r="AQ1524" s="30"/>
      <c r="AR1524" s="30"/>
      <c r="AS1524" s="30"/>
      <c r="AT1524" s="30"/>
      <c r="AU1524" s="30"/>
      <c r="AV1524" s="30"/>
      <c r="AW1524" s="30"/>
      <c r="AX1524" s="30"/>
      <c r="AY1524" s="30"/>
      <c r="AZ1524" s="30"/>
      <c r="BA1524" s="30"/>
      <c r="BB1524" s="30"/>
      <c r="BC1524" s="30"/>
      <c r="BD1524" s="30"/>
      <c r="BE1524" s="30"/>
      <c r="BF1524" s="30"/>
      <c r="BG1524" s="30"/>
      <c r="BH1524" s="30"/>
      <c r="BI1524" s="30"/>
      <c r="BJ1524" s="30"/>
      <c r="BK1524" s="30"/>
      <c r="BL1524" s="30"/>
      <c r="BM1524" s="30"/>
      <c r="BN1524" s="30"/>
      <c r="BO1524" s="30"/>
      <c r="BP1524" s="30"/>
      <c r="BQ1524" s="30"/>
      <c r="BR1524" s="30"/>
      <c r="BS1524" s="30"/>
      <c r="BT1524" s="30"/>
      <c r="BU1524" s="30"/>
      <c r="BV1524" s="30"/>
      <c r="BW1524" s="30"/>
      <c r="BX1524" s="30"/>
      <c r="BY1524" s="30"/>
      <c r="BZ1524" s="30"/>
      <c r="CA1524" s="30"/>
      <c r="CB1524" s="30"/>
      <c r="CC1524" s="30"/>
      <c r="CD1524" s="30"/>
      <c r="CE1524" s="30"/>
      <c r="CF1524" s="30"/>
      <c r="CG1524" s="30"/>
      <c r="CH1524" s="30"/>
      <c r="CI1524" s="30"/>
      <c r="CJ1524" s="30"/>
      <c r="CK1524" s="30"/>
      <c r="CL1524" s="30"/>
      <c r="CM1524" s="30"/>
      <c r="CN1524" s="30"/>
      <c r="CO1524" s="30"/>
      <c r="CP1524" s="30"/>
      <c r="CQ1524" s="30"/>
      <c r="CR1524" s="30"/>
    </row>
    <row r="1525" spans="1:96" x14ac:dyDescent="0.25">
      <c r="A1525" s="30" t="s">
        <v>1497</v>
      </c>
      <c r="B1525" s="30">
        <v>7214</v>
      </c>
      <c r="C1525" s="30" t="s">
        <v>2640</v>
      </c>
      <c r="D1525" s="30">
        <v>2700</v>
      </c>
      <c r="E1525" s="30"/>
      <c r="F1525" s="30"/>
      <c r="G1525" s="30"/>
      <c r="H1525" s="30"/>
      <c r="I1525" s="30"/>
      <c r="J1525" s="30"/>
      <c r="K1525" s="30"/>
      <c r="L1525" s="30"/>
      <c r="M1525" s="30"/>
      <c r="N1525" s="30"/>
      <c r="O1525" s="30"/>
      <c r="P1525" s="30"/>
      <c r="Q1525" s="30"/>
      <c r="R1525" s="30"/>
      <c r="S1525" s="30"/>
      <c r="T1525" s="30"/>
      <c r="U1525" s="30"/>
      <c r="V1525" s="30"/>
      <c r="W1525" s="30"/>
      <c r="X1525" s="30"/>
      <c r="Y1525" s="30"/>
      <c r="Z1525" s="30"/>
      <c r="AA1525" s="30"/>
      <c r="AB1525" s="30"/>
      <c r="AC1525" s="30"/>
      <c r="AD1525" s="30"/>
      <c r="AE1525" s="30"/>
      <c r="AF1525" s="30"/>
      <c r="AG1525" s="30"/>
      <c r="AH1525" s="30"/>
      <c r="AI1525" s="30"/>
      <c r="AJ1525" s="30"/>
      <c r="AK1525" s="30"/>
      <c r="AL1525" s="30"/>
      <c r="AM1525" s="30"/>
      <c r="AN1525" s="30"/>
      <c r="AO1525" s="30"/>
      <c r="AP1525" s="30"/>
      <c r="AQ1525" s="30"/>
      <c r="AR1525" s="30"/>
      <c r="AS1525" s="30"/>
      <c r="AT1525" s="30"/>
      <c r="AU1525" s="30"/>
      <c r="AV1525" s="30"/>
      <c r="AW1525" s="30"/>
      <c r="AX1525" s="30"/>
      <c r="AY1525" s="30"/>
      <c r="AZ1525" s="30"/>
      <c r="BA1525" s="30"/>
      <c r="BB1525" s="30"/>
      <c r="BC1525" s="30"/>
      <c r="BD1525" s="30"/>
      <c r="BE1525" s="30"/>
      <c r="BF1525" s="30"/>
      <c r="BG1525" s="30"/>
      <c r="BH1525" s="30"/>
      <c r="BI1525" s="30"/>
      <c r="BJ1525" s="30"/>
      <c r="BK1525" s="30"/>
      <c r="BL1525" s="30"/>
      <c r="BM1525" s="30"/>
      <c r="BN1525" s="30"/>
      <c r="BO1525" s="30"/>
      <c r="BP1525" s="30"/>
      <c r="BQ1525" s="30"/>
      <c r="BR1525" s="30"/>
      <c r="BS1525" s="30"/>
      <c r="BT1525" s="30"/>
      <c r="BU1525" s="30"/>
      <c r="BV1525" s="30"/>
      <c r="BW1525" s="30"/>
      <c r="BX1525" s="30"/>
      <c r="BY1525" s="30"/>
      <c r="BZ1525" s="30"/>
      <c r="CA1525" s="30"/>
      <c r="CB1525" s="30"/>
      <c r="CC1525" s="30"/>
      <c r="CD1525" s="30"/>
      <c r="CE1525" s="30"/>
      <c r="CF1525" s="30"/>
      <c r="CG1525" s="30"/>
      <c r="CH1525" s="30"/>
      <c r="CI1525" s="30"/>
      <c r="CJ1525" s="30"/>
      <c r="CK1525" s="30"/>
      <c r="CL1525" s="30"/>
      <c r="CM1525" s="30"/>
      <c r="CN1525" s="30"/>
      <c r="CO1525" s="30"/>
      <c r="CP1525" s="30"/>
      <c r="CQ1525" s="30"/>
      <c r="CR1525" s="30"/>
    </row>
    <row r="1526" spans="1:96" x14ac:dyDescent="0.25">
      <c r="A1526" s="30" t="s">
        <v>1498</v>
      </c>
      <c r="B1526" s="30">
        <v>7212</v>
      </c>
      <c r="C1526" s="30" t="s">
        <v>2640</v>
      </c>
      <c r="D1526" s="30">
        <v>2700</v>
      </c>
      <c r="E1526" s="30"/>
      <c r="F1526" s="30"/>
      <c r="G1526" s="30"/>
      <c r="H1526" s="30"/>
      <c r="I1526" s="30"/>
      <c r="J1526" s="30"/>
      <c r="K1526" s="30"/>
      <c r="L1526" s="30"/>
      <c r="M1526" s="30"/>
      <c r="N1526" s="30"/>
      <c r="O1526" s="30"/>
      <c r="P1526" s="30"/>
      <c r="Q1526" s="30"/>
      <c r="R1526" s="30"/>
      <c r="S1526" s="30"/>
      <c r="T1526" s="30"/>
      <c r="U1526" s="30"/>
      <c r="V1526" s="30"/>
      <c r="W1526" s="30"/>
      <c r="X1526" s="30"/>
      <c r="Y1526" s="30"/>
      <c r="Z1526" s="30"/>
      <c r="AA1526" s="30"/>
      <c r="AB1526" s="30"/>
      <c r="AC1526" s="30"/>
      <c r="AD1526" s="30"/>
      <c r="AE1526" s="30"/>
      <c r="AF1526" s="30"/>
      <c r="AG1526" s="30"/>
      <c r="AH1526" s="30"/>
      <c r="AI1526" s="30"/>
      <c r="AJ1526" s="30"/>
      <c r="AK1526" s="30"/>
      <c r="AL1526" s="30"/>
      <c r="AM1526" s="30"/>
      <c r="AN1526" s="30"/>
      <c r="AO1526" s="30"/>
      <c r="AP1526" s="30"/>
      <c r="AQ1526" s="30"/>
      <c r="AR1526" s="30"/>
      <c r="AS1526" s="30"/>
      <c r="AT1526" s="30"/>
      <c r="AU1526" s="30"/>
      <c r="AV1526" s="30"/>
      <c r="AW1526" s="30"/>
      <c r="AX1526" s="30"/>
      <c r="AY1526" s="30"/>
      <c r="AZ1526" s="30"/>
      <c r="BA1526" s="30"/>
      <c r="BB1526" s="30"/>
      <c r="BC1526" s="30"/>
      <c r="BD1526" s="30"/>
      <c r="BE1526" s="30"/>
      <c r="BF1526" s="30"/>
      <c r="BG1526" s="30"/>
      <c r="BH1526" s="30"/>
      <c r="BI1526" s="30"/>
      <c r="BJ1526" s="30"/>
      <c r="BK1526" s="30"/>
      <c r="BL1526" s="30"/>
      <c r="BM1526" s="30"/>
      <c r="BN1526" s="30"/>
      <c r="BO1526" s="30"/>
      <c r="BP1526" s="30"/>
      <c r="BQ1526" s="30"/>
      <c r="BR1526" s="30"/>
      <c r="BS1526" s="30"/>
      <c r="BT1526" s="30"/>
      <c r="BU1526" s="30"/>
      <c r="BV1526" s="30"/>
      <c r="BW1526" s="30"/>
      <c r="BX1526" s="30"/>
      <c r="BY1526" s="30"/>
      <c r="BZ1526" s="30"/>
      <c r="CA1526" s="30"/>
      <c r="CB1526" s="30"/>
      <c r="CC1526" s="30"/>
      <c r="CD1526" s="30"/>
      <c r="CE1526" s="30"/>
      <c r="CF1526" s="30"/>
      <c r="CG1526" s="30"/>
      <c r="CH1526" s="30"/>
      <c r="CI1526" s="30"/>
      <c r="CJ1526" s="30"/>
      <c r="CK1526" s="30"/>
      <c r="CL1526" s="30"/>
      <c r="CM1526" s="30"/>
      <c r="CN1526" s="30"/>
      <c r="CO1526" s="30"/>
      <c r="CP1526" s="30"/>
      <c r="CQ1526" s="30"/>
      <c r="CR1526" s="30"/>
    </row>
    <row r="1527" spans="1:96" x14ac:dyDescent="0.25">
      <c r="A1527" s="30" t="s">
        <v>1499</v>
      </c>
      <c r="B1527" s="30">
        <v>7218</v>
      </c>
      <c r="C1527" s="30" t="s">
        <v>2764</v>
      </c>
      <c r="D1527" s="30">
        <v>1550</v>
      </c>
      <c r="E1527" s="30"/>
      <c r="F1527" s="30"/>
      <c r="G1527" s="30"/>
      <c r="H1527" s="30"/>
      <c r="I1527" s="30"/>
      <c r="J1527" s="30"/>
      <c r="K1527" s="30"/>
      <c r="L1527" s="30"/>
      <c r="M1527" s="30"/>
      <c r="N1527" s="30"/>
      <c r="O1527" s="30"/>
      <c r="P1527" s="30"/>
      <c r="Q1527" s="30"/>
      <c r="R1527" s="30"/>
      <c r="S1527" s="30"/>
      <c r="T1527" s="30"/>
      <c r="U1527" s="30"/>
      <c r="V1527" s="30"/>
      <c r="W1527" s="30"/>
      <c r="X1527" s="30"/>
      <c r="Y1527" s="30"/>
      <c r="Z1527" s="30"/>
      <c r="AA1527" s="30"/>
      <c r="AB1527" s="30"/>
      <c r="AC1527" s="30"/>
      <c r="AD1527" s="30"/>
      <c r="AE1527" s="30"/>
      <c r="AF1527" s="30"/>
      <c r="AG1527" s="30"/>
      <c r="AH1527" s="30"/>
      <c r="AI1527" s="30"/>
      <c r="AJ1527" s="30"/>
      <c r="AK1527" s="30"/>
      <c r="AL1527" s="30"/>
      <c r="AM1527" s="30"/>
      <c r="AN1527" s="30"/>
      <c r="AO1527" s="30"/>
      <c r="AP1527" s="30"/>
      <c r="AQ1527" s="30"/>
      <c r="AR1527" s="30"/>
      <c r="AS1527" s="30"/>
      <c r="AT1527" s="30"/>
      <c r="AU1527" s="30"/>
      <c r="AV1527" s="30"/>
      <c r="AW1527" s="30"/>
      <c r="AX1527" s="30"/>
      <c r="AY1527" s="30"/>
      <c r="AZ1527" s="30"/>
      <c r="BA1527" s="30"/>
      <c r="BB1527" s="30"/>
      <c r="BC1527" s="30"/>
      <c r="BD1527" s="30"/>
      <c r="BE1527" s="30"/>
      <c r="BF1527" s="30"/>
      <c r="BG1527" s="30"/>
      <c r="BH1527" s="30"/>
      <c r="BI1527" s="30"/>
      <c r="BJ1527" s="30"/>
      <c r="BK1527" s="30"/>
      <c r="BL1527" s="30"/>
      <c r="BM1527" s="30"/>
      <c r="BN1527" s="30"/>
      <c r="BO1527" s="30"/>
      <c r="BP1527" s="30"/>
      <c r="BQ1527" s="30"/>
      <c r="BR1527" s="30"/>
      <c r="BS1527" s="30"/>
      <c r="BT1527" s="30"/>
      <c r="BU1527" s="30"/>
      <c r="BV1527" s="30"/>
      <c r="BW1527" s="30"/>
      <c r="BX1527" s="30"/>
      <c r="BY1527" s="30"/>
      <c r="BZ1527" s="30"/>
      <c r="CA1527" s="30"/>
      <c r="CB1527" s="30"/>
      <c r="CC1527" s="30"/>
      <c r="CD1527" s="30"/>
      <c r="CE1527" s="30"/>
      <c r="CF1527" s="30"/>
      <c r="CG1527" s="30"/>
      <c r="CH1527" s="30"/>
      <c r="CI1527" s="30"/>
      <c r="CJ1527" s="30"/>
      <c r="CK1527" s="30"/>
      <c r="CL1527" s="30"/>
      <c r="CM1527" s="30"/>
      <c r="CN1527" s="30"/>
      <c r="CO1527" s="30"/>
      <c r="CP1527" s="30"/>
      <c r="CQ1527" s="30"/>
      <c r="CR1527" s="30"/>
    </row>
    <row r="1528" spans="1:96" x14ac:dyDescent="0.25">
      <c r="A1528" s="30" t="s">
        <v>1500</v>
      </c>
      <c r="B1528" s="30">
        <v>7228</v>
      </c>
      <c r="C1528" s="30" t="s">
        <v>2651</v>
      </c>
      <c r="D1528" s="30">
        <v>1010</v>
      </c>
      <c r="E1528" s="30"/>
      <c r="F1528" s="30"/>
      <c r="G1528" s="30"/>
      <c r="H1528" s="30"/>
      <c r="I1528" s="30"/>
      <c r="J1528" s="30"/>
      <c r="K1528" s="30"/>
      <c r="L1528" s="30"/>
      <c r="M1528" s="30"/>
      <c r="N1528" s="30"/>
      <c r="O1528" s="30"/>
      <c r="P1528" s="30"/>
      <c r="Q1528" s="30"/>
      <c r="R1528" s="30"/>
      <c r="S1528" s="30"/>
      <c r="T1528" s="30"/>
      <c r="U1528" s="30"/>
      <c r="V1528" s="30"/>
      <c r="W1528" s="30"/>
      <c r="X1528" s="30"/>
      <c r="Y1528" s="30"/>
      <c r="Z1528" s="30"/>
      <c r="AA1528" s="30"/>
      <c r="AB1528" s="30"/>
      <c r="AC1528" s="30"/>
      <c r="AD1528" s="30"/>
      <c r="AE1528" s="30"/>
      <c r="AF1528" s="30"/>
      <c r="AG1528" s="30"/>
      <c r="AH1528" s="30"/>
      <c r="AI1528" s="30"/>
      <c r="AJ1528" s="30"/>
      <c r="AK1528" s="30"/>
      <c r="AL1528" s="30"/>
      <c r="AM1528" s="30"/>
      <c r="AN1528" s="30"/>
      <c r="AO1528" s="30"/>
      <c r="AP1528" s="30"/>
      <c r="AQ1528" s="30"/>
      <c r="AR1528" s="30"/>
      <c r="AS1528" s="30"/>
      <c r="AT1528" s="30"/>
      <c r="AU1528" s="30"/>
      <c r="AV1528" s="30"/>
      <c r="AW1528" s="30"/>
      <c r="AX1528" s="30"/>
      <c r="AY1528" s="30"/>
      <c r="AZ1528" s="30"/>
      <c r="BA1528" s="30"/>
      <c r="BB1528" s="30"/>
      <c r="BC1528" s="30"/>
      <c r="BD1528" s="30"/>
      <c r="BE1528" s="30"/>
      <c r="BF1528" s="30"/>
      <c r="BG1528" s="30"/>
      <c r="BH1528" s="30"/>
      <c r="BI1528" s="30"/>
      <c r="BJ1528" s="30"/>
      <c r="BK1528" s="30"/>
      <c r="BL1528" s="30"/>
      <c r="BM1528" s="30"/>
      <c r="BN1528" s="30"/>
      <c r="BO1528" s="30"/>
      <c r="BP1528" s="30"/>
      <c r="BQ1528" s="30"/>
      <c r="BR1528" s="30"/>
      <c r="BS1528" s="30"/>
      <c r="BT1528" s="30"/>
      <c r="BU1528" s="30"/>
      <c r="BV1528" s="30"/>
      <c r="BW1528" s="30"/>
      <c r="BX1528" s="30"/>
      <c r="BY1528" s="30"/>
      <c r="BZ1528" s="30"/>
      <c r="CA1528" s="30"/>
      <c r="CB1528" s="30"/>
      <c r="CC1528" s="30"/>
      <c r="CD1528" s="30"/>
      <c r="CE1528" s="30"/>
      <c r="CF1528" s="30"/>
      <c r="CG1528" s="30"/>
      <c r="CH1528" s="30"/>
      <c r="CI1528" s="30"/>
      <c r="CJ1528" s="30"/>
      <c r="CK1528" s="30"/>
      <c r="CL1528" s="30"/>
      <c r="CM1528" s="30"/>
      <c r="CN1528" s="30"/>
      <c r="CO1528" s="30"/>
      <c r="CP1528" s="30"/>
      <c r="CQ1528" s="30"/>
      <c r="CR1528" s="30"/>
    </row>
    <row r="1529" spans="1:96" x14ac:dyDescent="0.25">
      <c r="A1529" s="30" t="s">
        <v>1501</v>
      </c>
      <c r="B1529" s="30">
        <v>7236</v>
      </c>
      <c r="C1529" s="30" t="s">
        <v>2712</v>
      </c>
      <c r="D1529" s="30">
        <v>2000</v>
      </c>
      <c r="E1529" s="30"/>
      <c r="F1529" s="30"/>
      <c r="G1529" s="30"/>
      <c r="H1529" s="30"/>
      <c r="I1529" s="30"/>
      <c r="J1529" s="30"/>
      <c r="K1529" s="30"/>
      <c r="L1529" s="30"/>
      <c r="M1529" s="30"/>
      <c r="N1529" s="30"/>
      <c r="O1529" s="30"/>
      <c r="P1529" s="30"/>
      <c r="Q1529" s="30"/>
      <c r="R1529" s="30"/>
      <c r="S1529" s="30"/>
      <c r="T1529" s="30"/>
      <c r="U1529" s="30"/>
      <c r="V1529" s="30"/>
      <c r="W1529" s="30"/>
      <c r="X1529" s="30"/>
      <c r="Y1529" s="30"/>
      <c r="Z1529" s="30"/>
      <c r="AA1529" s="30"/>
      <c r="AB1529" s="30"/>
      <c r="AC1529" s="30"/>
      <c r="AD1529" s="30"/>
      <c r="AE1529" s="30"/>
      <c r="AF1529" s="30"/>
      <c r="AG1529" s="30"/>
      <c r="AH1529" s="30"/>
      <c r="AI1529" s="30"/>
      <c r="AJ1529" s="30"/>
      <c r="AK1529" s="30"/>
      <c r="AL1529" s="30"/>
      <c r="AM1529" s="30"/>
      <c r="AN1529" s="30"/>
      <c r="AO1529" s="30"/>
      <c r="AP1529" s="30"/>
      <c r="AQ1529" s="30"/>
      <c r="AR1529" s="30"/>
      <c r="AS1529" s="30"/>
      <c r="AT1529" s="30"/>
      <c r="AU1529" s="30"/>
      <c r="AV1529" s="30"/>
      <c r="AW1529" s="30"/>
      <c r="AX1529" s="30"/>
      <c r="AY1529" s="30"/>
      <c r="AZ1529" s="30"/>
      <c r="BA1529" s="30"/>
      <c r="BB1529" s="30"/>
      <c r="BC1529" s="30"/>
      <c r="BD1529" s="30"/>
      <c r="BE1529" s="30"/>
      <c r="BF1529" s="30"/>
      <c r="BG1529" s="30"/>
      <c r="BH1529" s="30"/>
      <c r="BI1529" s="30"/>
      <c r="BJ1529" s="30"/>
      <c r="BK1529" s="30"/>
      <c r="BL1529" s="30"/>
      <c r="BM1529" s="30"/>
      <c r="BN1529" s="30"/>
      <c r="BO1529" s="30"/>
      <c r="BP1529" s="30"/>
      <c r="BQ1529" s="30"/>
      <c r="BR1529" s="30"/>
      <c r="BS1529" s="30"/>
      <c r="BT1529" s="30"/>
      <c r="BU1529" s="30"/>
      <c r="BV1529" s="30"/>
      <c r="BW1529" s="30"/>
      <c r="BX1529" s="30"/>
      <c r="BY1529" s="30"/>
      <c r="BZ1529" s="30"/>
      <c r="CA1529" s="30"/>
      <c r="CB1529" s="30"/>
      <c r="CC1529" s="30"/>
      <c r="CD1529" s="30"/>
      <c r="CE1529" s="30"/>
      <c r="CF1529" s="30"/>
      <c r="CG1529" s="30"/>
      <c r="CH1529" s="30"/>
      <c r="CI1529" s="30"/>
      <c r="CJ1529" s="30"/>
      <c r="CK1529" s="30"/>
      <c r="CL1529" s="30"/>
      <c r="CM1529" s="30"/>
      <c r="CN1529" s="30"/>
      <c r="CO1529" s="30"/>
      <c r="CP1529" s="30"/>
      <c r="CQ1529" s="30"/>
      <c r="CR1529" s="30"/>
    </row>
    <row r="1530" spans="1:96" x14ac:dyDescent="0.25">
      <c r="A1530" s="30" t="s">
        <v>1502</v>
      </c>
      <c r="B1530" s="30">
        <v>7238</v>
      </c>
      <c r="C1530" s="30" t="s">
        <v>2666</v>
      </c>
      <c r="D1530" s="30">
        <v>1420</v>
      </c>
      <c r="E1530" s="30"/>
      <c r="F1530" s="30"/>
      <c r="G1530" s="30"/>
      <c r="H1530" s="30"/>
      <c r="I1530" s="30"/>
      <c r="J1530" s="30"/>
      <c r="K1530" s="30"/>
      <c r="L1530" s="30"/>
      <c r="M1530" s="30"/>
      <c r="N1530" s="30"/>
      <c r="O1530" s="30"/>
      <c r="P1530" s="30"/>
      <c r="Q1530" s="30"/>
      <c r="R1530" s="30"/>
      <c r="S1530" s="30"/>
      <c r="T1530" s="30"/>
      <c r="U1530" s="30"/>
      <c r="V1530" s="30"/>
      <c r="W1530" s="30"/>
      <c r="X1530" s="30"/>
      <c r="Y1530" s="30"/>
      <c r="Z1530" s="30"/>
      <c r="AA1530" s="30"/>
      <c r="AB1530" s="30"/>
      <c r="AC1530" s="30"/>
      <c r="AD1530" s="30"/>
      <c r="AE1530" s="30"/>
      <c r="AF1530" s="30"/>
      <c r="AG1530" s="30"/>
      <c r="AH1530" s="30"/>
      <c r="AI1530" s="30"/>
      <c r="AJ1530" s="30"/>
      <c r="AK1530" s="30"/>
      <c r="AL1530" s="30"/>
      <c r="AM1530" s="30"/>
      <c r="AN1530" s="30"/>
      <c r="AO1530" s="30"/>
      <c r="AP1530" s="30"/>
      <c r="AQ1530" s="30"/>
      <c r="AR1530" s="30"/>
      <c r="AS1530" s="30"/>
      <c r="AT1530" s="30"/>
      <c r="AU1530" s="30"/>
      <c r="AV1530" s="30"/>
      <c r="AW1530" s="30"/>
      <c r="AX1530" s="30"/>
      <c r="AY1530" s="30"/>
      <c r="AZ1530" s="30"/>
      <c r="BA1530" s="30"/>
      <c r="BB1530" s="30"/>
      <c r="BC1530" s="30"/>
      <c r="BD1530" s="30"/>
      <c r="BE1530" s="30"/>
      <c r="BF1530" s="30"/>
      <c r="BG1530" s="30"/>
      <c r="BH1530" s="30"/>
      <c r="BI1530" s="30"/>
      <c r="BJ1530" s="30"/>
      <c r="BK1530" s="30"/>
      <c r="BL1530" s="30"/>
      <c r="BM1530" s="30"/>
      <c r="BN1530" s="30"/>
      <c r="BO1530" s="30"/>
      <c r="BP1530" s="30"/>
      <c r="BQ1530" s="30"/>
      <c r="BR1530" s="30"/>
      <c r="BS1530" s="30"/>
      <c r="BT1530" s="30"/>
      <c r="BU1530" s="30"/>
      <c r="BV1530" s="30"/>
      <c r="BW1530" s="30"/>
      <c r="BX1530" s="30"/>
      <c r="BY1530" s="30"/>
      <c r="BZ1530" s="30"/>
      <c r="CA1530" s="30"/>
      <c r="CB1530" s="30"/>
      <c r="CC1530" s="30"/>
      <c r="CD1530" s="30"/>
      <c r="CE1530" s="30"/>
      <c r="CF1530" s="30"/>
      <c r="CG1530" s="30"/>
      <c r="CH1530" s="30"/>
      <c r="CI1530" s="30"/>
      <c r="CJ1530" s="30"/>
      <c r="CK1530" s="30"/>
      <c r="CL1530" s="30"/>
      <c r="CM1530" s="30"/>
      <c r="CN1530" s="30"/>
      <c r="CO1530" s="30"/>
      <c r="CP1530" s="30"/>
      <c r="CQ1530" s="30"/>
      <c r="CR1530" s="30"/>
    </row>
    <row r="1531" spans="1:96" x14ac:dyDescent="0.25">
      <c r="A1531" s="30" t="s">
        <v>1503</v>
      </c>
      <c r="B1531" s="30">
        <v>7239</v>
      </c>
      <c r="C1531" s="30" t="s">
        <v>2666</v>
      </c>
      <c r="D1531" s="30">
        <v>1420</v>
      </c>
      <c r="E1531" s="30"/>
      <c r="F1531" s="30"/>
      <c r="G1531" s="30"/>
      <c r="H1531" s="30"/>
      <c r="I1531" s="30"/>
      <c r="J1531" s="30"/>
      <c r="K1531" s="30"/>
      <c r="L1531" s="30"/>
      <c r="M1531" s="30"/>
      <c r="N1531" s="30"/>
      <c r="O1531" s="30"/>
      <c r="P1531" s="30"/>
      <c r="Q1531" s="30"/>
      <c r="R1531" s="30"/>
      <c r="S1531" s="30"/>
      <c r="T1531" s="30"/>
      <c r="U1531" s="30"/>
      <c r="V1531" s="30"/>
      <c r="W1531" s="30"/>
      <c r="X1531" s="30"/>
      <c r="Y1531" s="30"/>
      <c r="Z1531" s="30"/>
      <c r="AA1531" s="30"/>
      <c r="AB1531" s="30"/>
      <c r="AC1531" s="30"/>
      <c r="AD1531" s="30"/>
      <c r="AE1531" s="30"/>
      <c r="AF1531" s="30"/>
      <c r="AG1531" s="30"/>
      <c r="AH1531" s="30"/>
      <c r="AI1531" s="30"/>
      <c r="AJ1531" s="30"/>
      <c r="AK1531" s="30"/>
      <c r="AL1531" s="30"/>
      <c r="AM1531" s="30"/>
      <c r="AN1531" s="30"/>
      <c r="AO1531" s="30"/>
      <c r="AP1531" s="30"/>
      <c r="AQ1531" s="30"/>
      <c r="AR1531" s="30"/>
      <c r="AS1531" s="30"/>
      <c r="AT1531" s="30"/>
      <c r="AU1531" s="30"/>
      <c r="AV1531" s="30"/>
      <c r="AW1531" s="30"/>
      <c r="AX1531" s="30"/>
      <c r="AY1531" s="30"/>
      <c r="AZ1531" s="30"/>
      <c r="BA1531" s="30"/>
      <c r="BB1531" s="30"/>
      <c r="BC1531" s="30"/>
      <c r="BD1531" s="30"/>
      <c r="BE1531" s="30"/>
      <c r="BF1531" s="30"/>
      <c r="BG1531" s="30"/>
      <c r="BH1531" s="30"/>
      <c r="BI1531" s="30"/>
      <c r="BJ1531" s="30"/>
      <c r="BK1531" s="30"/>
      <c r="BL1531" s="30"/>
      <c r="BM1531" s="30"/>
      <c r="BN1531" s="30"/>
      <c r="BO1531" s="30"/>
      <c r="BP1531" s="30"/>
      <c r="BQ1531" s="30"/>
      <c r="BR1531" s="30"/>
      <c r="BS1531" s="30"/>
      <c r="BT1531" s="30"/>
      <c r="BU1531" s="30"/>
      <c r="BV1531" s="30"/>
      <c r="BW1531" s="30"/>
      <c r="BX1531" s="30"/>
      <c r="BY1531" s="30"/>
      <c r="BZ1531" s="30"/>
      <c r="CA1531" s="30"/>
      <c r="CB1531" s="30"/>
      <c r="CC1531" s="30"/>
      <c r="CD1531" s="30"/>
      <c r="CE1531" s="30"/>
      <c r="CF1531" s="30"/>
      <c r="CG1531" s="30"/>
      <c r="CH1531" s="30"/>
      <c r="CI1531" s="30"/>
      <c r="CJ1531" s="30"/>
      <c r="CK1531" s="30"/>
      <c r="CL1531" s="30"/>
      <c r="CM1531" s="30"/>
      <c r="CN1531" s="30"/>
      <c r="CO1531" s="30"/>
      <c r="CP1531" s="30"/>
      <c r="CQ1531" s="30"/>
      <c r="CR1531" s="30"/>
    </row>
    <row r="1532" spans="1:96" x14ac:dyDescent="0.25">
      <c r="A1532" s="30" t="s">
        <v>1504</v>
      </c>
      <c r="B1532" s="30">
        <v>7240</v>
      </c>
      <c r="C1532" s="30" t="s">
        <v>2649</v>
      </c>
      <c r="D1532" s="30">
        <v>1040</v>
      </c>
      <c r="E1532" s="30"/>
      <c r="F1532" s="30"/>
      <c r="G1532" s="30"/>
      <c r="H1532" s="30"/>
      <c r="I1532" s="30"/>
      <c r="J1532" s="30"/>
      <c r="K1532" s="30"/>
      <c r="L1532" s="30"/>
      <c r="M1532" s="30"/>
      <c r="N1532" s="30"/>
      <c r="O1532" s="30"/>
      <c r="P1532" s="30"/>
      <c r="Q1532" s="30"/>
      <c r="R1532" s="30"/>
      <c r="S1532" s="30"/>
      <c r="T1532" s="30"/>
      <c r="U1532" s="30"/>
      <c r="V1532" s="30"/>
      <c r="W1532" s="30"/>
      <c r="X1532" s="30"/>
      <c r="Y1532" s="30"/>
      <c r="Z1532" s="30"/>
      <c r="AA1532" s="30"/>
      <c r="AB1532" s="30"/>
      <c r="AC1532" s="30"/>
      <c r="AD1532" s="30"/>
      <c r="AE1532" s="30"/>
      <c r="AF1532" s="30"/>
      <c r="AG1532" s="30"/>
      <c r="AH1532" s="30"/>
      <c r="AI1532" s="30"/>
      <c r="AJ1532" s="30"/>
      <c r="AK1532" s="30"/>
      <c r="AL1532" s="30"/>
      <c r="AM1532" s="30"/>
      <c r="AN1532" s="30"/>
      <c r="AO1532" s="30"/>
      <c r="AP1532" s="30"/>
      <c r="AQ1532" s="30"/>
      <c r="AR1532" s="30"/>
      <c r="AS1532" s="30"/>
      <c r="AT1532" s="30"/>
      <c r="AU1532" s="30"/>
      <c r="AV1532" s="30"/>
      <c r="AW1532" s="30"/>
      <c r="AX1532" s="30"/>
      <c r="AY1532" s="30"/>
      <c r="AZ1532" s="30"/>
      <c r="BA1532" s="30"/>
      <c r="BB1532" s="30"/>
      <c r="BC1532" s="30"/>
      <c r="BD1532" s="30"/>
      <c r="BE1532" s="30"/>
      <c r="BF1532" s="30"/>
      <c r="BG1532" s="30"/>
      <c r="BH1532" s="30"/>
      <c r="BI1532" s="30"/>
      <c r="BJ1532" s="30"/>
      <c r="BK1532" s="30"/>
      <c r="BL1532" s="30"/>
      <c r="BM1532" s="30"/>
      <c r="BN1532" s="30"/>
      <c r="BO1532" s="30"/>
      <c r="BP1532" s="30"/>
      <c r="BQ1532" s="30"/>
      <c r="BR1532" s="30"/>
      <c r="BS1532" s="30"/>
      <c r="BT1532" s="30"/>
      <c r="BU1532" s="30"/>
      <c r="BV1532" s="30"/>
      <c r="BW1532" s="30"/>
      <c r="BX1532" s="30"/>
      <c r="BY1532" s="30"/>
      <c r="BZ1532" s="30"/>
      <c r="CA1532" s="30"/>
      <c r="CB1532" s="30"/>
      <c r="CC1532" s="30"/>
      <c r="CD1532" s="30"/>
      <c r="CE1532" s="30"/>
      <c r="CF1532" s="30"/>
      <c r="CG1532" s="30"/>
      <c r="CH1532" s="30"/>
      <c r="CI1532" s="30"/>
      <c r="CJ1532" s="30"/>
      <c r="CK1532" s="30"/>
      <c r="CL1532" s="30"/>
      <c r="CM1532" s="30"/>
      <c r="CN1532" s="30"/>
      <c r="CO1532" s="30"/>
      <c r="CP1532" s="30"/>
      <c r="CQ1532" s="30"/>
      <c r="CR1532" s="30"/>
    </row>
    <row r="1533" spans="1:96" x14ac:dyDescent="0.25">
      <c r="A1533" s="30" t="s">
        <v>1505</v>
      </c>
      <c r="B1533" s="30">
        <v>7247</v>
      </c>
      <c r="C1533" s="30" t="s">
        <v>2649</v>
      </c>
      <c r="D1533" s="30">
        <v>1040</v>
      </c>
      <c r="E1533" s="30"/>
      <c r="F1533" s="30"/>
      <c r="G1533" s="30"/>
      <c r="H1533" s="30"/>
      <c r="I1533" s="30"/>
      <c r="J1533" s="30"/>
      <c r="K1533" s="30"/>
      <c r="L1533" s="30"/>
      <c r="M1533" s="30"/>
      <c r="N1533" s="30"/>
      <c r="O1533" s="30"/>
      <c r="P1533" s="30"/>
      <c r="Q1533" s="30"/>
      <c r="R1533" s="30"/>
      <c r="S1533" s="30"/>
      <c r="T1533" s="30"/>
      <c r="U1533" s="30"/>
      <c r="V1533" s="30"/>
      <c r="W1533" s="30"/>
      <c r="X1533" s="30"/>
      <c r="Y1533" s="30"/>
      <c r="Z1533" s="30"/>
      <c r="AA1533" s="30"/>
      <c r="AB1533" s="30"/>
      <c r="AC1533" s="30"/>
      <c r="AD1533" s="30"/>
      <c r="AE1533" s="30"/>
      <c r="AF1533" s="30"/>
      <c r="AG1533" s="30"/>
      <c r="AH1533" s="30"/>
      <c r="AI1533" s="30"/>
      <c r="AJ1533" s="30"/>
      <c r="AK1533" s="30"/>
      <c r="AL1533" s="30"/>
      <c r="AM1533" s="30"/>
      <c r="AN1533" s="30"/>
      <c r="AO1533" s="30"/>
      <c r="AP1533" s="30"/>
      <c r="AQ1533" s="30"/>
      <c r="AR1533" s="30"/>
      <c r="AS1533" s="30"/>
      <c r="AT1533" s="30"/>
      <c r="AU1533" s="30"/>
      <c r="AV1533" s="30"/>
      <c r="AW1533" s="30"/>
      <c r="AX1533" s="30"/>
      <c r="AY1533" s="30"/>
      <c r="AZ1533" s="30"/>
      <c r="BA1533" s="30"/>
      <c r="BB1533" s="30"/>
      <c r="BC1533" s="30"/>
      <c r="BD1533" s="30"/>
      <c r="BE1533" s="30"/>
      <c r="BF1533" s="30"/>
      <c r="BG1533" s="30"/>
      <c r="BH1533" s="30"/>
      <c r="BI1533" s="30"/>
      <c r="BJ1533" s="30"/>
      <c r="BK1533" s="30"/>
      <c r="BL1533" s="30"/>
      <c r="BM1533" s="30"/>
      <c r="BN1533" s="30"/>
      <c r="BO1533" s="30"/>
      <c r="BP1533" s="30"/>
      <c r="BQ1533" s="30"/>
      <c r="BR1533" s="30"/>
      <c r="BS1533" s="30"/>
      <c r="BT1533" s="30"/>
      <c r="BU1533" s="30"/>
      <c r="BV1533" s="30"/>
      <c r="BW1533" s="30"/>
      <c r="BX1533" s="30"/>
      <c r="BY1533" s="30"/>
      <c r="BZ1533" s="30"/>
      <c r="CA1533" s="30"/>
      <c r="CB1533" s="30"/>
      <c r="CC1533" s="30"/>
      <c r="CD1533" s="30"/>
      <c r="CE1533" s="30"/>
      <c r="CF1533" s="30"/>
      <c r="CG1533" s="30"/>
      <c r="CH1533" s="30"/>
      <c r="CI1533" s="30"/>
      <c r="CJ1533" s="30"/>
      <c r="CK1533" s="30"/>
      <c r="CL1533" s="30"/>
      <c r="CM1533" s="30"/>
      <c r="CN1533" s="30"/>
      <c r="CO1533" s="30"/>
      <c r="CP1533" s="30"/>
      <c r="CQ1533" s="30"/>
      <c r="CR1533" s="30"/>
    </row>
    <row r="1534" spans="1:96" x14ac:dyDescent="0.25">
      <c r="A1534" s="30" t="s">
        <v>1506</v>
      </c>
      <c r="B1534" s="30">
        <v>7245</v>
      </c>
      <c r="C1534" s="30" t="s">
        <v>2647</v>
      </c>
      <c r="D1534" s="30">
        <v>900</v>
      </c>
      <c r="E1534" s="30"/>
      <c r="F1534" s="30"/>
      <c r="G1534" s="30"/>
      <c r="H1534" s="30"/>
      <c r="I1534" s="30"/>
      <c r="J1534" s="30"/>
      <c r="K1534" s="30"/>
      <c r="L1534" s="30"/>
      <c r="M1534" s="30"/>
      <c r="N1534" s="30"/>
      <c r="O1534" s="30"/>
      <c r="P1534" s="30"/>
      <c r="Q1534" s="30"/>
      <c r="R1534" s="30"/>
      <c r="S1534" s="30"/>
      <c r="T1534" s="30"/>
      <c r="U1534" s="30"/>
      <c r="V1534" s="30"/>
      <c r="W1534" s="30"/>
      <c r="X1534" s="30"/>
      <c r="Y1534" s="30"/>
      <c r="Z1534" s="30"/>
      <c r="AA1534" s="30"/>
      <c r="AB1534" s="30"/>
      <c r="AC1534" s="30"/>
      <c r="AD1534" s="30"/>
      <c r="AE1534" s="30"/>
      <c r="AF1534" s="30"/>
      <c r="AG1534" s="30"/>
      <c r="AH1534" s="30"/>
      <c r="AI1534" s="30"/>
      <c r="AJ1534" s="30"/>
      <c r="AK1534" s="30"/>
      <c r="AL1534" s="30"/>
      <c r="AM1534" s="30"/>
      <c r="AN1534" s="30"/>
      <c r="AO1534" s="30"/>
      <c r="AP1534" s="30"/>
      <c r="AQ1534" s="30"/>
      <c r="AR1534" s="30"/>
      <c r="AS1534" s="30"/>
      <c r="AT1534" s="30"/>
      <c r="AU1534" s="30"/>
      <c r="AV1534" s="30"/>
      <c r="AW1534" s="30"/>
      <c r="AX1534" s="30"/>
      <c r="AY1534" s="30"/>
      <c r="AZ1534" s="30"/>
      <c r="BA1534" s="30"/>
      <c r="BB1534" s="30"/>
      <c r="BC1534" s="30"/>
      <c r="BD1534" s="30"/>
      <c r="BE1534" s="30"/>
      <c r="BF1534" s="30"/>
      <c r="BG1534" s="30"/>
      <c r="BH1534" s="30"/>
      <c r="BI1534" s="30"/>
      <c r="BJ1534" s="30"/>
      <c r="BK1534" s="30"/>
      <c r="BL1534" s="30"/>
      <c r="BM1534" s="30"/>
      <c r="BN1534" s="30"/>
      <c r="BO1534" s="30"/>
      <c r="BP1534" s="30"/>
      <c r="BQ1534" s="30"/>
      <c r="BR1534" s="30"/>
      <c r="BS1534" s="30"/>
      <c r="BT1534" s="30"/>
      <c r="BU1534" s="30"/>
      <c r="BV1534" s="30"/>
      <c r="BW1534" s="30"/>
      <c r="BX1534" s="30"/>
      <c r="BY1534" s="30"/>
      <c r="BZ1534" s="30"/>
      <c r="CA1534" s="30"/>
      <c r="CB1534" s="30"/>
      <c r="CC1534" s="30"/>
      <c r="CD1534" s="30"/>
      <c r="CE1534" s="30"/>
      <c r="CF1534" s="30"/>
      <c r="CG1534" s="30"/>
      <c r="CH1534" s="30"/>
      <c r="CI1534" s="30"/>
      <c r="CJ1534" s="30"/>
      <c r="CK1534" s="30"/>
      <c r="CL1534" s="30"/>
      <c r="CM1534" s="30"/>
      <c r="CN1534" s="30"/>
      <c r="CO1534" s="30"/>
      <c r="CP1534" s="30"/>
      <c r="CQ1534" s="30"/>
      <c r="CR1534" s="30"/>
    </row>
    <row r="1535" spans="1:96" x14ac:dyDescent="0.25">
      <c r="A1535" s="30" t="s">
        <v>1507</v>
      </c>
      <c r="B1535" s="30">
        <v>8459</v>
      </c>
      <c r="C1535" s="30" t="s">
        <v>2930</v>
      </c>
      <c r="D1535" s="30">
        <v>3100</v>
      </c>
      <c r="E1535" s="30"/>
      <c r="F1535" s="30"/>
      <c r="G1535" s="30"/>
      <c r="H1535" s="30"/>
      <c r="I1535" s="30"/>
      <c r="J1535" s="30"/>
      <c r="K1535" s="30"/>
      <c r="L1535" s="30"/>
      <c r="M1535" s="30"/>
      <c r="N1535" s="30"/>
      <c r="O1535" s="30"/>
      <c r="P1535" s="30"/>
      <c r="Q1535" s="30"/>
      <c r="R1535" s="30"/>
      <c r="S1535" s="30"/>
      <c r="T1535" s="30"/>
      <c r="U1535" s="30"/>
      <c r="V1535" s="30"/>
      <c r="W1535" s="30"/>
      <c r="X1535" s="30"/>
      <c r="Y1535" s="30"/>
      <c r="Z1535" s="30"/>
      <c r="AA1535" s="30"/>
      <c r="AB1535" s="30"/>
      <c r="AC1535" s="30"/>
      <c r="AD1535" s="30"/>
      <c r="AE1535" s="30"/>
      <c r="AF1535" s="30"/>
      <c r="AG1535" s="30"/>
      <c r="AH1535" s="30"/>
      <c r="AI1535" s="30"/>
      <c r="AJ1535" s="30"/>
      <c r="AK1535" s="30"/>
      <c r="AL1535" s="30"/>
      <c r="AM1535" s="30"/>
      <c r="AN1535" s="30"/>
      <c r="AO1535" s="30"/>
      <c r="AP1535" s="30"/>
      <c r="AQ1535" s="30"/>
      <c r="AR1535" s="30"/>
      <c r="AS1535" s="30"/>
      <c r="AT1535" s="30"/>
      <c r="AU1535" s="30"/>
      <c r="AV1535" s="30"/>
      <c r="AW1535" s="30"/>
      <c r="AX1535" s="30"/>
      <c r="AY1535" s="30"/>
      <c r="AZ1535" s="30"/>
      <c r="BA1535" s="30"/>
      <c r="BB1535" s="30"/>
      <c r="BC1535" s="30"/>
      <c r="BD1535" s="30"/>
      <c r="BE1535" s="30"/>
      <c r="BF1535" s="30"/>
      <c r="BG1535" s="30"/>
      <c r="BH1535" s="30"/>
      <c r="BI1535" s="30"/>
      <c r="BJ1535" s="30"/>
      <c r="BK1535" s="30"/>
      <c r="BL1535" s="30"/>
      <c r="BM1535" s="30"/>
      <c r="BN1535" s="30"/>
      <c r="BO1535" s="30"/>
      <c r="BP1535" s="30"/>
      <c r="BQ1535" s="30"/>
      <c r="BR1535" s="30"/>
      <c r="BS1535" s="30"/>
      <c r="BT1535" s="30"/>
      <c r="BU1535" s="30"/>
      <c r="BV1535" s="30"/>
      <c r="BW1535" s="30"/>
      <c r="BX1535" s="30"/>
      <c r="BY1535" s="30"/>
      <c r="BZ1535" s="30"/>
      <c r="CA1535" s="30"/>
      <c r="CB1535" s="30"/>
      <c r="CC1535" s="30"/>
      <c r="CD1535" s="30"/>
      <c r="CE1535" s="30"/>
      <c r="CF1535" s="30"/>
      <c r="CG1535" s="30"/>
      <c r="CH1535" s="30"/>
      <c r="CI1535" s="30"/>
      <c r="CJ1535" s="30"/>
      <c r="CK1535" s="30"/>
      <c r="CL1535" s="30"/>
      <c r="CM1535" s="30"/>
      <c r="CN1535" s="30"/>
      <c r="CO1535" s="30"/>
      <c r="CP1535" s="30"/>
      <c r="CQ1535" s="30"/>
      <c r="CR1535" s="30"/>
    </row>
    <row r="1536" spans="1:96" x14ac:dyDescent="0.25">
      <c r="A1536" s="30" t="s">
        <v>1508</v>
      </c>
      <c r="B1536" s="30">
        <v>7276</v>
      </c>
      <c r="C1536" s="30" t="s">
        <v>2973</v>
      </c>
      <c r="D1536" s="30">
        <v>2720</v>
      </c>
      <c r="E1536" s="30"/>
      <c r="F1536" s="30"/>
      <c r="G1536" s="30"/>
      <c r="H1536" s="30"/>
      <c r="I1536" s="30"/>
      <c r="J1536" s="30"/>
      <c r="K1536" s="30"/>
      <c r="L1536" s="30"/>
      <c r="M1536" s="30"/>
      <c r="N1536" s="30"/>
      <c r="O1536" s="30"/>
      <c r="P1536" s="30"/>
      <c r="Q1536" s="30"/>
      <c r="R1536" s="30"/>
      <c r="S1536" s="30"/>
      <c r="T1536" s="30"/>
      <c r="U1536" s="30"/>
      <c r="V1536" s="30"/>
      <c r="W1536" s="30"/>
      <c r="X1536" s="30"/>
      <c r="Y1536" s="30"/>
      <c r="Z1536" s="30"/>
      <c r="AA1536" s="30"/>
      <c r="AB1536" s="30"/>
      <c r="AC1536" s="30"/>
      <c r="AD1536" s="30"/>
      <c r="AE1536" s="30"/>
      <c r="AF1536" s="30"/>
      <c r="AG1536" s="30"/>
      <c r="AH1536" s="30"/>
      <c r="AI1536" s="30"/>
      <c r="AJ1536" s="30"/>
      <c r="AK1536" s="30"/>
      <c r="AL1536" s="30"/>
      <c r="AM1536" s="30"/>
      <c r="AN1536" s="30"/>
      <c r="AO1536" s="30"/>
      <c r="AP1536" s="30"/>
      <c r="AQ1536" s="30"/>
      <c r="AR1536" s="30"/>
      <c r="AS1536" s="30"/>
      <c r="AT1536" s="30"/>
      <c r="AU1536" s="30"/>
      <c r="AV1536" s="30"/>
      <c r="AW1536" s="30"/>
      <c r="AX1536" s="30"/>
      <c r="AY1536" s="30"/>
      <c r="AZ1536" s="30"/>
      <c r="BA1536" s="30"/>
      <c r="BB1536" s="30"/>
      <c r="BC1536" s="30"/>
      <c r="BD1536" s="30"/>
      <c r="BE1536" s="30"/>
      <c r="BF1536" s="30"/>
      <c r="BG1536" s="30"/>
      <c r="BH1536" s="30"/>
      <c r="BI1536" s="30"/>
      <c r="BJ1536" s="30"/>
      <c r="BK1536" s="30"/>
      <c r="BL1536" s="30"/>
      <c r="BM1536" s="30"/>
      <c r="BN1536" s="30"/>
      <c r="BO1536" s="30"/>
      <c r="BP1536" s="30"/>
      <c r="BQ1536" s="30"/>
      <c r="BR1536" s="30"/>
      <c r="BS1536" s="30"/>
      <c r="BT1536" s="30"/>
      <c r="BU1536" s="30"/>
      <c r="BV1536" s="30"/>
      <c r="BW1536" s="30"/>
      <c r="BX1536" s="30"/>
      <c r="BY1536" s="30"/>
      <c r="BZ1536" s="30"/>
      <c r="CA1536" s="30"/>
      <c r="CB1536" s="30"/>
      <c r="CC1536" s="30"/>
      <c r="CD1536" s="30"/>
      <c r="CE1536" s="30"/>
      <c r="CF1536" s="30"/>
      <c r="CG1536" s="30"/>
      <c r="CH1536" s="30"/>
      <c r="CI1536" s="30"/>
      <c r="CJ1536" s="30"/>
      <c r="CK1536" s="30"/>
      <c r="CL1536" s="30"/>
      <c r="CM1536" s="30"/>
      <c r="CN1536" s="30"/>
      <c r="CO1536" s="30"/>
      <c r="CP1536" s="30"/>
      <c r="CQ1536" s="30"/>
      <c r="CR1536" s="30"/>
    </row>
    <row r="1537" spans="1:96" x14ac:dyDescent="0.25">
      <c r="A1537" s="30" t="s">
        <v>1509</v>
      </c>
      <c r="B1537" s="30">
        <v>7250</v>
      </c>
      <c r="C1537" s="30" t="s">
        <v>2696</v>
      </c>
      <c r="D1537" s="30">
        <v>180</v>
      </c>
      <c r="E1537" s="30"/>
      <c r="F1537" s="30"/>
      <c r="G1537" s="30"/>
      <c r="H1537" s="30"/>
      <c r="I1537" s="30"/>
      <c r="J1537" s="30"/>
      <c r="K1537" s="30"/>
      <c r="L1537" s="30"/>
      <c r="M1537" s="30"/>
      <c r="N1537" s="30"/>
      <c r="O1537" s="30"/>
      <c r="P1537" s="30"/>
      <c r="Q1537" s="30"/>
      <c r="R1537" s="30"/>
      <c r="S1537" s="30"/>
      <c r="T1537" s="30"/>
      <c r="U1537" s="30"/>
      <c r="V1537" s="30"/>
      <c r="W1537" s="30"/>
      <c r="X1537" s="30"/>
      <c r="Y1537" s="30"/>
      <c r="Z1537" s="30"/>
      <c r="AA1537" s="30"/>
      <c r="AB1537" s="30"/>
      <c r="AC1537" s="30"/>
      <c r="AD1537" s="30"/>
      <c r="AE1537" s="30"/>
      <c r="AF1537" s="30"/>
      <c r="AG1537" s="30"/>
      <c r="AH1537" s="30"/>
      <c r="AI1537" s="30"/>
      <c r="AJ1537" s="30"/>
      <c r="AK1537" s="30"/>
      <c r="AL1537" s="30"/>
      <c r="AM1537" s="30"/>
      <c r="AN1537" s="30"/>
      <c r="AO1537" s="30"/>
      <c r="AP1537" s="30"/>
      <c r="AQ1537" s="30"/>
      <c r="AR1537" s="30"/>
      <c r="AS1537" s="30"/>
      <c r="AT1537" s="30"/>
      <c r="AU1537" s="30"/>
      <c r="AV1537" s="30"/>
      <c r="AW1537" s="30"/>
      <c r="AX1537" s="30"/>
      <c r="AY1537" s="30"/>
      <c r="AZ1537" s="30"/>
      <c r="BA1537" s="30"/>
      <c r="BB1537" s="30"/>
      <c r="BC1537" s="30"/>
      <c r="BD1537" s="30"/>
      <c r="BE1537" s="30"/>
      <c r="BF1537" s="30"/>
      <c r="BG1537" s="30"/>
      <c r="BH1537" s="30"/>
      <c r="BI1537" s="30"/>
      <c r="BJ1537" s="30"/>
      <c r="BK1537" s="30"/>
      <c r="BL1537" s="30"/>
      <c r="BM1537" s="30"/>
      <c r="BN1537" s="30"/>
      <c r="BO1537" s="30"/>
      <c r="BP1537" s="30"/>
      <c r="BQ1537" s="30"/>
      <c r="BR1537" s="30"/>
      <c r="BS1537" s="30"/>
      <c r="BT1537" s="30"/>
      <c r="BU1537" s="30"/>
      <c r="BV1537" s="30"/>
      <c r="BW1537" s="30"/>
      <c r="BX1537" s="30"/>
      <c r="BY1537" s="30"/>
      <c r="BZ1537" s="30"/>
      <c r="CA1537" s="30"/>
      <c r="CB1537" s="30"/>
      <c r="CC1537" s="30"/>
      <c r="CD1537" s="30"/>
      <c r="CE1537" s="30"/>
      <c r="CF1537" s="30"/>
      <c r="CG1537" s="30"/>
      <c r="CH1537" s="30"/>
      <c r="CI1537" s="30"/>
      <c r="CJ1537" s="30"/>
      <c r="CK1537" s="30"/>
      <c r="CL1537" s="30"/>
      <c r="CM1537" s="30"/>
      <c r="CN1537" s="30"/>
      <c r="CO1537" s="30"/>
      <c r="CP1537" s="30"/>
      <c r="CQ1537" s="30"/>
      <c r="CR1537" s="30"/>
    </row>
    <row r="1538" spans="1:96" x14ac:dyDescent="0.25">
      <c r="A1538" s="30" t="s">
        <v>1510</v>
      </c>
      <c r="B1538" s="30">
        <v>4686</v>
      </c>
      <c r="C1538" s="30" t="s">
        <v>2792</v>
      </c>
      <c r="D1538" s="30">
        <v>1080</v>
      </c>
      <c r="E1538" s="30"/>
      <c r="F1538" s="30"/>
      <c r="G1538" s="30"/>
      <c r="H1538" s="30"/>
      <c r="I1538" s="30"/>
      <c r="J1538" s="30"/>
      <c r="K1538" s="30"/>
      <c r="L1538" s="30"/>
      <c r="M1538" s="30"/>
      <c r="N1538" s="30"/>
      <c r="O1538" s="30"/>
      <c r="P1538" s="30"/>
      <c r="Q1538" s="30"/>
      <c r="R1538" s="30"/>
      <c r="S1538" s="30"/>
      <c r="T1538" s="30"/>
      <c r="U1538" s="30"/>
      <c r="V1538" s="30"/>
      <c r="W1538" s="30"/>
      <c r="X1538" s="30"/>
      <c r="Y1538" s="30"/>
      <c r="Z1538" s="30"/>
      <c r="AA1538" s="30"/>
      <c r="AB1538" s="30"/>
      <c r="AC1538" s="30"/>
      <c r="AD1538" s="30"/>
      <c r="AE1538" s="30"/>
      <c r="AF1538" s="30"/>
      <c r="AG1538" s="30"/>
      <c r="AH1538" s="30"/>
      <c r="AI1538" s="30"/>
      <c r="AJ1538" s="30"/>
      <c r="AK1538" s="30"/>
      <c r="AL1538" s="30"/>
      <c r="AM1538" s="30"/>
      <c r="AN1538" s="30"/>
      <c r="AO1538" s="30"/>
      <c r="AP1538" s="30"/>
      <c r="AQ1538" s="30"/>
      <c r="AR1538" s="30"/>
      <c r="AS1538" s="30"/>
      <c r="AT1538" s="30"/>
      <c r="AU1538" s="30"/>
      <c r="AV1538" s="30"/>
      <c r="AW1538" s="30"/>
      <c r="AX1538" s="30"/>
      <c r="AY1538" s="30"/>
      <c r="AZ1538" s="30"/>
      <c r="BA1538" s="30"/>
      <c r="BB1538" s="30"/>
      <c r="BC1538" s="30"/>
      <c r="BD1538" s="30"/>
      <c r="BE1538" s="30"/>
      <c r="BF1538" s="30"/>
      <c r="BG1538" s="30"/>
      <c r="BH1538" s="30"/>
      <c r="BI1538" s="30"/>
      <c r="BJ1538" s="30"/>
      <c r="BK1538" s="30"/>
      <c r="BL1538" s="30"/>
      <c r="BM1538" s="30"/>
      <c r="BN1538" s="30"/>
      <c r="BO1538" s="30"/>
      <c r="BP1538" s="30"/>
      <c r="BQ1538" s="30"/>
      <c r="BR1538" s="30"/>
      <c r="BS1538" s="30"/>
      <c r="BT1538" s="30"/>
      <c r="BU1538" s="30"/>
      <c r="BV1538" s="30"/>
      <c r="BW1538" s="30"/>
      <c r="BX1538" s="30"/>
      <c r="BY1538" s="30"/>
      <c r="BZ1538" s="30"/>
      <c r="CA1538" s="30"/>
      <c r="CB1538" s="30"/>
      <c r="CC1538" s="30"/>
      <c r="CD1538" s="30"/>
      <c r="CE1538" s="30"/>
      <c r="CF1538" s="30"/>
      <c r="CG1538" s="30"/>
      <c r="CH1538" s="30"/>
      <c r="CI1538" s="30"/>
      <c r="CJ1538" s="30"/>
      <c r="CK1538" s="30"/>
      <c r="CL1538" s="30"/>
      <c r="CM1538" s="30"/>
      <c r="CN1538" s="30"/>
      <c r="CO1538" s="30"/>
      <c r="CP1538" s="30"/>
      <c r="CQ1538" s="30"/>
      <c r="CR1538" s="30"/>
    </row>
    <row r="1539" spans="1:96" x14ac:dyDescent="0.25">
      <c r="A1539" s="30" t="s">
        <v>1511</v>
      </c>
      <c r="B1539" s="30">
        <v>205</v>
      </c>
      <c r="C1539" s="30" t="s">
        <v>2754</v>
      </c>
      <c r="D1539" s="30">
        <v>910</v>
      </c>
      <c r="E1539" s="30"/>
      <c r="F1539" s="30"/>
      <c r="G1539" s="30"/>
      <c r="H1539" s="30"/>
      <c r="I1539" s="30"/>
      <c r="J1539" s="30"/>
      <c r="K1539" s="30"/>
      <c r="L1539" s="30"/>
      <c r="M1539" s="30"/>
      <c r="N1539" s="30"/>
      <c r="O1539" s="30"/>
      <c r="P1539" s="30"/>
      <c r="Q1539" s="30"/>
      <c r="R1539" s="30"/>
      <c r="S1539" s="30"/>
      <c r="T1539" s="30"/>
      <c r="U1539" s="30"/>
      <c r="V1539" s="30"/>
      <c r="W1539" s="30"/>
      <c r="X1539" s="30"/>
      <c r="Y1539" s="30"/>
      <c r="Z1539" s="30"/>
      <c r="AA1539" s="30"/>
      <c r="AB1539" s="30"/>
      <c r="AC1539" s="30"/>
      <c r="AD1539" s="30"/>
      <c r="AE1539" s="30"/>
      <c r="AF1539" s="30"/>
      <c r="AG1539" s="30"/>
      <c r="AH1539" s="30"/>
      <c r="AI1539" s="30"/>
      <c r="AJ1539" s="30"/>
      <c r="AK1539" s="30"/>
      <c r="AL1539" s="30"/>
      <c r="AM1539" s="30"/>
      <c r="AN1539" s="30"/>
      <c r="AO1539" s="30"/>
      <c r="AP1539" s="30"/>
      <c r="AQ1539" s="30"/>
      <c r="AR1539" s="30"/>
      <c r="AS1539" s="30"/>
      <c r="AT1539" s="30"/>
      <c r="AU1539" s="30"/>
      <c r="AV1539" s="30"/>
      <c r="AW1539" s="30"/>
      <c r="AX1539" s="30"/>
      <c r="AY1539" s="30"/>
      <c r="AZ1539" s="30"/>
      <c r="BA1539" s="30"/>
      <c r="BB1539" s="30"/>
      <c r="BC1539" s="30"/>
      <c r="BD1539" s="30"/>
      <c r="BE1539" s="30"/>
      <c r="BF1539" s="30"/>
      <c r="BG1539" s="30"/>
      <c r="BH1539" s="30"/>
      <c r="BI1539" s="30"/>
      <c r="BJ1539" s="30"/>
      <c r="BK1539" s="30"/>
      <c r="BL1539" s="30"/>
      <c r="BM1539" s="30"/>
      <c r="BN1539" s="30"/>
      <c r="BO1539" s="30"/>
      <c r="BP1539" s="30"/>
      <c r="BQ1539" s="30"/>
      <c r="BR1539" s="30"/>
      <c r="BS1539" s="30"/>
      <c r="BT1539" s="30"/>
      <c r="BU1539" s="30"/>
      <c r="BV1539" s="30"/>
      <c r="BW1539" s="30"/>
      <c r="BX1539" s="30"/>
      <c r="BY1539" s="30"/>
      <c r="BZ1539" s="30"/>
      <c r="CA1539" s="30"/>
      <c r="CB1539" s="30"/>
      <c r="CC1539" s="30"/>
      <c r="CD1539" s="30"/>
      <c r="CE1539" s="30"/>
      <c r="CF1539" s="30"/>
      <c r="CG1539" s="30"/>
      <c r="CH1539" s="30"/>
      <c r="CI1539" s="30"/>
      <c r="CJ1539" s="30"/>
      <c r="CK1539" s="30"/>
      <c r="CL1539" s="30"/>
      <c r="CM1539" s="30"/>
      <c r="CN1539" s="30"/>
      <c r="CO1539" s="30"/>
      <c r="CP1539" s="30"/>
      <c r="CQ1539" s="30"/>
      <c r="CR1539" s="30"/>
    </row>
    <row r="1540" spans="1:96" x14ac:dyDescent="0.25">
      <c r="A1540" s="30" t="s">
        <v>1512</v>
      </c>
      <c r="B1540" s="30">
        <v>7290</v>
      </c>
      <c r="C1540" s="30" t="s">
        <v>2764</v>
      </c>
      <c r="D1540" s="30">
        <v>1550</v>
      </c>
      <c r="E1540" s="30"/>
      <c r="F1540" s="30"/>
      <c r="G1540" s="30"/>
      <c r="H1540" s="30"/>
      <c r="I1540" s="30"/>
      <c r="J1540" s="30"/>
      <c r="K1540" s="30"/>
      <c r="L1540" s="30"/>
      <c r="M1540" s="30"/>
      <c r="N1540" s="30"/>
      <c r="O1540" s="30"/>
      <c r="P1540" s="30"/>
      <c r="Q1540" s="30"/>
      <c r="R1540" s="30"/>
      <c r="S1540" s="30"/>
      <c r="T1540" s="30"/>
      <c r="U1540" s="30"/>
      <c r="V1540" s="30"/>
      <c r="W1540" s="30"/>
      <c r="X1540" s="30"/>
      <c r="Y1540" s="30"/>
      <c r="Z1540" s="30"/>
      <c r="AA1540" s="30"/>
      <c r="AB1540" s="30"/>
      <c r="AC1540" s="30"/>
      <c r="AD1540" s="30"/>
      <c r="AE1540" s="30"/>
      <c r="AF1540" s="30"/>
      <c r="AG1540" s="30"/>
      <c r="AH1540" s="30"/>
      <c r="AI1540" s="30"/>
      <c r="AJ1540" s="30"/>
      <c r="AK1540" s="30"/>
      <c r="AL1540" s="30"/>
      <c r="AM1540" s="30"/>
      <c r="AN1540" s="30"/>
      <c r="AO1540" s="30"/>
      <c r="AP1540" s="30"/>
      <c r="AQ1540" s="30"/>
      <c r="AR1540" s="30"/>
      <c r="AS1540" s="30"/>
      <c r="AT1540" s="30"/>
      <c r="AU1540" s="30"/>
      <c r="AV1540" s="30"/>
      <c r="AW1540" s="30"/>
      <c r="AX1540" s="30"/>
      <c r="AY1540" s="30"/>
      <c r="AZ1540" s="30"/>
      <c r="BA1540" s="30"/>
      <c r="BB1540" s="30"/>
      <c r="BC1540" s="30"/>
      <c r="BD1540" s="30"/>
      <c r="BE1540" s="30"/>
      <c r="BF1540" s="30"/>
      <c r="BG1540" s="30"/>
      <c r="BH1540" s="30"/>
      <c r="BI1540" s="30"/>
      <c r="BJ1540" s="30"/>
      <c r="BK1540" s="30"/>
      <c r="BL1540" s="30"/>
      <c r="BM1540" s="30"/>
      <c r="BN1540" s="30"/>
      <c r="BO1540" s="30"/>
      <c r="BP1540" s="30"/>
      <c r="BQ1540" s="30"/>
      <c r="BR1540" s="30"/>
      <c r="BS1540" s="30"/>
      <c r="BT1540" s="30"/>
      <c r="BU1540" s="30"/>
      <c r="BV1540" s="30"/>
      <c r="BW1540" s="30"/>
      <c r="BX1540" s="30"/>
      <c r="BY1540" s="30"/>
      <c r="BZ1540" s="30"/>
      <c r="CA1540" s="30"/>
      <c r="CB1540" s="30"/>
      <c r="CC1540" s="30"/>
      <c r="CD1540" s="30"/>
      <c r="CE1540" s="30"/>
      <c r="CF1540" s="30"/>
      <c r="CG1540" s="30"/>
      <c r="CH1540" s="30"/>
      <c r="CI1540" s="30"/>
      <c r="CJ1540" s="30"/>
      <c r="CK1540" s="30"/>
      <c r="CL1540" s="30"/>
      <c r="CM1540" s="30"/>
      <c r="CN1540" s="30"/>
      <c r="CO1540" s="30"/>
      <c r="CP1540" s="30"/>
      <c r="CQ1540" s="30"/>
      <c r="CR1540" s="30"/>
    </row>
    <row r="1541" spans="1:96" x14ac:dyDescent="0.25">
      <c r="A1541" s="30" t="s">
        <v>1513</v>
      </c>
      <c r="B1541" s="30">
        <v>5181</v>
      </c>
      <c r="C1541" s="30" t="s">
        <v>2671</v>
      </c>
      <c r="D1541" s="30">
        <v>470</v>
      </c>
      <c r="E1541" s="30"/>
      <c r="F1541" s="30"/>
      <c r="G1541" s="30"/>
      <c r="H1541" s="30"/>
      <c r="I1541" s="30"/>
      <c r="J1541" s="30"/>
      <c r="K1541" s="30"/>
      <c r="L1541" s="30"/>
      <c r="M1541" s="30"/>
      <c r="N1541" s="30"/>
      <c r="O1541" s="30"/>
      <c r="P1541" s="30"/>
      <c r="Q1541" s="30"/>
      <c r="R1541" s="30"/>
      <c r="S1541" s="30"/>
      <c r="T1541" s="30"/>
      <c r="U1541" s="30"/>
      <c r="V1541" s="30"/>
      <c r="W1541" s="30"/>
      <c r="X1541" s="30"/>
      <c r="Y1541" s="30"/>
      <c r="Z1541" s="30"/>
      <c r="AA1541" s="30"/>
      <c r="AB1541" s="30"/>
      <c r="AC1541" s="30"/>
      <c r="AD1541" s="30"/>
      <c r="AE1541" s="30"/>
      <c r="AF1541" s="30"/>
      <c r="AG1541" s="30"/>
      <c r="AH1541" s="30"/>
      <c r="AI1541" s="30"/>
      <c r="AJ1541" s="30"/>
      <c r="AK1541" s="30"/>
      <c r="AL1541" s="30"/>
      <c r="AM1541" s="30"/>
      <c r="AN1541" s="30"/>
      <c r="AO1541" s="30"/>
      <c r="AP1541" s="30"/>
      <c r="AQ1541" s="30"/>
      <c r="AR1541" s="30"/>
      <c r="AS1541" s="30"/>
      <c r="AT1541" s="30"/>
      <c r="AU1541" s="30"/>
      <c r="AV1541" s="30"/>
      <c r="AW1541" s="30"/>
      <c r="AX1541" s="30"/>
      <c r="AY1541" s="30"/>
      <c r="AZ1541" s="30"/>
      <c r="BA1541" s="30"/>
      <c r="BB1541" s="30"/>
      <c r="BC1541" s="30"/>
      <c r="BD1541" s="30"/>
      <c r="BE1541" s="30"/>
      <c r="BF1541" s="30"/>
      <c r="BG1541" s="30"/>
      <c r="BH1541" s="30"/>
      <c r="BI1541" s="30"/>
      <c r="BJ1541" s="30"/>
      <c r="BK1541" s="30"/>
      <c r="BL1541" s="30"/>
      <c r="BM1541" s="30"/>
      <c r="BN1541" s="30"/>
      <c r="BO1541" s="30"/>
      <c r="BP1541" s="30"/>
      <c r="BQ1541" s="30"/>
      <c r="BR1541" s="30"/>
      <c r="BS1541" s="30"/>
      <c r="BT1541" s="30"/>
      <c r="BU1541" s="30"/>
      <c r="BV1541" s="30"/>
      <c r="BW1541" s="30"/>
      <c r="BX1541" s="30"/>
      <c r="BY1541" s="30"/>
      <c r="BZ1541" s="30"/>
      <c r="CA1541" s="30"/>
      <c r="CB1541" s="30"/>
      <c r="CC1541" s="30"/>
      <c r="CD1541" s="30"/>
      <c r="CE1541" s="30"/>
      <c r="CF1541" s="30"/>
      <c r="CG1541" s="30"/>
      <c r="CH1541" s="30"/>
      <c r="CI1541" s="30"/>
      <c r="CJ1541" s="30"/>
      <c r="CK1541" s="30"/>
      <c r="CL1541" s="30"/>
      <c r="CM1541" s="30"/>
      <c r="CN1541" s="30"/>
      <c r="CO1541" s="30"/>
      <c r="CP1541" s="30"/>
      <c r="CQ1541" s="30"/>
      <c r="CR1541" s="30"/>
    </row>
    <row r="1542" spans="1:96" x14ac:dyDescent="0.25">
      <c r="A1542" s="30" t="s">
        <v>1514</v>
      </c>
      <c r="B1542" s="30">
        <v>7277</v>
      </c>
      <c r="C1542" s="30" t="s">
        <v>2706</v>
      </c>
      <c r="D1542" s="30">
        <v>130</v>
      </c>
      <c r="E1542" s="30"/>
      <c r="F1542" s="30"/>
      <c r="G1542" s="30"/>
      <c r="H1542" s="30"/>
      <c r="I1542" s="30"/>
      <c r="J1542" s="30"/>
      <c r="K1542" s="30"/>
      <c r="L1542" s="30"/>
      <c r="M1542" s="30"/>
      <c r="N1542" s="30"/>
      <c r="O1542" s="30"/>
      <c r="P1542" s="30"/>
      <c r="Q1542" s="30"/>
      <c r="R1542" s="30"/>
      <c r="S1542" s="30"/>
      <c r="T1542" s="30"/>
      <c r="U1542" s="30"/>
      <c r="V1542" s="30"/>
      <c r="W1542" s="30"/>
      <c r="X1542" s="30"/>
      <c r="Y1542" s="30"/>
      <c r="Z1542" s="30"/>
      <c r="AA1542" s="30"/>
      <c r="AB1542" s="30"/>
      <c r="AC1542" s="30"/>
      <c r="AD1542" s="30"/>
      <c r="AE1542" s="30"/>
      <c r="AF1542" s="30"/>
      <c r="AG1542" s="30"/>
      <c r="AH1542" s="30"/>
      <c r="AI1542" s="30"/>
      <c r="AJ1542" s="30"/>
      <c r="AK1542" s="30"/>
      <c r="AL1542" s="30"/>
      <c r="AM1542" s="30"/>
      <c r="AN1542" s="30"/>
      <c r="AO1542" s="30"/>
      <c r="AP1542" s="30"/>
      <c r="AQ1542" s="30"/>
      <c r="AR1542" s="30"/>
      <c r="AS1542" s="30"/>
      <c r="AT1542" s="30"/>
      <c r="AU1542" s="30"/>
      <c r="AV1542" s="30"/>
      <c r="AW1542" s="30"/>
      <c r="AX1542" s="30"/>
      <c r="AY1542" s="30"/>
      <c r="AZ1542" s="30"/>
      <c r="BA1542" s="30"/>
      <c r="BB1542" s="30"/>
      <c r="BC1542" s="30"/>
      <c r="BD1542" s="30"/>
      <c r="BE1542" s="30"/>
      <c r="BF1542" s="30"/>
      <c r="BG1542" s="30"/>
      <c r="BH1542" s="30"/>
      <c r="BI1542" s="30"/>
      <c r="BJ1542" s="30"/>
      <c r="BK1542" s="30"/>
      <c r="BL1542" s="30"/>
      <c r="BM1542" s="30"/>
      <c r="BN1542" s="30"/>
      <c r="BO1542" s="30"/>
      <c r="BP1542" s="30"/>
      <c r="BQ1542" s="30"/>
      <c r="BR1542" s="30"/>
      <c r="BS1542" s="30"/>
      <c r="BT1542" s="30"/>
      <c r="BU1542" s="30"/>
      <c r="BV1542" s="30"/>
      <c r="BW1542" s="30"/>
      <c r="BX1542" s="30"/>
      <c r="BY1542" s="30"/>
      <c r="BZ1542" s="30"/>
      <c r="CA1542" s="30"/>
      <c r="CB1542" s="30"/>
      <c r="CC1542" s="30"/>
      <c r="CD1542" s="30"/>
      <c r="CE1542" s="30"/>
      <c r="CF1542" s="30"/>
      <c r="CG1542" s="30"/>
      <c r="CH1542" s="30"/>
      <c r="CI1542" s="30"/>
      <c r="CJ1542" s="30"/>
      <c r="CK1542" s="30"/>
      <c r="CL1542" s="30"/>
      <c r="CM1542" s="30"/>
      <c r="CN1542" s="30"/>
      <c r="CO1542" s="30"/>
      <c r="CP1542" s="30"/>
      <c r="CQ1542" s="30"/>
      <c r="CR1542" s="30"/>
    </row>
    <row r="1543" spans="1:96" x14ac:dyDescent="0.25">
      <c r="A1543" s="30" t="s">
        <v>1515</v>
      </c>
      <c r="B1543" s="30">
        <v>37</v>
      </c>
      <c r="C1543" s="30" t="s">
        <v>2754</v>
      </c>
      <c r="D1543" s="30">
        <v>910</v>
      </c>
      <c r="E1543" s="30"/>
      <c r="F1543" s="30"/>
      <c r="G1543" s="30"/>
      <c r="H1543" s="30"/>
      <c r="I1543" s="30"/>
      <c r="J1543" s="30"/>
      <c r="K1543" s="30"/>
      <c r="L1543" s="30"/>
      <c r="M1543" s="30"/>
      <c r="N1543" s="30"/>
      <c r="O1543" s="30"/>
      <c r="P1543" s="30"/>
      <c r="Q1543" s="30"/>
      <c r="R1543" s="30"/>
      <c r="S1543" s="30"/>
      <c r="T1543" s="30"/>
      <c r="U1543" s="30"/>
      <c r="V1543" s="30"/>
      <c r="W1543" s="30"/>
      <c r="X1543" s="30"/>
      <c r="Y1543" s="30"/>
      <c r="Z1543" s="30"/>
      <c r="AA1543" s="30"/>
      <c r="AB1543" s="30"/>
      <c r="AC1543" s="30"/>
      <c r="AD1543" s="30"/>
      <c r="AE1543" s="30"/>
      <c r="AF1543" s="30"/>
      <c r="AG1543" s="30"/>
      <c r="AH1543" s="30"/>
      <c r="AI1543" s="30"/>
      <c r="AJ1543" s="30"/>
      <c r="AK1543" s="30"/>
      <c r="AL1543" s="30"/>
      <c r="AM1543" s="30"/>
      <c r="AN1543" s="30"/>
      <c r="AO1543" s="30"/>
      <c r="AP1543" s="30"/>
      <c r="AQ1543" s="30"/>
      <c r="AR1543" s="30"/>
      <c r="AS1543" s="30"/>
      <c r="AT1543" s="30"/>
      <c r="AU1543" s="30"/>
      <c r="AV1543" s="30"/>
      <c r="AW1543" s="30"/>
      <c r="AX1543" s="30"/>
      <c r="AY1543" s="30"/>
      <c r="AZ1543" s="30"/>
      <c r="BA1543" s="30"/>
      <c r="BB1543" s="30"/>
      <c r="BC1543" s="30"/>
      <c r="BD1543" s="30"/>
      <c r="BE1543" s="30"/>
      <c r="BF1543" s="30"/>
      <c r="BG1543" s="30"/>
      <c r="BH1543" s="30"/>
      <c r="BI1543" s="30"/>
      <c r="BJ1543" s="30"/>
      <c r="BK1543" s="30"/>
      <c r="BL1543" s="30"/>
      <c r="BM1543" s="30"/>
      <c r="BN1543" s="30"/>
      <c r="BO1543" s="30"/>
      <c r="BP1543" s="30"/>
      <c r="BQ1543" s="30"/>
      <c r="BR1543" s="30"/>
      <c r="BS1543" s="30"/>
      <c r="BT1543" s="30"/>
      <c r="BU1543" s="30"/>
      <c r="BV1543" s="30"/>
      <c r="BW1543" s="30"/>
      <c r="BX1543" s="30"/>
      <c r="BY1543" s="30"/>
      <c r="BZ1543" s="30"/>
      <c r="CA1543" s="30"/>
      <c r="CB1543" s="30"/>
      <c r="CC1543" s="30"/>
      <c r="CD1543" s="30"/>
      <c r="CE1543" s="30"/>
      <c r="CF1543" s="30"/>
      <c r="CG1543" s="30"/>
      <c r="CH1543" s="30"/>
      <c r="CI1543" s="30"/>
      <c r="CJ1543" s="30"/>
      <c r="CK1543" s="30"/>
      <c r="CL1543" s="30"/>
      <c r="CM1543" s="30"/>
      <c r="CN1543" s="30"/>
      <c r="CO1543" s="30"/>
      <c r="CP1543" s="30"/>
      <c r="CQ1543" s="30"/>
      <c r="CR1543" s="30"/>
    </row>
    <row r="1544" spans="1:96" x14ac:dyDescent="0.25">
      <c r="A1544" s="30" t="s">
        <v>1516</v>
      </c>
      <c r="B1544" s="30">
        <v>7282</v>
      </c>
      <c r="C1544" s="30" t="s">
        <v>2666</v>
      </c>
      <c r="D1544" s="30">
        <v>1420</v>
      </c>
      <c r="E1544" s="30"/>
      <c r="F1544" s="30"/>
      <c r="G1544" s="30"/>
      <c r="H1544" s="30"/>
      <c r="I1544" s="30"/>
      <c r="J1544" s="30"/>
      <c r="K1544" s="30"/>
      <c r="L1544" s="30"/>
      <c r="M1544" s="30"/>
      <c r="N1544" s="30"/>
      <c r="O1544" s="30"/>
      <c r="P1544" s="30"/>
      <c r="Q1544" s="30"/>
      <c r="R1544" s="30"/>
      <c r="S1544" s="30"/>
      <c r="T1544" s="30"/>
      <c r="U1544" s="30"/>
      <c r="V1544" s="30"/>
      <c r="W1544" s="30"/>
      <c r="X1544" s="30"/>
      <c r="Y1544" s="30"/>
      <c r="Z1544" s="30"/>
      <c r="AA1544" s="30"/>
      <c r="AB1544" s="30"/>
      <c r="AC1544" s="30"/>
      <c r="AD1544" s="30"/>
      <c r="AE1544" s="30"/>
      <c r="AF1544" s="30"/>
      <c r="AG1544" s="30"/>
      <c r="AH1544" s="30"/>
      <c r="AI1544" s="30"/>
      <c r="AJ1544" s="30"/>
      <c r="AK1544" s="30"/>
      <c r="AL1544" s="30"/>
      <c r="AM1544" s="30"/>
      <c r="AN1544" s="30"/>
      <c r="AO1544" s="30"/>
      <c r="AP1544" s="30"/>
      <c r="AQ1544" s="30"/>
      <c r="AR1544" s="30"/>
      <c r="AS1544" s="30"/>
      <c r="AT1544" s="30"/>
      <c r="AU1544" s="30"/>
      <c r="AV1544" s="30"/>
      <c r="AW1544" s="30"/>
      <c r="AX1544" s="30"/>
      <c r="AY1544" s="30"/>
      <c r="AZ1544" s="30"/>
      <c r="BA1544" s="30"/>
      <c r="BB1544" s="30"/>
      <c r="BC1544" s="30"/>
      <c r="BD1544" s="30"/>
      <c r="BE1544" s="30"/>
      <c r="BF1544" s="30"/>
      <c r="BG1544" s="30"/>
      <c r="BH1544" s="30"/>
      <c r="BI1544" s="30"/>
      <c r="BJ1544" s="30"/>
      <c r="BK1544" s="30"/>
      <c r="BL1544" s="30"/>
      <c r="BM1544" s="30"/>
      <c r="BN1544" s="30"/>
      <c r="BO1544" s="30"/>
      <c r="BP1544" s="30"/>
      <c r="BQ1544" s="30"/>
      <c r="BR1544" s="30"/>
      <c r="BS1544" s="30"/>
      <c r="BT1544" s="30"/>
      <c r="BU1544" s="30"/>
      <c r="BV1544" s="30"/>
      <c r="BW1544" s="30"/>
      <c r="BX1544" s="30"/>
      <c r="BY1544" s="30"/>
      <c r="BZ1544" s="30"/>
      <c r="CA1544" s="30"/>
      <c r="CB1544" s="30"/>
      <c r="CC1544" s="30"/>
      <c r="CD1544" s="30"/>
      <c r="CE1544" s="30"/>
      <c r="CF1544" s="30"/>
      <c r="CG1544" s="30"/>
      <c r="CH1544" s="30"/>
      <c r="CI1544" s="30"/>
      <c r="CJ1544" s="30"/>
      <c r="CK1544" s="30"/>
      <c r="CL1544" s="30"/>
      <c r="CM1544" s="30"/>
      <c r="CN1544" s="30"/>
      <c r="CO1544" s="30"/>
      <c r="CP1544" s="30"/>
      <c r="CQ1544" s="30"/>
      <c r="CR1544" s="30"/>
    </row>
    <row r="1545" spans="1:96" x14ac:dyDescent="0.25">
      <c r="A1545" s="30" t="s">
        <v>1517</v>
      </c>
      <c r="B1545" s="30">
        <v>7296</v>
      </c>
      <c r="C1545" s="30" t="s">
        <v>2754</v>
      </c>
      <c r="D1545" s="30">
        <v>910</v>
      </c>
      <c r="E1545" s="30"/>
      <c r="F1545" s="30"/>
      <c r="G1545" s="30"/>
      <c r="H1545" s="30"/>
      <c r="I1545" s="30"/>
      <c r="J1545" s="30"/>
      <c r="K1545" s="30"/>
      <c r="L1545" s="30"/>
      <c r="M1545" s="30"/>
      <c r="N1545" s="30"/>
      <c r="O1545" s="30"/>
      <c r="P1545" s="30"/>
      <c r="Q1545" s="30"/>
      <c r="R1545" s="30"/>
      <c r="S1545" s="30"/>
      <c r="T1545" s="30"/>
      <c r="U1545" s="30"/>
      <c r="V1545" s="30"/>
      <c r="W1545" s="30"/>
      <c r="X1545" s="30"/>
      <c r="Y1545" s="30"/>
      <c r="Z1545" s="30"/>
      <c r="AA1545" s="30"/>
      <c r="AB1545" s="30"/>
      <c r="AC1545" s="30"/>
      <c r="AD1545" s="30"/>
      <c r="AE1545" s="30"/>
      <c r="AF1545" s="30"/>
      <c r="AG1545" s="30"/>
      <c r="AH1545" s="30"/>
      <c r="AI1545" s="30"/>
      <c r="AJ1545" s="30"/>
      <c r="AK1545" s="30"/>
      <c r="AL1545" s="30"/>
      <c r="AM1545" s="30"/>
      <c r="AN1545" s="30"/>
      <c r="AO1545" s="30"/>
      <c r="AP1545" s="30"/>
      <c r="AQ1545" s="30"/>
      <c r="AR1545" s="30"/>
      <c r="AS1545" s="30"/>
      <c r="AT1545" s="30"/>
      <c r="AU1545" s="30"/>
      <c r="AV1545" s="30"/>
      <c r="AW1545" s="30"/>
      <c r="AX1545" s="30"/>
      <c r="AY1545" s="30"/>
      <c r="AZ1545" s="30"/>
      <c r="BA1545" s="30"/>
      <c r="BB1545" s="30"/>
      <c r="BC1545" s="30"/>
      <c r="BD1545" s="30"/>
      <c r="BE1545" s="30"/>
      <c r="BF1545" s="30"/>
      <c r="BG1545" s="30"/>
      <c r="BH1545" s="30"/>
      <c r="BI1545" s="30"/>
      <c r="BJ1545" s="30"/>
      <c r="BK1545" s="30"/>
      <c r="BL1545" s="30"/>
      <c r="BM1545" s="30"/>
      <c r="BN1545" s="30"/>
      <c r="BO1545" s="30"/>
      <c r="BP1545" s="30"/>
      <c r="BQ1545" s="30"/>
      <c r="BR1545" s="30"/>
      <c r="BS1545" s="30"/>
      <c r="BT1545" s="30"/>
      <c r="BU1545" s="30"/>
      <c r="BV1545" s="30"/>
      <c r="BW1545" s="30"/>
      <c r="BX1545" s="30"/>
      <c r="BY1545" s="30"/>
      <c r="BZ1545" s="30"/>
      <c r="CA1545" s="30"/>
      <c r="CB1545" s="30"/>
      <c r="CC1545" s="30"/>
      <c r="CD1545" s="30"/>
      <c r="CE1545" s="30"/>
      <c r="CF1545" s="30"/>
      <c r="CG1545" s="30"/>
      <c r="CH1545" s="30"/>
      <c r="CI1545" s="30"/>
      <c r="CJ1545" s="30"/>
      <c r="CK1545" s="30"/>
      <c r="CL1545" s="30"/>
      <c r="CM1545" s="30"/>
      <c r="CN1545" s="30"/>
      <c r="CO1545" s="30"/>
      <c r="CP1545" s="30"/>
      <c r="CQ1545" s="30"/>
      <c r="CR1545" s="30"/>
    </row>
    <row r="1546" spans="1:96" x14ac:dyDescent="0.25">
      <c r="A1546" s="30" t="s">
        <v>1518</v>
      </c>
      <c r="B1546" s="30">
        <v>7285</v>
      </c>
      <c r="C1546" s="30" t="s">
        <v>2754</v>
      </c>
      <c r="D1546" s="30">
        <v>910</v>
      </c>
      <c r="E1546" s="30"/>
      <c r="F1546" s="30"/>
      <c r="G1546" s="30"/>
      <c r="H1546" s="30"/>
      <c r="I1546" s="30"/>
      <c r="J1546" s="30"/>
      <c r="K1546" s="30"/>
      <c r="L1546" s="30"/>
      <c r="M1546" s="30"/>
      <c r="N1546" s="30"/>
      <c r="O1546" s="30"/>
      <c r="P1546" s="30"/>
      <c r="Q1546" s="30"/>
      <c r="R1546" s="30"/>
      <c r="S1546" s="30"/>
      <c r="T1546" s="30"/>
      <c r="U1546" s="30"/>
      <c r="V1546" s="30"/>
      <c r="W1546" s="30"/>
      <c r="X1546" s="30"/>
      <c r="Y1546" s="30"/>
      <c r="Z1546" s="30"/>
      <c r="AA1546" s="30"/>
      <c r="AB1546" s="30"/>
      <c r="AC1546" s="30"/>
      <c r="AD1546" s="30"/>
      <c r="AE1546" s="30"/>
      <c r="AF1546" s="30"/>
      <c r="AG1546" s="30"/>
      <c r="AH1546" s="30"/>
      <c r="AI1546" s="30"/>
      <c r="AJ1546" s="30"/>
      <c r="AK1546" s="30"/>
      <c r="AL1546" s="30"/>
      <c r="AM1546" s="30"/>
      <c r="AN1546" s="30"/>
      <c r="AO1546" s="30"/>
      <c r="AP1546" s="30"/>
      <c r="AQ1546" s="30"/>
      <c r="AR1546" s="30"/>
      <c r="AS1546" s="30"/>
      <c r="AT1546" s="30"/>
      <c r="AU1546" s="30"/>
      <c r="AV1546" s="30"/>
      <c r="AW1546" s="30"/>
      <c r="AX1546" s="30"/>
      <c r="AY1546" s="30"/>
      <c r="AZ1546" s="30"/>
      <c r="BA1546" s="30"/>
      <c r="BB1546" s="30"/>
      <c r="BC1546" s="30"/>
      <c r="BD1546" s="30"/>
      <c r="BE1546" s="30"/>
      <c r="BF1546" s="30"/>
      <c r="BG1546" s="30"/>
      <c r="BH1546" s="30"/>
      <c r="BI1546" s="30"/>
      <c r="BJ1546" s="30"/>
      <c r="BK1546" s="30"/>
      <c r="BL1546" s="30"/>
      <c r="BM1546" s="30"/>
      <c r="BN1546" s="30"/>
      <c r="BO1546" s="30"/>
      <c r="BP1546" s="30"/>
      <c r="BQ1546" s="30"/>
      <c r="BR1546" s="30"/>
      <c r="BS1546" s="30"/>
      <c r="BT1546" s="30"/>
      <c r="BU1546" s="30"/>
      <c r="BV1546" s="30"/>
      <c r="BW1546" s="30"/>
      <c r="BX1546" s="30"/>
      <c r="BY1546" s="30"/>
      <c r="BZ1546" s="30"/>
      <c r="CA1546" s="30"/>
      <c r="CB1546" s="30"/>
      <c r="CC1546" s="30"/>
      <c r="CD1546" s="30"/>
      <c r="CE1546" s="30"/>
      <c r="CF1546" s="30"/>
      <c r="CG1546" s="30"/>
      <c r="CH1546" s="30"/>
      <c r="CI1546" s="30"/>
      <c r="CJ1546" s="30"/>
      <c r="CK1546" s="30"/>
      <c r="CL1546" s="30"/>
      <c r="CM1546" s="30"/>
      <c r="CN1546" s="30"/>
      <c r="CO1546" s="30"/>
      <c r="CP1546" s="30"/>
      <c r="CQ1546" s="30"/>
      <c r="CR1546" s="30"/>
    </row>
    <row r="1547" spans="1:96" x14ac:dyDescent="0.25">
      <c r="A1547" s="30" t="s">
        <v>1519</v>
      </c>
      <c r="B1547" s="30">
        <v>7281</v>
      </c>
      <c r="C1547" s="30" t="s">
        <v>2712</v>
      </c>
      <c r="D1547" s="30">
        <v>2000</v>
      </c>
      <c r="E1547" s="30"/>
      <c r="F1547" s="30"/>
      <c r="G1547" s="30"/>
      <c r="H1547" s="30"/>
      <c r="I1547" s="30"/>
      <c r="J1547" s="30"/>
      <c r="K1547" s="30"/>
      <c r="L1547" s="30"/>
      <c r="M1547" s="30"/>
      <c r="N1547" s="30"/>
      <c r="O1547" s="30"/>
      <c r="P1547" s="30"/>
      <c r="Q1547" s="30"/>
      <c r="R1547" s="30"/>
      <c r="S1547" s="30"/>
      <c r="T1547" s="30"/>
      <c r="U1547" s="30"/>
      <c r="V1547" s="30"/>
      <c r="W1547" s="30"/>
      <c r="X1547" s="30"/>
      <c r="Y1547" s="30"/>
      <c r="Z1547" s="30"/>
      <c r="AA1547" s="30"/>
      <c r="AB1547" s="30"/>
      <c r="AC1547" s="30"/>
      <c r="AD1547" s="30"/>
      <c r="AE1547" s="30"/>
      <c r="AF1547" s="30"/>
      <c r="AG1547" s="30"/>
      <c r="AH1547" s="30"/>
      <c r="AI1547" s="30"/>
      <c r="AJ1547" s="30"/>
      <c r="AK1547" s="30"/>
      <c r="AL1547" s="30"/>
      <c r="AM1547" s="30"/>
      <c r="AN1547" s="30"/>
      <c r="AO1547" s="30"/>
      <c r="AP1547" s="30"/>
      <c r="AQ1547" s="30"/>
      <c r="AR1547" s="30"/>
      <c r="AS1547" s="30"/>
      <c r="AT1547" s="30"/>
      <c r="AU1547" s="30"/>
      <c r="AV1547" s="30"/>
      <c r="AW1547" s="30"/>
      <c r="AX1547" s="30"/>
      <c r="AY1547" s="30"/>
      <c r="AZ1547" s="30"/>
      <c r="BA1547" s="30"/>
      <c r="BB1547" s="30"/>
      <c r="BC1547" s="30"/>
      <c r="BD1547" s="30"/>
      <c r="BE1547" s="30"/>
      <c r="BF1547" s="30"/>
      <c r="BG1547" s="30"/>
      <c r="BH1547" s="30"/>
      <c r="BI1547" s="30"/>
      <c r="BJ1547" s="30"/>
      <c r="BK1547" s="30"/>
      <c r="BL1547" s="30"/>
      <c r="BM1547" s="30"/>
      <c r="BN1547" s="30"/>
      <c r="BO1547" s="30"/>
      <c r="BP1547" s="30"/>
      <c r="BQ1547" s="30"/>
      <c r="BR1547" s="30"/>
      <c r="BS1547" s="30"/>
      <c r="BT1547" s="30"/>
      <c r="BU1547" s="30"/>
      <c r="BV1547" s="30"/>
      <c r="BW1547" s="30"/>
      <c r="BX1547" s="30"/>
      <c r="BY1547" s="30"/>
      <c r="BZ1547" s="30"/>
      <c r="CA1547" s="30"/>
      <c r="CB1547" s="30"/>
      <c r="CC1547" s="30"/>
      <c r="CD1547" s="30"/>
      <c r="CE1547" s="30"/>
      <c r="CF1547" s="30"/>
      <c r="CG1547" s="30"/>
      <c r="CH1547" s="30"/>
      <c r="CI1547" s="30"/>
      <c r="CJ1547" s="30"/>
      <c r="CK1547" s="30"/>
      <c r="CL1547" s="30"/>
      <c r="CM1547" s="30"/>
      <c r="CN1547" s="30"/>
      <c r="CO1547" s="30"/>
      <c r="CP1547" s="30"/>
      <c r="CQ1547" s="30"/>
      <c r="CR1547" s="30"/>
    </row>
    <row r="1548" spans="1:96" x14ac:dyDescent="0.25">
      <c r="A1548" s="30" t="s">
        <v>1520</v>
      </c>
      <c r="B1548" s="30">
        <v>7297</v>
      </c>
      <c r="C1548" s="30" t="s">
        <v>2647</v>
      </c>
      <c r="D1548" s="30">
        <v>900</v>
      </c>
      <c r="E1548" s="30"/>
      <c r="F1548" s="30"/>
      <c r="G1548" s="30"/>
      <c r="H1548" s="30"/>
      <c r="I1548" s="30"/>
      <c r="J1548" s="30"/>
      <c r="K1548" s="30"/>
      <c r="L1548" s="30"/>
      <c r="M1548" s="30"/>
      <c r="N1548" s="30"/>
      <c r="O1548" s="30"/>
      <c r="P1548" s="30"/>
      <c r="Q1548" s="30"/>
      <c r="R1548" s="30"/>
      <c r="S1548" s="30"/>
      <c r="T1548" s="30"/>
      <c r="U1548" s="30"/>
      <c r="V1548" s="30"/>
      <c r="W1548" s="30"/>
      <c r="X1548" s="30"/>
      <c r="Y1548" s="30"/>
      <c r="Z1548" s="30"/>
      <c r="AA1548" s="30"/>
      <c r="AB1548" s="30"/>
      <c r="AC1548" s="30"/>
      <c r="AD1548" s="30"/>
      <c r="AE1548" s="30"/>
      <c r="AF1548" s="30"/>
      <c r="AG1548" s="30"/>
      <c r="AH1548" s="30"/>
      <c r="AI1548" s="30"/>
      <c r="AJ1548" s="30"/>
      <c r="AK1548" s="30"/>
      <c r="AL1548" s="30"/>
      <c r="AM1548" s="30"/>
      <c r="AN1548" s="30"/>
      <c r="AO1548" s="30"/>
      <c r="AP1548" s="30"/>
      <c r="AQ1548" s="30"/>
      <c r="AR1548" s="30"/>
      <c r="AS1548" s="30"/>
      <c r="AT1548" s="30"/>
      <c r="AU1548" s="30"/>
      <c r="AV1548" s="30"/>
      <c r="AW1548" s="30"/>
      <c r="AX1548" s="30"/>
      <c r="AY1548" s="30"/>
      <c r="AZ1548" s="30"/>
      <c r="BA1548" s="30"/>
      <c r="BB1548" s="30"/>
      <c r="BC1548" s="30"/>
      <c r="BD1548" s="30"/>
      <c r="BE1548" s="30"/>
      <c r="BF1548" s="30"/>
      <c r="BG1548" s="30"/>
      <c r="BH1548" s="30"/>
      <c r="BI1548" s="30"/>
      <c r="BJ1548" s="30"/>
      <c r="BK1548" s="30"/>
      <c r="BL1548" s="30"/>
      <c r="BM1548" s="30"/>
      <c r="BN1548" s="30"/>
      <c r="BO1548" s="30"/>
      <c r="BP1548" s="30"/>
      <c r="BQ1548" s="30"/>
      <c r="BR1548" s="30"/>
      <c r="BS1548" s="30"/>
      <c r="BT1548" s="30"/>
      <c r="BU1548" s="30"/>
      <c r="BV1548" s="30"/>
      <c r="BW1548" s="30"/>
      <c r="BX1548" s="30"/>
      <c r="BY1548" s="30"/>
      <c r="BZ1548" s="30"/>
      <c r="CA1548" s="30"/>
      <c r="CB1548" s="30"/>
      <c r="CC1548" s="30"/>
      <c r="CD1548" s="30"/>
      <c r="CE1548" s="30"/>
      <c r="CF1548" s="30"/>
      <c r="CG1548" s="30"/>
      <c r="CH1548" s="30"/>
      <c r="CI1548" s="30"/>
      <c r="CJ1548" s="30"/>
      <c r="CK1548" s="30"/>
      <c r="CL1548" s="30"/>
      <c r="CM1548" s="30"/>
      <c r="CN1548" s="30"/>
      <c r="CO1548" s="30"/>
      <c r="CP1548" s="30"/>
      <c r="CQ1548" s="30"/>
      <c r="CR1548" s="30"/>
    </row>
    <row r="1549" spans="1:96" x14ac:dyDescent="0.25">
      <c r="A1549" s="30" t="s">
        <v>1521</v>
      </c>
      <c r="B1549" s="30">
        <v>7317</v>
      </c>
      <c r="C1549" s="30" t="s">
        <v>2768</v>
      </c>
      <c r="D1549" s="30">
        <v>1110</v>
      </c>
      <c r="E1549" s="30"/>
      <c r="F1549" s="30"/>
      <c r="G1549" s="30"/>
      <c r="H1549" s="30"/>
      <c r="I1549" s="30"/>
      <c r="J1549" s="30"/>
      <c r="K1549" s="30"/>
      <c r="L1549" s="30"/>
      <c r="M1549" s="30"/>
      <c r="N1549" s="30"/>
      <c r="O1549" s="30"/>
      <c r="P1549" s="30"/>
      <c r="Q1549" s="30"/>
      <c r="R1549" s="30"/>
      <c r="S1549" s="30"/>
      <c r="T1549" s="30"/>
      <c r="U1549" s="30"/>
      <c r="V1549" s="30"/>
      <c r="W1549" s="30"/>
      <c r="X1549" s="30"/>
      <c r="Y1549" s="30"/>
      <c r="Z1549" s="30"/>
      <c r="AA1549" s="30"/>
      <c r="AB1549" s="30"/>
      <c r="AC1549" s="30"/>
      <c r="AD1549" s="30"/>
      <c r="AE1549" s="30"/>
      <c r="AF1549" s="30"/>
      <c r="AG1549" s="30"/>
      <c r="AH1549" s="30"/>
      <c r="AI1549" s="30"/>
      <c r="AJ1549" s="30"/>
      <c r="AK1549" s="30"/>
      <c r="AL1549" s="30"/>
      <c r="AM1549" s="30"/>
      <c r="AN1549" s="30"/>
      <c r="AO1549" s="30"/>
      <c r="AP1549" s="30"/>
      <c r="AQ1549" s="30"/>
      <c r="AR1549" s="30"/>
      <c r="AS1549" s="30"/>
      <c r="AT1549" s="30"/>
      <c r="AU1549" s="30"/>
      <c r="AV1549" s="30"/>
      <c r="AW1549" s="30"/>
      <c r="AX1549" s="30"/>
      <c r="AY1549" s="30"/>
      <c r="AZ1549" s="30"/>
      <c r="BA1549" s="30"/>
      <c r="BB1549" s="30"/>
      <c r="BC1549" s="30"/>
      <c r="BD1549" s="30"/>
      <c r="BE1549" s="30"/>
      <c r="BF1549" s="30"/>
      <c r="BG1549" s="30"/>
      <c r="BH1549" s="30"/>
      <c r="BI1549" s="30"/>
      <c r="BJ1549" s="30"/>
      <c r="BK1549" s="30"/>
      <c r="BL1549" s="30"/>
      <c r="BM1549" s="30"/>
      <c r="BN1549" s="30"/>
      <c r="BO1549" s="30"/>
      <c r="BP1549" s="30"/>
      <c r="BQ1549" s="30"/>
      <c r="BR1549" s="30"/>
      <c r="BS1549" s="30"/>
      <c r="BT1549" s="30"/>
      <c r="BU1549" s="30"/>
      <c r="BV1549" s="30"/>
      <c r="BW1549" s="30"/>
      <c r="BX1549" s="30"/>
      <c r="BY1549" s="30"/>
      <c r="BZ1549" s="30"/>
      <c r="CA1549" s="30"/>
      <c r="CB1549" s="30"/>
      <c r="CC1549" s="30"/>
      <c r="CD1549" s="30"/>
      <c r="CE1549" s="30"/>
      <c r="CF1549" s="30"/>
      <c r="CG1549" s="30"/>
      <c r="CH1549" s="30"/>
      <c r="CI1549" s="30"/>
      <c r="CJ1549" s="30"/>
      <c r="CK1549" s="30"/>
      <c r="CL1549" s="30"/>
      <c r="CM1549" s="30"/>
      <c r="CN1549" s="30"/>
      <c r="CO1549" s="30"/>
      <c r="CP1549" s="30"/>
      <c r="CQ1549" s="30"/>
      <c r="CR1549" s="30"/>
    </row>
    <row r="1550" spans="1:96" x14ac:dyDescent="0.25">
      <c r="A1550" s="30" t="s">
        <v>1522</v>
      </c>
      <c r="B1550" s="30">
        <v>7319</v>
      </c>
      <c r="C1550" s="30" t="s">
        <v>2647</v>
      </c>
      <c r="D1550" s="30">
        <v>900</v>
      </c>
      <c r="E1550" s="30"/>
      <c r="F1550" s="30"/>
      <c r="G1550" s="30"/>
      <c r="H1550" s="30"/>
      <c r="I1550" s="30"/>
      <c r="J1550" s="30"/>
      <c r="K1550" s="30"/>
      <c r="L1550" s="30"/>
      <c r="M1550" s="30"/>
      <c r="N1550" s="30"/>
      <c r="O1550" s="30"/>
      <c r="P1550" s="30"/>
      <c r="Q1550" s="30"/>
      <c r="R1550" s="30"/>
      <c r="S1550" s="30"/>
      <c r="T1550" s="30"/>
      <c r="U1550" s="30"/>
      <c r="V1550" s="30"/>
      <c r="W1550" s="30"/>
      <c r="X1550" s="30"/>
      <c r="Y1550" s="30"/>
      <c r="Z1550" s="30"/>
      <c r="AA1550" s="30"/>
      <c r="AB1550" s="30"/>
      <c r="AC1550" s="30"/>
      <c r="AD1550" s="30"/>
      <c r="AE1550" s="30"/>
      <c r="AF1550" s="30"/>
      <c r="AG1550" s="30"/>
      <c r="AH1550" s="30"/>
      <c r="AI1550" s="30"/>
      <c r="AJ1550" s="30"/>
      <c r="AK1550" s="30"/>
      <c r="AL1550" s="30"/>
      <c r="AM1550" s="30"/>
      <c r="AN1550" s="30"/>
      <c r="AO1550" s="30"/>
      <c r="AP1550" s="30"/>
      <c r="AQ1550" s="30"/>
      <c r="AR1550" s="30"/>
      <c r="AS1550" s="30"/>
      <c r="AT1550" s="30"/>
      <c r="AU1550" s="30"/>
      <c r="AV1550" s="30"/>
      <c r="AW1550" s="30"/>
      <c r="AX1550" s="30"/>
      <c r="AY1550" s="30"/>
      <c r="AZ1550" s="30"/>
      <c r="BA1550" s="30"/>
      <c r="BB1550" s="30"/>
      <c r="BC1550" s="30"/>
      <c r="BD1550" s="30"/>
      <c r="BE1550" s="30"/>
      <c r="BF1550" s="30"/>
      <c r="BG1550" s="30"/>
      <c r="BH1550" s="30"/>
      <c r="BI1550" s="30"/>
      <c r="BJ1550" s="30"/>
      <c r="BK1550" s="30"/>
      <c r="BL1550" s="30"/>
      <c r="BM1550" s="30"/>
      <c r="BN1550" s="30"/>
      <c r="BO1550" s="30"/>
      <c r="BP1550" s="30"/>
      <c r="BQ1550" s="30"/>
      <c r="BR1550" s="30"/>
      <c r="BS1550" s="30"/>
      <c r="BT1550" s="30"/>
      <c r="BU1550" s="30"/>
      <c r="BV1550" s="30"/>
      <c r="BW1550" s="30"/>
      <c r="BX1550" s="30"/>
      <c r="BY1550" s="30"/>
      <c r="BZ1550" s="30"/>
      <c r="CA1550" s="30"/>
      <c r="CB1550" s="30"/>
      <c r="CC1550" s="30"/>
      <c r="CD1550" s="30"/>
      <c r="CE1550" s="30"/>
      <c r="CF1550" s="30"/>
      <c r="CG1550" s="30"/>
      <c r="CH1550" s="30"/>
      <c r="CI1550" s="30"/>
      <c r="CJ1550" s="30"/>
      <c r="CK1550" s="30"/>
      <c r="CL1550" s="30"/>
      <c r="CM1550" s="30"/>
      <c r="CN1550" s="30"/>
      <c r="CO1550" s="30"/>
      <c r="CP1550" s="30"/>
      <c r="CQ1550" s="30"/>
      <c r="CR1550" s="30"/>
    </row>
    <row r="1551" spans="1:96" x14ac:dyDescent="0.25">
      <c r="A1551" s="30" t="s">
        <v>1523</v>
      </c>
      <c r="B1551" s="30">
        <v>7322</v>
      </c>
      <c r="C1551" s="30" t="s">
        <v>2978</v>
      </c>
      <c r="D1551" s="30">
        <v>2865</v>
      </c>
      <c r="E1551" s="30"/>
      <c r="F1551" s="30"/>
      <c r="G1551" s="30"/>
      <c r="H1551" s="30"/>
      <c r="I1551" s="30"/>
      <c r="J1551" s="30"/>
      <c r="K1551" s="30"/>
      <c r="L1551" s="30"/>
      <c r="M1551" s="30"/>
      <c r="N1551" s="30"/>
      <c r="O1551" s="30"/>
      <c r="P1551" s="30"/>
      <c r="Q1551" s="30"/>
      <c r="R1551" s="30"/>
      <c r="S1551" s="30"/>
      <c r="T1551" s="30"/>
      <c r="U1551" s="30"/>
      <c r="V1551" s="30"/>
      <c r="W1551" s="30"/>
      <c r="X1551" s="30"/>
      <c r="Y1551" s="30"/>
      <c r="Z1551" s="30"/>
      <c r="AA1551" s="30"/>
      <c r="AB1551" s="30"/>
      <c r="AC1551" s="30"/>
      <c r="AD1551" s="30"/>
      <c r="AE1551" s="30"/>
      <c r="AF1551" s="30"/>
      <c r="AG1551" s="30"/>
      <c r="AH1551" s="30"/>
      <c r="AI1551" s="30"/>
      <c r="AJ1551" s="30"/>
      <c r="AK1551" s="30"/>
      <c r="AL1551" s="30"/>
      <c r="AM1551" s="30"/>
      <c r="AN1551" s="30"/>
      <c r="AO1551" s="30"/>
      <c r="AP1551" s="30"/>
      <c r="AQ1551" s="30"/>
      <c r="AR1551" s="30"/>
      <c r="AS1551" s="30"/>
      <c r="AT1551" s="30"/>
      <c r="AU1551" s="30"/>
      <c r="AV1551" s="30"/>
      <c r="AW1551" s="30"/>
      <c r="AX1551" s="30"/>
      <c r="AY1551" s="30"/>
      <c r="AZ1551" s="30"/>
      <c r="BA1551" s="30"/>
      <c r="BB1551" s="30"/>
      <c r="BC1551" s="30"/>
      <c r="BD1551" s="30"/>
      <c r="BE1551" s="30"/>
      <c r="BF1551" s="30"/>
      <c r="BG1551" s="30"/>
      <c r="BH1551" s="30"/>
      <c r="BI1551" s="30"/>
      <c r="BJ1551" s="30"/>
      <c r="BK1551" s="30"/>
      <c r="BL1551" s="30"/>
      <c r="BM1551" s="30"/>
      <c r="BN1551" s="30"/>
      <c r="BO1551" s="30"/>
      <c r="BP1551" s="30"/>
      <c r="BQ1551" s="30"/>
      <c r="BR1551" s="30"/>
      <c r="BS1551" s="30"/>
      <c r="BT1551" s="30"/>
      <c r="BU1551" s="30"/>
      <c r="BV1551" s="30"/>
      <c r="BW1551" s="30"/>
      <c r="BX1551" s="30"/>
      <c r="BY1551" s="30"/>
      <c r="BZ1551" s="30"/>
      <c r="CA1551" s="30"/>
      <c r="CB1551" s="30"/>
      <c r="CC1551" s="30"/>
      <c r="CD1551" s="30"/>
      <c r="CE1551" s="30"/>
      <c r="CF1551" s="30"/>
      <c r="CG1551" s="30"/>
      <c r="CH1551" s="30"/>
      <c r="CI1551" s="30"/>
      <c r="CJ1551" s="30"/>
      <c r="CK1551" s="30"/>
      <c r="CL1551" s="30"/>
      <c r="CM1551" s="30"/>
      <c r="CN1551" s="30"/>
      <c r="CO1551" s="30"/>
      <c r="CP1551" s="30"/>
      <c r="CQ1551" s="30"/>
      <c r="CR1551" s="30"/>
    </row>
    <row r="1552" spans="1:96" x14ac:dyDescent="0.25">
      <c r="A1552" s="30" t="s">
        <v>1524</v>
      </c>
      <c r="B1552" s="30">
        <v>7278</v>
      </c>
      <c r="C1552" s="30" t="s">
        <v>2702</v>
      </c>
      <c r="D1552" s="30">
        <v>8001</v>
      </c>
      <c r="E1552" s="30"/>
      <c r="F1552" s="30"/>
      <c r="G1552" s="30"/>
      <c r="H1552" s="30"/>
      <c r="I1552" s="30"/>
      <c r="J1552" s="30"/>
      <c r="K1552" s="30"/>
      <c r="L1552" s="30"/>
      <c r="M1552" s="30"/>
      <c r="N1552" s="30"/>
      <c r="O1552" s="30"/>
      <c r="P1552" s="30"/>
      <c r="Q1552" s="30"/>
      <c r="R1552" s="30"/>
      <c r="S1552" s="30"/>
      <c r="T1552" s="30"/>
      <c r="U1552" s="30"/>
      <c r="V1552" s="30"/>
      <c r="W1552" s="30"/>
      <c r="X1552" s="30"/>
      <c r="Y1552" s="30"/>
      <c r="Z1552" s="30"/>
      <c r="AA1552" s="30"/>
      <c r="AB1552" s="30"/>
      <c r="AC1552" s="30"/>
      <c r="AD1552" s="30"/>
      <c r="AE1552" s="30"/>
      <c r="AF1552" s="30"/>
      <c r="AG1552" s="30"/>
      <c r="AH1552" s="30"/>
      <c r="AI1552" s="30"/>
      <c r="AJ1552" s="30"/>
      <c r="AK1552" s="30"/>
      <c r="AL1552" s="30"/>
      <c r="AM1552" s="30"/>
      <c r="AN1552" s="30"/>
      <c r="AO1552" s="30"/>
      <c r="AP1552" s="30"/>
      <c r="AQ1552" s="30"/>
      <c r="AR1552" s="30"/>
      <c r="AS1552" s="30"/>
      <c r="AT1552" s="30"/>
      <c r="AU1552" s="30"/>
      <c r="AV1552" s="30"/>
      <c r="AW1552" s="30"/>
      <c r="AX1552" s="30"/>
      <c r="AY1552" s="30"/>
      <c r="AZ1552" s="30"/>
      <c r="BA1552" s="30"/>
      <c r="BB1552" s="30"/>
      <c r="BC1552" s="30"/>
      <c r="BD1552" s="30"/>
      <c r="BE1552" s="30"/>
      <c r="BF1552" s="30"/>
      <c r="BG1552" s="30"/>
      <c r="BH1552" s="30"/>
      <c r="BI1552" s="30"/>
      <c r="BJ1552" s="30"/>
      <c r="BK1552" s="30"/>
      <c r="BL1552" s="30"/>
      <c r="BM1552" s="30"/>
      <c r="BN1552" s="30"/>
      <c r="BO1552" s="30"/>
      <c r="BP1552" s="30"/>
      <c r="BQ1552" s="30"/>
      <c r="BR1552" s="30"/>
      <c r="BS1552" s="30"/>
      <c r="BT1552" s="30"/>
      <c r="BU1552" s="30"/>
      <c r="BV1552" s="30"/>
      <c r="BW1552" s="30"/>
      <c r="BX1552" s="30"/>
      <c r="BY1552" s="30"/>
      <c r="BZ1552" s="30"/>
      <c r="CA1552" s="30"/>
      <c r="CB1552" s="30"/>
      <c r="CC1552" s="30"/>
      <c r="CD1552" s="30"/>
      <c r="CE1552" s="30"/>
      <c r="CF1552" s="30"/>
      <c r="CG1552" s="30"/>
      <c r="CH1552" s="30"/>
      <c r="CI1552" s="30"/>
      <c r="CJ1552" s="30"/>
      <c r="CK1552" s="30"/>
      <c r="CL1552" s="30"/>
      <c r="CM1552" s="30"/>
      <c r="CN1552" s="30"/>
      <c r="CO1552" s="30"/>
      <c r="CP1552" s="30"/>
      <c r="CQ1552" s="30"/>
      <c r="CR1552" s="30"/>
    </row>
    <row r="1553" spans="1:96" x14ac:dyDescent="0.25">
      <c r="A1553" s="30" t="s">
        <v>1525</v>
      </c>
      <c r="B1553" s="30">
        <v>7325</v>
      </c>
      <c r="C1553" s="30" t="s">
        <v>2764</v>
      </c>
      <c r="D1553" s="30">
        <v>1550</v>
      </c>
      <c r="E1553" s="30"/>
      <c r="F1553" s="30"/>
      <c r="G1553" s="30"/>
      <c r="H1553" s="30"/>
      <c r="I1553" s="30"/>
      <c r="J1553" s="30"/>
      <c r="K1553" s="30"/>
      <c r="L1553" s="30"/>
      <c r="M1553" s="30"/>
      <c r="N1553" s="30"/>
      <c r="O1553" s="30"/>
      <c r="P1553" s="30"/>
      <c r="Q1553" s="30"/>
      <c r="R1553" s="30"/>
      <c r="S1553" s="30"/>
      <c r="T1553" s="30"/>
      <c r="U1553" s="30"/>
      <c r="V1553" s="30"/>
      <c r="W1553" s="30"/>
      <c r="X1553" s="30"/>
      <c r="Y1553" s="30"/>
      <c r="Z1553" s="30"/>
      <c r="AA1553" s="30"/>
      <c r="AB1553" s="30"/>
      <c r="AC1553" s="30"/>
      <c r="AD1553" s="30"/>
      <c r="AE1553" s="30"/>
      <c r="AF1553" s="30"/>
      <c r="AG1553" s="30"/>
      <c r="AH1553" s="30"/>
      <c r="AI1553" s="30"/>
      <c r="AJ1553" s="30"/>
      <c r="AK1553" s="30"/>
      <c r="AL1553" s="30"/>
      <c r="AM1553" s="30"/>
      <c r="AN1553" s="30"/>
      <c r="AO1553" s="30"/>
      <c r="AP1553" s="30"/>
      <c r="AQ1553" s="30"/>
      <c r="AR1553" s="30"/>
      <c r="AS1553" s="30"/>
      <c r="AT1553" s="30"/>
      <c r="AU1553" s="30"/>
      <c r="AV1553" s="30"/>
      <c r="AW1553" s="30"/>
      <c r="AX1553" s="30"/>
      <c r="AY1553" s="30"/>
      <c r="AZ1553" s="30"/>
      <c r="BA1553" s="30"/>
      <c r="BB1553" s="30"/>
      <c r="BC1553" s="30"/>
      <c r="BD1553" s="30"/>
      <c r="BE1553" s="30"/>
      <c r="BF1553" s="30"/>
      <c r="BG1553" s="30"/>
      <c r="BH1553" s="30"/>
      <c r="BI1553" s="30"/>
      <c r="BJ1553" s="30"/>
      <c r="BK1553" s="30"/>
      <c r="BL1553" s="30"/>
      <c r="BM1553" s="30"/>
      <c r="BN1553" s="30"/>
      <c r="BO1553" s="30"/>
      <c r="BP1553" s="30"/>
      <c r="BQ1553" s="30"/>
      <c r="BR1553" s="30"/>
      <c r="BS1553" s="30"/>
      <c r="BT1553" s="30"/>
      <c r="BU1553" s="30"/>
      <c r="BV1553" s="30"/>
      <c r="BW1553" s="30"/>
      <c r="BX1553" s="30"/>
      <c r="BY1553" s="30"/>
      <c r="BZ1553" s="30"/>
      <c r="CA1553" s="30"/>
      <c r="CB1553" s="30"/>
      <c r="CC1553" s="30"/>
      <c r="CD1553" s="30"/>
      <c r="CE1553" s="30"/>
      <c r="CF1553" s="30"/>
      <c r="CG1553" s="30"/>
      <c r="CH1553" s="30"/>
      <c r="CI1553" s="30"/>
      <c r="CJ1553" s="30"/>
      <c r="CK1553" s="30"/>
      <c r="CL1553" s="30"/>
      <c r="CM1553" s="30"/>
      <c r="CN1553" s="30"/>
      <c r="CO1553" s="30"/>
      <c r="CP1553" s="30"/>
      <c r="CQ1553" s="30"/>
      <c r="CR1553" s="30"/>
    </row>
    <row r="1554" spans="1:96" x14ac:dyDescent="0.25">
      <c r="A1554" s="30" t="s">
        <v>1526</v>
      </c>
      <c r="B1554" s="30">
        <v>50</v>
      </c>
      <c r="C1554" s="30" t="s">
        <v>2908</v>
      </c>
      <c r="D1554" s="30">
        <v>890</v>
      </c>
      <c r="E1554" s="30"/>
      <c r="F1554" s="30"/>
      <c r="G1554" s="30"/>
      <c r="H1554" s="30"/>
      <c r="I1554" s="30"/>
      <c r="J1554" s="30"/>
      <c r="K1554" s="30"/>
      <c r="L1554" s="30"/>
      <c r="M1554" s="30"/>
      <c r="N1554" s="30"/>
      <c r="O1554" s="30"/>
      <c r="P1554" s="30"/>
      <c r="Q1554" s="30"/>
      <c r="R1554" s="30"/>
      <c r="S1554" s="30"/>
      <c r="T1554" s="30"/>
      <c r="U1554" s="30"/>
      <c r="V1554" s="30"/>
      <c r="W1554" s="30"/>
      <c r="X1554" s="30"/>
      <c r="Y1554" s="30"/>
      <c r="Z1554" s="30"/>
      <c r="AA1554" s="30"/>
      <c r="AB1554" s="30"/>
      <c r="AC1554" s="30"/>
      <c r="AD1554" s="30"/>
      <c r="AE1554" s="30"/>
      <c r="AF1554" s="30"/>
      <c r="AG1554" s="30"/>
      <c r="AH1554" s="30"/>
      <c r="AI1554" s="30"/>
      <c r="AJ1554" s="30"/>
      <c r="AK1554" s="30"/>
      <c r="AL1554" s="30"/>
      <c r="AM1554" s="30"/>
      <c r="AN1554" s="30"/>
      <c r="AO1554" s="30"/>
      <c r="AP1554" s="30"/>
      <c r="AQ1554" s="30"/>
      <c r="AR1554" s="30"/>
      <c r="AS1554" s="30"/>
      <c r="AT1554" s="30"/>
      <c r="AU1554" s="30"/>
      <c r="AV1554" s="30"/>
      <c r="AW1554" s="30"/>
      <c r="AX1554" s="30"/>
      <c r="AY1554" s="30"/>
      <c r="AZ1554" s="30"/>
      <c r="BA1554" s="30"/>
      <c r="BB1554" s="30"/>
      <c r="BC1554" s="30"/>
      <c r="BD1554" s="30"/>
      <c r="BE1554" s="30"/>
      <c r="BF1554" s="30"/>
      <c r="BG1554" s="30"/>
      <c r="BH1554" s="30"/>
      <c r="BI1554" s="30"/>
      <c r="BJ1554" s="30"/>
      <c r="BK1554" s="30"/>
      <c r="BL1554" s="30"/>
      <c r="BM1554" s="30"/>
      <c r="BN1554" s="30"/>
      <c r="BO1554" s="30"/>
      <c r="BP1554" s="30"/>
      <c r="BQ1554" s="30"/>
      <c r="BR1554" s="30"/>
      <c r="BS1554" s="30"/>
      <c r="BT1554" s="30"/>
      <c r="BU1554" s="30"/>
      <c r="BV1554" s="30"/>
      <c r="BW1554" s="30"/>
      <c r="BX1554" s="30"/>
      <c r="BY1554" s="30"/>
      <c r="BZ1554" s="30"/>
      <c r="CA1554" s="30"/>
      <c r="CB1554" s="30"/>
      <c r="CC1554" s="30"/>
      <c r="CD1554" s="30"/>
      <c r="CE1554" s="30"/>
      <c r="CF1554" s="30"/>
      <c r="CG1554" s="30"/>
      <c r="CH1554" s="30"/>
      <c r="CI1554" s="30"/>
      <c r="CJ1554" s="30"/>
      <c r="CK1554" s="30"/>
      <c r="CL1554" s="30"/>
      <c r="CM1554" s="30"/>
      <c r="CN1554" s="30"/>
      <c r="CO1554" s="30"/>
      <c r="CP1554" s="30"/>
      <c r="CQ1554" s="30"/>
      <c r="CR1554" s="30"/>
    </row>
    <row r="1555" spans="1:96" x14ac:dyDescent="0.25">
      <c r="A1555" s="30" t="s">
        <v>1527</v>
      </c>
      <c r="B1555" s="30">
        <v>40</v>
      </c>
      <c r="C1555" s="30" t="s">
        <v>2642</v>
      </c>
      <c r="D1555" s="30">
        <v>880</v>
      </c>
      <c r="E1555" s="30"/>
      <c r="F1555" s="30"/>
      <c r="G1555" s="30"/>
      <c r="H1555" s="30"/>
      <c r="I1555" s="30"/>
      <c r="J1555" s="30"/>
      <c r="K1555" s="30"/>
      <c r="L1555" s="30"/>
      <c r="M1555" s="30"/>
      <c r="N1555" s="30"/>
      <c r="O1555" s="30"/>
      <c r="P1555" s="30"/>
      <c r="Q1555" s="30"/>
      <c r="R1555" s="30"/>
      <c r="S1555" s="30"/>
      <c r="T1555" s="30"/>
      <c r="U1555" s="30"/>
      <c r="V1555" s="30"/>
      <c r="W1555" s="30"/>
      <c r="X1555" s="30"/>
      <c r="Y1555" s="30"/>
      <c r="Z1555" s="30"/>
      <c r="AA1555" s="30"/>
      <c r="AB1555" s="30"/>
      <c r="AC1555" s="30"/>
      <c r="AD1555" s="30"/>
      <c r="AE1555" s="30"/>
      <c r="AF1555" s="30"/>
      <c r="AG1555" s="30"/>
      <c r="AH1555" s="30"/>
      <c r="AI1555" s="30"/>
      <c r="AJ1555" s="30"/>
      <c r="AK1555" s="30"/>
      <c r="AL1555" s="30"/>
      <c r="AM1555" s="30"/>
      <c r="AN1555" s="30"/>
      <c r="AO1555" s="30"/>
      <c r="AP1555" s="30"/>
      <c r="AQ1555" s="30"/>
      <c r="AR1555" s="30"/>
      <c r="AS1555" s="30"/>
      <c r="AT1555" s="30"/>
      <c r="AU1555" s="30"/>
      <c r="AV1555" s="30"/>
      <c r="AW1555" s="30"/>
      <c r="AX1555" s="30"/>
      <c r="AY1555" s="30"/>
      <c r="AZ1555" s="30"/>
      <c r="BA1555" s="30"/>
      <c r="BB1555" s="30"/>
      <c r="BC1555" s="30"/>
      <c r="BD1555" s="30"/>
      <c r="BE1555" s="30"/>
      <c r="BF1555" s="30"/>
      <c r="BG1555" s="30"/>
      <c r="BH1555" s="30"/>
      <c r="BI1555" s="30"/>
      <c r="BJ1555" s="30"/>
      <c r="BK1555" s="30"/>
      <c r="BL1555" s="30"/>
      <c r="BM1555" s="30"/>
      <c r="BN1555" s="30"/>
      <c r="BO1555" s="30"/>
      <c r="BP1555" s="30"/>
      <c r="BQ1555" s="30"/>
      <c r="BR1555" s="30"/>
      <c r="BS1555" s="30"/>
      <c r="BT1555" s="30"/>
      <c r="BU1555" s="30"/>
      <c r="BV1555" s="30"/>
      <c r="BW1555" s="30"/>
      <c r="BX1555" s="30"/>
      <c r="BY1555" s="30"/>
      <c r="BZ1555" s="30"/>
      <c r="CA1555" s="30"/>
      <c r="CB1555" s="30"/>
      <c r="CC1555" s="30"/>
      <c r="CD1555" s="30"/>
      <c r="CE1555" s="30"/>
      <c r="CF1555" s="30"/>
      <c r="CG1555" s="30"/>
      <c r="CH1555" s="30"/>
      <c r="CI1555" s="30"/>
      <c r="CJ1555" s="30"/>
      <c r="CK1555" s="30"/>
      <c r="CL1555" s="30"/>
      <c r="CM1555" s="30"/>
      <c r="CN1555" s="30"/>
      <c r="CO1555" s="30"/>
      <c r="CP1555" s="30"/>
      <c r="CQ1555" s="30"/>
      <c r="CR1555" s="30"/>
    </row>
    <row r="1556" spans="1:96" x14ac:dyDescent="0.25">
      <c r="A1556" s="30" t="s">
        <v>1528</v>
      </c>
      <c r="B1556" s="30">
        <v>146</v>
      </c>
      <c r="C1556" s="30" t="s">
        <v>2764</v>
      </c>
      <c r="D1556" s="30">
        <v>1550</v>
      </c>
      <c r="E1556" s="30"/>
      <c r="F1556" s="30"/>
      <c r="G1556" s="30"/>
      <c r="H1556" s="30"/>
      <c r="I1556" s="30"/>
      <c r="J1556" s="30"/>
      <c r="K1556" s="30"/>
      <c r="L1556" s="30"/>
      <c r="M1556" s="30"/>
      <c r="N1556" s="30"/>
      <c r="O1556" s="30"/>
      <c r="P1556" s="30"/>
      <c r="Q1556" s="30"/>
      <c r="R1556" s="30"/>
      <c r="S1556" s="30"/>
      <c r="T1556" s="30"/>
      <c r="U1556" s="30"/>
      <c r="V1556" s="30"/>
      <c r="W1556" s="30"/>
      <c r="X1556" s="30"/>
      <c r="Y1556" s="30"/>
      <c r="Z1556" s="30"/>
      <c r="AA1556" s="30"/>
      <c r="AB1556" s="30"/>
      <c r="AC1556" s="30"/>
      <c r="AD1556" s="30"/>
      <c r="AE1556" s="30"/>
      <c r="AF1556" s="30"/>
      <c r="AG1556" s="30"/>
      <c r="AH1556" s="30"/>
      <c r="AI1556" s="30"/>
      <c r="AJ1556" s="30"/>
      <c r="AK1556" s="30"/>
      <c r="AL1556" s="30"/>
      <c r="AM1556" s="30"/>
      <c r="AN1556" s="30"/>
      <c r="AO1556" s="30"/>
      <c r="AP1556" s="30"/>
      <c r="AQ1556" s="30"/>
      <c r="AR1556" s="30"/>
      <c r="AS1556" s="30"/>
      <c r="AT1556" s="30"/>
      <c r="AU1556" s="30"/>
      <c r="AV1556" s="30"/>
      <c r="AW1556" s="30"/>
      <c r="AX1556" s="30"/>
      <c r="AY1556" s="30"/>
      <c r="AZ1556" s="30"/>
      <c r="BA1556" s="30"/>
      <c r="BB1556" s="30"/>
      <c r="BC1556" s="30"/>
      <c r="BD1556" s="30"/>
      <c r="BE1556" s="30"/>
      <c r="BF1556" s="30"/>
      <c r="BG1556" s="30"/>
      <c r="BH1556" s="30"/>
      <c r="BI1556" s="30"/>
      <c r="BJ1556" s="30"/>
      <c r="BK1556" s="30"/>
      <c r="BL1556" s="30"/>
      <c r="BM1556" s="30"/>
      <c r="BN1556" s="30"/>
      <c r="BO1556" s="30"/>
      <c r="BP1556" s="30"/>
      <c r="BQ1556" s="30"/>
      <c r="BR1556" s="30"/>
      <c r="BS1556" s="30"/>
      <c r="BT1556" s="30"/>
      <c r="BU1556" s="30"/>
      <c r="BV1556" s="30"/>
      <c r="BW1556" s="30"/>
      <c r="BX1556" s="30"/>
      <c r="BY1556" s="30"/>
      <c r="BZ1556" s="30"/>
      <c r="CA1556" s="30"/>
      <c r="CB1556" s="30"/>
      <c r="CC1556" s="30"/>
      <c r="CD1556" s="30"/>
      <c r="CE1556" s="30"/>
      <c r="CF1556" s="30"/>
      <c r="CG1556" s="30"/>
      <c r="CH1556" s="30"/>
      <c r="CI1556" s="30"/>
      <c r="CJ1556" s="30"/>
      <c r="CK1556" s="30"/>
      <c r="CL1556" s="30"/>
      <c r="CM1556" s="30"/>
      <c r="CN1556" s="30"/>
      <c r="CO1556" s="30"/>
      <c r="CP1556" s="30"/>
      <c r="CQ1556" s="30"/>
      <c r="CR1556" s="30"/>
    </row>
    <row r="1557" spans="1:96" x14ac:dyDescent="0.25">
      <c r="A1557" s="30" t="s">
        <v>1529</v>
      </c>
      <c r="B1557" s="30">
        <v>7339</v>
      </c>
      <c r="C1557" s="30" t="s">
        <v>2768</v>
      </c>
      <c r="D1557" s="30">
        <v>1110</v>
      </c>
      <c r="E1557" s="30"/>
      <c r="F1557" s="30"/>
      <c r="G1557" s="30"/>
      <c r="H1557" s="30"/>
      <c r="I1557" s="30"/>
      <c r="J1557" s="30"/>
      <c r="K1557" s="30"/>
      <c r="L1557" s="30"/>
      <c r="M1557" s="30"/>
      <c r="N1557" s="30"/>
      <c r="O1557" s="30"/>
      <c r="P1557" s="30"/>
      <c r="Q1557" s="30"/>
      <c r="R1557" s="30"/>
      <c r="S1557" s="30"/>
      <c r="T1557" s="30"/>
      <c r="U1557" s="30"/>
      <c r="V1557" s="30"/>
      <c r="W1557" s="30"/>
      <c r="X1557" s="30"/>
      <c r="Y1557" s="30"/>
      <c r="Z1557" s="30"/>
      <c r="AA1557" s="30"/>
      <c r="AB1557" s="30"/>
      <c r="AC1557" s="30"/>
      <c r="AD1557" s="30"/>
      <c r="AE1557" s="30"/>
      <c r="AF1557" s="30"/>
      <c r="AG1557" s="30"/>
      <c r="AH1557" s="30"/>
      <c r="AI1557" s="30"/>
      <c r="AJ1557" s="30"/>
      <c r="AK1557" s="30"/>
      <c r="AL1557" s="30"/>
      <c r="AM1557" s="30"/>
      <c r="AN1557" s="30"/>
      <c r="AO1557" s="30"/>
      <c r="AP1557" s="30"/>
      <c r="AQ1557" s="30"/>
      <c r="AR1557" s="30"/>
      <c r="AS1557" s="30"/>
      <c r="AT1557" s="30"/>
      <c r="AU1557" s="30"/>
      <c r="AV1557" s="30"/>
      <c r="AW1557" s="30"/>
      <c r="AX1557" s="30"/>
      <c r="AY1557" s="30"/>
      <c r="AZ1557" s="30"/>
      <c r="BA1557" s="30"/>
      <c r="BB1557" s="30"/>
      <c r="BC1557" s="30"/>
      <c r="BD1557" s="30"/>
      <c r="BE1557" s="30"/>
      <c r="BF1557" s="30"/>
      <c r="BG1557" s="30"/>
      <c r="BH1557" s="30"/>
      <c r="BI1557" s="30"/>
      <c r="BJ1557" s="30"/>
      <c r="BK1557" s="30"/>
      <c r="BL1557" s="30"/>
      <c r="BM1557" s="30"/>
      <c r="BN1557" s="30"/>
      <c r="BO1557" s="30"/>
      <c r="BP1557" s="30"/>
      <c r="BQ1557" s="30"/>
      <c r="BR1557" s="30"/>
      <c r="BS1557" s="30"/>
      <c r="BT1557" s="30"/>
      <c r="BU1557" s="30"/>
      <c r="BV1557" s="30"/>
      <c r="BW1557" s="30"/>
      <c r="BX1557" s="30"/>
      <c r="BY1557" s="30"/>
      <c r="BZ1557" s="30"/>
      <c r="CA1557" s="30"/>
      <c r="CB1557" s="30"/>
      <c r="CC1557" s="30"/>
      <c r="CD1557" s="30"/>
      <c r="CE1557" s="30"/>
      <c r="CF1557" s="30"/>
      <c r="CG1557" s="30"/>
      <c r="CH1557" s="30"/>
      <c r="CI1557" s="30"/>
      <c r="CJ1557" s="30"/>
      <c r="CK1557" s="30"/>
      <c r="CL1557" s="30"/>
      <c r="CM1557" s="30"/>
      <c r="CN1557" s="30"/>
      <c r="CO1557" s="30"/>
      <c r="CP1557" s="30"/>
      <c r="CQ1557" s="30"/>
      <c r="CR1557" s="30"/>
    </row>
    <row r="1558" spans="1:96" x14ac:dyDescent="0.25">
      <c r="A1558" s="30" t="s">
        <v>1530</v>
      </c>
      <c r="B1558" s="30">
        <v>7338</v>
      </c>
      <c r="C1558" s="30" t="s">
        <v>2896</v>
      </c>
      <c r="D1558" s="30">
        <v>2020</v>
      </c>
      <c r="E1558" s="30"/>
      <c r="F1558" s="30"/>
      <c r="G1558" s="30"/>
      <c r="H1558" s="30"/>
      <c r="I1558" s="30"/>
      <c r="J1558" s="30"/>
      <c r="K1558" s="30"/>
      <c r="L1558" s="30"/>
      <c r="M1558" s="30"/>
      <c r="N1558" s="30"/>
      <c r="O1558" s="30"/>
      <c r="P1558" s="30"/>
      <c r="Q1558" s="30"/>
      <c r="R1558" s="30"/>
      <c r="S1558" s="30"/>
      <c r="T1558" s="30"/>
      <c r="U1558" s="30"/>
      <c r="V1558" s="30"/>
      <c r="W1558" s="30"/>
      <c r="X1558" s="30"/>
      <c r="Y1558" s="30"/>
      <c r="Z1558" s="30"/>
      <c r="AA1558" s="30"/>
      <c r="AB1558" s="30"/>
      <c r="AC1558" s="30"/>
      <c r="AD1558" s="30"/>
      <c r="AE1558" s="30"/>
      <c r="AF1558" s="30"/>
      <c r="AG1558" s="30"/>
      <c r="AH1558" s="30"/>
      <c r="AI1558" s="30"/>
      <c r="AJ1558" s="30"/>
      <c r="AK1558" s="30"/>
      <c r="AL1558" s="30"/>
      <c r="AM1558" s="30"/>
      <c r="AN1558" s="30"/>
      <c r="AO1558" s="30"/>
      <c r="AP1558" s="30"/>
      <c r="AQ1558" s="30"/>
      <c r="AR1558" s="30"/>
      <c r="AS1558" s="30"/>
      <c r="AT1558" s="30"/>
      <c r="AU1558" s="30"/>
      <c r="AV1558" s="30"/>
      <c r="AW1558" s="30"/>
      <c r="AX1558" s="30"/>
      <c r="AY1558" s="30"/>
      <c r="AZ1558" s="30"/>
      <c r="BA1558" s="30"/>
      <c r="BB1558" s="30"/>
      <c r="BC1558" s="30"/>
      <c r="BD1558" s="30"/>
      <c r="BE1558" s="30"/>
      <c r="BF1558" s="30"/>
      <c r="BG1558" s="30"/>
      <c r="BH1558" s="30"/>
      <c r="BI1558" s="30"/>
      <c r="BJ1558" s="30"/>
      <c r="BK1558" s="30"/>
      <c r="BL1558" s="30"/>
      <c r="BM1558" s="30"/>
      <c r="BN1558" s="30"/>
      <c r="BO1558" s="30"/>
      <c r="BP1558" s="30"/>
      <c r="BQ1558" s="30"/>
      <c r="BR1558" s="30"/>
      <c r="BS1558" s="30"/>
      <c r="BT1558" s="30"/>
      <c r="BU1558" s="30"/>
      <c r="BV1558" s="30"/>
      <c r="BW1558" s="30"/>
      <c r="BX1558" s="30"/>
      <c r="BY1558" s="30"/>
      <c r="BZ1558" s="30"/>
      <c r="CA1558" s="30"/>
      <c r="CB1558" s="30"/>
      <c r="CC1558" s="30"/>
      <c r="CD1558" s="30"/>
      <c r="CE1558" s="30"/>
      <c r="CF1558" s="30"/>
      <c r="CG1558" s="30"/>
      <c r="CH1558" s="30"/>
      <c r="CI1558" s="30"/>
      <c r="CJ1558" s="30"/>
      <c r="CK1558" s="30"/>
      <c r="CL1558" s="30"/>
      <c r="CM1558" s="30"/>
      <c r="CN1558" s="30"/>
      <c r="CO1558" s="30"/>
      <c r="CP1558" s="30"/>
      <c r="CQ1558" s="30"/>
      <c r="CR1558" s="30"/>
    </row>
    <row r="1559" spans="1:96" x14ac:dyDescent="0.25">
      <c r="A1559" s="30" t="s">
        <v>1531</v>
      </c>
      <c r="B1559" s="30">
        <v>7342</v>
      </c>
      <c r="C1559" s="30" t="s">
        <v>2984</v>
      </c>
      <c r="D1559" s="30">
        <v>2590</v>
      </c>
      <c r="E1559" s="30"/>
      <c r="F1559" s="30"/>
      <c r="G1559" s="30"/>
      <c r="H1559" s="30"/>
      <c r="I1559" s="30"/>
      <c r="J1559" s="30"/>
      <c r="K1559" s="30"/>
      <c r="L1559" s="30"/>
      <c r="M1559" s="30"/>
      <c r="N1559" s="30"/>
      <c r="O1559" s="30"/>
      <c r="P1559" s="30"/>
      <c r="Q1559" s="30"/>
      <c r="R1559" s="30"/>
      <c r="S1559" s="30"/>
      <c r="T1559" s="30"/>
      <c r="U1559" s="30"/>
      <c r="V1559" s="30"/>
      <c r="W1559" s="30"/>
      <c r="X1559" s="30"/>
      <c r="Y1559" s="30"/>
      <c r="Z1559" s="30"/>
      <c r="AA1559" s="30"/>
      <c r="AB1559" s="30"/>
      <c r="AC1559" s="30"/>
      <c r="AD1559" s="30"/>
      <c r="AE1559" s="30"/>
      <c r="AF1559" s="30"/>
      <c r="AG1559" s="30"/>
      <c r="AH1559" s="30"/>
      <c r="AI1559" s="30"/>
      <c r="AJ1559" s="30"/>
      <c r="AK1559" s="30"/>
      <c r="AL1559" s="30"/>
      <c r="AM1559" s="30"/>
      <c r="AN1559" s="30"/>
      <c r="AO1559" s="30"/>
      <c r="AP1559" s="30"/>
      <c r="AQ1559" s="30"/>
      <c r="AR1559" s="30"/>
      <c r="AS1559" s="30"/>
      <c r="AT1559" s="30"/>
      <c r="AU1559" s="30"/>
      <c r="AV1559" s="30"/>
      <c r="AW1559" s="30"/>
      <c r="AX1559" s="30"/>
      <c r="AY1559" s="30"/>
      <c r="AZ1559" s="30"/>
      <c r="BA1559" s="30"/>
      <c r="BB1559" s="30"/>
      <c r="BC1559" s="30"/>
      <c r="BD1559" s="30"/>
      <c r="BE1559" s="30"/>
      <c r="BF1559" s="30"/>
      <c r="BG1559" s="30"/>
      <c r="BH1559" s="30"/>
      <c r="BI1559" s="30"/>
      <c r="BJ1559" s="30"/>
      <c r="BK1559" s="30"/>
      <c r="BL1559" s="30"/>
      <c r="BM1559" s="30"/>
      <c r="BN1559" s="30"/>
      <c r="BO1559" s="30"/>
      <c r="BP1559" s="30"/>
      <c r="BQ1559" s="30"/>
      <c r="BR1559" s="30"/>
      <c r="BS1559" s="30"/>
      <c r="BT1559" s="30"/>
      <c r="BU1559" s="30"/>
      <c r="BV1559" s="30"/>
      <c r="BW1559" s="30"/>
      <c r="BX1559" s="30"/>
      <c r="BY1559" s="30"/>
      <c r="BZ1559" s="30"/>
      <c r="CA1559" s="30"/>
      <c r="CB1559" s="30"/>
      <c r="CC1559" s="30"/>
      <c r="CD1559" s="30"/>
      <c r="CE1559" s="30"/>
      <c r="CF1559" s="30"/>
      <c r="CG1559" s="30"/>
      <c r="CH1559" s="30"/>
      <c r="CI1559" s="30"/>
      <c r="CJ1559" s="30"/>
      <c r="CK1559" s="30"/>
      <c r="CL1559" s="30"/>
      <c r="CM1559" s="30"/>
      <c r="CN1559" s="30"/>
      <c r="CO1559" s="30"/>
      <c r="CP1559" s="30"/>
      <c r="CQ1559" s="30"/>
      <c r="CR1559" s="30"/>
    </row>
    <row r="1560" spans="1:96" x14ac:dyDescent="0.25">
      <c r="A1560" s="30" t="s">
        <v>1532</v>
      </c>
      <c r="B1560" s="30">
        <v>7346</v>
      </c>
      <c r="C1560" s="30" t="s">
        <v>2984</v>
      </c>
      <c r="D1560" s="30">
        <v>2590</v>
      </c>
      <c r="E1560" s="30"/>
      <c r="F1560" s="30"/>
      <c r="G1560" s="30"/>
      <c r="H1560" s="30"/>
      <c r="I1560" s="30"/>
      <c r="J1560" s="30"/>
      <c r="K1560" s="30"/>
      <c r="L1560" s="30"/>
      <c r="M1560" s="30"/>
      <c r="N1560" s="30"/>
      <c r="O1560" s="30"/>
      <c r="P1560" s="30"/>
      <c r="Q1560" s="30"/>
      <c r="R1560" s="30"/>
      <c r="S1560" s="30"/>
      <c r="T1560" s="30"/>
      <c r="U1560" s="30"/>
      <c r="V1560" s="30"/>
      <c r="W1560" s="30"/>
      <c r="X1560" s="30"/>
      <c r="Y1560" s="30"/>
      <c r="Z1560" s="30"/>
      <c r="AA1560" s="30"/>
      <c r="AB1560" s="30"/>
      <c r="AC1560" s="30"/>
      <c r="AD1560" s="30"/>
      <c r="AE1560" s="30"/>
      <c r="AF1560" s="30"/>
      <c r="AG1560" s="30"/>
      <c r="AH1560" s="30"/>
      <c r="AI1560" s="30"/>
      <c r="AJ1560" s="30"/>
      <c r="AK1560" s="30"/>
      <c r="AL1560" s="30"/>
      <c r="AM1560" s="30"/>
      <c r="AN1560" s="30"/>
      <c r="AO1560" s="30"/>
      <c r="AP1560" s="30"/>
      <c r="AQ1560" s="30"/>
      <c r="AR1560" s="30"/>
      <c r="AS1560" s="30"/>
      <c r="AT1560" s="30"/>
      <c r="AU1560" s="30"/>
      <c r="AV1560" s="30"/>
      <c r="AW1560" s="30"/>
      <c r="AX1560" s="30"/>
      <c r="AY1560" s="30"/>
      <c r="AZ1560" s="30"/>
      <c r="BA1560" s="30"/>
      <c r="BB1560" s="30"/>
      <c r="BC1560" s="30"/>
      <c r="BD1560" s="30"/>
      <c r="BE1560" s="30"/>
      <c r="BF1560" s="30"/>
      <c r="BG1560" s="30"/>
      <c r="BH1560" s="30"/>
      <c r="BI1560" s="30"/>
      <c r="BJ1560" s="30"/>
      <c r="BK1560" s="30"/>
      <c r="BL1560" s="30"/>
      <c r="BM1560" s="30"/>
      <c r="BN1560" s="30"/>
      <c r="BO1560" s="30"/>
      <c r="BP1560" s="30"/>
      <c r="BQ1560" s="30"/>
      <c r="BR1560" s="30"/>
      <c r="BS1560" s="30"/>
      <c r="BT1560" s="30"/>
      <c r="BU1560" s="30"/>
      <c r="BV1560" s="30"/>
      <c r="BW1560" s="30"/>
      <c r="BX1560" s="30"/>
      <c r="BY1560" s="30"/>
      <c r="BZ1560" s="30"/>
      <c r="CA1560" s="30"/>
      <c r="CB1560" s="30"/>
      <c r="CC1560" s="30"/>
      <c r="CD1560" s="30"/>
      <c r="CE1560" s="30"/>
      <c r="CF1560" s="30"/>
      <c r="CG1560" s="30"/>
      <c r="CH1560" s="30"/>
      <c r="CI1560" s="30"/>
      <c r="CJ1560" s="30"/>
      <c r="CK1560" s="30"/>
      <c r="CL1560" s="30"/>
      <c r="CM1560" s="30"/>
      <c r="CN1560" s="30"/>
      <c r="CO1560" s="30"/>
      <c r="CP1560" s="30"/>
      <c r="CQ1560" s="30"/>
      <c r="CR1560" s="30"/>
    </row>
    <row r="1561" spans="1:96" x14ac:dyDescent="0.25">
      <c r="A1561" s="30" t="s">
        <v>1533</v>
      </c>
      <c r="B1561" s="30">
        <v>7344</v>
      </c>
      <c r="C1561" s="30" t="s">
        <v>2984</v>
      </c>
      <c r="D1561" s="30">
        <v>2590</v>
      </c>
      <c r="E1561" s="30"/>
      <c r="F1561" s="30"/>
      <c r="G1561" s="30"/>
      <c r="H1561" s="30"/>
      <c r="I1561" s="30"/>
      <c r="J1561" s="30"/>
      <c r="K1561" s="30"/>
      <c r="L1561" s="30"/>
      <c r="M1561" s="30"/>
      <c r="N1561" s="30"/>
      <c r="O1561" s="30"/>
      <c r="P1561" s="30"/>
      <c r="Q1561" s="30"/>
      <c r="R1561" s="30"/>
      <c r="S1561" s="30"/>
      <c r="T1561" s="30"/>
      <c r="U1561" s="30"/>
      <c r="V1561" s="30"/>
      <c r="W1561" s="30"/>
      <c r="X1561" s="30"/>
      <c r="Y1561" s="30"/>
      <c r="Z1561" s="30"/>
      <c r="AA1561" s="30"/>
      <c r="AB1561" s="30"/>
      <c r="AC1561" s="30"/>
      <c r="AD1561" s="30"/>
      <c r="AE1561" s="30"/>
      <c r="AF1561" s="30"/>
      <c r="AG1561" s="30"/>
      <c r="AH1561" s="30"/>
      <c r="AI1561" s="30"/>
      <c r="AJ1561" s="30"/>
      <c r="AK1561" s="30"/>
      <c r="AL1561" s="30"/>
      <c r="AM1561" s="30"/>
      <c r="AN1561" s="30"/>
      <c r="AO1561" s="30"/>
      <c r="AP1561" s="30"/>
      <c r="AQ1561" s="30"/>
      <c r="AR1561" s="30"/>
      <c r="AS1561" s="30"/>
      <c r="AT1561" s="30"/>
      <c r="AU1561" s="30"/>
      <c r="AV1561" s="30"/>
      <c r="AW1561" s="30"/>
      <c r="AX1561" s="30"/>
      <c r="AY1561" s="30"/>
      <c r="AZ1561" s="30"/>
      <c r="BA1561" s="30"/>
      <c r="BB1561" s="30"/>
      <c r="BC1561" s="30"/>
      <c r="BD1561" s="30"/>
      <c r="BE1561" s="30"/>
      <c r="BF1561" s="30"/>
      <c r="BG1561" s="30"/>
      <c r="BH1561" s="30"/>
      <c r="BI1561" s="30"/>
      <c r="BJ1561" s="30"/>
      <c r="BK1561" s="30"/>
      <c r="BL1561" s="30"/>
      <c r="BM1561" s="30"/>
      <c r="BN1561" s="30"/>
      <c r="BO1561" s="30"/>
      <c r="BP1561" s="30"/>
      <c r="BQ1561" s="30"/>
      <c r="BR1561" s="30"/>
      <c r="BS1561" s="30"/>
      <c r="BT1561" s="30"/>
      <c r="BU1561" s="30"/>
      <c r="BV1561" s="30"/>
      <c r="BW1561" s="30"/>
      <c r="BX1561" s="30"/>
      <c r="BY1561" s="30"/>
      <c r="BZ1561" s="30"/>
      <c r="CA1561" s="30"/>
      <c r="CB1561" s="30"/>
      <c r="CC1561" s="30"/>
      <c r="CD1561" s="30"/>
      <c r="CE1561" s="30"/>
      <c r="CF1561" s="30"/>
      <c r="CG1561" s="30"/>
      <c r="CH1561" s="30"/>
      <c r="CI1561" s="30"/>
      <c r="CJ1561" s="30"/>
      <c r="CK1561" s="30"/>
      <c r="CL1561" s="30"/>
      <c r="CM1561" s="30"/>
      <c r="CN1561" s="30"/>
      <c r="CO1561" s="30"/>
      <c r="CP1561" s="30"/>
      <c r="CQ1561" s="30"/>
      <c r="CR1561" s="30"/>
    </row>
    <row r="1562" spans="1:96" x14ac:dyDescent="0.25">
      <c r="A1562" s="30" t="s">
        <v>1534</v>
      </c>
      <c r="B1562" s="30">
        <v>7350</v>
      </c>
      <c r="C1562" s="30" t="s">
        <v>2764</v>
      </c>
      <c r="D1562" s="30">
        <v>1550</v>
      </c>
      <c r="E1562" s="30"/>
      <c r="F1562" s="30"/>
      <c r="G1562" s="30"/>
      <c r="H1562" s="30"/>
      <c r="I1562" s="30"/>
      <c r="J1562" s="30"/>
      <c r="K1562" s="30"/>
      <c r="L1562" s="30"/>
      <c r="M1562" s="30"/>
      <c r="N1562" s="30"/>
      <c r="O1562" s="30"/>
      <c r="P1562" s="30"/>
      <c r="Q1562" s="30"/>
      <c r="R1562" s="30"/>
      <c r="S1562" s="30"/>
      <c r="T1562" s="30"/>
      <c r="U1562" s="30"/>
      <c r="V1562" s="30"/>
      <c r="W1562" s="30"/>
      <c r="X1562" s="30"/>
      <c r="Y1562" s="30"/>
      <c r="Z1562" s="30"/>
      <c r="AA1562" s="30"/>
      <c r="AB1562" s="30"/>
      <c r="AC1562" s="30"/>
      <c r="AD1562" s="30"/>
      <c r="AE1562" s="30"/>
      <c r="AF1562" s="30"/>
      <c r="AG1562" s="30"/>
      <c r="AH1562" s="30"/>
      <c r="AI1562" s="30"/>
      <c r="AJ1562" s="30"/>
      <c r="AK1562" s="30"/>
      <c r="AL1562" s="30"/>
      <c r="AM1562" s="30"/>
      <c r="AN1562" s="30"/>
      <c r="AO1562" s="30"/>
      <c r="AP1562" s="30"/>
      <c r="AQ1562" s="30"/>
      <c r="AR1562" s="30"/>
      <c r="AS1562" s="30"/>
      <c r="AT1562" s="30"/>
      <c r="AU1562" s="30"/>
      <c r="AV1562" s="30"/>
      <c r="AW1562" s="30"/>
      <c r="AX1562" s="30"/>
      <c r="AY1562" s="30"/>
      <c r="AZ1562" s="30"/>
      <c r="BA1562" s="30"/>
      <c r="BB1562" s="30"/>
      <c r="BC1562" s="30"/>
      <c r="BD1562" s="30"/>
      <c r="BE1562" s="30"/>
      <c r="BF1562" s="30"/>
      <c r="BG1562" s="30"/>
      <c r="BH1562" s="30"/>
      <c r="BI1562" s="30"/>
      <c r="BJ1562" s="30"/>
      <c r="BK1562" s="30"/>
      <c r="BL1562" s="30"/>
      <c r="BM1562" s="30"/>
      <c r="BN1562" s="30"/>
      <c r="BO1562" s="30"/>
      <c r="BP1562" s="30"/>
      <c r="BQ1562" s="30"/>
      <c r="BR1562" s="30"/>
      <c r="BS1562" s="30"/>
      <c r="BT1562" s="30"/>
      <c r="BU1562" s="30"/>
      <c r="BV1562" s="30"/>
      <c r="BW1562" s="30"/>
      <c r="BX1562" s="30"/>
      <c r="BY1562" s="30"/>
      <c r="BZ1562" s="30"/>
      <c r="CA1562" s="30"/>
      <c r="CB1562" s="30"/>
      <c r="CC1562" s="30"/>
      <c r="CD1562" s="30"/>
      <c r="CE1562" s="30"/>
      <c r="CF1562" s="30"/>
      <c r="CG1562" s="30"/>
      <c r="CH1562" s="30"/>
      <c r="CI1562" s="30"/>
      <c r="CJ1562" s="30"/>
      <c r="CK1562" s="30"/>
      <c r="CL1562" s="30"/>
      <c r="CM1562" s="30"/>
      <c r="CN1562" s="30"/>
      <c r="CO1562" s="30"/>
      <c r="CP1562" s="30"/>
      <c r="CQ1562" s="30"/>
      <c r="CR1562" s="30"/>
    </row>
    <row r="1563" spans="1:96" x14ac:dyDescent="0.25">
      <c r="A1563" s="30" t="s">
        <v>1535</v>
      </c>
      <c r="B1563" s="30">
        <v>7360</v>
      </c>
      <c r="C1563" s="30" t="s">
        <v>2879</v>
      </c>
      <c r="D1563" s="30">
        <v>1195</v>
      </c>
      <c r="E1563" s="30"/>
      <c r="F1563" s="30"/>
      <c r="G1563" s="30"/>
      <c r="H1563" s="30"/>
      <c r="I1563" s="30"/>
      <c r="J1563" s="30"/>
      <c r="K1563" s="30"/>
      <c r="L1563" s="30"/>
      <c r="M1563" s="30"/>
      <c r="N1563" s="30"/>
      <c r="O1563" s="30"/>
      <c r="P1563" s="30"/>
      <c r="Q1563" s="30"/>
      <c r="R1563" s="30"/>
      <c r="S1563" s="30"/>
      <c r="T1563" s="30"/>
      <c r="U1563" s="30"/>
      <c r="V1563" s="30"/>
      <c r="W1563" s="30"/>
      <c r="X1563" s="30"/>
      <c r="Y1563" s="30"/>
      <c r="Z1563" s="30"/>
      <c r="AA1563" s="30"/>
      <c r="AB1563" s="30"/>
      <c r="AC1563" s="30"/>
      <c r="AD1563" s="30"/>
      <c r="AE1563" s="30"/>
      <c r="AF1563" s="30"/>
      <c r="AG1563" s="30"/>
      <c r="AH1563" s="30"/>
      <c r="AI1563" s="30"/>
      <c r="AJ1563" s="30"/>
      <c r="AK1563" s="30"/>
      <c r="AL1563" s="30"/>
      <c r="AM1563" s="30"/>
      <c r="AN1563" s="30"/>
      <c r="AO1563" s="30"/>
      <c r="AP1563" s="30"/>
      <c r="AQ1563" s="30"/>
      <c r="AR1563" s="30"/>
      <c r="AS1563" s="30"/>
      <c r="AT1563" s="30"/>
      <c r="AU1563" s="30"/>
      <c r="AV1563" s="30"/>
      <c r="AW1563" s="30"/>
      <c r="AX1563" s="30"/>
      <c r="AY1563" s="30"/>
      <c r="AZ1563" s="30"/>
      <c r="BA1563" s="30"/>
      <c r="BB1563" s="30"/>
      <c r="BC1563" s="30"/>
      <c r="BD1563" s="30"/>
      <c r="BE1563" s="30"/>
      <c r="BF1563" s="30"/>
      <c r="BG1563" s="30"/>
      <c r="BH1563" s="30"/>
      <c r="BI1563" s="30"/>
      <c r="BJ1563" s="30"/>
      <c r="BK1563" s="30"/>
      <c r="BL1563" s="30"/>
      <c r="BM1563" s="30"/>
      <c r="BN1563" s="30"/>
      <c r="BO1563" s="30"/>
      <c r="BP1563" s="30"/>
      <c r="BQ1563" s="30"/>
      <c r="BR1563" s="30"/>
      <c r="BS1563" s="30"/>
      <c r="BT1563" s="30"/>
      <c r="BU1563" s="30"/>
      <c r="BV1563" s="30"/>
      <c r="BW1563" s="30"/>
      <c r="BX1563" s="30"/>
      <c r="BY1563" s="30"/>
      <c r="BZ1563" s="30"/>
      <c r="CA1563" s="30"/>
      <c r="CB1563" s="30"/>
      <c r="CC1563" s="30"/>
      <c r="CD1563" s="30"/>
      <c r="CE1563" s="30"/>
      <c r="CF1563" s="30"/>
      <c r="CG1563" s="30"/>
      <c r="CH1563" s="30"/>
      <c r="CI1563" s="30"/>
      <c r="CJ1563" s="30"/>
      <c r="CK1563" s="30"/>
      <c r="CL1563" s="30"/>
      <c r="CM1563" s="30"/>
      <c r="CN1563" s="30"/>
      <c r="CO1563" s="30"/>
      <c r="CP1563" s="30"/>
      <c r="CQ1563" s="30"/>
      <c r="CR1563" s="30"/>
    </row>
    <row r="1564" spans="1:96" x14ac:dyDescent="0.25">
      <c r="A1564" s="30" t="s">
        <v>1536</v>
      </c>
      <c r="B1564" s="30">
        <v>7356</v>
      </c>
      <c r="C1564" s="30" t="s">
        <v>2879</v>
      </c>
      <c r="D1564" s="30">
        <v>1195</v>
      </c>
      <c r="E1564" s="30"/>
      <c r="F1564" s="30"/>
      <c r="G1564" s="30"/>
      <c r="H1564" s="30"/>
      <c r="I1564" s="30"/>
      <c r="J1564" s="30"/>
      <c r="K1564" s="30"/>
      <c r="L1564" s="30"/>
      <c r="M1564" s="30"/>
      <c r="N1564" s="30"/>
      <c r="O1564" s="30"/>
      <c r="P1564" s="30"/>
      <c r="Q1564" s="30"/>
      <c r="R1564" s="30"/>
      <c r="S1564" s="30"/>
      <c r="T1564" s="30"/>
      <c r="U1564" s="30"/>
      <c r="V1564" s="30"/>
      <c r="W1564" s="30"/>
      <c r="X1564" s="30"/>
      <c r="Y1564" s="30"/>
      <c r="Z1564" s="30"/>
      <c r="AA1564" s="30"/>
      <c r="AB1564" s="30"/>
      <c r="AC1564" s="30"/>
      <c r="AD1564" s="30"/>
      <c r="AE1564" s="30"/>
      <c r="AF1564" s="30"/>
      <c r="AG1564" s="30"/>
      <c r="AH1564" s="30"/>
      <c r="AI1564" s="30"/>
      <c r="AJ1564" s="30"/>
      <c r="AK1564" s="30"/>
      <c r="AL1564" s="30"/>
      <c r="AM1564" s="30"/>
      <c r="AN1564" s="30"/>
      <c r="AO1564" s="30"/>
      <c r="AP1564" s="30"/>
      <c r="AQ1564" s="30"/>
      <c r="AR1564" s="30"/>
      <c r="AS1564" s="30"/>
      <c r="AT1564" s="30"/>
      <c r="AU1564" s="30"/>
      <c r="AV1564" s="30"/>
      <c r="AW1564" s="30"/>
      <c r="AX1564" s="30"/>
      <c r="AY1564" s="30"/>
      <c r="AZ1564" s="30"/>
      <c r="BA1564" s="30"/>
      <c r="BB1564" s="30"/>
      <c r="BC1564" s="30"/>
      <c r="BD1564" s="30"/>
      <c r="BE1564" s="30"/>
      <c r="BF1564" s="30"/>
      <c r="BG1564" s="30"/>
      <c r="BH1564" s="30"/>
      <c r="BI1564" s="30"/>
      <c r="BJ1564" s="30"/>
      <c r="BK1564" s="30"/>
      <c r="BL1564" s="30"/>
      <c r="BM1564" s="30"/>
      <c r="BN1564" s="30"/>
      <c r="BO1564" s="30"/>
      <c r="BP1564" s="30"/>
      <c r="BQ1564" s="30"/>
      <c r="BR1564" s="30"/>
      <c r="BS1564" s="30"/>
      <c r="BT1564" s="30"/>
      <c r="BU1564" s="30"/>
      <c r="BV1564" s="30"/>
      <c r="BW1564" s="30"/>
      <c r="BX1564" s="30"/>
      <c r="BY1564" s="30"/>
      <c r="BZ1564" s="30"/>
      <c r="CA1564" s="30"/>
      <c r="CB1564" s="30"/>
      <c r="CC1564" s="30"/>
      <c r="CD1564" s="30"/>
      <c r="CE1564" s="30"/>
      <c r="CF1564" s="30"/>
      <c r="CG1564" s="30"/>
      <c r="CH1564" s="30"/>
      <c r="CI1564" s="30"/>
      <c r="CJ1564" s="30"/>
      <c r="CK1564" s="30"/>
      <c r="CL1564" s="30"/>
      <c r="CM1564" s="30"/>
      <c r="CN1564" s="30"/>
      <c r="CO1564" s="30"/>
      <c r="CP1564" s="30"/>
      <c r="CQ1564" s="30"/>
      <c r="CR1564" s="30"/>
    </row>
    <row r="1565" spans="1:96" x14ac:dyDescent="0.25">
      <c r="A1565" s="30" t="s">
        <v>465</v>
      </c>
      <c r="B1565" s="30">
        <v>362</v>
      </c>
      <c r="C1565" s="30" t="s">
        <v>2712</v>
      </c>
      <c r="D1565" s="30">
        <v>2000</v>
      </c>
      <c r="E1565" s="30"/>
      <c r="F1565" s="30"/>
      <c r="G1565" s="30"/>
      <c r="H1565" s="30"/>
      <c r="I1565" s="30"/>
      <c r="J1565" s="30"/>
      <c r="K1565" s="30"/>
      <c r="L1565" s="30"/>
      <c r="M1565" s="30"/>
      <c r="N1565" s="30"/>
      <c r="O1565" s="30"/>
      <c r="P1565" s="30"/>
      <c r="Q1565" s="30"/>
      <c r="R1565" s="30"/>
      <c r="S1565" s="30"/>
      <c r="T1565" s="30"/>
      <c r="U1565" s="30"/>
      <c r="V1565" s="30"/>
      <c r="W1565" s="30"/>
      <c r="X1565" s="30"/>
      <c r="Y1565" s="30"/>
      <c r="Z1565" s="30"/>
      <c r="AA1565" s="30"/>
      <c r="AB1565" s="30"/>
      <c r="AC1565" s="30"/>
      <c r="AD1565" s="30"/>
      <c r="AE1565" s="30"/>
      <c r="AF1565" s="30"/>
      <c r="AG1565" s="30"/>
      <c r="AH1565" s="30"/>
      <c r="AI1565" s="30"/>
      <c r="AJ1565" s="30"/>
      <c r="AK1565" s="30"/>
      <c r="AL1565" s="30"/>
      <c r="AM1565" s="30"/>
      <c r="AN1565" s="30"/>
      <c r="AO1565" s="30"/>
      <c r="AP1565" s="30"/>
      <c r="AQ1565" s="30"/>
      <c r="AR1565" s="30"/>
      <c r="AS1565" s="30"/>
      <c r="AT1565" s="30"/>
      <c r="AU1565" s="30"/>
      <c r="AV1565" s="30"/>
      <c r="AW1565" s="30"/>
      <c r="AX1565" s="30"/>
      <c r="AY1565" s="30"/>
      <c r="AZ1565" s="30"/>
      <c r="BA1565" s="30"/>
      <c r="BB1565" s="30"/>
      <c r="BC1565" s="30"/>
      <c r="BD1565" s="30"/>
      <c r="BE1565" s="30"/>
      <c r="BF1565" s="30"/>
      <c r="BG1565" s="30"/>
      <c r="BH1565" s="30"/>
      <c r="BI1565" s="30"/>
      <c r="BJ1565" s="30"/>
      <c r="BK1565" s="30"/>
      <c r="BL1565" s="30"/>
      <c r="BM1565" s="30"/>
      <c r="BN1565" s="30"/>
      <c r="BO1565" s="30"/>
      <c r="BP1565" s="30"/>
      <c r="BQ1565" s="30"/>
      <c r="BR1565" s="30"/>
      <c r="BS1565" s="30"/>
      <c r="BT1565" s="30"/>
      <c r="BU1565" s="30"/>
      <c r="BV1565" s="30"/>
      <c r="BW1565" s="30"/>
      <c r="BX1565" s="30"/>
      <c r="BY1565" s="30"/>
      <c r="BZ1565" s="30"/>
      <c r="CA1565" s="30"/>
      <c r="CB1565" s="30"/>
      <c r="CC1565" s="30"/>
      <c r="CD1565" s="30"/>
      <c r="CE1565" s="30"/>
      <c r="CF1565" s="30"/>
      <c r="CG1565" s="30"/>
      <c r="CH1565" s="30"/>
      <c r="CI1565" s="30"/>
      <c r="CJ1565" s="30"/>
      <c r="CK1565" s="30"/>
      <c r="CL1565" s="30"/>
      <c r="CM1565" s="30"/>
      <c r="CN1565" s="30"/>
      <c r="CO1565" s="30"/>
      <c r="CP1565" s="30"/>
      <c r="CQ1565" s="30"/>
      <c r="CR1565" s="30"/>
    </row>
    <row r="1566" spans="1:96" x14ac:dyDescent="0.25">
      <c r="A1566" s="30" t="s">
        <v>523</v>
      </c>
      <c r="B1566" s="30">
        <v>7370</v>
      </c>
      <c r="C1566" s="30" t="s">
        <v>2642</v>
      </c>
      <c r="D1566" s="30">
        <v>880</v>
      </c>
      <c r="E1566" s="30"/>
      <c r="F1566" s="30"/>
      <c r="G1566" s="30"/>
      <c r="H1566" s="30"/>
      <c r="I1566" s="30"/>
      <c r="J1566" s="30"/>
      <c r="K1566" s="30"/>
      <c r="L1566" s="30"/>
      <c r="M1566" s="30"/>
      <c r="N1566" s="30"/>
      <c r="O1566" s="30"/>
      <c r="P1566" s="30"/>
      <c r="Q1566" s="30"/>
      <c r="R1566" s="30"/>
      <c r="S1566" s="30"/>
      <c r="T1566" s="30"/>
      <c r="U1566" s="30"/>
      <c r="V1566" s="30"/>
      <c r="W1566" s="30"/>
      <c r="X1566" s="30"/>
      <c r="Y1566" s="30"/>
      <c r="Z1566" s="30"/>
      <c r="AA1566" s="30"/>
      <c r="AB1566" s="30"/>
      <c r="AC1566" s="30"/>
      <c r="AD1566" s="30"/>
      <c r="AE1566" s="30"/>
      <c r="AF1566" s="30"/>
      <c r="AG1566" s="30"/>
      <c r="AH1566" s="30"/>
      <c r="AI1566" s="30"/>
      <c r="AJ1566" s="30"/>
      <c r="AK1566" s="30"/>
      <c r="AL1566" s="30"/>
      <c r="AM1566" s="30"/>
      <c r="AN1566" s="30"/>
      <c r="AO1566" s="30"/>
      <c r="AP1566" s="30"/>
      <c r="AQ1566" s="30"/>
      <c r="AR1566" s="30"/>
      <c r="AS1566" s="30"/>
      <c r="AT1566" s="30"/>
      <c r="AU1566" s="30"/>
      <c r="AV1566" s="30"/>
      <c r="AW1566" s="30"/>
      <c r="AX1566" s="30"/>
      <c r="AY1566" s="30"/>
      <c r="AZ1566" s="30"/>
      <c r="BA1566" s="30"/>
      <c r="BB1566" s="30"/>
      <c r="BC1566" s="30"/>
      <c r="BD1566" s="30"/>
      <c r="BE1566" s="30"/>
      <c r="BF1566" s="30"/>
      <c r="BG1566" s="30"/>
      <c r="BH1566" s="30"/>
      <c r="BI1566" s="30"/>
      <c r="BJ1566" s="30"/>
      <c r="BK1566" s="30"/>
      <c r="BL1566" s="30"/>
      <c r="BM1566" s="30"/>
      <c r="BN1566" s="30"/>
      <c r="BO1566" s="30"/>
      <c r="BP1566" s="30"/>
      <c r="BQ1566" s="30"/>
      <c r="BR1566" s="30"/>
      <c r="BS1566" s="30"/>
      <c r="BT1566" s="30"/>
      <c r="BU1566" s="30"/>
      <c r="BV1566" s="30"/>
      <c r="BW1566" s="30"/>
      <c r="BX1566" s="30"/>
      <c r="BY1566" s="30"/>
      <c r="BZ1566" s="30"/>
      <c r="CA1566" s="30"/>
      <c r="CB1566" s="30"/>
      <c r="CC1566" s="30"/>
      <c r="CD1566" s="30"/>
      <c r="CE1566" s="30"/>
      <c r="CF1566" s="30"/>
      <c r="CG1566" s="30"/>
      <c r="CH1566" s="30"/>
      <c r="CI1566" s="30"/>
      <c r="CJ1566" s="30"/>
      <c r="CK1566" s="30"/>
      <c r="CL1566" s="30"/>
      <c r="CM1566" s="30"/>
      <c r="CN1566" s="30"/>
      <c r="CO1566" s="30"/>
      <c r="CP1566" s="30"/>
      <c r="CQ1566" s="30"/>
      <c r="CR1566" s="30"/>
    </row>
    <row r="1567" spans="1:96" x14ac:dyDescent="0.25">
      <c r="A1567" s="30" t="s">
        <v>524</v>
      </c>
      <c r="B1567" s="30">
        <v>2584</v>
      </c>
      <c r="C1567" s="30" t="s">
        <v>2641</v>
      </c>
      <c r="D1567" s="30">
        <v>20</v>
      </c>
      <c r="E1567" s="30"/>
      <c r="F1567" s="30"/>
      <c r="G1567" s="30"/>
      <c r="H1567" s="30"/>
      <c r="I1567" s="30"/>
      <c r="J1567" s="30"/>
      <c r="K1567" s="30"/>
      <c r="L1567" s="30"/>
      <c r="M1567" s="30"/>
      <c r="N1567" s="30"/>
      <c r="O1567" s="30"/>
      <c r="P1567" s="30"/>
      <c r="Q1567" s="30"/>
      <c r="R1567" s="30"/>
      <c r="S1567" s="30"/>
      <c r="T1567" s="30"/>
      <c r="U1567" s="30"/>
      <c r="V1567" s="30"/>
      <c r="W1567" s="30"/>
      <c r="X1567" s="30"/>
      <c r="Y1567" s="30"/>
      <c r="Z1567" s="30"/>
      <c r="AA1567" s="30"/>
      <c r="AB1567" s="30"/>
      <c r="AC1567" s="30"/>
      <c r="AD1567" s="30"/>
      <c r="AE1567" s="30"/>
      <c r="AF1567" s="30"/>
      <c r="AG1567" s="30"/>
      <c r="AH1567" s="30"/>
      <c r="AI1567" s="30"/>
      <c r="AJ1567" s="30"/>
      <c r="AK1567" s="30"/>
      <c r="AL1567" s="30"/>
      <c r="AM1567" s="30"/>
      <c r="AN1567" s="30"/>
      <c r="AO1567" s="30"/>
      <c r="AP1567" s="30"/>
      <c r="AQ1567" s="30"/>
      <c r="AR1567" s="30"/>
      <c r="AS1567" s="30"/>
      <c r="AT1567" s="30"/>
      <c r="AU1567" s="30"/>
      <c r="AV1567" s="30"/>
      <c r="AW1567" s="30"/>
      <c r="AX1567" s="30"/>
      <c r="AY1567" s="30"/>
      <c r="AZ1567" s="30"/>
      <c r="BA1567" s="30"/>
      <c r="BB1567" s="30"/>
      <c r="BC1567" s="30"/>
      <c r="BD1567" s="30"/>
      <c r="BE1567" s="30"/>
      <c r="BF1567" s="30"/>
      <c r="BG1567" s="30"/>
      <c r="BH1567" s="30"/>
      <c r="BI1567" s="30"/>
      <c r="BJ1567" s="30"/>
      <c r="BK1567" s="30"/>
      <c r="BL1567" s="30"/>
      <c r="BM1567" s="30"/>
      <c r="BN1567" s="30"/>
      <c r="BO1567" s="30"/>
      <c r="BP1567" s="30"/>
      <c r="BQ1567" s="30"/>
      <c r="BR1567" s="30"/>
      <c r="BS1567" s="30"/>
      <c r="BT1567" s="30"/>
      <c r="BU1567" s="30"/>
      <c r="BV1567" s="30"/>
      <c r="BW1567" s="30"/>
      <c r="BX1567" s="30"/>
      <c r="BY1567" s="30"/>
      <c r="BZ1567" s="30"/>
      <c r="CA1567" s="30"/>
      <c r="CB1567" s="30"/>
      <c r="CC1567" s="30"/>
      <c r="CD1567" s="30"/>
      <c r="CE1567" s="30"/>
      <c r="CF1567" s="30"/>
      <c r="CG1567" s="30"/>
      <c r="CH1567" s="30"/>
      <c r="CI1567" s="30"/>
      <c r="CJ1567" s="30"/>
      <c r="CK1567" s="30"/>
      <c r="CL1567" s="30"/>
      <c r="CM1567" s="30"/>
      <c r="CN1567" s="30"/>
      <c r="CO1567" s="30"/>
      <c r="CP1567" s="30"/>
      <c r="CQ1567" s="30"/>
      <c r="CR1567" s="30"/>
    </row>
    <row r="1568" spans="1:96" x14ac:dyDescent="0.25">
      <c r="A1568" s="30" t="s">
        <v>525</v>
      </c>
      <c r="B1568" s="30">
        <v>7388</v>
      </c>
      <c r="C1568" s="30" t="s">
        <v>2879</v>
      </c>
      <c r="D1568" s="30">
        <v>1195</v>
      </c>
      <c r="E1568" s="30"/>
      <c r="F1568" s="30"/>
      <c r="G1568" s="30"/>
      <c r="H1568" s="30"/>
      <c r="I1568" s="30"/>
      <c r="J1568" s="30"/>
      <c r="K1568" s="30"/>
      <c r="L1568" s="30"/>
      <c r="M1568" s="30"/>
      <c r="N1568" s="30"/>
      <c r="O1568" s="30"/>
      <c r="P1568" s="30"/>
      <c r="Q1568" s="30"/>
      <c r="R1568" s="30"/>
      <c r="S1568" s="30"/>
      <c r="T1568" s="30"/>
      <c r="U1568" s="30"/>
      <c r="V1568" s="30"/>
      <c r="W1568" s="30"/>
      <c r="X1568" s="30"/>
      <c r="Y1568" s="30"/>
      <c r="Z1568" s="30"/>
      <c r="AA1568" s="30"/>
      <c r="AB1568" s="30"/>
      <c r="AC1568" s="30"/>
      <c r="AD1568" s="30"/>
      <c r="AE1568" s="30"/>
      <c r="AF1568" s="30"/>
      <c r="AG1568" s="30"/>
      <c r="AH1568" s="30"/>
      <c r="AI1568" s="30"/>
      <c r="AJ1568" s="30"/>
      <c r="AK1568" s="30"/>
      <c r="AL1568" s="30"/>
      <c r="AM1568" s="30"/>
      <c r="AN1568" s="30"/>
      <c r="AO1568" s="30"/>
      <c r="AP1568" s="30"/>
      <c r="AQ1568" s="30"/>
      <c r="AR1568" s="30"/>
      <c r="AS1568" s="30"/>
      <c r="AT1568" s="30"/>
      <c r="AU1568" s="30"/>
      <c r="AV1568" s="30"/>
      <c r="AW1568" s="30"/>
      <c r="AX1568" s="30"/>
      <c r="AY1568" s="30"/>
      <c r="AZ1568" s="30"/>
      <c r="BA1568" s="30"/>
      <c r="BB1568" s="30"/>
      <c r="BC1568" s="30"/>
      <c r="BD1568" s="30"/>
      <c r="BE1568" s="30"/>
      <c r="BF1568" s="30"/>
      <c r="BG1568" s="30"/>
      <c r="BH1568" s="30"/>
      <c r="BI1568" s="30"/>
      <c r="BJ1568" s="30"/>
      <c r="BK1568" s="30"/>
      <c r="BL1568" s="30"/>
      <c r="BM1568" s="30"/>
      <c r="BN1568" s="30"/>
      <c r="BO1568" s="30"/>
      <c r="BP1568" s="30"/>
      <c r="BQ1568" s="30"/>
      <c r="BR1568" s="30"/>
      <c r="BS1568" s="30"/>
      <c r="BT1568" s="30"/>
      <c r="BU1568" s="30"/>
      <c r="BV1568" s="30"/>
      <c r="BW1568" s="30"/>
      <c r="BX1568" s="30"/>
      <c r="BY1568" s="30"/>
      <c r="BZ1568" s="30"/>
      <c r="CA1568" s="30"/>
      <c r="CB1568" s="30"/>
      <c r="CC1568" s="30"/>
      <c r="CD1568" s="30"/>
      <c r="CE1568" s="30"/>
      <c r="CF1568" s="30"/>
      <c r="CG1568" s="30"/>
      <c r="CH1568" s="30"/>
      <c r="CI1568" s="30"/>
      <c r="CJ1568" s="30"/>
      <c r="CK1568" s="30"/>
      <c r="CL1568" s="30"/>
      <c r="CM1568" s="30"/>
      <c r="CN1568" s="30"/>
      <c r="CO1568" s="30"/>
      <c r="CP1568" s="30"/>
      <c r="CQ1568" s="30"/>
      <c r="CR1568" s="30"/>
    </row>
    <row r="1569" spans="1:96" x14ac:dyDescent="0.25">
      <c r="A1569" s="30" t="s">
        <v>526</v>
      </c>
      <c r="B1569" s="30">
        <v>7402</v>
      </c>
      <c r="C1569" s="30" t="s">
        <v>2704</v>
      </c>
      <c r="D1569" s="30">
        <v>1520</v>
      </c>
      <c r="E1569" s="30"/>
      <c r="F1569" s="30"/>
      <c r="G1569" s="30"/>
      <c r="H1569" s="30"/>
      <c r="I1569" s="30"/>
      <c r="J1569" s="30"/>
      <c r="K1569" s="30"/>
      <c r="L1569" s="30"/>
      <c r="M1569" s="30"/>
      <c r="N1569" s="30"/>
      <c r="O1569" s="30"/>
      <c r="P1569" s="30"/>
      <c r="Q1569" s="30"/>
      <c r="R1569" s="30"/>
      <c r="S1569" s="30"/>
      <c r="T1569" s="30"/>
      <c r="U1569" s="30"/>
      <c r="V1569" s="30"/>
      <c r="W1569" s="30"/>
      <c r="X1569" s="30"/>
      <c r="Y1569" s="30"/>
      <c r="Z1569" s="30"/>
      <c r="AA1569" s="30"/>
      <c r="AB1569" s="30"/>
      <c r="AC1569" s="30"/>
      <c r="AD1569" s="30"/>
      <c r="AE1569" s="30"/>
      <c r="AF1569" s="30"/>
      <c r="AG1569" s="30"/>
      <c r="AH1569" s="30"/>
      <c r="AI1569" s="30"/>
      <c r="AJ1569" s="30"/>
      <c r="AK1569" s="30"/>
      <c r="AL1569" s="30"/>
      <c r="AM1569" s="30"/>
      <c r="AN1569" s="30"/>
      <c r="AO1569" s="30"/>
      <c r="AP1569" s="30"/>
      <c r="AQ1569" s="30"/>
      <c r="AR1569" s="30"/>
      <c r="AS1569" s="30"/>
      <c r="AT1569" s="30"/>
      <c r="AU1569" s="30"/>
      <c r="AV1569" s="30"/>
      <c r="AW1569" s="30"/>
      <c r="AX1569" s="30"/>
      <c r="AY1569" s="30"/>
      <c r="AZ1569" s="30"/>
      <c r="BA1569" s="30"/>
      <c r="BB1569" s="30"/>
      <c r="BC1569" s="30"/>
      <c r="BD1569" s="30"/>
      <c r="BE1569" s="30"/>
      <c r="BF1569" s="30"/>
      <c r="BG1569" s="30"/>
      <c r="BH1569" s="30"/>
      <c r="BI1569" s="30"/>
      <c r="BJ1569" s="30"/>
      <c r="BK1569" s="30"/>
      <c r="BL1569" s="30"/>
      <c r="BM1569" s="30"/>
      <c r="BN1569" s="30"/>
      <c r="BO1569" s="30"/>
      <c r="BP1569" s="30"/>
      <c r="BQ1569" s="30"/>
      <c r="BR1569" s="30"/>
      <c r="BS1569" s="30"/>
      <c r="BT1569" s="30"/>
      <c r="BU1569" s="30"/>
      <c r="BV1569" s="30"/>
      <c r="BW1569" s="30"/>
      <c r="BX1569" s="30"/>
      <c r="BY1569" s="30"/>
      <c r="BZ1569" s="30"/>
      <c r="CA1569" s="30"/>
      <c r="CB1569" s="30"/>
      <c r="CC1569" s="30"/>
      <c r="CD1569" s="30"/>
      <c r="CE1569" s="30"/>
      <c r="CF1569" s="30"/>
      <c r="CG1569" s="30"/>
      <c r="CH1569" s="30"/>
      <c r="CI1569" s="30"/>
      <c r="CJ1569" s="30"/>
      <c r="CK1569" s="30"/>
      <c r="CL1569" s="30"/>
      <c r="CM1569" s="30"/>
      <c r="CN1569" s="30"/>
      <c r="CO1569" s="30"/>
      <c r="CP1569" s="30"/>
      <c r="CQ1569" s="30"/>
      <c r="CR1569" s="30"/>
    </row>
    <row r="1570" spans="1:96" x14ac:dyDescent="0.25">
      <c r="A1570" s="30" t="s">
        <v>527</v>
      </c>
      <c r="B1570" s="30">
        <v>7422</v>
      </c>
      <c r="C1570" s="30" t="s">
        <v>2774</v>
      </c>
      <c r="D1570" s="30">
        <v>1180</v>
      </c>
      <c r="E1570" s="30"/>
      <c r="F1570" s="30"/>
      <c r="G1570" s="30"/>
      <c r="H1570" s="30"/>
      <c r="I1570" s="30"/>
      <c r="J1570" s="30"/>
      <c r="K1570" s="30"/>
      <c r="L1570" s="30"/>
      <c r="M1570" s="30"/>
      <c r="N1570" s="30"/>
      <c r="O1570" s="30"/>
      <c r="P1570" s="30"/>
      <c r="Q1570" s="30"/>
      <c r="R1570" s="30"/>
      <c r="S1570" s="30"/>
      <c r="T1570" s="30"/>
      <c r="U1570" s="30"/>
      <c r="V1570" s="30"/>
      <c r="W1570" s="30"/>
      <c r="X1570" s="30"/>
      <c r="Y1570" s="30"/>
      <c r="Z1570" s="30"/>
      <c r="AA1570" s="30"/>
      <c r="AB1570" s="30"/>
      <c r="AC1570" s="30"/>
      <c r="AD1570" s="30"/>
      <c r="AE1570" s="30"/>
      <c r="AF1570" s="30"/>
      <c r="AG1570" s="30"/>
      <c r="AH1570" s="30"/>
      <c r="AI1570" s="30"/>
      <c r="AJ1570" s="30"/>
      <c r="AK1570" s="30"/>
      <c r="AL1570" s="30"/>
      <c r="AM1570" s="30"/>
      <c r="AN1570" s="30"/>
      <c r="AO1570" s="30"/>
      <c r="AP1570" s="30"/>
      <c r="AQ1570" s="30"/>
      <c r="AR1570" s="30"/>
      <c r="AS1570" s="30"/>
      <c r="AT1570" s="30"/>
      <c r="AU1570" s="30"/>
      <c r="AV1570" s="30"/>
      <c r="AW1570" s="30"/>
      <c r="AX1570" s="30"/>
      <c r="AY1570" s="30"/>
      <c r="AZ1570" s="30"/>
      <c r="BA1570" s="30"/>
      <c r="BB1570" s="30"/>
      <c r="BC1570" s="30"/>
      <c r="BD1570" s="30"/>
      <c r="BE1570" s="30"/>
      <c r="BF1570" s="30"/>
      <c r="BG1570" s="30"/>
      <c r="BH1570" s="30"/>
      <c r="BI1570" s="30"/>
      <c r="BJ1570" s="30"/>
      <c r="BK1570" s="30"/>
      <c r="BL1570" s="30"/>
      <c r="BM1570" s="30"/>
      <c r="BN1570" s="30"/>
      <c r="BO1570" s="30"/>
      <c r="BP1570" s="30"/>
      <c r="BQ1570" s="30"/>
      <c r="BR1570" s="30"/>
      <c r="BS1570" s="30"/>
      <c r="BT1570" s="30"/>
      <c r="BU1570" s="30"/>
      <c r="BV1570" s="30"/>
      <c r="BW1570" s="30"/>
      <c r="BX1570" s="30"/>
      <c r="BY1570" s="30"/>
      <c r="BZ1570" s="30"/>
      <c r="CA1570" s="30"/>
      <c r="CB1570" s="30"/>
      <c r="CC1570" s="30"/>
      <c r="CD1570" s="30"/>
      <c r="CE1570" s="30"/>
      <c r="CF1570" s="30"/>
      <c r="CG1570" s="30"/>
      <c r="CH1570" s="30"/>
      <c r="CI1570" s="30"/>
      <c r="CJ1570" s="30"/>
      <c r="CK1570" s="30"/>
      <c r="CL1570" s="30"/>
      <c r="CM1570" s="30"/>
      <c r="CN1570" s="30"/>
      <c r="CO1570" s="30"/>
      <c r="CP1570" s="30"/>
      <c r="CQ1570" s="30"/>
      <c r="CR1570" s="30"/>
    </row>
    <row r="1571" spans="1:96" x14ac:dyDescent="0.25">
      <c r="A1571" s="30" t="s">
        <v>528</v>
      </c>
      <c r="B1571" s="30">
        <v>7435</v>
      </c>
      <c r="C1571" s="30" t="s">
        <v>2647</v>
      </c>
      <c r="D1571" s="30">
        <v>900</v>
      </c>
      <c r="E1571" s="30"/>
      <c r="F1571" s="30"/>
      <c r="G1571" s="30"/>
      <c r="H1571" s="30"/>
      <c r="I1571" s="30"/>
      <c r="J1571" s="30"/>
      <c r="K1571" s="30"/>
      <c r="L1571" s="30"/>
      <c r="M1571" s="30"/>
      <c r="N1571" s="30"/>
      <c r="O1571" s="30"/>
      <c r="P1571" s="30"/>
      <c r="Q1571" s="30"/>
      <c r="R1571" s="30"/>
      <c r="S1571" s="30"/>
      <c r="T1571" s="30"/>
      <c r="U1571" s="30"/>
      <c r="V1571" s="30"/>
      <c r="W1571" s="30"/>
      <c r="X1571" s="30"/>
      <c r="Y1571" s="30"/>
      <c r="Z1571" s="30"/>
      <c r="AA1571" s="30"/>
      <c r="AB1571" s="30"/>
      <c r="AC1571" s="30"/>
      <c r="AD1571" s="30"/>
      <c r="AE1571" s="30"/>
      <c r="AF1571" s="30"/>
      <c r="AG1571" s="30"/>
      <c r="AH1571" s="30"/>
      <c r="AI1571" s="30"/>
      <c r="AJ1571" s="30"/>
      <c r="AK1571" s="30"/>
      <c r="AL1571" s="30"/>
      <c r="AM1571" s="30"/>
      <c r="AN1571" s="30"/>
      <c r="AO1571" s="30"/>
      <c r="AP1571" s="30"/>
      <c r="AQ1571" s="30"/>
      <c r="AR1571" s="30"/>
      <c r="AS1571" s="30"/>
      <c r="AT1571" s="30"/>
      <c r="AU1571" s="30"/>
      <c r="AV1571" s="30"/>
      <c r="AW1571" s="30"/>
      <c r="AX1571" s="30"/>
      <c r="AY1571" s="30"/>
      <c r="AZ1571" s="30"/>
      <c r="BA1571" s="30"/>
      <c r="BB1571" s="30"/>
      <c r="BC1571" s="30"/>
      <c r="BD1571" s="30"/>
      <c r="BE1571" s="30"/>
      <c r="BF1571" s="30"/>
      <c r="BG1571" s="30"/>
      <c r="BH1571" s="30"/>
      <c r="BI1571" s="30"/>
      <c r="BJ1571" s="30"/>
      <c r="BK1571" s="30"/>
      <c r="BL1571" s="30"/>
      <c r="BM1571" s="30"/>
      <c r="BN1571" s="30"/>
      <c r="BO1571" s="30"/>
      <c r="BP1571" s="30"/>
      <c r="BQ1571" s="30"/>
      <c r="BR1571" s="30"/>
      <c r="BS1571" s="30"/>
      <c r="BT1571" s="30"/>
      <c r="BU1571" s="30"/>
      <c r="BV1571" s="30"/>
      <c r="BW1571" s="30"/>
      <c r="BX1571" s="30"/>
      <c r="BY1571" s="30"/>
      <c r="BZ1571" s="30"/>
      <c r="CA1571" s="30"/>
      <c r="CB1571" s="30"/>
      <c r="CC1571" s="30"/>
      <c r="CD1571" s="30"/>
      <c r="CE1571" s="30"/>
      <c r="CF1571" s="30"/>
      <c r="CG1571" s="30"/>
      <c r="CH1571" s="30"/>
      <c r="CI1571" s="30"/>
      <c r="CJ1571" s="30"/>
      <c r="CK1571" s="30"/>
      <c r="CL1571" s="30"/>
      <c r="CM1571" s="30"/>
      <c r="CN1571" s="30"/>
      <c r="CO1571" s="30"/>
      <c r="CP1571" s="30"/>
      <c r="CQ1571" s="30"/>
      <c r="CR1571" s="30"/>
    </row>
    <row r="1572" spans="1:96" x14ac:dyDescent="0.25">
      <c r="A1572" s="30" t="s">
        <v>529</v>
      </c>
      <c r="B1572" s="30">
        <v>2232</v>
      </c>
      <c r="C1572" s="30" t="s">
        <v>2647</v>
      </c>
      <c r="D1572" s="30">
        <v>900</v>
      </c>
      <c r="E1572" s="30"/>
      <c r="F1572" s="30"/>
      <c r="G1572" s="30"/>
      <c r="H1572" s="30"/>
      <c r="I1572" s="30"/>
      <c r="J1572" s="30"/>
      <c r="K1572" s="30"/>
      <c r="L1572" s="30"/>
      <c r="M1572" s="30"/>
      <c r="N1572" s="30"/>
      <c r="O1572" s="30"/>
      <c r="P1572" s="30"/>
      <c r="Q1572" s="30"/>
      <c r="R1572" s="30"/>
      <c r="S1572" s="30"/>
      <c r="T1572" s="30"/>
      <c r="U1572" s="30"/>
      <c r="V1572" s="30"/>
      <c r="W1572" s="30"/>
      <c r="X1572" s="30"/>
      <c r="Y1572" s="30"/>
      <c r="Z1572" s="30"/>
      <c r="AA1572" s="30"/>
      <c r="AB1572" s="30"/>
      <c r="AC1572" s="30"/>
      <c r="AD1572" s="30"/>
      <c r="AE1572" s="30"/>
      <c r="AF1572" s="30"/>
      <c r="AG1572" s="30"/>
      <c r="AH1572" s="30"/>
      <c r="AI1572" s="30"/>
      <c r="AJ1572" s="30"/>
      <c r="AK1572" s="30"/>
      <c r="AL1572" s="30"/>
      <c r="AM1572" s="30"/>
      <c r="AN1572" s="30"/>
      <c r="AO1572" s="30"/>
      <c r="AP1572" s="30"/>
      <c r="AQ1572" s="30"/>
      <c r="AR1572" s="30"/>
      <c r="AS1572" s="30"/>
      <c r="AT1572" s="30"/>
      <c r="AU1572" s="30"/>
      <c r="AV1572" s="30"/>
      <c r="AW1572" s="30"/>
      <c r="AX1572" s="30"/>
      <c r="AY1572" s="30"/>
      <c r="AZ1572" s="30"/>
      <c r="BA1572" s="30"/>
      <c r="BB1572" s="30"/>
      <c r="BC1572" s="30"/>
      <c r="BD1572" s="30"/>
      <c r="BE1572" s="30"/>
      <c r="BF1572" s="30"/>
      <c r="BG1572" s="30"/>
      <c r="BH1572" s="30"/>
      <c r="BI1572" s="30"/>
      <c r="BJ1572" s="30"/>
      <c r="BK1572" s="30"/>
      <c r="BL1572" s="30"/>
      <c r="BM1572" s="30"/>
      <c r="BN1572" s="30"/>
      <c r="BO1572" s="30"/>
      <c r="BP1572" s="30"/>
      <c r="BQ1572" s="30"/>
      <c r="BR1572" s="30"/>
      <c r="BS1572" s="30"/>
      <c r="BT1572" s="30"/>
      <c r="BU1572" s="30"/>
      <c r="BV1572" s="30"/>
      <c r="BW1572" s="30"/>
      <c r="BX1572" s="30"/>
      <c r="BY1572" s="30"/>
      <c r="BZ1572" s="30"/>
      <c r="CA1572" s="30"/>
      <c r="CB1572" s="30"/>
      <c r="CC1572" s="30"/>
      <c r="CD1572" s="30"/>
      <c r="CE1572" s="30"/>
      <c r="CF1572" s="30"/>
      <c r="CG1572" s="30"/>
      <c r="CH1572" s="30"/>
      <c r="CI1572" s="30"/>
      <c r="CJ1572" s="30"/>
      <c r="CK1572" s="30"/>
      <c r="CL1572" s="30"/>
      <c r="CM1572" s="30"/>
      <c r="CN1572" s="30"/>
      <c r="CO1572" s="30"/>
      <c r="CP1572" s="30"/>
      <c r="CQ1572" s="30"/>
      <c r="CR1572" s="30"/>
    </row>
    <row r="1573" spans="1:96" x14ac:dyDescent="0.25">
      <c r="A1573" s="30" t="s">
        <v>530</v>
      </c>
      <c r="B1573" s="30">
        <v>7460</v>
      </c>
      <c r="C1573" s="30" t="s">
        <v>2649</v>
      </c>
      <c r="D1573" s="30">
        <v>1040</v>
      </c>
      <c r="E1573" s="30"/>
      <c r="F1573" s="30"/>
      <c r="G1573" s="30"/>
      <c r="H1573" s="30"/>
      <c r="I1573" s="30"/>
      <c r="J1573" s="30"/>
      <c r="K1573" s="30"/>
      <c r="L1573" s="30"/>
      <c r="M1573" s="30"/>
      <c r="N1573" s="30"/>
      <c r="O1573" s="30"/>
      <c r="P1573" s="30"/>
      <c r="Q1573" s="30"/>
      <c r="R1573" s="30"/>
      <c r="S1573" s="30"/>
      <c r="T1573" s="30"/>
      <c r="U1573" s="30"/>
      <c r="V1573" s="30"/>
      <c r="W1573" s="30"/>
      <c r="X1573" s="30"/>
      <c r="Y1573" s="30"/>
      <c r="Z1573" s="30"/>
      <c r="AA1573" s="30"/>
      <c r="AB1573" s="30"/>
      <c r="AC1573" s="30"/>
      <c r="AD1573" s="30"/>
      <c r="AE1573" s="30"/>
      <c r="AF1573" s="30"/>
      <c r="AG1573" s="30"/>
      <c r="AH1573" s="30"/>
      <c r="AI1573" s="30"/>
      <c r="AJ1573" s="30"/>
      <c r="AK1573" s="30"/>
      <c r="AL1573" s="30"/>
      <c r="AM1573" s="30"/>
      <c r="AN1573" s="30"/>
      <c r="AO1573" s="30"/>
      <c r="AP1573" s="30"/>
      <c r="AQ1573" s="30"/>
      <c r="AR1573" s="30"/>
      <c r="AS1573" s="30"/>
      <c r="AT1573" s="30"/>
      <c r="AU1573" s="30"/>
      <c r="AV1573" s="30"/>
      <c r="AW1573" s="30"/>
      <c r="AX1573" s="30"/>
      <c r="AY1573" s="30"/>
      <c r="AZ1573" s="30"/>
      <c r="BA1573" s="30"/>
      <c r="BB1573" s="30"/>
      <c r="BC1573" s="30"/>
      <c r="BD1573" s="30"/>
      <c r="BE1573" s="30"/>
      <c r="BF1573" s="30"/>
      <c r="BG1573" s="30"/>
      <c r="BH1573" s="30"/>
      <c r="BI1573" s="30"/>
      <c r="BJ1573" s="30"/>
      <c r="BK1573" s="30"/>
      <c r="BL1573" s="30"/>
      <c r="BM1573" s="30"/>
      <c r="BN1573" s="30"/>
      <c r="BO1573" s="30"/>
      <c r="BP1573" s="30"/>
      <c r="BQ1573" s="30"/>
      <c r="BR1573" s="30"/>
      <c r="BS1573" s="30"/>
      <c r="BT1573" s="30"/>
      <c r="BU1573" s="30"/>
      <c r="BV1573" s="30"/>
      <c r="BW1573" s="30"/>
      <c r="BX1573" s="30"/>
      <c r="BY1573" s="30"/>
      <c r="BZ1573" s="30"/>
      <c r="CA1573" s="30"/>
      <c r="CB1573" s="30"/>
      <c r="CC1573" s="30"/>
      <c r="CD1573" s="30"/>
      <c r="CE1573" s="30"/>
      <c r="CF1573" s="30"/>
      <c r="CG1573" s="30"/>
      <c r="CH1573" s="30"/>
      <c r="CI1573" s="30"/>
      <c r="CJ1573" s="30"/>
      <c r="CK1573" s="30"/>
      <c r="CL1573" s="30"/>
      <c r="CM1573" s="30"/>
      <c r="CN1573" s="30"/>
      <c r="CO1573" s="30"/>
      <c r="CP1573" s="30"/>
      <c r="CQ1573" s="30"/>
      <c r="CR1573" s="30"/>
    </row>
    <row r="1574" spans="1:96" x14ac:dyDescent="0.25">
      <c r="A1574" s="30" t="s">
        <v>531</v>
      </c>
      <c r="B1574" s="30">
        <v>7442</v>
      </c>
      <c r="C1574" s="30" t="s">
        <v>2944</v>
      </c>
      <c r="D1574" s="30">
        <v>2530</v>
      </c>
      <c r="E1574" s="30"/>
      <c r="F1574" s="30"/>
      <c r="G1574" s="30"/>
      <c r="H1574" s="30"/>
      <c r="I1574" s="30"/>
      <c r="J1574" s="30"/>
      <c r="K1574" s="30"/>
      <c r="L1574" s="30"/>
      <c r="M1574" s="30"/>
      <c r="N1574" s="30"/>
      <c r="O1574" s="30"/>
      <c r="P1574" s="30"/>
      <c r="Q1574" s="30"/>
      <c r="R1574" s="30"/>
      <c r="S1574" s="30"/>
      <c r="T1574" s="30"/>
      <c r="U1574" s="30"/>
      <c r="V1574" s="30"/>
      <c r="W1574" s="30"/>
      <c r="X1574" s="30"/>
      <c r="Y1574" s="30"/>
      <c r="Z1574" s="30"/>
      <c r="AA1574" s="30"/>
      <c r="AB1574" s="30"/>
      <c r="AC1574" s="30"/>
      <c r="AD1574" s="30"/>
      <c r="AE1574" s="30"/>
      <c r="AF1574" s="30"/>
      <c r="AG1574" s="30"/>
      <c r="AH1574" s="30"/>
      <c r="AI1574" s="30"/>
      <c r="AJ1574" s="30"/>
      <c r="AK1574" s="30"/>
      <c r="AL1574" s="30"/>
      <c r="AM1574" s="30"/>
      <c r="AN1574" s="30"/>
      <c r="AO1574" s="30"/>
      <c r="AP1574" s="30"/>
      <c r="AQ1574" s="30"/>
      <c r="AR1574" s="30"/>
      <c r="AS1574" s="30"/>
      <c r="AT1574" s="30"/>
      <c r="AU1574" s="30"/>
      <c r="AV1574" s="30"/>
      <c r="AW1574" s="30"/>
      <c r="AX1574" s="30"/>
      <c r="AY1574" s="30"/>
      <c r="AZ1574" s="30"/>
      <c r="BA1574" s="30"/>
      <c r="BB1574" s="30"/>
      <c r="BC1574" s="30"/>
      <c r="BD1574" s="30"/>
      <c r="BE1574" s="30"/>
      <c r="BF1574" s="30"/>
      <c r="BG1574" s="30"/>
      <c r="BH1574" s="30"/>
      <c r="BI1574" s="30"/>
      <c r="BJ1574" s="30"/>
      <c r="BK1574" s="30"/>
      <c r="BL1574" s="30"/>
      <c r="BM1574" s="30"/>
      <c r="BN1574" s="30"/>
      <c r="BO1574" s="30"/>
      <c r="BP1574" s="30"/>
      <c r="BQ1574" s="30"/>
      <c r="BR1574" s="30"/>
      <c r="BS1574" s="30"/>
      <c r="BT1574" s="30"/>
      <c r="BU1574" s="30"/>
      <c r="BV1574" s="30"/>
      <c r="BW1574" s="30"/>
      <c r="BX1574" s="30"/>
      <c r="BY1574" s="30"/>
      <c r="BZ1574" s="30"/>
      <c r="CA1574" s="30"/>
      <c r="CB1574" s="30"/>
      <c r="CC1574" s="30"/>
      <c r="CD1574" s="30"/>
      <c r="CE1574" s="30"/>
      <c r="CF1574" s="30"/>
      <c r="CG1574" s="30"/>
      <c r="CH1574" s="30"/>
      <c r="CI1574" s="30"/>
      <c r="CJ1574" s="30"/>
      <c r="CK1574" s="30"/>
      <c r="CL1574" s="30"/>
      <c r="CM1574" s="30"/>
      <c r="CN1574" s="30"/>
      <c r="CO1574" s="30"/>
      <c r="CP1574" s="30"/>
      <c r="CQ1574" s="30"/>
      <c r="CR1574" s="30"/>
    </row>
    <row r="1575" spans="1:96" x14ac:dyDescent="0.25">
      <c r="A1575" s="30" t="s">
        <v>532</v>
      </c>
      <c r="B1575" s="30">
        <v>7448</v>
      </c>
      <c r="C1575" s="30" t="s">
        <v>2647</v>
      </c>
      <c r="D1575" s="30">
        <v>900</v>
      </c>
      <c r="E1575" s="30"/>
      <c r="F1575" s="30"/>
      <c r="G1575" s="30"/>
      <c r="H1575" s="30"/>
      <c r="I1575" s="30"/>
      <c r="J1575" s="30"/>
      <c r="K1575" s="30"/>
      <c r="L1575" s="30"/>
      <c r="M1575" s="30"/>
      <c r="N1575" s="30"/>
      <c r="O1575" s="30"/>
      <c r="P1575" s="30"/>
      <c r="Q1575" s="30"/>
      <c r="R1575" s="30"/>
      <c r="S1575" s="30"/>
      <c r="T1575" s="30"/>
      <c r="U1575" s="30"/>
      <c r="V1575" s="30"/>
      <c r="W1575" s="30"/>
      <c r="X1575" s="30"/>
      <c r="Y1575" s="30"/>
      <c r="Z1575" s="30"/>
      <c r="AA1575" s="30"/>
      <c r="AB1575" s="30"/>
      <c r="AC1575" s="30"/>
      <c r="AD1575" s="30"/>
      <c r="AE1575" s="30"/>
      <c r="AF1575" s="30"/>
      <c r="AG1575" s="30"/>
      <c r="AH1575" s="30"/>
      <c r="AI1575" s="30"/>
      <c r="AJ1575" s="30"/>
      <c r="AK1575" s="30"/>
      <c r="AL1575" s="30"/>
      <c r="AM1575" s="30"/>
      <c r="AN1575" s="30"/>
      <c r="AO1575" s="30"/>
      <c r="AP1575" s="30"/>
      <c r="AQ1575" s="30"/>
      <c r="AR1575" s="30"/>
      <c r="AS1575" s="30"/>
      <c r="AT1575" s="30"/>
      <c r="AU1575" s="30"/>
      <c r="AV1575" s="30"/>
      <c r="AW1575" s="30"/>
      <c r="AX1575" s="30"/>
      <c r="AY1575" s="30"/>
      <c r="AZ1575" s="30"/>
      <c r="BA1575" s="30"/>
      <c r="BB1575" s="30"/>
      <c r="BC1575" s="30"/>
      <c r="BD1575" s="30"/>
      <c r="BE1575" s="30"/>
      <c r="BF1575" s="30"/>
      <c r="BG1575" s="30"/>
      <c r="BH1575" s="30"/>
      <c r="BI1575" s="30"/>
      <c r="BJ1575" s="30"/>
      <c r="BK1575" s="30"/>
      <c r="BL1575" s="30"/>
      <c r="BM1575" s="30"/>
      <c r="BN1575" s="30"/>
      <c r="BO1575" s="30"/>
      <c r="BP1575" s="30"/>
      <c r="BQ1575" s="30"/>
      <c r="BR1575" s="30"/>
      <c r="BS1575" s="30"/>
      <c r="BT1575" s="30"/>
      <c r="BU1575" s="30"/>
      <c r="BV1575" s="30"/>
      <c r="BW1575" s="30"/>
      <c r="BX1575" s="30"/>
      <c r="BY1575" s="30"/>
      <c r="BZ1575" s="30"/>
      <c r="CA1575" s="30"/>
      <c r="CB1575" s="30"/>
      <c r="CC1575" s="30"/>
      <c r="CD1575" s="30"/>
      <c r="CE1575" s="30"/>
      <c r="CF1575" s="30"/>
      <c r="CG1575" s="30"/>
      <c r="CH1575" s="30"/>
      <c r="CI1575" s="30"/>
      <c r="CJ1575" s="30"/>
      <c r="CK1575" s="30"/>
      <c r="CL1575" s="30"/>
      <c r="CM1575" s="30"/>
      <c r="CN1575" s="30"/>
      <c r="CO1575" s="30"/>
      <c r="CP1575" s="30"/>
      <c r="CQ1575" s="30"/>
      <c r="CR1575" s="30"/>
    </row>
    <row r="1576" spans="1:96" x14ac:dyDescent="0.25">
      <c r="A1576" s="30" t="s">
        <v>533</v>
      </c>
      <c r="B1576" s="30">
        <v>7462</v>
      </c>
      <c r="C1576" s="30" t="s">
        <v>2666</v>
      </c>
      <c r="D1576" s="30">
        <v>1420</v>
      </c>
      <c r="E1576" s="30"/>
      <c r="F1576" s="30"/>
      <c r="G1576" s="30"/>
      <c r="H1576" s="30"/>
      <c r="I1576" s="30"/>
      <c r="J1576" s="30"/>
      <c r="K1576" s="30"/>
      <c r="L1576" s="30"/>
      <c r="M1576" s="30"/>
      <c r="N1576" s="30"/>
      <c r="O1576" s="30"/>
      <c r="P1576" s="30"/>
      <c r="Q1576" s="30"/>
      <c r="R1576" s="30"/>
      <c r="S1576" s="30"/>
      <c r="T1576" s="30"/>
      <c r="U1576" s="30"/>
      <c r="V1576" s="30"/>
      <c r="W1576" s="30"/>
      <c r="X1576" s="30"/>
      <c r="Y1576" s="30"/>
      <c r="Z1576" s="30"/>
      <c r="AA1576" s="30"/>
      <c r="AB1576" s="30"/>
      <c r="AC1576" s="30"/>
      <c r="AD1576" s="30"/>
      <c r="AE1576" s="30"/>
      <c r="AF1576" s="30"/>
      <c r="AG1576" s="30"/>
      <c r="AH1576" s="30"/>
      <c r="AI1576" s="30"/>
      <c r="AJ1576" s="30"/>
      <c r="AK1576" s="30"/>
      <c r="AL1576" s="30"/>
      <c r="AM1576" s="30"/>
      <c r="AN1576" s="30"/>
      <c r="AO1576" s="30"/>
      <c r="AP1576" s="30"/>
      <c r="AQ1576" s="30"/>
      <c r="AR1576" s="30"/>
      <c r="AS1576" s="30"/>
      <c r="AT1576" s="30"/>
      <c r="AU1576" s="30"/>
      <c r="AV1576" s="30"/>
      <c r="AW1576" s="30"/>
      <c r="AX1576" s="30"/>
      <c r="AY1576" s="30"/>
      <c r="AZ1576" s="30"/>
      <c r="BA1576" s="30"/>
      <c r="BB1576" s="30"/>
      <c r="BC1576" s="30"/>
      <c r="BD1576" s="30"/>
      <c r="BE1576" s="30"/>
      <c r="BF1576" s="30"/>
      <c r="BG1576" s="30"/>
      <c r="BH1576" s="30"/>
      <c r="BI1576" s="30"/>
      <c r="BJ1576" s="30"/>
      <c r="BK1576" s="30"/>
      <c r="BL1576" s="30"/>
      <c r="BM1576" s="30"/>
      <c r="BN1576" s="30"/>
      <c r="BO1576" s="30"/>
      <c r="BP1576" s="30"/>
      <c r="BQ1576" s="30"/>
      <c r="BR1576" s="30"/>
      <c r="BS1576" s="30"/>
      <c r="BT1576" s="30"/>
      <c r="BU1576" s="30"/>
      <c r="BV1576" s="30"/>
      <c r="BW1576" s="30"/>
      <c r="BX1576" s="30"/>
      <c r="BY1576" s="30"/>
      <c r="BZ1576" s="30"/>
      <c r="CA1576" s="30"/>
      <c r="CB1576" s="30"/>
      <c r="CC1576" s="30"/>
      <c r="CD1576" s="30"/>
      <c r="CE1576" s="30"/>
      <c r="CF1576" s="30"/>
      <c r="CG1576" s="30"/>
      <c r="CH1576" s="30"/>
      <c r="CI1576" s="30"/>
      <c r="CJ1576" s="30"/>
      <c r="CK1576" s="30"/>
      <c r="CL1576" s="30"/>
      <c r="CM1576" s="30"/>
      <c r="CN1576" s="30"/>
      <c r="CO1576" s="30"/>
      <c r="CP1576" s="30"/>
      <c r="CQ1576" s="30"/>
      <c r="CR1576" s="30"/>
    </row>
    <row r="1577" spans="1:96" x14ac:dyDescent="0.25">
      <c r="A1577" s="30" t="s">
        <v>534</v>
      </c>
      <c r="B1577" s="30">
        <v>7463</v>
      </c>
      <c r="C1577" s="30" t="s">
        <v>2768</v>
      </c>
      <c r="D1577" s="30">
        <v>1110</v>
      </c>
      <c r="E1577" s="30"/>
      <c r="F1577" s="30"/>
      <c r="G1577" s="30"/>
      <c r="H1577" s="30"/>
      <c r="I1577" s="30"/>
      <c r="J1577" s="30"/>
      <c r="K1577" s="30"/>
      <c r="L1577" s="30"/>
      <c r="M1577" s="30"/>
      <c r="N1577" s="30"/>
      <c r="O1577" s="30"/>
      <c r="P1577" s="30"/>
      <c r="Q1577" s="30"/>
      <c r="R1577" s="30"/>
      <c r="S1577" s="30"/>
      <c r="T1577" s="30"/>
      <c r="U1577" s="30"/>
      <c r="V1577" s="30"/>
      <c r="W1577" s="30"/>
      <c r="X1577" s="30"/>
      <c r="Y1577" s="30"/>
      <c r="Z1577" s="30"/>
      <c r="AA1577" s="30"/>
      <c r="AB1577" s="30"/>
      <c r="AC1577" s="30"/>
      <c r="AD1577" s="30"/>
      <c r="AE1577" s="30"/>
      <c r="AF1577" s="30"/>
      <c r="AG1577" s="30"/>
      <c r="AH1577" s="30"/>
      <c r="AI1577" s="30"/>
      <c r="AJ1577" s="30"/>
      <c r="AK1577" s="30"/>
      <c r="AL1577" s="30"/>
      <c r="AM1577" s="30"/>
      <c r="AN1577" s="30"/>
      <c r="AO1577" s="30"/>
      <c r="AP1577" s="30"/>
      <c r="AQ1577" s="30"/>
      <c r="AR1577" s="30"/>
      <c r="AS1577" s="30"/>
      <c r="AT1577" s="30"/>
      <c r="AU1577" s="30"/>
      <c r="AV1577" s="30"/>
      <c r="AW1577" s="30"/>
      <c r="AX1577" s="30"/>
      <c r="AY1577" s="30"/>
      <c r="AZ1577" s="30"/>
      <c r="BA1577" s="30"/>
      <c r="BB1577" s="30"/>
      <c r="BC1577" s="30"/>
      <c r="BD1577" s="30"/>
      <c r="BE1577" s="30"/>
      <c r="BF1577" s="30"/>
      <c r="BG1577" s="30"/>
      <c r="BH1577" s="30"/>
      <c r="BI1577" s="30"/>
      <c r="BJ1577" s="30"/>
      <c r="BK1577" s="30"/>
      <c r="BL1577" s="30"/>
      <c r="BM1577" s="30"/>
      <c r="BN1577" s="30"/>
      <c r="BO1577" s="30"/>
      <c r="BP1577" s="30"/>
      <c r="BQ1577" s="30"/>
      <c r="BR1577" s="30"/>
      <c r="BS1577" s="30"/>
      <c r="BT1577" s="30"/>
      <c r="BU1577" s="30"/>
      <c r="BV1577" s="30"/>
      <c r="BW1577" s="30"/>
      <c r="BX1577" s="30"/>
      <c r="BY1577" s="30"/>
      <c r="BZ1577" s="30"/>
      <c r="CA1577" s="30"/>
      <c r="CB1577" s="30"/>
      <c r="CC1577" s="30"/>
      <c r="CD1577" s="30"/>
      <c r="CE1577" s="30"/>
      <c r="CF1577" s="30"/>
      <c r="CG1577" s="30"/>
      <c r="CH1577" s="30"/>
      <c r="CI1577" s="30"/>
      <c r="CJ1577" s="30"/>
      <c r="CK1577" s="30"/>
      <c r="CL1577" s="30"/>
      <c r="CM1577" s="30"/>
      <c r="CN1577" s="30"/>
      <c r="CO1577" s="30"/>
      <c r="CP1577" s="30"/>
      <c r="CQ1577" s="30"/>
      <c r="CR1577" s="30"/>
    </row>
    <row r="1578" spans="1:96" x14ac:dyDescent="0.25">
      <c r="A1578" s="30" t="s">
        <v>535</v>
      </c>
      <c r="B1578" s="30">
        <v>5415</v>
      </c>
      <c r="C1578" s="30" t="s">
        <v>2666</v>
      </c>
      <c r="D1578" s="30">
        <v>1420</v>
      </c>
      <c r="E1578" s="30"/>
      <c r="F1578" s="30"/>
      <c r="G1578" s="30"/>
      <c r="H1578" s="30"/>
      <c r="I1578" s="30"/>
      <c r="J1578" s="30"/>
      <c r="K1578" s="30"/>
      <c r="L1578" s="30"/>
      <c r="M1578" s="30"/>
      <c r="N1578" s="30"/>
      <c r="O1578" s="30"/>
      <c r="P1578" s="30"/>
      <c r="Q1578" s="30"/>
      <c r="R1578" s="30"/>
      <c r="S1578" s="30"/>
      <c r="T1578" s="30"/>
      <c r="U1578" s="30"/>
      <c r="V1578" s="30"/>
      <c r="W1578" s="30"/>
      <c r="X1578" s="30"/>
      <c r="Y1578" s="30"/>
      <c r="Z1578" s="30"/>
      <c r="AA1578" s="30"/>
      <c r="AB1578" s="30"/>
      <c r="AC1578" s="30"/>
      <c r="AD1578" s="30"/>
      <c r="AE1578" s="30"/>
      <c r="AF1578" s="30"/>
      <c r="AG1578" s="30"/>
      <c r="AH1578" s="30"/>
      <c r="AI1578" s="30"/>
      <c r="AJ1578" s="30"/>
      <c r="AK1578" s="30"/>
      <c r="AL1578" s="30"/>
      <c r="AM1578" s="30"/>
      <c r="AN1578" s="30"/>
      <c r="AO1578" s="30"/>
      <c r="AP1578" s="30"/>
      <c r="AQ1578" s="30"/>
      <c r="AR1578" s="30"/>
      <c r="AS1578" s="30"/>
      <c r="AT1578" s="30"/>
      <c r="AU1578" s="30"/>
      <c r="AV1578" s="30"/>
      <c r="AW1578" s="30"/>
      <c r="AX1578" s="30"/>
      <c r="AY1578" s="30"/>
      <c r="AZ1578" s="30"/>
      <c r="BA1578" s="30"/>
      <c r="BB1578" s="30"/>
      <c r="BC1578" s="30"/>
      <c r="BD1578" s="30"/>
      <c r="BE1578" s="30"/>
      <c r="BF1578" s="30"/>
      <c r="BG1578" s="30"/>
      <c r="BH1578" s="30"/>
      <c r="BI1578" s="30"/>
      <c r="BJ1578" s="30"/>
      <c r="BK1578" s="30"/>
      <c r="BL1578" s="30"/>
      <c r="BM1578" s="30"/>
      <c r="BN1578" s="30"/>
      <c r="BO1578" s="30"/>
      <c r="BP1578" s="30"/>
      <c r="BQ1578" s="30"/>
      <c r="BR1578" s="30"/>
      <c r="BS1578" s="30"/>
      <c r="BT1578" s="30"/>
      <c r="BU1578" s="30"/>
      <c r="BV1578" s="30"/>
      <c r="BW1578" s="30"/>
      <c r="BX1578" s="30"/>
      <c r="BY1578" s="30"/>
      <c r="BZ1578" s="30"/>
      <c r="CA1578" s="30"/>
      <c r="CB1578" s="30"/>
      <c r="CC1578" s="30"/>
      <c r="CD1578" s="30"/>
      <c r="CE1578" s="30"/>
      <c r="CF1578" s="30"/>
      <c r="CG1578" s="30"/>
      <c r="CH1578" s="30"/>
      <c r="CI1578" s="30"/>
      <c r="CJ1578" s="30"/>
      <c r="CK1578" s="30"/>
      <c r="CL1578" s="30"/>
      <c r="CM1578" s="30"/>
      <c r="CN1578" s="30"/>
      <c r="CO1578" s="30"/>
      <c r="CP1578" s="30"/>
      <c r="CQ1578" s="30"/>
      <c r="CR1578" s="30"/>
    </row>
    <row r="1579" spans="1:96" x14ac:dyDescent="0.25">
      <c r="A1579" s="30" t="s">
        <v>536</v>
      </c>
      <c r="B1579" s="30">
        <v>2582</v>
      </c>
      <c r="C1579" s="30" t="s">
        <v>2641</v>
      </c>
      <c r="D1579" s="30">
        <v>20</v>
      </c>
      <c r="E1579" s="30"/>
      <c r="F1579" s="30"/>
      <c r="G1579" s="30"/>
      <c r="H1579" s="30"/>
      <c r="I1579" s="30"/>
      <c r="J1579" s="30"/>
      <c r="K1579" s="30"/>
      <c r="L1579" s="30"/>
      <c r="M1579" s="30"/>
      <c r="N1579" s="30"/>
      <c r="O1579" s="30"/>
      <c r="P1579" s="30"/>
      <c r="Q1579" s="30"/>
      <c r="R1579" s="30"/>
      <c r="S1579" s="30"/>
      <c r="T1579" s="30"/>
      <c r="U1579" s="30"/>
      <c r="V1579" s="30"/>
      <c r="W1579" s="30"/>
      <c r="X1579" s="30"/>
      <c r="Y1579" s="30"/>
      <c r="Z1579" s="30"/>
      <c r="AA1579" s="30"/>
      <c r="AB1579" s="30"/>
      <c r="AC1579" s="30"/>
      <c r="AD1579" s="30"/>
      <c r="AE1579" s="30"/>
      <c r="AF1579" s="30"/>
      <c r="AG1579" s="30"/>
      <c r="AH1579" s="30"/>
      <c r="AI1579" s="30"/>
      <c r="AJ1579" s="30"/>
      <c r="AK1579" s="30"/>
      <c r="AL1579" s="30"/>
      <c r="AM1579" s="30"/>
      <c r="AN1579" s="30"/>
      <c r="AO1579" s="30"/>
      <c r="AP1579" s="30"/>
      <c r="AQ1579" s="30"/>
      <c r="AR1579" s="30"/>
      <c r="AS1579" s="30"/>
      <c r="AT1579" s="30"/>
      <c r="AU1579" s="30"/>
      <c r="AV1579" s="30"/>
      <c r="AW1579" s="30"/>
      <c r="AX1579" s="30"/>
      <c r="AY1579" s="30"/>
      <c r="AZ1579" s="30"/>
      <c r="BA1579" s="30"/>
      <c r="BB1579" s="30"/>
      <c r="BC1579" s="30"/>
      <c r="BD1579" s="30"/>
      <c r="BE1579" s="30"/>
      <c r="BF1579" s="30"/>
      <c r="BG1579" s="30"/>
      <c r="BH1579" s="30"/>
      <c r="BI1579" s="30"/>
      <c r="BJ1579" s="30"/>
      <c r="BK1579" s="30"/>
      <c r="BL1579" s="30"/>
      <c r="BM1579" s="30"/>
      <c r="BN1579" s="30"/>
      <c r="BO1579" s="30"/>
      <c r="BP1579" s="30"/>
      <c r="BQ1579" s="30"/>
      <c r="BR1579" s="30"/>
      <c r="BS1579" s="30"/>
      <c r="BT1579" s="30"/>
      <c r="BU1579" s="30"/>
      <c r="BV1579" s="30"/>
      <c r="BW1579" s="30"/>
      <c r="BX1579" s="30"/>
      <c r="BY1579" s="30"/>
      <c r="BZ1579" s="30"/>
      <c r="CA1579" s="30"/>
      <c r="CB1579" s="30"/>
      <c r="CC1579" s="30"/>
      <c r="CD1579" s="30"/>
      <c r="CE1579" s="30"/>
      <c r="CF1579" s="30"/>
      <c r="CG1579" s="30"/>
      <c r="CH1579" s="30"/>
      <c r="CI1579" s="30"/>
      <c r="CJ1579" s="30"/>
      <c r="CK1579" s="30"/>
      <c r="CL1579" s="30"/>
      <c r="CM1579" s="30"/>
      <c r="CN1579" s="30"/>
      <c r="CO1579" s="30"/>
      <c r="CP1579" s="30"/>
      <c r="CQ1579" s="30"/>
      <c r="CR1579" s="30"/>
    </row>
    <row r="1580" spans="1:96" x14ac:dyDescent="0.25">
      <c r="A1580" s="30" t="s">
        <v>537</v>
      </c>
      <c r="B1580" s="30">
        <v>7467</v>
      </c>
      <c r="C1580" s="30" t="s">
        <v>2712</v>
      </c>
      <c r="D1580" s="30">
        <v>2000</v>
      </c>
      <c r="E1580" s="30"/>
      <c r="F1580" s="30"/>
      <c r="G1580" s="30"/>
      <c r="H1580" s="30"/>
      <c r="I1580" s="30"/>
      <c r="J1580" s="30"/>
      <c r="K1580" s="30"/>
      <c r="L1580" s="30"/>
      <c r="M1580" s="30"/>
      <c r="N1580" s="30"/>
      <c r="O1580" s="30"/>
      <c r="P1580" s="30"/>
      <c r="Q1580" s="30"/>
      <c r="R1580" s="30"/>
      <c r="S1580" s="30"/>
      <c r="T1580" s="30"/>
      <c r="U1580" s="30"/>
      <c r="V1580" s="30"/>
      <c r="W1580" s="30"/>
      <c r="X1580" s="30"/>
      <c r="Y1580" s="30"/>
      <c r="Z1580" s="30"/>
      <c r="AA1580" s="30"/>
      <c r="AB1580" s="30"/>
      <c r="AC1580" s="30"/>
      <c r="AD1580" s="30"/>
      <c r="AE1580" s="30"/>
      <c r="AF1580" s="30"/>
      <c r="AG1580" s="30"/>
      <c r="AH1580" s="30"/>
      <c r="AI1580" s="30"/>
      <c r="AJ1580" s="30"/>
      <c r="AK1580" s="30"/>
      <c r="AL1580" s="30"/>
      <c r="AM1580" s="30"/>
      <c r="AN1580" s="30"/>
      <c r="AO1580" s="30"/>
      <c r="AP1580" s="30"/>
      <c r="AQ1580" s="30"/>
      <c r="AR1580" s="30"/>
      <c r="AS1580" s="30"/>
      <c r="AT1580" s="30"/>
      <c r="AU1580" s="30"/>
      <c r="AV1580" s="30"/>
      <c r="AW1580" s="30"/>
      <c r="AX1580" s="30"/>
      <c r="AY1580" s="30"/>
      <c r="AZ1580" s="30"/>
      <c r="BA1580" s="30"/>
      <c r="BB1580" s="30"/>
      <c r="BC1580" s="30"/>
      <c r="BD1580" s="30"/>
      <c r="BE1580" s="30"/>
      <c r="BF1580" s="30"/>
      <c r="BG1580" s="30"/>
      <c r="BH1580" s="30"/>
      <c r="BI1580" s="30"/>
      <c r="BJ1580" s="30"/>
      <c r="BK1580" s="30"/>
      <c r="BL1580" s="30"/>
      <c r="BM1580" s="30"/>
      <c r="BN1580" s="30"/>
      <c r="BO1580" s="30"/>
      <c r="BP1580" s="30"/>
      <c r="BQ1580" s="30"/>
      <c r="BR1580" s="30"/>
      <c r="BS1580" s="30"/>
      <c r="BT1580" s="30"/>
      <c r="BU1580" s="30"/>
      <c r="BV1580" s="30"/>
      <c r="BW1580" s="30"/>
      <c r="BX1580" s="30"/>
      <c r="BY1580" s="30"/>
      <c r="BZ1580" s="30"/>
      <c r="CA1580" s="30"/>
      <c r="CB1580" s="30"/>
      <c r="CC1580" s="30"/>
      <c r="CD1580" s="30"/>
      <c r="CE1580" s="30"/>
      <c r="CF1580" s="30"/>
      <c r="CG1580" s="30"/>
      <c r="CH1580" s="30"/>
      <c r="CI1580" s="30"/>
      <c r="CJ1580" s="30"/>
      <c r="CK1580" s="30"/>
      <c r="CL1580" s="30"/>
      <c r="CM1580" s="30"/>
      <c r="CN1580" s="30"/>
      <c r="CO1580" s="30"/>
      <c r="CP1580" s="30"/>
      <c r="CQ1580" s="30"/>
      <c r="CR1580" s="30"/>
    </row>
    <row r="1581" spans="1:96" x14ac:dyDescent="0.25">
      <c r="A1581" s="30" t="s">
        <v>538</v>
      </c>
      <c r="B1581" s="30">
        <v>7464</v>
      </c>
      <c r="C1581" s="30" t="s">
        <v>2671</v>
      </c>
      <c r="D1581" s="30">
        <v>470</v>
      </c>
      <c r="E1581" s="30"/>
      <c r="F1581" s="30"/>
      <c r="G1581" s="30"/>
      <c r="H1581" s="30"/>
      <c r="I1581" s="30"/>
      <c r="J1581" s="30"/>
      <c r="K1581" s="30"/>
      <c r="L1581" s="30"/>
      <c r="M1581" s="30"/>
      <c r="N1581" s="30"/>
      <c r="O1581" s="30"/>
      <c r="P1581" s="30"/>
      <c r="Q1581" s="30"/>
      <c r="R1581" s="30"/>
      <c r="S1581" s="30"/>
      <c r="T1581" s="30"/>
      <c r="U1581" s="30"/>
      <c r="V1581" s="30"/>
      <c r="W1581" s="30"/>
      <c r="X1581" s="30"/>
      <c r="Y1581" s="30"/>
      <c r="Z1581" s="30"/>
      <c r="AA1581" s="30"/>
      <c r="AB1581" s="30"/>
      <c r="AC1581" s="30"/>
      <c r="AD1581" s="30"/>
      <c r="AE1581" s="30"/>
      <c r="AF1581" s="30"/>
      <c r="AG1581" s="30"/>
      <c r="AH1581" s="30"/>
      <c r="AI1581" s="30"/>
      <c r="AJ1581" s="30"/>
      <c r="AK1581" s="30"/>
      <c r="AL1581" s="30"/>
      <c r="AM1581" s="30"/>
      <c r="AN1581" s="30"/>
      <c r="AO1581" s="30"/>
      <c r="AP1581" s="30"/>
      <c r="AQ1581" s="30"/>
      <c r="AR1581" s="30"/>
      <c r="AS1581" s="30"/>
      <c r="AT1581" s="30"/>
      <c r="AU1581" s="30"/>
      <c r="AV1581" s="30"/>
      <c r="AW1581" s="30"/>
      <c r="AX1581" s="30"/>
      <c r="AY1581" s="30"/>
      <c r="AZ1581" s="30"/>
      <c r="BA1581" s="30"/>
      <c r="BB1581" s="30"/>
      <c r="BC1581" s="30"/>
      <c r="BD1581" s="30"/>
      <c r="BE1581" s="30"/>
      <c r="BF1581" s="30"/>
      <c r="BG1581" s="30"/>
      <c r="BH1581" s="30"/>
      <c r="BI1581" s="30"/>
      <c r="BJ1581" s="30"/>
      <c r="BK1581" s="30"/>
      <c r="BL1581" s="30"/>
      <c r="BM1581" s="30"/>
      <c r="BN1581" s="30"/>
      <c r="BO1581" s="30"/>
      <c r="BP1581" s="30"/>
      <c r="BQ1581" s="30"/>
      <c r="BR1581" s="30"/>
      <c r="BS1581" s="30"/>
      <c r="BT1581" s="30"/>
      <c r="BU1581" s="30"/>
      <c r="BV1581" s="30"/>
      <c r="BW1581" s="30"/>
      <c r="BX1581" s="30"/>
      <c r="BY1581" s="30"/>
      <c r="BZ1581" s="30"/>
      <c r="CA1581" s="30"/>
      <c r="CB1581" s="30"/>
      <c r="CC1581" s="30"/>
      <c r="CD1581" s="30"/>
      <c r="CE1581" s="30"/>
      <c r="CF1581" s="30"/>
      <c r="CG1581" s="30"/>
      <c r="CH1581" s="30"/>
      <c r="CI1581" s="30"/>
      <c r="CJ1581" s="30"/>
      <c r="CK1581" s="30"/>
      <c r="CL1581" s="30"/>
      <c r="CM1581" s="30"/>
      <c r="CN1581" s="30"/>
      <c r="CO1581" s="30"/>
      <c r="CP1581" s="30"/>
      <c r="CQ1581" s="30"/>
      <c r="CR1581" s="30"/>
    </row>
    <row r="1582" spans="1:96" x14ac:dyDescent="0.25">
      <c r="A1582" s="30" t="s">
        <v>539</v>
      </c>
      <c r="B1582" s="30">
        <v>7470</v>
      </c>
      <c r="C1582" s="30" t="s">
        <v>2764</v>
      </c>
      <c r="D1582" s="30">
        <v>1550</v>
      </c>
      <c r="E1582" s="30"/>
      <c r="F1582" s="30"/>
      <c r="G1582" s="30"/>
      <c r="H1582" s="30"/>
      <c r="I1582" s="30"/>
      <c r="J1582" s="30"/>
      <c r="K1582" s="30"/>
      <c r="L1582" s="30"/>
      <c r="M1582" s="30"/>
      <c r="N1582" s="30"/>
      <c r="O1582" s="30"/>
      <c r="P1582" s="30"/>
      <c r="Q1582" s="30"/>
      <c r="R1582" s="30"/>
      <c r="S1582" s="30"/>
      <c r="T1582" s="30"/>
      <c r="U1582" s="30"/>
      <c r="V1582" s="30"/>
      <c r="W1582" s="30"/>
      <c r="X1582" s="30"/>
      <c r="Y1582" s="30"/>
      <c r="Z1582" s="30"/>
      <c r="AA1582" s="30"/>
      <c r="AB1582" s="30"/>
      <c r="AC1582" s="30"/>
      <c r="AD1582" s="30"/>
      <c r="AE1582" s="30"/>
      <c r="AF1582" s="30"/>
      <c r="AG1582" s="30"/>
      <c r="AH1582" s="30"/>
      <c r="AI1582" s="30"/>
      <c r="AJ1582" s="30"/>
      <c r="AK1582" s="30"/>
      <c r="AL1582" s="30"/>
      <c r="AM1582" s="30"/>
      <c r="AN1582" s="30"/>
      <c r="AO1582" s="30"/>
      <c r="AP1582" s="30"/>
      <c r="AQ1582" s="30"/>
      <c r="AR1582" s="30"/>
      <c r="AS1582" s="30"/>
      <c r="AT1582" s="30"/>
      <c r="AU1582" s="30"/>
      <c r="AV1582" s="30"/>
      <c r="AW1582" s="30"/>
      <c r="AX1582" s="30"/>
      <c r="AY1582" s="30"/>
      <c r="AZ1582" s="30"/>
      <c r="BA1582" s="30"/>
      <c r="BB1582" s="30"/>
      <c r="BC1582" s="30"/>
      <c r="BD1582" s="30"/>
      <c r="BE1582" s="30"/>
      <c r="BF1582" s="30"/>
      <c r="BG1582" s="30"/>
      <c r="BH1582" s="30"/>
      <c r="BI1582" s="30"/>
      <c r="BJ1582" s="30"/>
      <c r="BK1582" s="30"/>
      <c r="BL1582" s="30"/>
      <c r="BM1582" s="30"/>
      <c r="BN1582" s="30"/>
      <c r="BO1582" s="30"/>
      <c r="BP1582" s="30"/>
      <c r="BQ1582" s="30"/>
      <c r="BR1582" s="30"/>
      <c r="BS1582" s="30"/>
      <c r="BT1582" s="30"/>
      <c r="BU1582" s="30"/>
      <c r="BV1582" s="30"/>
      <c r="BW1582" s="30"/>
      <c r="BX1582" s="30"/>
      <c r="BY1582" s="30"/>
      <c r="BZ1582" s="30"/>
      <c r="CA1582" s="30"/>
      <c r="CB1582" s="30"/>
      <c r="CC1582" s="30"/>
      <c r="CD1582" s="30"/>
      <c r="CE1582" s="30"/>
      <c r="CF1582" s="30"/>
      <c r="CG1582" s="30"/>
      <c r="CH1582" s="30"/>
      <c r="CI1582" s="30"/>
      <c r="CJ1582" s="30"/>
      <c r="CK1582" s="30"/>
      <c r="CL1582" s="30"/>
      <c r="CM1582" s="30"/>
      <c r="CN1582" s="30"/>
      <c r="CO1582" s="30"/>
      <c r="CP1582" s="30"/>
      <c r="CQ1582" s="30"/>
      <c r="CR1582" s="30"/>
    </row>
    <row r="1583" spans="1:96" x14ac:dyDescent="0.25">
      <c r="A1583" s="30" t="s">
        <v>540</v>
      </c>
      <c r="B1583" s="30">
        <v>57</v>
      </c>
      <c r="C1583" s="30" t="s">
        <v>2641</v>
      </c>
      <c r="D1583" s="30">
        <v>20</v>
      </c>
      <c r="E1583" s="30"/>
      <c r="F1583" s="30"/>
      <c r="G1583" s="30"/>
      <c r="H1583" s="30"/>
      <c r="I1583" s="30"/>
      <c r="J1583" s="30"/>
      <c r="K1583" s="30"/>
      <c r="L1583" s="30"/>
      <c r="M1583" s="30"/>
      <c r="N1583" s="30"/>
      <c r="O1583" s="30"/>
      <c r="P1583" s="30"/>
      <c r="Q1583" s="30"/>
      <c r="R1583" s="30"/>
      <c r="S1583" s="30"/>
      <c r="T1583" s="30"/>
      <c r="U1583" s="30"/>
      <c r="V1583" s="30"/>
      <c r="W1583" s="30"/>
      <c r="X1583" s="30"/>
      <c r="Y1583" s="30"/>
      <c r="Z1583" s="30"/>
      <c r="AA1583" s="30"/>
      <c r="AB1583" s="30"/>
      <c r="AC1583" s="30"/>
      <c r="AD1583" s="30"/>
      <c r="AE1583" s="30"/>
      <c r="AF1583" s="30"/>
      <c r="AG1583" s="30"/>
      <c r="AH1583" s="30"/>
      <c r="AI1583" s="30"/>
      <c r="AJ1583" s="30"/>
      <c r="AK1583" s="30"/>
      <c r="AL1583" s="30"/>
      <c r="AM1583" s="30"/>
      <c r="AN1583" s="30"/>
      <c r="AO1583" s="30"/>
      <c r="AP1583" s="30"/>
      <c r="AQ1583" s="30"/>
      <c r="AR1583" s="30"/>
      <c r="AS1583" s="30"/>
      <c r="AT1583" s="30"/>
      <c r="AU1583" s="30"/>
      <c r="AV1583" s="30"/>
      <c r="AW1583" s="30"/>
      <c r="AX1583" s="30"/>
      <c r="AY1583" s="30"/>
      <c r="AZ1583" s="30"/>
      <c r="BA1583" s="30"/>
      <c r="BB1583" s="30"/>
      <c r="BC1583" s="30"/>
      <c r="BD1583" s="30"/>
      <c r="BE1583" s="30"/>
      <c r="BF1583" s="30"/>
      <c r="BG1583" s="30"/>
      <c r="BH1583" s="30"/>
      <c r="BI1583" s="30"/>
      <c r="BJ1583" s="30"/>
      <c r="BK1583" s="30"/>
      <c r="BL1583" s="30"/>
      <c r="BM1583" s="30"/>
      <c r="BN1583" s="30"/>
      <c r="BO1583" s="30"/>
      <c r="BP1583" s="30"/>
      <c r="BQ1583" s="30"/>
      <c r="BR1583" s="30"/>
      <c r="BS1583" s="30"/>
      <c r="BT1583" s="30"/>
      <c r="BU1583" s="30"/>
      <c r="BV1583" s="30"/>
      <c r="BW1583" s="30"/>
      <c r="BX1583" s="30"/>
      <c r="BY1583" s="30"/>
      <c r="BZ1583" s="30"/>
      <c r="CA1583" s="30"/>
      <c r="CB1583" s="30"/>
      <c r="CC1583" s="30"/>
      <c r="CD1583" s="30"/>
      <c r="CE1583" s="30"/>
      <c r="CF1583" s="30"/>
      <c r="CG1583" s="30"/>
      <c r="CH1583" s="30"/>
      <c r="CI1583" s="30"/>
      <c r="CJ1583" s="30"/>
      <c r="CK1583" s="30"/>
      <c r="CL1583" s="30"/>
      <c r="CM1583" s="30"/>
      <c r="CN1583" s="30"/>
      <c r="CO1583" s="30"/>
      <c r="CP1583" s="30"/>
      <c r="CQ1583" s="30"/>
      <c r="CR1583" s="30"/>
    </row>
    <row r="1584" spans="1:96" x14ac:dyDescent="0.25">
      <c r="A1584" s="30" t="s">
        <v>541</v>
      </c>
      <c r="B1584" s="30">
        <v>9618</v>
      </c>
      <c r="C1584" s="30" t="s">
        <v>2651</v>
      </c>
      <c r="D1584" s="30">
        <v>1010</v>
      </c>
      <c r="E1584" s="30"/>
      <c r="F1584" s="30"/>
      <c r="G1584" s="30"/>
      <c r="H1584" s="30"/>
      <c r="I1584" s="30"/>
      <c r="J1584" s="30"/>
      <c r="K1584" s="30"/>
      <c r="L1584" s="30"/>
      <c r="M1584" s="30"/>
      <c r="N1584" s="30"/>
      <c r="O1584" s="30"/>
      <c r="P1584" s="30"/>
      <c r="Q1584" s="30"/>
      <c r="R1584" s="30"/>
      <c r="S1584" s="30"/>
      <c r="T1584" s="30"/>
      <c r="U1584" s="30"/>
      <c r="V1584" s="30"/>
      <c r="W1584" s="30"/>
      <c r="X1584" s="30"/>
      <c r="Y1584" s="30"/>
      <c r="Z1584" s="30"/>
      <c r="AA1584" s="30"/>
      <c r="AB1584" s="30"/>
      <c r="AC1584" s="30"/>
      <c r="AD1584" s="30"/>
      <c r="AE1584" s="30"/>
      <c r="AF1584" s="30"/>
      <c r="AG1584" s="30"/>
      <c r="AH1584" s="30"/>
      <c r="AI1584" s="30"/>
      <c r="AJ1584" s="30"/>
      <c r="AK1584" s="30"/>
      <c r="AL1584" s="30"/>
      <c r="AM1584" s="30"/>
      <c r="AN1584" s="30"/>
      <c r="AO1584" s="30"/>
      <c r="AP1584" s="30"/>
      <c r="AQ1584" s="30"/>
      <c r="AR1584" s="30"/>
      <c r="AS1584" s="30"/>
      <c r="AT1584" s="30"/>
      <c r="AU1584" s="30"/>
      <c r="AV1584" s="30"/>
      <c r="AW1584" s="30"/>
      <c r="AX1584" s="30"/>
      <c r="AY1584" s="30"/>
      <c r="AZ1584" s="30"/>
      <c r="BA1584" s="30"/>
      <c r="BB1584" s="30"/>
      <c r="BC1584" s="30"/>
      <c r="BD1584" s="30"/>
      <c r="BE1584" s="30"/>
      <c r="BF1584" s="30"/>
      <c r="BG1584" s="30"/>
      <c r="BH1584" s="30"/>
      <c r="BI1584" s="30"/>
      <c r="BJ1584" s="30"/>
      <c r="BK1584" s="30"/>
      <c r="BL1584" s="30"/>
      <c r="BM1584" s="30"/>
      <c r="BN1584" s="30"/>
      <c r="BO1584" s="30"/>
      <c r="BP1584" s="30"/>
      <c r="BQ1584" s="30"/>
      <c r="BR1584" s="30"/>
      <c r="BS1584" s="30"/>
      <c r="BT1584" s="30"/>
      <c r="BU1584" s="30"/>
      <c r="BV1584" s="30"/>
      <c r="BW1584" s="30"/>
      <c r="BX1584" s="30"/>
      <c r="BY1584" s="30"/>
      <c r="BZ1584" s="30"/>
      <c r="CA1584" s="30"/>
      <c r="CB1584" s="30"/>
      <c r="CC1584" s="30"/>
      <c r="CD1584" s="30"/>
      <c r="CE1584" s="30"/>
      <c r="CF1584" s="30"/>
      <c r="CG1584" s="30"/>
      <c r="CH1584" s="30"/>
      <c r="CI1584" s="30"/>
      <c r="CJ1584" s="30"/>
      <c r="CK1584" s="30"/>
      <c r="CL1584" s="30"/>
      <c r="CM1584" s="30"/>
      <c r="CN1584" s="30"/>
      <c r="CO1584" s="30"/>
      <c r="CP1584" s="30"/>
      <c r="CQ1584" s="30"/>
      <c r="CR1584" s="30"/>
    </row>
    <row r="1585" spans="1:96" x14ac:dyDescent="0.25">
      <c r="A1585" s="30" t="s">
        <v>542</v>
      </c>
      <c r="B1585" s="30">
        <v>7476</v>
      </c>
      <c r="C1585" s="30" t="s">
        <v>2706</v>
      </c>
      <c r="D1585" s="30">
        <v>130</v>
      </c>
      <c r="E1585" s="30"/>
      <c r="F1585" s="30"/>
      <c r="G1585" s="30"/>
      <c r="H1585" s="30"/>
      <c r="I1585" s="30"/>
      <c r="J1585" s="30"/>
      <c r="K1585" s="30"/>
      <c r="L1585" s="30"/>
      <c r="M1585" s="30"/>
      <c r="N1585" s="30"/>
      <c r="O1585" s="30"/>
      <c r="P1585" s="30"/>
      <c r="Q1585" s="30"/>
      <c r="R1585" s="30"/>
      <c r="S1585" s="30"/>
      <c r="T1585" s="30"/>
      <c r="U1585" s="30"/>
      <c r="V1585" s="30"/>
      <c r="W1585" s="30"/>
      <c r="X1585" s="30"/>
      <c r="Y1585" s="30"/>
      <c r="Z1585" s="30"/>
      <c r="AA1585" s="30"/>
      <c r="AB1585" s="30"/>
      <c r="AC1585" s="30"/>
      <c r="AD1585" s="30"/>
      <c r="AE1585" s="30"/>
      <c r="AF1585" s="30"/>
      <c r="AG1585" s="30"/>
      <c r="AH1585" s="30"/>
      <c r="AI1585" s="30"/>
      <c r="AJ1585" s="30"/>
      <c r="AK1585" s="30"/>
      <c r="AL1585" s="30"/>
      <c r="AM1585" s="30"/>
      <c r="AN1585" s="30"/>
      <c r="AO1585" s="30"/>
      <c r="AP1585" s="30"/>
      <c r="AQ1585" s="30"/>
      <c r="AR1585" s="30"/>
      <c r="AS1585" s="30"/>
      <c r="AT1585" s="30"/>
      <c r="AU1585" s="30"/>
      <c r="AV1585" s="30"/>
      <c r="AW1585" s="30"/>
      <c r="AX1585" s="30"/>
      <c r="AY1585" s="30"/>
      <c r="AZ1585" s="30"/>
      <c r="BA1585" s="30"/>
      <c r="BB1585" s="30"/>
      <c r="BC1585" s="30"/>
      <c r="BD1585" s="30"/>
      <c r="BE1585" s="30"/>
      <c r="BF1585" s="30"/>
      <c r="BG1585" s="30"/>
      <c r="BH1585" s="30"/>
      <c r="BI1585" s="30"/>
      <c r="BJ1585" s="30"/>
      <c r="BK1585" s="30"/>
      <c r="BL1585" s="30"/>
      <c r="BM1585" s="30"/>
      <c r="BN1585" s="30"/>
      <c r="BO1585" s="30"/>
      <c r="BP1585" s="30"/>
      <c r="BQ1585" s="30"/>
      <c r="BR1585" s="30"/>
      <c r="BS1585" s="30"/>
      <c r="BT1585" s="30"/>
      <c r="BU1585" s="30"/>
      <c r="BV1585" s="30"/>
      <c r="BW1585" s="30"/>
      <c r="BX1585" s="30"/>
      <c r="BY1585" s="30"/>
      <c r="BZ1585" s="30"/>
      <c r="CA1585" s="30"/>
      <c r="CB1585" s="30"/>
      <c r="CC1585" s="30"/>
      <c r="CD1585" s="30"/>
      <c r="CE1585" s="30"/>
      <c r="CF1585" s="30"/>
      <c r="CG1585" s="30"/>
      <c r="CH1585" s="30"/>
      <c r="CI1585" s="30"/>
      <c r="CJ1585" s="30"/>
      <c r="CK1585" s="30"/>
      <c r="CL1585" s="30"/>
      <c r="CM1585" s="30"/>
      <c r="CN1585" s="30"/>
      <c r="CO1585" s="30"/>
      <c r="CP1585" s="30"/>
      <c r="CQ1585" s="30"/>
      <c r="CR1585" s="30"/>
    </row>
    <row r="1586" spans="1:96" x14ac:dyDescent="0.25">
      <c r="A1586" s="30" t="s">
        <v>543</v>
      </c>
      <c r="B1586" s="30">
        <v>54</v>
      </c>
      <c r="C1586" s="30" t="s">
        <v>2857</v>
      </c>
      <c r="D1586" s="30">
        <v>3120</v>
      </c>
      <c r="E1586" s="30"/>
      <c r="F1586" s="30"/>
      <c r="G1586" s="30"/>
      <c r="H1586" s="30"/>
      <c r="I1586" s="30"/>
      <c r="J1586" s="30"/>
      <c r="K1586" s="30"/>
      <c r="L1586" s="30"/>
      <c r="M1586" s="30"/>
      <c r="N1586" s="30"/>
      <c r="O1586" s="30"/>
      <c r="P1586" s="30"/>
      <c r="Q1586" s="30"/>
      <c r="R1586" s="30"/>
      <c r="S1586" s="30"/>
      <c r="T1586" s="30"/>
      <c r="U1586" s="30"/>
      <c r="V1586" s="30"/>
      <c r="W1586" s="30"/>
      <c r="X1586" s="30"/>
      <c r="Y1586" s="30"/>
      <c r="Z1586" s="30"/>
      <c r="AA1586" s="30"/>
      <c r="AB1586" s="30"/>
      <c r="AC1586" s="30"/>
      <c r="AD1586" s="30"/>
      <c r="AE1586" s="30"/>
      <c r="AF1586" s="30"/>
      <c r="AG1586" s="30"/>
      <c r="AH1586" s="30"/>
      <c r="AI1586" s="30"/>
      <c r="AJ1586" s="30"/>
      <c r="AK1586" s="30"/>
      <c r="AL1586" s="30"/>
      <c r="AM1586" s="30"/>
      <c r="AN1586" s="30"/>
      <c r="AO1586" s="30"/>
      <c r="AP1586" s="30"/>
      <c r="AQ1586" s="30"/>
      <c r="AR1586" s="30"/>
      <c r="AS1586" s="30"/>
      <c r="AT1586" s="30"/>
      <c r="AU1586" s="30"/>
      <c r="AV1586" s="30"/>
      <c r="AW1586" s="30"/>
      <c r="AX1586" s="30"/>
      <c r="AY1586" s="30"/>
      <c r="AZ1586" s="30"/>
      <c r="BA1586" s="30"/>
      <c r="BB1586" s="30"/>
      <c r="BC1586" s="30"/>
      <c r="BD1586" s="30"/>
      <c r="BE1586" s="30"/>
      <c r="BF1586" s="30"/>
      <c r="BG1586" s="30"/>
      <c r="BH1586" s="30"/>
      <c r="BI1586" s="30"/>
      <c r="BJ1586" s="30"/>
      <c r="BK1586" s="30"/>
      <c r="BL1586" s="30"/>
      <c r="BM1586" s="30"/>
      <c r="BN1586" s="30"/>
      <c r="BO1586" s="30"/>
      <c r="BP1586" s="30"/>
      <c r="BQ1586" s="30"/>
      <c r="BR1586" s="30"/>
      <c r="BS1586" s="30"/>
      <c r="BT1586" s="30"/>
      <c r="BU1586" s="30"/>
      <c r="BV1586" s="30"/>
      <c r="BW1586" s="30"/>
      <c r="BX1586" s="30"/>
      <c r="BY1586" s="30"/>
      <c r="BZ1586" s="30"/>
      <c r="CA1586" s="30"/>
      <c r="CB1586" s="30"/>
      <c r="CC1586" s="30"/>
      <c r="CD1586" s="30"/>
      <c r="CE1586" s="30"/>
      <c r="CF1586" s="30"/>
      <c r="CG1586" s="30"/>
      <c r="CH1586" s="30"/>
      <c r="CI1586" s="30"/>
      <c r="CJ1586" s="30"/>
      <c r="CK1586" s="30"/>
      <c r="CL1586" s="30"/>
      <c r="CM1586" s="30"/>
      <c r="CN1586" s="30"/>
      <c r="CO1586" s="30"/>
      <c r="CP1586" s="30"/>
      <c r="CQ1586" s="30"/>
      <c r="CR1586" s="30"/>
    </row>
    <row r="1587" spans="1:96" x14ac:dyDescent="0.25">
      <c r="A1587" s="30" t="s">
        <v>544</v>
      </c>
      <c r="B1587" s="30">
        <v>7481</v>
      </c>
      <c r="C1587" s="30" t="s">
        <v>2804</v>
      </c>
      <c r="D1587" s="30">
        <v>2690</v>
      </c>
      <c r="E1587" s="30"/>
      <c r="F1587" s="30"/>
      <c r="G1587" s="30"/>
      <c r="H1587" s="30"/>
      <c r="I1587" s="30"/>
      <c r="J1587" s="30"/>
      <c r="K1587" s="30"/>
      <c r="L1587" s="30"/>
      <c r="M1587" s="30"/>
      <c r="N1587" s="30"/>
      <c r="O1587" s="30"/>
      <c r="P1587" s="30"/>
      <c r="Q1587" s="30"/>
      <c r="R1587" s="30"/>
      <c r="S1587" s="30"/>
      <c r="T1587" s="30"/>
      <c r="U1587" s="30"/>
      <c r="V1587" s="30"/>
      <c r="W1587" s="30"/>
      <c r="X1587" s="30"/>
      <c r="Y1587" s="30"/>
      <c r="Z1587" s="30"/>
      <c r="AA1587" s="30"/>
      <c r="AB1587" s="30"/>
      <c r="AC1587" s="30"/>
      <c r="AD1587" s="30"/>
      <c r="AE1587" s="30"/>
      <c r="AF1587" s="30"/>
      <c r="AG1587" s="30"/>
      <c r="AH1587" s="30"/>
      <c r="AI1587" s="30"/>
      <c r="AJ1587" s="30"/>
      <c r="AK1587" s="30"/>
      <c r="AL1587" s="30"/>
      <c r="AM1587" s="30"/>
      <c r="AN1587" s="30"/>
      <c r="AO1587" s="30"/>
      <c r="AP1587" s="30"/>
      <c r="AQ1587" s="30"/>
      <c r="AR1587" s="30"/>
      <c r="AS1587" s="30"/>
      <c r="AT1587" s="30"/>
      <c r="AU1587" s="30"/>
      <c r="AV1587" s="30"/>
      <c r="AW1587" s="30"/>
      <c r="AX1587" s="30"/>
      <c r="AY1587" s="30"/>
      <c r="AZ1587" s="30"/>
      <c r="BA1587" s="30"/>
      <c r="BB1587" s="30"/>
      <c r="BC1587" s="30"/>
      <c r="BD1587" s="30"/>
      <c r="BE1587" s="30"/>
      <c r="BF1587" s="30"/>
      <c r="BG1587" s="30"/>
      <c r="BH1587" s="30"/>
      <c r="BI1587" s="30"/>
      <c r="BJ1587" s="30"/>
      <c r="BK1587" s="30"/>
      <c r="BL1587" s="30"/>
      <c r="BM1587" s="30"/>
      <c r="BN1587" s="30"/>
      <c r="BO1587" s="30"/>
      <c r="BP1587" s="30"/>
      <c r="BQ1587" s="30"/>
      <c r="BR1587" s="30"/>
      <c r="BS1587" s="30"/>
      <c r="BT1587" s="30"/>
      <c r="BU1587" s="30"/>
      <c r="BV1587" s="30"/>
      <c r="BW1587" s="30"/>
      <c r="BX1587" s="30"/>
      <c r="BY1587" s="30"/>
      <c r="BZ1587" s="30"/>
      <c r="CA1587" s="30"/>
      <c r="CB1587" s="30"/>
      <c r="CC1587" s="30"/>
      <c r="CD1587" s="30"/>
      <c r="CE1587" s="30"/>
      <c r="CF1587" s="30"/>
      <c r="CG1587" s="30"/>
      <c r="CH1587" s="30"/>
      <c r="CI1587" s="30"/>
      <c r="CJ1587" s="30"/>
      <c r="CK1587" s="30"/>
      <c r="CL1587" s="30"/>
      <c r="CM1587" s="30"/>
      <c r="CN1587" s="30"/>
      <c r="CO1587" s="30"/>
      <c r="CP1587" s="30"/>
      <c r="CQ1587" s="30"/>
      <c r="CR1587" s="30"/>
    </row>
    <row r="1588" spans="1:96" x14ac:dyDescent="0.25">
      <c r="A1588" s="30" t="s">
        <v>545</v>
      </c>
      <c r="B1588" s="30">
        <v>7483</v>
      </c>
      <c r="C1588" s="30" t="s">
        <v>2666</v>
      </c>
      <c r="D1588" s="30">
        <v>1420</v>
      </c>
      <c r="E1588" s="30"/>
      <c r="F1588" s="30"/>
      <c r="G1588" s="30"/>
      <c r="H1588" s="30"/>
      <c r="I1588" s="30"/>
      <c r="J1588" s="30"/>
      <c r="K1588" s="30"/>
      <c r="L1588" s="30"/>
      <c r="M1588" s="30"/>
      <c r="N1588" s="30"/>
      <c r="O1588" s="30"/>
      <c r="P1588" s="30"/>
      <c r="Q1588" s="30"/>
      <c r="R1588" s="30"/>
      <c r="S1588" s="30"/>
      <c r="T1588" s="30"/>
      <c r="U1588" s="30"/>
      <c r="V1588" s="30"/>
      <c r="W1588" s="30"/>
      <c r="X1588" s="30"/>
      <c r="Y1588" s="30"/>
      <c r="Z1588" s="30"/>
      <c r="AA1588" s="30"/>
      <c r="AB1588" s="30"/>
      <c r="AC1588" s="30"/>
      <c r="AD1588" s="30"/>
      <c r="AE1588" s="30"/>
      <c r="AF1588" s="30"/>
      <c r="AG1588" s="30"/>
      <c r="AH1588" s="30"/>
      <c r="AI1588" s="30"/>
      <c r="AJ1588" s="30"/>
      <c r="AK1588" s="30"/>
      <c r="AL1588" s="30"/>
      <c r="AM1588" s="30"/>
      <c r="AN1588" s="30"/>
      <c r="AO1588" s="30"/>
      <c r="AP1588" s="30"/>
      <c r="AQ1588" s="30"/>
      <c r="AR1588" s="30"/>
      <c r="AS1588" s="30"/>
      <c r="AT1588" s="30"/>
      <c r="AU1588" s="30"/>
      <c r="AV1588" s="30"/>
      <c r="AW1588" s="30"/>
      <c r="AX1588" s="30"/>
      <c r="AY1588" s="30"/>
      <c r="AZ1588" s="30"/>
      <c r="BA1588" s="30"/>
      <c r="BB1588" s="30"/>
      <c r="BC1588" s="30"/>
      <c r="BD1588" s="30"/>
      <c r="BE1588" s="30"/>
      <c r="BF1588" s="30"/>
      <c r="BG1588" s="30"/>
      <c r="BH1588" s="30"/>
      <c r="BI1588" s="30"/>
      <c r="BJ1588" s="30"/>
      <c r="BK1588" s="30"/>
      <c r="BL1588" s="30"/>
      <c r="BM1588" s="30"/>
      <c r="BN1588" s="30"/>
      <c r="BO1588" s="30"/>
      <c r="BP1588" s="30"/>
      <c r="BQ1588" s="30"/>
      <c r="BR1588" s="30"/>
      <c r="BS1588" s="30"/>
      <c r="BT1588" s="30"/>
      <c r="BU1588" s="30"/>
      <c r="BV1588" s="30"/>
      <c r="BW1588" s="30"/>
      <c r="BX1588" s="30"/>
      <c r="BY1588" s="30"/>
      <c r="BZ1588" s="30"/>
      <c r="CA1588" s="30"/>
      <c r="CB1588" s="30"/>
      <c r="CC1588" s="30"/>
      <c r="CD1588" s="30"/>
      <c r="CE1588" s="30"/>
      <c r="CF1588" s="30"/>
      <c r="CG1588" s="30"/>
      <c r="CH1588" s="30"/>
      <c r="CI1588" s="30"/>
      <c r="CJ1588" s="30"/>
      <c r="CK1588" s="30"/>
      <c r="CL1588" s="30"/>
      <c r="CM1588" s="30"/>
      <c r="CN1588" s="30"/>
      <c r="CO1588" s="30"/>
      <c r="CP1588" s="30"/>
      <c r="CQ1588" s="30"/>
      <c r="CR1588" s="30"/>
    </row>
    <row r="1589" spans="1:96" x14ac:dyDescent="0.25">
      <c r="A1589" s="30" t="s">
        <v>546</v>
      </c>
      <c r="B1589" s="30">
        <v>7482</v>
      </c>
      <c r="C1589" s="30" t="s">
        <v>2651</v>
      </c>
      <c r="D1589" s="30">
        <v>1010</v>
      </c>
      <c r="E1589" s="30"/>
      <c r="F1589" s="30"/>
      <c r="G1589" s="30"/>
      <c r="H1589" s="30"/>
      <c r="I1589" s="30"/>
      <c r="J1589" s="30"/>
      <c r="K1589" s="30"/>
      <c r="L1589" s="30"/>
      <c r="M1589" s="30"/>
      <c r="N1589" s="30"/>
      <c r="O1589" s="30"/>
      <c r="P1589" s="30"/>
      <c r="Q1589" s="30"/>
      <c r="R1589" s="30"/>
      <c r="S1589" s="30"/>
      <c r="T1589" s="30"/>
      <c r="U1589" s="30"/>
      <c r="V1589" s="30"/>
      <c r="W1589" s="30"/>
      <c r="X1589" s="30"/>
      <c r="Y1589" s="30"/>
      <c r="Z1589" s="30"/>
      <c r="AA1589" s="30"/>
      <c r="AB1589" s="30"/>
      <c r="AC1589" s="30"/>
      <c r="AD1589" s="30"/>
      <c r="AE1589" s="30"/>
      <c r="AF1589" s="30"/>
      <c r="AG1589" s="30"/>
      <c r="AH1589" s="30"/>
      <c r="AI1589" s="30"/>
      <c r="AJ1589" s="30"/>
      <c r="AK1589" s="30"/>
      <c r="AL1589" s="30"/>
      <c r="AM1589" s="30"/>
      <c r="AN1589" s="30"/>
      <c r="AO1589" s="30"/>
      <c r="AP1589" s="30"/>
      <c r="AQ1589" s="30"/>
      <c r="AR1589" s="30"/>
      <c r="AS1589" s="30"/>
      <c r="AT1589" s="30"/>
      <c r="AU1589" s="30"/>
      <c r="AV1589" s="30"/>
      <c r="AW1589" s="30"/>
      <c r="AX1589" s="30"/>
      <c r="AY1589" s="30"/>
      <c r="AZ1589" s="30"/>
      <c r="BA1589" s="30"/>
      <c r="BB1589" s="30"/>
      <c r="BC1589" s="30"/>
      <c r="BD1589" s="30"/>
      <c r="BE1589" s="30"/>
      <c r="BF1589" s="30"/>
      <c r="BG1589" s="30"/>
      <c r="BH1589" s="30"/>
      <c r="BI1589" s="30"/>
      <c r="BJ1589" s="30"/>
      <c r="BK1589" s="30"/>
      <c r="BL1589" s="30"/>
      <c r="BM1589" s="30"/>
      <c r="BN1589" s="30"/>
      <c r="BO1589" s="30"/>
      <c r="BP1589" s="30"/>
      <c r="BQ1589" s="30"/>
      <c r="BR1589" s="30"/>
      <c r="BS1589" s="30"/>
      <c r="BT1589" s="30"/>
      <c r="BU1589" s="30"/>
      <c r="BV1589" s="30"/>
      <c r="BW1589" s="30"/>
      <c r="BX1589" s="30"/>
      <c r="BY1589" s="30"/>
      <c r="BZ1589" s="30"/>
      <c r="CA1589" s="30"/>
      <c r="CB1589" s="30"/>
      <c r="CC1589" s="30"/>
      <c r="CD1589" s="30"/>
      <c r="CE1589" s="30"/>
      <c r="CF1589" s="30"/>
      <c r="CG1589" s="30"/>
      <c r="CH1589" s="30"/>
      <c r="CI1589" s="30"/>
      <c r="CJ1589" s="30"/>
      <c r="CK1589" s="30"/>
      <c r="CL1589" s="30"/>
      <c r="CM1589" s="30"/>
      <c r="CN1589" s="30"/>
      <c r="CO1589" s="30"/>
      <c r="CP1589" s="30"/>
      <c r="CQ1589" s="30"/>
      <c r="CR1589" s="30"/>
    </row>
    <row r="1590" spans="1:96" x14ac:dyDescent="0.25">
      <c r="A1590" s="30" t="s">
        <v>547</v>
      </c>
      <c r="B1590" s="30">
        <v>7490</v>
      </c>
      <c r="C1590" s="30" t="s">
        <v>2951</v>
      </c>
      <c r="D1590" s="30">
        <v>3110</v>
      </c>
      <c r="E1590" s="30"/>
      <c r="F1590" s="30"/>
      <c r="G1590" s="30"/>
      <c r="H1590" s="30"/>
      <c r="I1590" s="30"/>
      <c r="J1590" s="30"/>
      <c r="K1590" s="30"/>
      <c r="L1590" s="30"/>
      <c r="M1590" s="30"/>
      <c r="N1590" s="30"/>
      <c r="O1590" s="30"/>
      <c r="P1590" s="30"/>
      <c r="Q1590" s="30"/>
      <c r="R1590" s="30"/>
      <c r="S1590" s="30"/>
      <c r="T1590" s="30"/>
      <c r="U1590" s="30"/>
      <c r="V1590" s="30"/>
      <c r="W1590" s="30"/>
      <c r="X1590" s="30"/>
      <c r="Y1590" s="30"/>
      <c r="Z1590" s="30"/>
      <c r="AA1590" s="30"/>
      <c r="AB1590" s="30"/>
      <c r="AC1590" s="30"/>
      <c r="AD1590" s="30"/>
      <c r="AE1590" s="30"/>
      <c r="AF1590" s="30"/>
      <c r="AG1590" s="30"/>
      <c r="AH1590" s="30"/>
      <c r="AI1590" s="30"/>
      <c r="AJ1590" s="30"/>
      <c r="AK1590" s="30"/>
      <c r="AL1590" s="30"/>
      <c r="AM1590" s="30"/>
      <c r="AN1590" s="30"/>
      <c r="AO1590" s="30"/>
      <c r="AP1590" s="30"/>
      <c r="AQ1590" s="30"/>
      <c r="AR1590" s="30"/>
      <c r="AS1590" s="30"/>
      <c r="AT1590" s="30"/>
      <c r="AU1590" s="30"/>
      <c r="AV1590" s="30"/>
      <c r="AW1590" s="30"/>
      <c r="AX1590" s="30"/>
      <c r="AY1590" s="30"/>
      <c r="AZ1590" s="30"/>
      <c r="BA1590" s="30"/>
      <c r="BB1590" s="30"/>
      <c r="BC1590" s="30"/>
      <c r="BD1590" s="30"/>
      <c r="BE1590" s="30"/>
      <c r="BF1590" s="30"/>
      <c r="BG1590" s="30"/>
      <c r="BH1590" s="30"/>
      <c r="BI1590" s="30"/>
      <c r="BJ1590" s="30"/>
      <c r="BK1590" s="30"/>
      <c r="BL1590" s="30"/>
      <c r="BM1590" s="30"/>
      <c r="BN1590" s="30"/>
      <c r="BO1590" s="30"/>
      <c r="BP1590" s="30"/>
      <c r="BQ1590" s="30"/>
      <c r="BR1590" s="30"/>
      <c r="BS1590" s="30"/>
      <c r="BT1590" s="30"/>
      <c r="BU1590" s="30"/>
      <c r="BV1590" s="30"/>
      <c r="BW1590" s="30"/>
      <c r="BX1590" s="30"/>
      <c r="BY1590" s="30"/>
      <c r="BZ1590" s="30"/>
      <c r="CA1590" s="30"/>
      <c r="CB1590" s="30"/>
      <c r="CC1590" s="30"/>
      <c r="CD1590" s="30"/>
      <c r="CE1590" s="30"/>
      <c r="CF1590" s="30"/>
      <c r="CG1590" s="30"/>
      <c r="CH1590" s="30"/>
      <c r="CI1590" s="30"/>
      <c r="CJ1590" s="30"/>
      <c r="CK1590" s="30"/>
      <c r="CL1590" s="30"/>
      <c r="CM1590" s="30"/>
      <c r="CN1590" s="30"/>
      <c r="CO1590" s="30"/>
      <c r="CP1590" s="30"/>
      <c r="CQ1590" s="30"/>
      <c r="CR1590" s="30"/>
    </row>
    <row r="1591" spans="1:96" x14ac:dyDescent="0.25">
      <c r="A1591" s="30" t="s">
        <v>548</v>
      </c>
      <c r="B1591" s="30">
        <v>7500</v>
      </c>
      <c r="C1591" s="30" t="s">
        <v>2663</v>
      </c>
      <c r="D1591" s="30">
        <v>30</v>
      </c>
      <c r="E1591" s="30"/>
      <c r="F1591" s="30"/>
      <c r="G1591" s="30"/>
      <c r="H1591" s="30"/>
      <c r="I1591" s="30"/>
      <c r="J1591" s="30"/>
      <c r="K1591" s="30"/>
      <c r="L1591" s="30"/>
      <c r="M1591" s="30"/>
      <c r="N1591" s="30"/>
      <c r="O1591" s="30"/>
      <c r="P1591" s="30"/>
      <c r="Q1591" s="30"/>
      <c r="R1591" s="30"/>
      <c r="S1591" s="30"/>
      <c r="T1591" s="30"/>
      <c r="U1591" s="30"/>
      <c r="V1591" s="30"/>
      <c r="W1591" s="30"/>
      <c r="X1591" s="30"/>
      <c r="Y1591" s="30"/>
      <c r="Z1591" s="30"/>
      <c r="AA1591" s="30"/>
      <c r="AB1591" s="30"/>
      <c r="AC1591" s="30"/>
      <c r="AD1591" s="30"/>
      <c r="AE1591" s="30"/>
      <c r="AF1591" s="30"/>
      <c r="AG1591" s="30"/>
      <c r="AH1591" s="30"/>
      <c r="AI1591" s="30"/>
      <c r="AJ1591" s="30"/>
      <c r="AK1591" s="30"/>
      <c r="AL1591" s="30"/>
      <c r="AM1591" s="30"/>
      <c r="AN1591" s="30"/>
      <c r="AO1591" s="30"/>
      <c r="AP1591" s="30"/>
      <c r="AQ1591" s="30"/>
      <c r="AR1591" s="30"/>
      <c r="AS1591" s="30"/>
      <c r="AT1591" s="30"/>
      <c r="AU1591" s="30"/>
      <c r="AV1591" s="30"/>
      <c r="AW1591" s="30"/>
      <c r="AX1591" s="30"/>
      <c r="AY1591" s="30"/>
      <c r="AZ1591" s="30"/>
      <c r="BA1591" s="30"/>
      <c r="BB1591" s="30"/>
      <c r="BC1591" s="30"/>
      <c r="BD1591" s="30"/>
      <c r="BE1591" s="30"/>
      <c r="BF1591" s="30"/>
      <c r="BG1591" s="30"/>
      <c r="BH1591" s="30"/>
      <c r="BI1591" s="30"/>
      <c r="BJ1591" s="30"/>
      <c r="BK1591" s="30"/>
      <c r="BL1591" s="30"/>
      <c r="BM1591" s="30"/>
      <c r="BN1591" s="30"/>
      <c r="BO1591" s="30"/>
      <c r="BP1591" s="30"/>
      <c r="BQ1591" s="30"/>
      <c r="BR1591" s="30"/>
      <c r="BS1591" s="30"/>
      <c r="BT1591" s="30"/>
      <c r="BU1591" s="30"/>
      <c r="BV1591" s="30"/>
      <c r="BW1591" s="30"/>
      <c r="BX1591" s="30"/>
      <c r="BY1591" s="30"/>
      <c r="BZ1591" s="30"/>
      <c r="CA1591" s="30"/>
      <c r="CB1591" s="30"/>
      <c r="CC1591" s="30"/>
      <c r="CD1591" s="30"/>
      <c r="CE1591" s="30"/>
      <c r="CF1591" s="30"/>
      <c r="CG1591" s="30"/>
      <c r="CH1591" s="30"/>
      <c r="CI1591" s="30"/>
      <c r="CJ1591" s="30"/>
      <c r="CK1591" s="30"/>
      <c r="CL1591" s="30"/>
      <c r="CM1591" s="30"/>
      <c r="CN1591" s="30"/>
      <c r="CO1591" s="30"/>
      <c r="CP1591" s="30"/>
      <c r="CQ1591" s="30"/>
      <c r="CR1591" s="30"/>
    </row>
    <row r="1592" spans="1:96" x14ac:dyDescent="0.25">
      <c r="A1592" s="30" t="s">
        <v>549</v>
      </c>
      <c r="B1592" s="30">
        <v>7512</v>
      </c>
      <c r="C1592" s="30" t="s">
        <v>2702</v>
      </c>
      <c r="D1592" s="30">
        <v>8001</v>
      </c>
      <c r="E1592" s="30"/>
      <c r="F1592" s="30"/>
      <c r="G1592" s="30"/>
      <c r="H1592" s="30"/>
      <c r="I1592" s="30"/>
      <c r="J1592" s="30"/>
      <c r="K1592" s="30"/>
      <c r="L1592" s="30"/>
      <c r="M1592" s="30"/>
      <c r="N1592" s="30"/>
      <c r="O1592" s="30"/>
      <c r="P1592" s="30"/>
      <c r="Q1592" s="30"/>
      <c r="R1592" s="30"/>
      <c r="S1592" s="30"/>
      <c r="T1592" s="30"/>
      <c r="U1592" s="30"/>
      <c r="V1592" s="30"/>
      <c r="W1592" s="30"/>
      <c r="X1592" s="30"/>
      <c r="Y1592" s="30"/>
      <c r="Z1592" s="30"/>
      <c r="AA1592" s="30"/>
      <c r="AB1592" s="30"/>
      <c r="AC1592" s="30"/>
      <c r="AD1592" s="30"/>
      <c r="AE1592" s="30"/>
      <c r="AF1592" s="30"/>
      <c r="AG1592" s="30"/>
      <c r="AH1592" s="30"/>
      <c r="AI1592" s="30"/>
      <c r="AJ1592" s="30"/>
      <c r="AK1592" s="30"/>
      <c r="AL1592" s="30"/>
      <c r="AM1592" s="30"/>
      <c r="AN1592" s="30"/>
      <c r="AO1592" s="30"/>
      <c r="AP1592" s="30"/>
      <c r="AQ1592" s="30"/>
      <c r="AR1592" s="30"/>
      <c r="AS1592" s="30"/>
      <c r="AT1592" s="30"/>
      <c r="AU1592" s="30"/>
      <c r="AV1592" s="30"/>
      <c r="AW1592" s="30"/>
      <c r="AX1592" s="30"/>
      <c r="AY1592" s="30"/>
      <c r="AZ1592" s="30"/>
      <c r="BA1592" s="30"/>
      <c r="BB1592" s="30"/>
      <c r="BC1592" s="30"/>
      <c r="BD1592" s="30"/>
      <c r="BE1592" s="30"/>
      <c r="BF1592" s="30"/>
      <c r="BG1592" s="30"/>
      <c r="BH1592" s="30"/>
      <c r="BI1592" s="30"/>
      <c r="BJ1592" s="30"/>
      <c r="BK1592" s="30"/>
      <c r="BL1592" s="30"/>
      <c r="BM1592" s="30"/>
      <c r="BN1592" s="30"/>
      <c r="BO1592" s="30"/>
      <c r="BP1592" s="30"/>
      <c r="BQ1592" s="30"/>
      <c r="BR1592" s="30"/>
      <c r="BS1592" s="30"/>
      <c r="BT1592" s="30"/>
      <c r="BU1592" s="30"/>
      <c r="BV1592" s="30"/>
      <c r="BW1592" s="30"/>
      <c r="BX1592" s="30"/>
      <c r="BY1592" s="30"/>
      <c r="BZ1592" s="30"/>
      <c r="CA1592" s="30"/>
      <c r="CB1592" s="30"/>
      <c r="CC1592" s="30"/>
      <c r="CD1592" s="30"/>
      <c r="CE1592" s="30"/>
      <c r="CF1592" s="30"/>
      <c r="CG1592" s="30"/>
      <c r="CH1592" s="30"/>
      <c r="CI1592" s="30"/>
      <c r="CJ1592" s="30"/>
      <c r="CK1592" s="30"/>
      <c r="CL1592" s="30"/>
      <c r="CM1592" s="30"/>
      <c r="CN1592" s="30"/>
      <c r="CO1592" s="30"/>
      <c r="CP1592" s="30"/>
      <c r="CQ1592" s="30"/>
      <c r="CR1592" s="30"/>
    </row>
    <row r="1593" spans="1:96" x14ac:dyDescent="0.25">
      <c r="A1593" s="30" t="s">
        <v>550</v>
      </c>
      <c r="B1593" s="30">
        <v>7096</v>
      </c>
      <c r="C1593" s="30" t="s">
        <v>2647</v>
      </c>
      <c r="D1593" s="30">
        <v>900</v>
      </c>
      <c r="E1593" s="30"/>
      <c r="F1593" s="30"/>
      <c r="G1593" s="30"/>
      <c r="H1593" s="30"/>
      <c r="I1593" s="30"/>
      <c r="J1593" s="30"/>
      <c r="K1593" s="30"/>
      <c r="L1593" s="30"/>
      <c r="M1593" s="30"/>
      <c r="N1593" s="30"/>
      <c r="O1593" s="30"/>
      <c r="P1593" s="30"/>
      <c r="Q1593" s="30"/>
      <c r="R1593" s="30"/>
      <c r="S1593" s="30"/>
      <c r="T1593" s="30"/>
      <c r="U1593" s="30"/>
      <c r="V1593" s="30"/>
      <c r="W1593" s="30"/>
      <c r="X1593" s="30"/>
      <c r="Y1593" s="30"/>
      <c r="Z1593" s="30"/>
      <c r="AA1593" s="30"/>
      <c r="AB1593" s="30"/>
      <c r="AC1593" s="30"/>
      <c r="AD1593" s="30"/>
      <c r="AE1593" s="30"/>
      <c r="AF1593" s="30"/>
      <c r="AG1593" s="30"/>
      <c r="AH1593" s="30"/>
      <c r="AI1593" s="30"/>
      <c r="AJ1593" s="30"/>
      <c r="AK1593" s="30"/>
      <c r="AL1593" s="30"/>
      <c r="AM1593" s="30"/>
      <c r="AN1593" s="30"/>
      <c r="AO1593" s="30"/>
      <c r="AP1593" s="30"/>
      <c r="AQ1593" s="30"/>
      <c r="AR1593" s="30"/>
      <c r="AS1593" s="30"/>
      <c r="AT1593" s="30"/>
      <c r="AU1593" s="30"/>
      <c r="AV1593" s="30"/>
      <c r="AW1593" s="30"/>
      <c r="AX1593" s="30"/>
      <c r="AY1593" s="30"/>
      <c r="AZ1593" s="30"/>
      <c r="BA1593" s="30"/>
      <c r="BB1593" s="30"/>
      <c r="BC1593" s="30"/>
      <c r="BD1593" s="30"/>
      <c r="BE1593" s="30"/>
      <c r="BF1593" s="30"/>
      <c r="BG1593" s="30"/>
      <c r="BH1593" s="30"/>
      <c r="BI1593" s="30"/>
      <c r="BJ1593" s="30"/>
      <c r="BK1593" s="30"/>
      <c r="BL1593" s="30"/>
      <c r="BM1593" s="30"/>
      <c r="BN1593" s="30"/>
      <c r="BO1593" s="30"/>
      <c r="BP1593" s="30"/>
      <c r="BQ1593" s="30"/>
      <c r="BR1593" s="30"/>
      <c r="BS1593" s="30"/>
      <c r="BT1593" s="30"/>
      <c r="BU1593" s="30"/>
      <c r="BV1593" s="30"/>
      <c r="BW1593" s="30"/>
      <c r="BX1593" s="30"/>
      <c r="BY1593" s="30"/>
      <c r="BZ1593" s="30"/>
      <c r="CA1593" s="30"/>
      <c r="CB1593" s="30"/>
      <c r="CC1593" s="30"/>
      <c r="CD1593" s="30"/>
      <c r="CE1593" s="30"/>
      <c r="CF1593" s="30"/>
      <c r="CG1593" s="30"/>
      <c r="CH1593" s="30"/>
      <c r="CI1593" s="30"/>
      <c r="CJ1593" s="30"/>
      <c r="CK1593" s="30"/>
      <c r="CL1593" s="30"/>
      <c r="CM1593" s="30"/>
      <c r="CN1593" s="30"/>
      <c r="CO1593" s="30"/>
      <c r="CP1593" s="30"/>
      <c r="CQ1593" s="30"/>
      <c r="CR1593" s="30"/>
    </row>
    <row r="1594" spans="1:96" x14ac:dyDescent="0.25">
      <c r="A1594" s="30" t="s">
        <v>551</v>
      </c>
      <c r="B1594" s="30">
        <v>2954</v>
      </c>
      <c r="C1594" s="30" t="s">
        <v>2647</v>
      </c>
      <c r="D1594" s="30">
        <v>900</v>
      </c>
      <c r="E1594" s="30"/>
      <c r="F1594" s="30"/>
      <c r="G1594" s="30"/>
      <c r="H1594" s="30"/>
      <c r="I1594" s="30"/>
      <c r="J1594" s="30"/>
      <c r="K1594" s="30"/>
      <c r="L1594" s="30"/>
      <c r="M1594" s="30"/>
      <c r="N1594" s="30"/>
      <c r="O1594" s="30"/>
      <c r="P1594" s="30"/>
      <c r="Q1594" s="30"/>
      <c r="R1594" s="30"/>
      <c r="S1594" s="30"/>
      <c r="T1594" s="30"/>
      <c r="U1594" s="30"/>
      <c r="V1594" s="30"/>
      <c r="W1594" s="30"/>
      <c r="X1594" s="30"/>
      <c r="Y1594" s="30"/>
      <c r="Z1594" s="30"/>
      <c r="AA1594" s="30"/>
      <c r="AB1594" s="30"/>
      <c r="AC1594" s="30"/>
      <c r="AD1594" s="30"/>
      <c r="AE1594" s="30"/>
      <c r="AF1594" s="30"/>
      <c r="AG1594" s="30"/>
      <c r="AH1594" s="30"/>
      <c r="AI1594" s="30"/>
      <c r="AJ1594" s="30"/>
      <c r="AK1594" s="30"/>
      <c r="AL1594" s="30"/>
      <c r="AM1594" s="30"/>
      <c r="AN1594" s="30"/>
      <c r="AO1594" s="30"/>
      <c r="AP1594" s="30"/>
      <c r="AQ1594" s="30"/>
      <c r="AR1594" s="30"/>
      <c r="AS1594" s="30"/>
      <c r="AT1594" s="30"/>
      <c r="AU1594" s="30"/>
      <c r="AV1594" s="30"/>
      <c r="AW1594" s="30"/>
      <c r="AX1594" s="30"/>
      <c r="AY1594" s="30"/>
      <c r="AZ1594" s="30"/>
      <c r="BA1594" s="30"/>
      <c r="BB1594" s="30"/>
      <c r="BC1594" s="30"/>
      <c r="BD1594" s="30"/>
      <c r="BE1594" s="30"/>
      <c r="BF1594" s="30"/>
      <c r="BG1594" s="30"/>
      <c r="BH1594" s="30"/>
      <c r="BI1594" s="30"/>
      <c r="BJ1594" s="30"/>
      <c r="BK1594" s="30"/>
      <c r="BL1594" s="30"/>
      <c r="BM1594" s="30"/>
      <c r="BN1594" s="30"/>
      <c r="BO1594" s="30"/>
      <c r="BP1594" s="30"/>
      <c r="BQ1594" s="30"/>
      <c r="BR1594" s="30"/>
      <c r="BS1594" s="30"/>
      <c r="BT1594" s="30"/>
      <c r="BU1594" s="30"/>
      <c r="BV1594" s="30"/>
      <c r="BW1594" s="30"/>
      <c r="BX1594" s="30"/>
      <c r="BY1594" s="30"/>
      <c r="BZ1594" s="30"/>
      <c r="CA1594" s="30"/>
      <c r="CB1594" s="30"/>
      <c r="CC1594" s="30"/>
      <c r="CD1594" s="30"/>
      <c r="CE1594" s="30"/>
      <c r="CF1594" s="30"/>
      <c r="CG1594" s="30"/>
      <c r="CH1594" s="30"/>
      <c r="CI1594" s="30"/>
      <c r="CJ1594" s="30"/>
      <c r="CK1594" s="30"/>
      <c r="CL1594" s="30"/>
      <c r="CM1594" s="30"/>
      <c r="CN1594" s="30"/>
      <c r="CO1594" s="30"/>
      <c r="CP1594" s="30"/>
      <c r="CQ1594" s="30"/>
      <c r="CR1594" s="30"/>
    </row>
    <row r="1595" spans="1:96" x14ac:dyDescent="0.25">
      <c r="A1595" s="30" t="s">
        <v>552</v>
      </c>
      <c r="B1595" s="30">
        <v>7513</v>
      </c>
      <c r="C1595" s="30" t="s">
        <v>2651</v>
      </c>
      <c r="D1595" s="30">
        <v>1010</v>
      </c>
      <c r="E1595" s="30"/>
      <c r="F1595" s="30"/>
      <c r="G1595" s="30"/>
      <c r="H1595" s="30"/>
      <c r="I1595" s="30"/>
      <c r="J1595" s="30"/>
      <c r="K1595" s="30"/>
      <c r="L1595" s="30"/>
      <c r="M1595" s="30"/>
      <c r="N1595" s="30"/>
      <c r="O1595" s="30"/>
      <c r="P1595" s="30"/>
      <c r="Q1595" s="30"/>
      <c r="R1595" s="30"/>
      <c r="S1595" s="30"/>
      <c r="T1595" s="30"/>
      <c r="U1595" s="30"/>
      <c r="V1595" s="30"/>
      <c r="W1595" s="30"/>
      <c r="X1595" s="30"/>
      <c r="Y1595" s="30"/>
      <c r="Z1595" s="30"/>
      <c r="AA1595" s="30"/>
      <c r="AB1595" s="30"/>
      <c r="AC1595" s="30"/>
      <c r="AD1595" s="30"/>
      <c r="AE1595" s="30"/>
      <c r="AF1595" s="30"/>
      <c r="AG1595" s="30"/>
      <c r="AH1595" s="30"/>
      <c r="AI1595" s="30"/>
      <c r="AJ1595" s="30"/>
      <c r="AK1595" s="30"/>
      <c r="AL1595" s="30"/>
      <c r="AM1595" s="30"/>
      <c r="AN1595" s="30"/>
      <c r="AO1595" s="30"/>
      <c r="AP1595" s="30"/>
      <c r="AQ1595" s="30"/>
      <c r="AR1595" s="30"/>
      <c r="AS1595" s="30"/>
      <c r="AT1595" s="30"/>
      <c r="AU1595" s="30"/>
      <c r="AV1595" s="30"/>
      <c r="AW1595" s="30"/>
      <c r="AX1595" s="30"/>
      <c r="AY1595" s="30"/>
      <c r="AZ1595" s="30"/>
      <c r="BA1595" s="30"/>
      <c r="BB1595" s="30"/>
      <c r="BC1595" s="30"/>
      <c r="BD1595" s="30"/>
      <c r="BE1595" s="30"/>
      <c r="BF1595" s="30"/>
      <c r="BG1595" s="30"/>
      <c r="BH1595" s="30"/>
      <c r="BI1595" s="30"/>
      <c r="BJ1595" s="30"/>
      <c r="BK1595" s="30"/>
      <c r="BL1595" s="30"/>
      <c r="BM1595" s="30"/>
      <c r="BN1595" s="30"/>
      <c r="BO1595" s="30"/>
      <c r="BP1595" s="30"/>
      <c r="BQ1595" s="30"/>
      <c r="BR1595" s="30"/>
      <c r="BS1595" s="30"/>
      <c r="BT1595" s="30"/>
      <c r="BU1595" s="30"/>
      <c r="BV1595" s="30"/>
      <c r="BW1595" s="30"/>
      <c r="BX1595" s="30"/>
      <c r="BY1595" s="30"/>
      <c r="BZ1595" s="30"/>
      <c r="CA1595" s="30"/>
      <c r="CB1595" s="30"/>
      <c r="CC1595" s="30"/>
      <c r="CD1595" s="30"/>
      <c r="CE1595" s="30"/>
      <c r="CF1595" s="30"/>
      <c r="CG1595" s="30"/>
      <c r="CH1595" s="30"/>
      <c r="CI1595" s="30"/>
      <c r="CJ1595" s="30"/>
      <c r="CK1595" s="30"/>
      <c r="CL1595" s="30"/>
      <c r="CM1595" s="30"/>
      <c r="CN1595" s="30"/>
      <c r="CO1595" s="30"/>
      <c r="CP1595" s="30"/>
      <c r="CQ1595" s="30"/>
      <c r="CR1595" s="30"/>
    </row>
    <row r="1596" spans="1:96" x14ac:dyDescent="0.25">
      <c r="A1596" s="30" t="s">
        <v>553</v>
      </c>
      <c r="B1596" s="30">
        <v>7517</v>
      </c>
      <c r="C1596" s="30" t="s">
        <v>2915</v>
      </c>
      <c r="D1596" s="30">
        <v>920</v>
      </c>
      <c r="E1596" s="30"/>
      <c r="F1596" s="30"/>
      <c r="G1596" s="30"/>
      <c r="H1596" s="30"/>
      <c r="I1596" s="30"/>
      <c r="J1596" s="30"/>
      <c r="K1596" s="30"/>
      <c r="L1596" s="30"/>
      <c r="M1596" s="30"/>
      <c r="N1596" s="30"/>
      <c r="O1596" s="30"/>
      <c r="P1596" s="30"/>
      <c r="Q1596" s="30"/>
      <c r="R1596" s="30"/>
      <c r="S1596" s="30"/>
      <c r="T1596" s="30"/>
      <c r="U1596" s="30"/>
      <c r="V1596" s="30"/>
      <c r="W1596" s="30"/>
      <c r="X1596" s="30"/>
      <c r="Y1596" s="30"/>
      <c r="Z1596" s="30"/>
      <c r="AA1596" s="30"/>
      <c r="AB1596" s="30"/>
      <c r="AC1596" s="30"/>
      <c r="AD1596" s="30"/>
      <c r="AE1596" s="30"/>
      <c r="AF1596" s="30"/>
      <c r="AG1596" s="30"/>
      <c r="AH1596" s="30"/>
      <c r="AI1596" s="30"/>
      <c r="AJ1596" s="30"/>
      <c r="AK1596" s="30"/>
      <c r="AL1596" s="30"/>
      <c r="AM1596" s="30"/>
      <c r="AN1596" s="30"/>
      <c r="AO1596" s="30"/>
      <c r="AP1596" s="30"/>
      <c r="AQ1596" s="30"/>
      <c r="AR1596" s="30"/>
      <c r="AS1596" s="30"/>
      <c r="AT1596" s="30"/>
      <c r="AU1596" s="30"/>
      <c r="AV1596" s="30"/>
      <c r="AW1596" s="30"/>
      <c r="AX1596" s="30"/>
      <c r="AY1596" s="30"/>
      <c r="AZ1596" s="30"/>
      <c r="BA1596" s="30"/>
      <c r="BB1596" s="30"/>
      <c r="BC1596" s="30"/>
      <c r="BD1596" s="30"/>
      <c r="BE1596" s="30"/>
      <c r="BF1596" s="30"/>
      <c r="BG1596" s="30"/>
      <c r="BH1596" s="30"/>
      <c r="BI1596" s="30"/>
      <c r="BJ1596" s="30"/>
      <c r="BK1596" s="30"/>
      <c r="BL1596" s="30"/>
      <c r="BM1596" s="30"/>
      <c r="BN1596" s="30"/>
      <c r="BO1596" s="30"/>
      <c r="BP1596" s="30"/>
      <c r="BQ1596" s="30"/>
      <c r="BR1596" s="30"/>
      <c r="BS1596" s="30"/>
      <c r="BT1596" s="30"/>
      <c r="BU1596" s="30"/>
      <c r="BV1596" s="30"/>
      <c r="BW1596" s="30"/>
      <c r="BX1596" s="30"/>
      <c r="BY1596" s="30"/>
      <c r="BZ1596" s="30"/>
      <c r="CA1596" s="30"/>
      <c r="CB1596" s="30"/>
      <c r="CC1596" s="30"/>
      <c r="CD1596" s="30"/>
      <c r="CE1596" s="30"/>
      <c r="CF1596" s="30"/>
      <c r="CG1596" s="30"/>
      <c r="CH1596" s="30"/>
      <c r="CI1596" s="30"/>
      <c r="CJ1596" s="30"/>
      <c r="CK1596" s="30"/>
      <c r="CL1596" s="30"/>
      <c r="CM1596" s="30"/>
      <c r="CN1596" s="30"/>
      <c r="CO1596" s="30"/>
      <c r="CP1596" s="30"/>
      <c r="CQ1596" s="30"/>
      <c r="CR1596" s="30"/>
    </row>
    <row r="1597" spans="1:96" x14ac:dyDescent="0.25">
      <c r="A1597" s="30" t="s">
        <v>554</v>
      </c>
      <c r="B1597" s="30">
        <v>7518</v>
      </c>
      <c r="C1597" s="30" t="s">
        <v>2716</v>
      </c>
      <c r="D1597" s="30">
        <v>140</v>
      </c>
      <c r="E1597" s="30"/>
      <c r="F1597" s="30"/>
      <c r="G1597" s="30"/>
      <c r="H1597" s="30"/>
      <c r="I1597" s="30"/>
      <c r="J1597" s="30"/>
      <c r="K1597" s="30"/>
      <c r="L1597" s="30"/>
      <c r="M1597" s="30"/>
      <c r="N1597" s="30"/>
      <c r="O1597" s="30"/>
      <c r="P1597" s="30"/>
      <c r="Q1597" s="30"/>
      <c r="R1597" s="30"/>
      <c r="S1597" s="30"/>
      <c r="T1597" s="30"/>
      <c r="U1597" s="30"/>
      <c r="V1597" s="30"/>
      <c r="W1597" s="30"/>
      <c r="X1597" s="30"/>
      <c r="Y1597" s="30"/>
      <c r="Z1597" s="30"/>
      <c r="AA1597" s="30"/>
      <c r="AB1597" s="30"/>
      <c r="AC1597" s="30"/>
      <c r="AD1597" s="30"/>
      <c r="AE1597" s="30"/>
      <c r="AF1597" s="30"/>
      <c r="AG1597" s="30"/>
      <c r="AH1597" s="30"/>
      <c r="AI1597" s="30"/>
      <c r="AJ1597" s="30"/>
      <c r="AK1597" s="30"/>
      <c r="AL1597" s="30"/>
      <c r="AM1597" s="30"/>
      <c r="AN1597" s="30"/>
      <c r="AO1597" s="30"/>
      <c r="AP1597" s="30"/>
      <c r="AQ1597" s="30"/>
      <c r="AR1597" s="30"/>
      <c r="AS1597" s="30"/>
      <c r="AT1597" s="30"/>
      <c r="AU1597" s="30"/>
      <c r="AV1597" s="30"/>
      <c r="AW1597" s="30"/>
      <c r="AX1597" s="30"/>
      <c r="AY1597" s="30"/>
      <c r="AZ1597" s="30"/>
      <c r="BA1597" s="30"/>
      <c r="BB1597" s="30"/>
      <c r="BC1597" s="30"/>
      <c r="BD1597" s="30"/>
      <c r="BE1597" s="30"/>
      <c r="BF1597" s="30"/>
      <c r="BG1597" s="30"/>
      <c r="BH1597" s="30"/>
      <c r="BI1597" s="30"/>
      <c r="BJ1597" s="30"/>
      <c r="BK1597" s="30"/>
      <c r="BL1597" s="30"/>
      <c r="BM1597" s="30"/>
      <c r="BN1597" s="30"/>
      <c r="BO1597" s="30"/>
      <c r="BP1597" s="30"/>
      <c r="BQ1597" s="30"/>
      <c r="BR1597" s="30"/>
      <c r="BS1597" s="30"/>
      <c r="BT1597" s="30"/>
      <c r="BU1597" s="30"/>
      <c r="BV1597" s="30"/>
      <c r="BW1597" s="30"/>
      <c r="BX1597" s="30"/>
      <c r="BY1597" s="30"/>
      <c r="BZ1597" s="30"/>
      <c r="CA1597" s="30"/>
      <c r="CB1597" s="30"/>
      <c r="CC1597" s="30"/>
      <c r="CD1597" s="30"/>
      <c r="CE1597" s="30"/>
      <c r="CF1597" s="30"/>
      <c r="CG1597" s="30"/>
      <c r="CH1597" s="30"/>
      <c r="CI1597" s="30"/>
      <c r="CJ1597" s="30"/>
      <c r="CK1597" s="30"/>
      <c r="CL1597" s="30"/>
      <c r="CM1597" s="30"/>
      <c r="CN1597" s="30"/>
      <c r="CO1597" s="30"/>
      <c r="CP1597" s="30"/>
      <c r="CQ1597" s="30"/>
      <c r="CR1597" s="30"/>
    </row>
    <row r="1598" spans="1:96" x14ac:dyDescent="0.25">
      <c r="A1598" s="30" t="s">
        <v>555</v>
      </c>
      <c r="B1598" s="30">
        <v>7523</v>
      </c>
      <c r="C1598" s="30" t="s">
        <v>2651</v>
      </c>
      <c r="D1598" s="30">
        <v>1010</v>
      </c>
      <c r="E1598" s="30"/>
      <c r="F1598" s="30"/>
      <c r="G1598" s="30"/>
      <c r="H1598" s="30"/>
      <c r="I1598" s="30"/>
      <c r="J1598" s="30"/>
      <c r="K1598" s="30"/>
      <c r="L1598" s="30"/>
      <c r="M1598" s="30"/>
      <c r="N1598" s="30"/>
      <c r="O1598" s="30"/>
      <c r="P1598" s="30"/>
      <c r="Q1598" s="30"/>
      <c r="R1598" s="30"/>
      <c r="S1598" s="30"/>
      <c r="T1598" s="30"/>
      <c r="U1598" s="30"/>
      <c r="V1598" s="30"/>
      <c r="W1598" s="30"/>
      <c r="X1598" s="30"/>
      <c r="Y1598" s="30"/>
      <c r="Z1598" s="30"/>
      <c r="AA1598" s="30"/>
      <c r="AB1598" s="30"/>
      <c r="AC1598" s="30"/>
      <c r="AD1598" s="30"/>
      <c r="AE1598" s="30"/>
      <c r="AF1598" s="30"/>
      <c r="AG1598" s="30"/>
      <c r="AH1598" s="30"/>
      <c r="AI1598" s="30"/>
      <c r="AJ1598" s="30"/>
      <c r="AK1598" s="30"/>
      <c r="AL1598" s="30"/>
      <c r="AM1598" s="30"/>
      <c r="AN1598" s="30"/>
      <c r="AO1598" s="30"/>
      <c r="AP1598" s="30"/>
      <c r="AQ1598" s="30"/>
      <c r="AR1598" s="30"/>
      <c r="AS1598" s="30"/>
      <c r="AT1598" s="30"/>
      <c r="AU1598" s="30"/>
      <c r="AV1598" s="30"/>
      <c r="AW1598" s="30"/>
      <c r="AX1598" s="30"/>
      <c r="AY1598" s="30"/>
      <c r="AZ1598" s="30"/>
      <c r="BA1598" s="30"/>
      <c r="BB1598" s="30"/>
      <c r="BC1598" s="30"/>
      <c r="BD1598" s="30"/>
      <c r="BE1598" s="30"/>
      <c r="BF1598" s="30"/>
      <c r="BG1598" s="30"/>
      <c r="BH1598" s="30"/>
      <c r="BI1598" s="30"/>
      <c r="BJ1598" s="30"/>
      <c r="BK1598" s="30"/>
      <c r="BL1598" s="30"/>
      <c r="BM1598" s="30"/>
      <c r="BN1598" s="30"/>
      <c r="BO1598" s="30"/>
      <c r="BP1598" s="30"/>
      <c r="BQ1598" s="30"/>
      <c r="BR1598" s="30"/>
      <c r="BS1598" s="30"/>
      <c r="BT1598" s="30"/>
      <c r="BU1598" s="30"/>
      <c r="BV1598" s="30"/>
      <c r="BW1598" s="30"/>
      <c r="BX1598" s="30"/>
      <c r="BY1598" s="30"/>
      <c r="BZ1598" s="30"/>
      <c r="CA1598" s="30"/>
      <c r="CB1598" s="30"/>
      <c r="CC1598" s="30"/>
      <c r="CD1598" s="30"/>
      <c r="CE1598" s="30"/>
      <c r="CF1598" s="30"/>
      <c r="CG1598" s="30"/>
      <c r="CH1598" s="30"/>
      <c r="CI1598" s="30"/>
      <c r="CJ1598" s="30"/>
      <c r="CK1598" s="30"/>
      <c r="CL1598" s="30"/>
      <c r="CM1598" s="30"/>
      <c r="CN1598" s="30"/>
      <c r="CO1598" s="30"/>
      <c r="CP1598" s="30"/>
      <c r="CQ1598" s="30"/>
      <c r="CR1598" s="30"/>
    </row>
    <row r="1599" spans="1:96" x14ac:dyDescent="0.25">
      <c r="A1599" s="30" t="s">
        <v>556</v>
      </c>
      <c r="B1599" s="30">
        <v>7528</v>
      </c>
      <c r="C1599" s="30" t="s">
        <v>2700</v>
      </c>
      <c r="D1599" s="30">
        <v>480</v>
      </c>
      <c r="E1599" s="30"/>
      <c r="F1599" s="30"/>
      <c r="G1599" s="30"/>
      <c r="H1599" s="30"/>
      <c r="I1599" s="30"/>
      <c r="J1599" s="30"/>
      <c r="K1599" s="30"/>
      <c r="L1599" s="30"/>
      <c r="M1599" s="30"/>
      <c r="N1599" s="30"/>
      <c r="O1599" s="30"/>
      <c r="P1599" s="30"/>
      <c r="Q1599" s="30"/>
      <c r="R1599" s="30"/>
      <c r="S1599" s="30"/>
      <c r="T1599" s="30"/>
      <c r="U1599" s="30"/>
      <c r="V1599" s="30"/>
      <c r="W1599" s="30"/>
      <c r="X1599" s="30"/>
      <c r="Y1599" s="30"/>
      <c r="Z1599" s="30"/>
      <c r="AA1599" s="30"/>
      <c r="AB1599" s="30"/>
      <c r="AC1599" s="30"/>
      <c r="AD1599" s="30"/>
      <c r="AE1599" s="30"/>
      <c r="AF1599" s="30"/>
      <c r="AG1599" s="30"/>
      <c r="AH1599" s="30"/>
      <c r="AI1599" s="30"/>
      <c r="AJ1599" s="30"/>
      <c r="AK1599" s="30"/>
      <c r="AL1599" s="30"/>
      <c r="AM1599" s="30"/>
      <c r="AN1599" s="30"/>
      <c r="AO1599" s="30"/>
      <c r="AP1599" s="30"/>
      <c r="AQ1599" s="30"/>
      <c r="AR1599" s="30"/>
      <c r="AS1599" s="30"/>
      <c r="AT1599" s="30"/>
      <c r="AU1599" s="30"/>
      <c r="AV1599" s="30"/>
      <c r="AW1599" s="30"/>
      <c r="AX1599" s="30"/>
      <c r="AY1599" s="30"/>
      <c r="AZ1599" s="30"/>
      <c r="BA1599" s="30"/>
      <c r="BB1599" s="30"/>
      <c r="BC1599" s="30"/>
      <c r="BD1599" s="30"/>
      <c r="BE1599" s="30"/>
      <c r="BF1599" s="30"/>
      <c r="BG1599" s="30"/>
      <c r="BH1599" s="30"/>
      <c r="BI1599" s="30"/>
      <c r="BJ1599" s="30"/>
      <c r="BK1599" s="30"/>
      <c r="BL1599" s="30"/>
      <c r="BM1599" s="30"/>
      <c r="BN1599" s="30"/>
      <c r="BO1599" s="30"/>
      <c r="BP1599" s="30"/>
      <c r="BQ1599" s="30"/>
      <c r="BR1599" s="30"/>
      <c r="BS1599" s="30"/>
      <c r="BT1599" s="30"/>
      <c r="BU1599" s="30"/>
      <c r="BV1599" s="30"/>
      <c r="BW1599" s="30"/>
      <c r="BX1599" s="30"/>
      <c r="BY1599" s="30"/>
      <c r="BZ1599" s="30"/>
      <c r="CA1599" s="30"/>
      <c r="CB1599" s="30"/>
      <c r="CC1599" s="30"/>
      <c r="CD1599" s="30"/>
      <c r="CE1599" s="30"/>
      <c r="CF1599" s="30"/>
      <c r="CG1599" s="30"/>
      <c r="CH1599" s="30"/>
      <c r="CI1599" s="30"/>
      <c r="CJ1599" s="30"/>
      <c r="CK1599" s="30"/>
      <c r="CL1599" s="30"/>
      <c r="CM1599" s="30"/>
      <c r="CN1599" s="30"/>
      <c r="CO1599" s="30"/>
      <c r="CP1599" s="30"/>
      <c r="CQ1599" s="30"/>
      <c r="CR1599" s="30"/>
    </row>
    <row r="1600" spans="1:96" x14ac:dyDescent="0.25">
      <c r="A1600" s="30" t="s">
        <v>557</v>
      </c>
      <c r="B1600" s="30">
        <v>7529</v>
      </c>
      <c r="C1600" s="30" t="s">
        <v>2666</v>
      </c>
      <c r="D1600" s="30">
        <v>1420</v>
      </c>
      <c r="E1600" s="30"/>
      <c r="F1600" s="30"/>
      <c r="G1600" s="30"/>
      <c r="H1600" s="30"/>
      <c r="I1600" s="30"/>
      <c r="J1600" s="30"/>
      <c r="K1600" s="30"/>
      <c r="L1600" s="30"/>
      <c r="M1600" s="30"/>
      <c r="N1600" s="30"/>
      <c r="O1600" s="30"/>
      <c r="P1600" s="30"/>
      <c r="Q1600" s="30"/>
      <c r="R1600" s="30"/>
      <c r="S1600" s="30"/>
      <c r="T1600" s="30"/>
      <c r="U1600" s="30"/>
      <c r="V1600" s="30"/>
      <c r="W1600" s="30"/>
      <c r="X1600" s="30"/>
      <c r="Y1600" s="30"/>
      <c r="Z1600" s="30"/>
      <c r="AA1600" s="30"/>
      <c r="AB1600" s="30"/>
      <c r="AC1600" s="30"/>
      <c r="AD1600" s="30"/>
      <c r="AE1600" s="30"/>
      <c r="AF1600" s="30"/>
      <c r="AG1600" s="30"/>
      <c r="AH1600" s="30"/>
      <c r="AI1600" s="30"/>
      <c r="AJ1600" s="30"/>
      <c r="AK1600" s="30"/>
      <c r="AL1600" s="30"/>
      <c r="AM1600" s="30"/>
      <c r="AN1600" s="30"/>
      <c r="AO1600" s="30"/>
      <c r="AP1600" s="30"/>
      <c r="AQ1600" s="30"/>
      <c r="AR1600" s="30"/>
      <c r="AS1600" s="30"/>
      <c r="AT1600" s="30"/>
      <c r="AU1600" s="30"/>
      <c r="AV1600" s="30"/>
      <c r="AW1600" s="30"/>
      <c r="AX1600" s="30"/>
      <c r="AY1600" s="30"/>
      <c r="AZ1600" s="30"/>
      <c r="BA1600" s="30"/>
      <c r="BB1600" s="30"/>
      <c r="BC1600" s="30"/>
      <c r="BD1600" s="30"/>
      <c r="BE1600" s="30"/>
      <c r="BF1600" s="30"/>
      <c r="BG1600" s="30"/>
      <c r="BH1600" s="30"/>
      <c r="BI1600" s="30"/>
      <c r="BJ1600" s="30"/>
      <c r="BK1600" s="30"/>
      <c r="BL1600" s="30"/>
      <c r="BM1600" s="30"/>
      <c r="BN1600" s="30"/>
      <c r="BO1600" s="30"/>
      <c r="BP1600" s="30"/>
      <c r="BQ1600" s="30"/>
      <c r="BR1600" s="30"/>
      <c r="BS1600" s="30"/>
      <c r="BT1600" s="30"/>
      <c r="BU1600" s="30"/>
      <c r="BV1600" s="30"/>
      <c r="BW1600" s="30"/>
      <c r="BX1600" s="30"/>
      <c r="BY1600" s="30"/>
      <c r="BZ1600" s="30"/>
      <c r="CA1600" s="30"/>
      <c r="CB1600" s="30"/>
      <c r="CC1600" s="30"/>
      <c r="CD1600" s="30"/>
      <c r="CE1600" s="30"/>
      <c r="CF1600" s="30"/>
      <c r="CG1600" s="30"/>
      <c r="CH1600" s="30"/>
      <c r="CI1600" s="30"/>
      <c r="CJ1600" s="30"/>
      <c r="CK1600" s="30"/>
      <c r="CL1600" s="30"/>
      <c r="CM1600" s="30"/>
      <c r="CN1600" s="30"/>
      <c r="CO1600" s="30"/>
      <c r="CP1600" s="30"/>
      <c r="CQ1600" s="30"/>
      <c r="CR1600" s="30"/>
    </row>
    <row r="1601" spans="1:96" x14ac:dyDescent="0.25">
      <c r="A1601" s="30" t="s">
        <v>558</v>
      </c>
      <c r="B1601" s="30">
        <v>7530</v>
      </c>
      <c r="C1601" s="30" t="s">
        <v>2640</v>
      </c>
      <c r="D1601" s="30">
        <v>2700</v>
      </c>
      <c r="E1601" s="30"/>
      <c r="F1601" s="30"/>
      <c r="G1601" s="30"/>
      <c r="H1601" s="30"/>
      <c r="I1601" s="30"/>
      <c r="J1601" s="30"/>
      <c r="K1601" s="30"/>
      <c r="L1601" s="30"/>
      <c r="M1601" s="30"/>
      <c r="N1601" s="30"/>
      <c r="O1601" s="30"/>
      <c r="P1601" s="30"/>
      <c r="Q1601" s="30"/>
      <c r="R1601" s="30"/>
      <c r="S1601" s="30"/>
      <c r="T1601" s="30"/>
      <c r="U1601" s="30"/>
      <c r="V1601" s="30"/>
      <c r="W1601" s="30"/>
      <c r="X1601" s="30"/>
      <c r="Y1601" s="30"/>
      <c r="Z1601" s="30"/>
      <c r="AA1601" s="30"/>
      <c r="AB1601" s="30"/>
      <c r="AC1601" s="30"/>
      <c r="AD1601" s="30"/>
      <c r="AE1601" s="30"/>
      <c r="AF1601" s="30"/>
      <c r="AG1601" s="30"/>
      <c r="AH1601" s="30"/>
      <c r="AI1601" s="30"/>
      <c r="AJ1601" s="30"/>
      <c r="AK1601" s="30"/>
      <c r="AL1601" s="30"/>
      <c r="AM1601" s="30"/>
      <c r="AN1601" s="30"/>
      <c r="AO1601" s="30"/>
      <c r="AP1601" s="30"/>
      <c r="AQ1601" s="30"/>
      <c r="AR1601" s="30"/>
      <c r="AS1601" s="30"/>
      <c r="AT1601" s="30"/>
      <c r="AU1601" s="30"/>
      <c r="AV1601" s="30"/>
      <c r="AW1601" s="30"/>
      <c r="AX1601" s="30"/>
      <c r="AY1601" s="30"/>
      <c r="AZ1601" s="30"/>
      <c r="BA1601" s="30"/>
      <c r="BB1601" s="30"/>
      <c r="BC1601" s="30"/>
      <c r="BD1601" s="30"/>
      <c r="BE1601" s="30"/>
      <c r="BF1601" s="30"/>
      <c r="BG1601" s="30"/>
      <c r="BH1601" s="30"/>
      <c r="BI1601" s="30"/>
      <c r="BJ1601" s="30"/>
      <c r="BK1601" s="30"/>
      <c r="BL1601" s="30"/>
      <c r="BM1601" s="30"/>
      <c r="BN1601" s="30"/>
      <c r="BO1601" s="30"/>
      <c r="BP1601" s="30"/>
      <c r="BQ1601" s="30"/>
      <c r="BR1601" s="30"/>
      <c r="BS1601" s="30"/>
      <c r="BT1601" s="30"/>
      <c r="BU1601" s="30"/>
      <c r="BV1601" s="30"/>
      <c r="BW1601" s="30"/>
      <c r="BX1601" s="30"/>
      <c r="BY1601" s="30"/>
      <c r="BZ1601" s="30"/>
      <c r="CA1601" s="30"/>
      <c r="CB1601" s="30"/>
      <c r="CC1601" s="30"/>
      <c r="CD1601" s="30"/>
      <c r="CE1601" s="30"/>
      <c r="CF1601" s="30"/>
      <c r="CG1601" s="30"/>
      <c r="CH1601" s="30"/>
      <c r="CI1601" s="30"/>
      <c r="CJ1601" s="30"/>
      <c r="CK1601" s="30"/>
      <c r="CL1601" s="30"/>
      <c r="CM1601" s="30"/>
      <c r="CN1601" s="30"/>
      <c r="CO1601" s="30"/>
      <c r="CP1601" s="30"/>
      <c r="CQ1601" s="30"/>
      <c r="CR1601" s="30"/>
    </row>
    <row r="1602" spans="1:96" x14ac:dyDescent="0.25">
      <c r="A1602" s="30" t="s">
        <v>559</v>
      </c>
      <c r="B1602" s="30">
        <v>7534</v>
      </c>
      <c r="C1602" s="30" t="s">
        <v>2640</v>
      </c>
      <c r="D1602" s="30">
        <v>2700</v>
      </c>
      <c r="E1602" s="30"/>
      <c r="F1602" s="30"/>
      <c r="G1602" s="30"/>
      <c r="H1602" s="30"/>
      <c r="I1602" s="30"/>
      <c r="J1602" s="30"/>
      <c r="K1602" s="30"/>
      <c r="L1602" s="30"/>
      <c r="M1602" s="30"/>
      <c r="N1602" s="30"/>
      <c r="O1602" s="30"/>
      <c r="P1602" s="30"/>
      <c r="Q1602" s="30"/>
      <c r="R1602" s="30"/>
      <c r="S1602" s="30"/>
      <c r="T1602" s="30"/>
      <c r="U1602" s="30"/>
      <c r="V1602" s="30"/>
      <c r="W1602" s="30"/>
      <c r="X1602" s="30"/>
      <c r="Y1602" s="30"/>
      <c r="Z1602" s="30"/>
      <c r="AA1602" s="30"/>
      <c r="AB1602" s="30"/>
      <c r="AC1602" s="30"/>
      <c r="AD1602" s="30"/>
      <c r="AE1602" s="30"/>
      <c r="AF1602" s="30"/>
      <c r="AG1602" s="30"/>
      <c r="AH1602" s="30"/>
      <c r="AI1602" s="30"/>
      <c r="AJ1602" s="30"/>
      <c r="AK1602" s="30"/>
      <c r="AL1602" s="30"/>
      <c r="AM1602" s="30"/>
      <c r="AN1602" s="30"/>
      <c r="AO1602" s="30"/>
      <c r="AP1602" s="30"/>
      <c r="AQ1602" s="30"/>
      <c r="AR1602" s="30"/>
      <c r="AS1602" s="30"/>
      <c r="AT1602" s="30"/>
      <c r="AU1602" s="30"/>
      <c r="AV1602" s="30"/>
      <c r="AW1602" s="30"/>
      <c r="AX1602" s="30"/>
      <c r="AY1602" s="30"/>
      <c r="AZ1602" s="30"/>
      <c r="BA1602" s="30"/>
      <c r="BB1602" s="30"/>
      <c r="BC1602" s="30"/>
      <c r="BD1602" s="30"/>
      <c r="BE1602" s="30"/>
      <c r="BF1602" s="30"/>
      <c r="BG1602" s="30"/>
      <c r="BH1602" s="30"/>
      <c r="BI1602" s="30"/>
      <c r="BJ1602" s="30"/>
      <c r="BK1602" s="30"/>
      <c r="BL1602" s="30"/>
      <c r="BM1602" s="30"/>
      <c r="BN1602" s="30"/>
      <c r="BO1602" s="30"/>
      <c r="BP1602" s="30"/>
      <c r="BQ1602" s="30"/>
      <c r="BR1602" s="30"/>
      <c r="BS1602" s="30"/>
      <c r="BT1602" s="30"/>
      <c r="BU1602" s="30"/>
      <c r="BV1602" s="30"/>
      <c r="BW1602" s="30"/>
      <c r="BX1602" s="30"/>
      <c r="BY1602" s="30"/>
      <c r="BZ1602" s="30"/>
      <c r="CA1602" s="30"/>
      <c r="CB1602" s="30"/>
      <c r="CC1602" s="30"/>
      <c r="CD1602" s="30"/>
      <c r="CE1602" s="30"/>
      <c r="CF1602" s="30"/>
      <c r="CG1602" s="30"/>
      <c r="CH1602" s="30"/>
      <c r="CI1602" s="30"/>
      <c r="CJ1602" s="30"/>
      <c r="CK1602" s="30"/>
      <c r="CL1602" s="30"/>
      <c r="CM1602" s="30"/>
      <c r="CN1602" s="30"/>
      <c r="CO1602" s="30"/>
      <c r="CP1602" s="30"/>
      <c r="CQ1602" s="30"/>
      <c r="CR1602" s="30"/>
    </row>
    <row r="1603" spans="1:96" x14ac:dyDescent="0.25">
      <c r="A1603" s="30" t="s">
        <v>560</v>
      </c>
      <c r="B1603" s="30">
        <v>7556</v>
      </c>
      <c r="C1603" s="30" t="s">
        <v>2651</v>
      </c>
      <c r="D1603" s="30">
        <v>1010</v>
      </c>
      <c r="E1603" s="30"/>
      <c r="F1603" s="30"/>
      <c r="G1603" s="30"/>
      <c r="H1603" s="30"/>
      <c r="I1603" s="30"/>
      <c r="J1603" s="30"/>
      <c r="K1603" s="30"/>
      <c r="L1603" s="30"/>
      <c r="M1603" s="30"/>
      <c r="N1603" s="30"/>
      <c r="O1603" s="30"/>
      <c r="P1603" s="30"/>
      <c r="Q1603" s="30"/>
      <c r="R1603" s="30"/>
      <c r="S1603" s="30"/>
      <c r="T1603" s="30"/>
      <c r="U1603" s="30"/>
      <c r="V1603" s="30"/>
      <c r="W1603" s="30"/>
      <c r="X1603" s="30"/>
      <c r="Y1603" s="30"/>
      <c r="Z1603" s="30"/>
      <c r="AA1603" s="30"/>
      <c r="AB1603" s="30"/>
      <c r="AC1603" s="30"/>
      <c r="AD1603" s="30"/>
      <c r="AE1603" s="30"/>
      <c r="AF1603" s="30"/>
      <c r="AG1603" s="30"/>
      <c r="AH1603" s="30"/>
      <c r="AI1603" s="30"/>
      <c r="AJ1603" s="30"/>
      <c r="AK1603" s="30"/>
      <c r="AL1603" s="30"/>
      <c r="AM1603" s="30"/>
      <c r="AN1603" s="30"/>
      <c r="AO1603" s="30"/>
      <c r="AP1603" s="30"/>
      <c r="AQ1603" s="30"/>
      <c r="AR1603" s="30"/>
      <c r="AS1603" s="30"/>
      <c r="AT1603" s="30"/>
      <c r="AU1603" s="30"/>
      <c r="AV1603" s="30"/>
      <c r="AW1603" s="30"/>
      <c r="AX1603" s="30"/>
      <c r="AY1603" s="30"/>
      <c r="AZ1603" s="30"/>
      <c r="BA1603" s="30"/>
      <c r="BB1603" s="30"/>
      <c r="BC1603" s="30"/>
      <c r="BD1603" s="30"/>
      <c r="BE1603" s="30"/>
      <c r="BF1603" s="30"/>
      <c r="BG1603" s="30"/>
      <c r="BH1603" s="30"/>
      <c r="BI1603" s="30"/>
      <c r="BJ1603" s="30"/>
      <c r="BK1603" s="30"/>
      <c r="BL1603" s="30"/>
      <c r="BM1603" s="30"/>
      <c r="BN1603" s="30"/>
      <c r="BO1603" s="30"/>
      <c r="BP1603" s="30"/>
      <c r="BQ1603" s="30"/>
      <c r="BR1603" s="30"/>
      <c r="BS1603" s="30"/>
      <c r="BT1603" s="30"/>
      <c r="BU1603" s="30"/>
      <c r="BV1603" s="30"/>
      <c r="BW1603" s="30"/>
      <c r="BX1603" s="30"/>
      <c r="BY1603" s="30"/>
      <c r="BZ1603" s="30"/>
      <c r="CA1603" s="30"/>
      <c r="CB1603" s="30"/>
      <c r="CC1603" s="30"/>
      <c r="CD1603" s="30"/>
      <c r="CE1603" s="30"/>
      <c r="CF1603" s="30"/>
      <c r="CG1603" s="30"/>
      <c r="CH1603" s="30"/>
      <c r="CI1603" s="30"/>
      <c r="CJ1603" s="30"/>
      <c r="CK1603" s="30"/>
      <c r="CL1603" s="30"/>
      <c r="CM1603" s="30"/>
      <c r="CN1603" s="30"/>
      <c r="CO1603" s="30"/>
      <c r="CP1603" s="30"/>
      <c r="CQ1603" s="30"/>
      <c r="CR1603" s="30"/>
    </row>
    <row r="1604" spans="1:96" x14ac:dyDescent="0.25">
      <c r="A1604" s="30" t="s">
        <v>561</v>
      </c>
      <c r="B1604" s="30">
        <v>7554</v>
      </c>
      <c r="C1604" s="30" t="s">
        <v>2642</v>
      </c>
      <c r="D1604" s="30">
        <v>880</v>
      </c>
      <c r="E1604" s="30"/>
      <c r="F1604" s="30"/>
      <c r="G1604" s="30"/>
      <c r="H1604" s="30"/>
      <c r="I1604" s="30"/>
      <c r="J1604" s="30"/>
      <c r="K1604" s="30"/>
      <c r="L1604" s="30"/>
      <c r="M1604" s="30"/>
      <c r="N1604" s="30"/>
      <c r="O1604" s="30"/>
      <c r="P1604" s="30"/>
      <c r="Q1604" s="30"/>
      <c r="R1604" s="30"/>
      <c r="S1604" s="30"/>
      <c r="T1604" s="30"/>
      <c r="U1604" s="30"/>
      <c r="V1604" s="30"/>
      <c r="W1604" s="30"/>
      <c r="X1604" s="30"/>
      <c r="Y1604" s="30"/>
      <c r="Z1604" s="30"/>
      <c r="AA1604" s="30"/>
      <c r="AB1604" s="30"/>
      <c r="AC1604" s="30"/>
      <c r="AD1604" s="30"/>
      <c r="AE1604" s="30"/>
      <c r="AF1604" s="30"/>
      <c r="AG1604" s="30"/>
      <c r="AH1604" s="30"/>
      <c r="AI1604" s="30"/>
      <c r="AJ1604" s="30"/>
      <c r="AK1604" s="30"/>
      <c r="AL1604" s="30"/>
      <c r="AM1604" s="30"/>
      <c r="AN1604" s="30"/>
      <c r="AO1604" s="30"/>
      <c r="AP1604" s="30"/>
      <c r="AQ1604" s="30"/>
      <c r="AR1604" s="30"/>
      <c r="AS1604" s="30"/>
      <c r="AT1604" s="30"/>
      <c r="AU1604" s="30"/>
      <c r="AV1604" s="30"/>
      <c r="AW1604" s="30"/>
      <c r="AX1604" s="30"/>
      <c r="AY1604" s="30"/>
      <c r="AZ1604" s="30"/>
      <c r="BA1604" s="30"/>
      <c r="BB1604" s="30"/>
      <c r="BC1604" s="30"/>
      <c r="BD1604" s="30"/>
      <c r="BE1604" s="30"/>
      <c r="BF1604" s="30"/>
      <c r="BG1604" s="30"/>
      <c r="BH1604" s="30"/>
      <c r="BI1604" s="30"/>
      <c r="BJ1604" s="30"/>
      <c r="BK1604" s="30"/>
      <c r="BL1604" s="30"/>
      <c r="BM1604" s="30"/>
      <c r="BN1604" s="30"/>
      <c r="BO1604" s="30"/>
      <c r="BP1604" s="30"/>
      <c r="BQ1604" s="30"/>
      <c r="BR1604" s="30"/>
      <c r="BS1604" s="30"/>
      <c r="BT1604" s="30"/>
      <c r="BU1604" s="30"/>
      <c r="BV1604" s="30"/>
      <c r="BW1604" s="30"/>
      <c r="BX1604" s="30"/>
      <c r="BY1604" s="30"/>
      <c r="BZ1604" s="30"/>
      <c r="CA1604" s="30"/>
      <c r="CB1604" s="30"/>
      <c r="CC1604" s="30"/>
      <c r="CD1604" s="30"/>
      <c r="CE1604" s="30"/>
      <c r="CF1604" s="30"/>
      <c r="CG1604" s="30"/>
      <c r="CH1604" s="30"/>
      <c r="CI1604" s="30"/>
      <c r="CJ1604" s="30"/>
      <c r="CK1604" s="30"/>
      <c r="CL1604" s="30"/>
      <c r="CM1604" s="30"/>
      <c r="CN1604" s="30"/>
      <c r="CO1604" s="30"/>
      <c r="CP1604" s="30"/>
      <c r="CQ1604" s="30"/>
      <c r="CR1604" s="30"/>
    </row>
    <row r="1605" spans="1:96" x14ac:dyDescent="0.25">
      <c r="A1605" s="30" t="s">
        <v>562</v>
      </c>
      <c r="B1605" s="30">
        <v>7558</v>
      </c>
      <c r="C1605" s="30" t="s">
        <v>2696</v>
      </c>
      <c r="D1605" s="30">
        <v>180</v>
      </c>
      <c r="E1605" s="30"/>
      <c r="F1605" s="30"/>
      <c r="G1605" s="30"/>
      <c r="H1605" s="30"/>
      <c r="I1605" s="30"/>
      <c r="J1605" s="30"/>
      <c r="K1605" s="30"/>
      <c r="L1605" s="30"/>
      <c r="M1605" s="30"/>
      <c r="N1605" s="30"/>
      <c r="O1605" s="30"/>
      <c r="P1605" s="30"/>
      <c r="Q1605" s="30"/>
      <c r="R1605" s="30"/>
      <c r="S1605" s="30"/>
      <c r="T1605" s="30"/>
      <c r="U1605" s="30"/>
      <c r="V1605" s="30"/>
      <c r="W1605" s="30"/>
      <c r="X1605" s="30"/>
      <c r="Y1605" s="30"/>
      <c r="Z1605" s="30"/>
      <c r="AA1605" s="30"/>
      <c r="AB1605" s="30"/>
      <c r="AC1605" s="30"/>
      <c r="AD1605" s="30"/>
      <c r="AE1605" s="30"/>
      <c r="AF1605" s="30"/>
      <c r="AG1605" s="30"/>
      <c r="AH1605" s="30"/>
      <c r="AI1605" s="30"/>
      <c r="AJ1605" s="30"/>
      <c r="AK1605" s="30"/>
      <c r="AL1605" s="30"/>
      <c r="AM1605" s="30"/>
      <c r="AN1605" s="30"/>
      <c r="AO1605" s="30"/>
      <c r="AP1605" s="30"/>
      <c r="AQ1605" s="30"/>
      <c r="AR1605" s="30"/>
      <c r="AS1605" s="30"/>
      <c r="AT1605" s="30"/>
      <c r="AU1605" s="30"/>
      <c r="AV1605" s="30"/>
      <c r="AW1605" s="30"/>
      <c r="AX1605" s="30"/>
      <c r="AY1605" s="30"/>
      <c r="AZ1605" s="30"/>
      <c r="BA1605" s="30"/>
      <c r="BB1605" s="30"/>
      <c r="BC1605" s="30"/>
      <c r="BD1605" s="30"/>
      <c r="BE1605" s="30"/>
      <c r="BF1605" s="30"/>
      <c r="BG1605" s="30"/>
      <c r="BH1605" s="30"/>
      <c r="BI1605" s="30"/>
      <c r="BJ1605" s="30"/>
      <c r="BK1605" s="30"/>
      <c r="BL1605" s="30"/>
      <c r="BM1605" s="30"/>
      <c r="BN1605" s="30"/>
      <c r="BO1605" s="30"/>
      <c r="BP1605" s="30"/>
      <c r="BQ1605" s="30"/>
      <c r="BR1605" s="30"/>
      <c r="BS1605" s="30"/>
      <c r="BT1605" s="30"/>
      <c r="BU1605" s="30"/>
      <c r="BV1605" s="30"/>
      <c r="BW1605" s="30"/>
      <c r="BX1605" s="30"/>
      <c r="BY1605" s="30"/>
      <c r="BZ1605" s="30"/>
      <c r="CA1605" s="30"/>
      <c r="CB1605" s="30"/>
      <c r="CC1605" s="30"/>
      <c r="CD1605" s="30"/>
      <c r="CE1605" s="30"/>
      <c r="CF1605" s="30"/>
      <c r="CG1605" s="30"/>
      <c r="CH1605" s="30"/>
      <c r="CI1605" s="30"/>
      <c r="CJ1605" s="30"/>
      <c r="CK1605" s="30"/>
      <c r="CL1605" s="30"/>
      <c r="CM1605" s="30"/>
      <c r="CN1605" s="30"/>
      <c r="CO1605" s="30"/>
      <c r="CP1605" s="30"/>
      <c r="CQ1605" s="30"/>
      <c r="CR1605" s="30"/>
    </row>
    <row r="1606" spans="1:96" x14ac:dyDescent="0.25">
      <c r="A1606" s="30" t="s">
        <v>563</v>
      </c>
      <c r="B1606" s="30">
        <v>7562</v>
      </c>
      <c r="C1606" s="30" t="s">
        <v>2647</v>
      </c>
      <c r="D1606" s="30">
        <v>900</v>
      </c>
      <c r="E1606" s="30"/>
      <c r="F1606" s="30"/>
      <c r="G1606" s="30"/>
      <c r="H1606" s="30"/>
      <c r="I1606" s="30"/>
      <c r="J1606" s="30"/>
      <c r="K1606" s="30"/>
      <c r="L1606" s="30"/>
      <c r="M1606" s="30"/>
      <c r="N1606" s="30"/>
      <c r="O1606" s="30"/>
      <c r="P1606" s="30"/>
      <c r="Q1606" s="30"/>
      <c r="R1606" s="30"/>
      <c r="S1606" s="30"/>
      <c r="T1606" s="30"/>
      <c r="U1606" s="30"/>
      <c r="V1606" s="30"/>
      <c r="W1606" s="30"/>
      <c r="X1606" s="30"/>
      <c r="Y1606" s="30"/>
      <c r="Z1606" s="30"/>
      <c r="AA1606" s="30"/>
      <c r="AB1606" s="30"/>
      <c r="AC1606" s="30"/>
      <c r="AD1606" s="30"/>
      <c r="AE1606" s="30"/>
      <c r="AF1606" s="30"/>
      <c r="AG1606" s="30"/>
      <c r="AH1606" s="30"/>
      <c r="AI1606" s="30"/>
      <c r="AJ1606" s="30"/>
      <c r="AK1606" s="30"/>
      <c r="AL1606" s="30"/>
      <c r="AM1606" s="30"/>
      <c r="AN1606" s="30"/>
      <c r="AO1606" s="30"/>
      <c r="AP1606" s="30"/>
      <c r="AQ1606" s="30"/>
      <c r="AR1606" s="30"/>
      <c r="AS1606" s="30"/>
      <c r="AT1606" s="30"/>
      <c r="AU1606" s="30"/>
      <c r="AV1606" s="30"/>
      <c r="AW1606" s="30"/>
      <c r="AX1606" s="30"/>
      <c r="AY1606" s="30"/>
      <c r="AZ1606" s="30"/>
      <c r="BA1606" s="30"/>
      <c r="BB1606" s="30"/>
      <c r="BC1606" s="30"/>
      <c r="BD1606" s="30"/>
      <c r="BE1606" s="30"/>
      <c r="BF1606" s="30"/>
      <c r="BG1606" s="30"/>
      <c r="BH1606" s="30"/>
      <c r="BI1606" s="30"/>
      <c r="BJ1606" s="30"/>
      <c r="BK1606" s="30"/>
      <c r="BL1606" s="30"/>
      <c r="BM1606" s="30"/>
      <c r="BN1606" s="30"/>
      <c r="BO1606" s="30"/>
      <c r="BP1606" s="30"/>
      <c r="BQ1606" s="30"/>
      <c r="BR1606" s="30"/>
      <c r="BS1606" s="30"/>
      <c r="BT1606" s="30"/>
      <c r="BU1606" s="30"/>
      <c r="BV1606" s="30"/>
      <c r="BW1606" s="30"/>
      <c r="BX1606" s="30"/>
      <c r="BY1606" s="30"/>
      <c r="BZ1606" s="30"/>
      <c r="CA1606" s="30"/>
      <c r="CB1606" s="30"/>
      <c r="CC1606" s="30"/>
      <c r="CD1606" s="30"/>
      <c r="CE1606" s="30"/>
      <c r="CF1606" s="30"/>
      <c r="CG1606" s="30"/>
      <c r="CH1606" s="30"/>
      <c r="CI1606" s="30"/>
      <c r="CJ1606" s="30"/>
      <c r="CK1606" s="30"/>
      <c r="CL1606" s="30"/>
      <c r="CM1606" s="30"/>
      <c r="CN1606" s="30"/>
      <c r="CO1606" s="30"/>
      <c r="CP1606" s="30"/>
      <c r="CQ1606" s="30"/>
      <c r="CR1606" s="30"/>
    </row>
    <row r="1607" spans="1:96" x14ac:dyDescent="0.25">
      <c r="A1607" s="30" t="s">
        <v>564</v>
      </c>
      <c r="B1607" s="30">
        <v>5607</v>
      </c>
      <c r="C1607" s="30" t="s">
        <v>2647</v>
      </c>
      <c r="D1607" s="30">
        <v>900</v>
      </c>
      <c r="E1607" s="30"/>
      <c r="F1607" s="30"/>
      <c r="G1607" s="30"/>
      <c r="H1607" s="30"/>
      <c r="I1607" s="30"/>
      <c r="J1607" s="30"/>
      <c r="K1607" s="30"/>
      <c r="L1607" s="30"/>
      <c r="M1607" s="30"/>
      <c r="N1607" s="30"/>
      <c r="O1607" s="30"/>
      <c r="P1607" s="30"/>
      <c r="Q1607" s="30"/>
      <c r="R1607" s="30"/>
      <c r="S1607" s="30"/>
      <c r="T1607" s="30"/>
      <c r="U1607" s="30"/>
      <c r="V1607" s="30"/>
      <c r="W1607" s="30"/>
      <c r="X1607" s="30"/>
      <c r="Y1607" s="30"/>
      <c r="Z1607" s="30"/>
      <c r="AA1607" s="30"/>
      <c r="AB1607" s="30"/>
      <c r="AC1607" s="30"/>
      <c r="AD1607" s="30"/>
      <c r="AE1607" s="30"/>
      <c r="AF1607" s="30"/>
      <c r="AG1607" s="30"/>
      <c r="AH1607" s="30"/>
      <c r="AI1607" s="30"/>
      <c r="AJ1607" s="30"/>
      <c r="AK1607" s="30"/>
      <c r="AL1607" s="30"/>
      <c r="AM1607" s="30"/>
      <c r="AN1607" s="30"/>
      <c r="AO1607" s="30"/>
      <c r="AP1607" s="30"/>
      <c r="AQ1607" s="30"/>
      <c r="AR1607" s="30"/>
      <c r="AS1607" s="30"/>
      <c r="AT1607" s="30"/>
      <c r="AU1607" s="30"/>
      <c r="AV1607" s="30"/>
      <c r="AW1607" s="30"/>
      <c r="AX1607" s="30"/>
      <c r="AY1607" s="30"/>
      <c r="AZ1607" s="30"/>
      <c r="BA1607" s="30"/>
      <c r="BB1607" s="30"/>
      <c r="BC1607" s="30"/>
      <c r="BD1607" s="30"/>
      <c r="BE1607" s="30"/>
      <c r="BF1607" s="30"/>
      <c r="BG1607" s="30"/>
      <c r="BH1607" s="30"/>
      <c r="BI1607" s="30"/>
      <c r="BJ1607" s="30"/>
      <c r="BK1607" s="30"/>
      <c r="BL1607" s="30"/>
      <c r="BM1607" s="30"/>
      <c r="BN1607" s="30"/>
      <c r="BO1607" s="30"/>
      <c r="BP1607" s="30"/>
      <c r="BQ1607" s="30"/>
      <c r="BR1607" s="30"/>
      <c r="BS1607" s="30"/>
      <c r="BT1607" s="30"/>
      <c r="BU1607" s="30"/>
      <c r="BV1607" s="30"/>
      <c r="BW1607" s="30"/>
      <c r="BX1607" s="30"/>
      <c r="BY1607" s="30"/>
      <c r="BZ1607" s="30"/>
      <c r="CA1607" s="30"/>
      <c r="CB1607" s="30"/>
      <c r="CC1607" s="30"/>
      <c r="CD1607" s="30"/>
      <c r="CE1607" s="30"/>
      <c r="CF1607" s="30"/>
      <c r="CG1607" s="30"/>
      <c r="CH1607" s="30"/>
      <c r="CI1607" s="30"/>
      <c r="CJ1607" s="30"/>
      <c r="CK1607" s="30"/>
      <c r="CL1607" s="30"/>
      <c r="CM1607" s="30"/>
      <c r="CN1607" s="30"/>
      <c r="CO1607" s="30"/>
      <c r="CP1607" s="30"/>
      <c r="CQ1607" s="30"/>
      <c r="CR1607" s="30"/>
    </row>
    <row r="1608" spans="1:96" x14ac:dyDescent="0.25">
      <c r="A1608" s="30" t="s">
        <v>565</v>
      </c>
      <c r="B1608" s="30">
        <v>7559</v>
      </c>
      <c r="C1608" s="30" t="s">
        <v>2706</v>
      </c>
      <c r="D1608" s="30">
        <v>130</v>
      </c>
      <c r="E1608" s="30"/>
      <c r="F1608" s="30"/>
      <c r="G1608" s="30"/>
      <c r="H1608" s="30"/>
      <c r="I1608" s="30"/>
      <c r="J1608" s="30"/>
      <c r="K1608" s="30"/>
      <c r="L1608" s="30"/>
      <c r="M1608" s="30"/>
      <c r="N1608" s="30"/>
      <c r="O1608" s="30"/>
      <c r="P1608" s="30"/>
      <c r="Q1608" s="30"/>
      <c r="R1608" s="30"/>
      <c r="S1608" s="30"/>
      <c r="T1608" s="30"/>
      <c r="U1608" s="30"/>
      <c r="V1608" s="30"/>
      <c r="W1608" s="30"/>
      <c r="X1608" s="30"/>
      <c r="Y1608" s="30"/>
      <c r="Z1608" s="30"/>
      <c r="AA1608" s="30"/>
      <c r="AB1608" s="30"/>
      <c r="AC1608" s="30"/>
      <c r="AD1608" s="30"/>
      <c r="AE1608" s="30"/>
      <c r="AF1608" s="30"/>
      <c r="AG1608" s="30"/>
      <c r="AH1608" s="30"/>
      <c r="AI1608" s="30"/>
      <c r="AJ1608" s="30"/>
      <c r="AK1608" s="30"/>
      <c r="AL1608" s="30"/>
      <c r="AM1608" s="30"/>
      <c r="AN1608" s="30"/>
      <c r="AO1608" s="30"/>
      <c r="AP1608" s="30"/>
      <c r="AQ1608" s="30"/>
      <c r="AR1608" s="30"/>
      <c r="AS1608" s="30"/>
      <c r="AT1608" s="30"/>
      <c r="AU1608" s="30"/>
      <c r="AV1608" s="30"/>
      <c r="AW1608" s="30"/>
      <c r="AX1608" s="30"/>
      <c r="AY1608" s="30"/>
      <c r="AZ1608" s="30"/>
      <c r="BA1608" s="30"/>
      <c r="BB1608" s="30"/>
      <c r="BC1608" s="30"/>
      <c r="BD1608" s="30"/>
      <c r="BE1608" s="30"/>
      <c r="BF1608" s="30"/>
      <c r="BG1608" s="30"/>
      <c r="BH1608" s="30"/>
      <c r="BI1608" s="30"/>
      <c r="BJ1608" s="30"/>
      <c r="BK1608" s="30"/>
      <c r="BL1608" s="30"/>
      <c r="BM1608" s="30"/>
      <c r="BN1608" s="30"/>
      <c r="BO1608" s="30"/>
      <c r="BP1608" s="30"/>
      <c r="BQ1608" s="30"/>
      <c r="BR1608" s="30"/>
      <c r="BS1608" s="30"/>
      <c r="BT1608" s="30"/>
      <c r="BU1608" s="30"/>
      <c r="BV1608" s="30"/>
      <c r="BW1608" s="30"/>
      <c r="BX1608" s="30"/>
      <c r="BY1608" s="30"/>
      <c r="BZ1608" s="30"/>
      <c r="CA1608" s="30"/>
      <c r="CB1608" s="30"/>
      <c r="CC1608" s="30"/>
      <c r="CD1608" s="30"/>
      <c r="CE1608" s="30"/>
      <c r="CF1608" s="30"/>
      <c r="CG1608" s="30"/>
      <c r="CH1608" s="30"/>
      <c r="CI1608" s="30"/>
      <c r="CJ1608" s="30"/>
      <c r="CK1608" s="30"/>
      <c r="CL1608" s="30"/>
      <c r="CM1608" s="30"/>
      <c r="CN1608" s="30"/>
      <c r="CO1608" s="30"/>
      <c r="CP1608" s="30"/>
      <c r="CQ1608" s="30"/>
      <c r="CR1608" s="30"/>
    </row>
    <row r="1609" spans="1:96" x14ac:dyDescent="0.25">
      <c r="A1609" s="30" t="s">
        <v>566</v>
      </c>
      <c r="B1609" s="30">
        <v>6772</v>
      </c>
      <c r="C1609" s="30" t="s">
        <v>2647</v>
      </c>
      <c r="D1609" s="30">
        <v>900</v>
      </c>
      <c r="E1609" s="30"/>
      <c r="F1609" s="30"/>
      <c r="G1609" s="30"/>
      <c r="H1609" s="30"/>
      <c r="I1609" s="30"/>
      <c r="J1609" s="30"/>
      <c r="K1609" s="30"/>
      <c r="L1609" s="30"/>
      <c r="M1609" s="30"/>
      <c r="N1609" s="30"/>
      <c r="O1609" s="30"/>
      <c r="P1609" s="30"/>
      <c r="Q1609" s="30"/>
      <c r="R1609" s="30"/>
      <c r="S1609" s="30"/>
      <c r="T1609" s="30"/>
      <c r="U1609" s="30"/>
      <c r="V1609" s="30"/>
      <c r="W1609" s="30"/>
      <c r="X1609" s="30"/>
      <c r="Y1609" s="30"/>
      <c r="Z1609" s="30"/>
      <c r="AA1609" s="30"/>
      <c r="AB1609" s="30"/>
      <c r="AC1609" s="30"/>
      <c r="AD1609" s="30"/>
      <c r="AE1609" s="30"/>
      <c r="AF1609" s="30"/>
      <c r="AG1609" s="30"/>
      <c r="AH1609" s="30"/>
      <c r="AI1609" s="30"/>
      <c r="AJ1609" s="30"/>
      <c r="AK1609" s="30"/>
      <c r="AL1609" s="30"/>
      <c r="AM1609" s="30"/>
      <c r="AN1609" s="30"/>
      <c r="AO1609" s="30"/>
      <c r="AP1609" s="30"/>
      <c r="AQ1609" s="30"/>
      <c r="AR1609" s="30"/>
      <c r="AS1609" s="30"/>
      <c r="AT1609" s="30"/>
      <c r="AU1609" s="30"/>
      <c r="AV1609" s="30"/>
      <c r="AW1609" s="30"/>
      <c r="AX1609" s="30"/>
      <c r="AY1609" s="30"/>
      <c r="AZ1609" s="30"/>
      <c r="BA1609" s="30"/>
      <c r="BB1609" s="30"/>
      <c r="BC1609" s="30"/>
      <c r="BD1609" s="30"/>
      <c r="BE1609" s="30"/>
      <c r="BF1609" s="30"/>
      <c r="BG1609" s="30"/>
      <c r="BH1609" s="30"/>
      <c r="BI1609" s="30"/>
      <c r="BJ1609" s="30"/>
      <c r="BK1609" s="30"/>
      <c r="BL1609" s="30"/>
      <c r="BM1609" s="30"/>
      <c r="BN1609" s="30"/>
      <c r="BO1609" s="30"/>
      <c r="BP1609" s="30"/>
      <c r="BQ1609" s="30"/>
      <c r="BR1609" s="30"/>
      <c r="BS1609" s="30"/>
      <c r="BT1609" s="30"/>
      <c r="BU1609" s="30"/>
      <c r="BV1609" s="30"/>
      <c r="BW1609" s="30"/>
      <c r="BX1609" s="30"/>
      <c r="BY1609" s="30"/>
      <c r="BZ1609" s="30"/>
      <c r="CA1609" s="30"/>
      <c r="CB1609" s="30"/>
      <c r="CC1609" s="30"/>
      <c r="CD1609" s="30"/>
      <c r="CE1609" s="30"/>
      <c r="CF1609" s="30"/>
      <c r="CG1609" s="30"/>
      <c r="CH1609" s="30"/>
      <c r="CI1609" s="30"/>
      <c r="CJ1609" s="30"/>
      <c r="CK1609" s="30"/>
      <c r="CL1609" s="30"/>
      <c r="CM1609" s="30"/>
      <c r="CN1609" s="30"/>
      <c r="CO1609" s="30"/>
      <c r="CP1609" s="30"/>
      <c r="CQ1609" s="30"/>
      <c r="CR1609" s="30"/>
    </row>
    <row r="1610" spans="1:96" x14ac:dyDescent="0.25">
      <c r="A1610" s="30" t="s">
        <v>567</v>
      </c>
      <c r="B1610" s="30">
        <v>7568</v>
      </c>
      <c r="C1610" s="30" t="s">
        <v>2940</v>
      </c>
      <c r="D1610" s="30">
        <v>500</v>
      </c>
      <c r="E1610" s="30"/>
      <c r="F1610" s="30"/>
      <c r="G1610" s="30"/>
      <c r="H1610" s="30"/>
      <c r="I1610" s="30"/>
      <c r="J1610" s="30"/>
      <c r="K1610" s="30"/>
      <c r="L1610" s="30"/>
      <c r="M1610" s="30"/>
      <c r="N1610" s="30"/>
      <c r="O1610" s="30"/>
      <c r="P1610" s="30"/>
      <c r="Q1610" s="30"/>
      <c r="R1610" s="30"/>
      <c r="S1610" s="30"/>
      <c r="T1610" s="30"/>
      <c r="U1610" s="30"/>
      <c r="V1610" s="30"/>
      <c r="W1610" s="30"/>
      <c r="X1610" s="30"/>
      <c r="Y1610" s="30"/>
      <c r="Z1610" s="30"/>
      <c r="AA1610" s="30"/>
      <c r="AB1610" s="30"/>
      <c r="AC1610" s="30"/>
      <c r="AD1610" s="30"/>
      <c r="AE1610" s="30"/>
      <c r="AF1610" s="30"/>
      <c r="AG1610" s="30"/>
      <c r="AH1610" s="30"/>
      <c r="AI1610" s="30"/>
      <c r="AJ1610" s="30"/>
      <c r="AK1610" s="30"/>
      <c r="AL1610" s="30"/>
      <c r="AM1610" s="30"/>
      <c r="AN1610" s="30"/>
      <c r="AO1610" s="30"/>
      <c r="AP1610" s="30"/>
      <c r="AQ1610" s="30"/>
      <c r="AR1610" s="30"/>
      <c r="AS1610" s="30"/>
      <c r="AT1610" s="30"/>
      <c r="AU1610" s="30"/>
      <c r="AV1610" s="30"/>
      <c r="AW1610" s="30"/>
      <c r="AX1610" s="30"/>
      <c r="AY1610" s="30"/>
      <c r="AZ1610" s="30"/>
      <c r="BA1610" s="30"/>
      <c r="BB1610" s="30"/>
      <c r="BC1610" s="30"/>
      <c r="BD1610" s="30"/>
      <c r="BE1610" s="30"/>
      <c r="BF1610" s="30"/>
      <c r="BG1610" s="30"/>
      <c r="BH1610" s="30"/>
      <c r="BI1610" s="30"/>
      <c r="BJ1610" s="30"/>
      <c r="BK1610" s="30"/>
      <c r="BL1610" s="30"/>
      <c r="BM1610" s="30"/>
      <c r="BN1610" s="30"/>
      <c r="BO1610" s="30"/>
      <c r="BP1610" s="30"/>
      <c r="BQ1610" s="30"/>
      <c r="BR1610" s="30"/>
      <c r="BS1610" s="30"/>
      <c r="BT1610" s="30"/>
      <c r="BU1610" s="30"/>
      <c r="BV1610" s="30"/>
      <c r="BW1610" s="30"/>
      <c r="BX1610" s="30"/>
      <c r="BY1610" s="30"/>
      <c r="BZ1610" s="30"/>
      <c r="CA1610" s="30"/>
      <c r="CB1610" s="30"/>
      <c r="CC1610" s="30"/>
      <c r="CD1610" s="30"/>
      <c r="CE1610" s="30"/>
      <c r="CF1610" s="30"/>
      <c r="CG1610" s="30"/>
      <c r="CH1610" s="30"/>
      <c r="CI1610" s="30"/>
      <c r="CJ1610" s="30"/>
      <c r="CK1610" s="30"/>
      <c r="CL1610" s="30"/>
      <c r="CM1610" s="30"/>
      <c r="CN1610" s="30"/>
      <c r="CO1610" s="30"/>
      <c r="CP1610" s="30"/>
      <c r="CQ1610" s="30"/>
      <c r="CR1610" s="30"/>
    </row>
    <row r="1611" spans="1:96" x14ac:dyDescent="0.25">
      <c r="A1611" s="30" t="s">
        <v>568</v>
      </c>
      <c r="B1611" s="30">
        <v>4680</v>
      </c>
      <c r="C1611" s="30" t="s">
        <v>2940</v>
      </c>
      <c r="D1611" s="30">
        <v>500</v>
      </c>
      <c r="E1611" s="30"/>
      <c r="F1611" s="30"/>
      <c r="G1611" s="30"/>
      <c r="H1611" s="30"/>
      <c r="I1611" s="30"/>
      <c r="J1611" s="30"/>
      <c r="K1611" s="30"/>
      <c r="L1611" s="30"/>
      <c r="M1611" s="30"/>
      <c r="N1611" s="30"/>
      <c r="O1611" s="30"/>
      <c r="P1611" s="30"/>
      <c r="Q1611" s="30"/>
      <c r="R1611" s="30"/>
      <c r="S1611" s="30"/>
      <c r="T1611" s="30"/>
      <c r="U1611" s="30"/>
      <c r="V1611" s="30"/>
      <c r="W1611" s="30"/>
      <c r="X1611" s="30"/>
      <c r="Y1611" s="30"/>
      <c r="Z1611" s="30"/>
      <c r="AA1611" s="30"/>
      <c r="AB1611" s="30"/>
      <c r="AC1611" s="30"/>
      <c r="AD1611" s="30"/>
      <c r="AE1611" s="30"/>
      <c r="AF1611" s="30"/>
      <c r="AG1611" s="30"/>
      <c r="AH1611" s="30"/>
      <c r="AI1611" s="30"/>
      <c r="AJ1611" s="30"/>
      <c r="AK1611" s="30"/>
      <c r="AL1611" s="30"/>
      <c r="AM1611" s="30"/>
      <c r="AN1611" s="30"/>
      <c r="AO1611" s="30"/>
      <c r="AP1611" s="30"/>
      <c r="AQ1611" s="30"/>
      <c r="AR1611" s="30"/>
      <c r="AS1611" s="30"/>
      <c r="AT1611" s="30"/>
      <c r="AU1611" s="30"/>
      <c r="AV1611" s="30"/>
      <c r="AW1611" s="30"/>
      <c r="AX1611" s="30"/>
      <c r="AY1611" s="30"/>
      <c r="AZ1611" s="30"/>
      <c r="BA1611" s="30"/>
      <c r="BB1611" s="30"/>
      <c r="BC1611" s="30"/>
      <c r="BD1611" s="30"/>
      <c r="BE1611" s="30"/>
      <c r="BF1611" s="30"/>
      <c r="BG1611" s="30"/>
      <c r="BH1611" s="30"/>
      <c r="BI1611" s="30"/>
      <c r="BJ1611" s="30"/>
      <c r="BK1611" s="30"/>
      <c r="BL1611" s="30"/>
      <c r="BM1611" s="30"/>
      <c r="BN1611" s="30"/>
      <c r="BO1611" s="30"/>
      <c r="BP1611" s="30"/>
      <c r="BQ1611" s="30"/>
      <c r="BR1611" s="30"/>
      <c r="BS1611" s="30"/>
      <c r="BT1611" s="30"/>
      <c r="BU1611" s="30"/>
      <c r="BV1611" s="30"/>
      <c r="BW1611" s="30"/>
      <c r="BX1611" s="30"/>
      <c r="BY1611" s="30"/>
      <c r="BZ1611" s="30"/>
      <c r="CA1611" s="30"/>
      <c r="CB1611" s="30"/>
      <c r="CC1611" s="30"/>
      <c r="CD1611" s="30"/>
      <c r="CE1611" s="30"/>
      <c r="CF1611" s="30"/>
      <c r="CG1611" s="30"/>
      <c r="CH1611" s="30"/>
      <c r="CI1611" s="30"/>
      <c r="CJ1611" s="30"/>
      <c r="CK1611" s="30"/>
      <c r="CL1611" s="30"/>
      <c r="CM1611" s="30"/>
      <c r="CN1611" s="30"/>
      <c r="CO1611" s="30"/>
      <c r="CP1611" s="30"/>
      <c r="CQ1611" s="30"/>
      <c r="CR1611" s="30"/>
    </row>
    <row r="1612" spans="1:96" x14ac:dyDescent="0.25">
      <c r="A1612" s="30" t="s">
        <v>569</v>
      </c>
      <c r="B1612" s="30">
        <v>7578</v>
      </c>
      <c r="C1612" s="30" t="s">
        <v>2642</v>
      </c>
      <c r="D1612" s="30">
        <v>880</v>
      </c>
      <c r="E1612" s="30"/>
      <c r="F1612" s="30"/>
      <c r="G1612" s="30"/>
      <c r="H1612" s="30"/>
      <c r="I1612" s="30"/>
      <c r="J1612" s="30"/>
      <c r="K1612" s="30"/>
      <c r="L1612" s="30"/>
      <c r="M1612" s="30"/>
      <c r="N1612" s="30"/>
      <c r="O1612" s="30"/>
      <c r="P1612" s="30"/>
      <c r="Q1612" s="30"/>
      <c r="R1612" s="30"/>
      <c r="S1612" s="30"/>
      <c r="T1612" s="30"/>
      <c r="U1612" s="30"/>
      <c r="V1612" s="30"/>
      <c r="W1612" s="30"/>
      <c r="X1612" s="30"/>
      <c r="Y1612" s="30"/>
      <c r="Z1612" s="30"/>
      <c r="AA1612" s="30"/>
      <c r="AB1612" s="30"/>
      <c r="AC1612" s="30"/>
      <c r="AD1612" s="30"/>
      <c r="AE1612" s="30"/>
      <c r="AF1612" s="30"/>
      <c r="AG1612" s="30"/>
      <c r="AH1612" s="30"/>
      <c r="AI1612" s="30"/>
      <c r="AJ1612" s="30"/>
      <c r="AK1612" s="30"/>
      <c r="AL1612" s="30"/>
      <c r="AM1612" s="30"/>
      <c r="AN1612" s="30"/>
      <c r="AO1612" s="30"/>
      <c r="AP1612" s="30"/>
      <c r="AQ1612" s="30"/>
      <c r="AR1612" s="30"/>
      <c r="AS1612" s="30"/>
      <c r="AT1612" s="30"/>
      <c r="AU1612" s="30"/>
      <c r="AV1612" s="30"/>
      <c r="AW1612" s="30"/>
      <c r="AX1612" s="30"/>
      <c r="AY1612" s="30"/>
      <c r="AZ1612" s="30"/>
      <c r="BA1612" s="30"/>
      <c r="BB1612" s="30"/>
      <c r="BC1612" s="30"/>
      <c r="BD1612" s="30"/>
      <c r="BE1612" s="30"/>
      <c r="BF1612" s="30"/>
      <c r="BG1612" s="30"/>
      <c r="BH1612" s="30"/>
      <c r="BI1612" s="30"/>
      <c r="BJ1612" s="30"/>
      <c r="BK1612" s="30"/>
      <c r="BL1612" s="30"/>
      <c r="BM1612" s="30"/>
      <c r="BN1612" s="30"/>
      <c r="BO1612" s="30"/>
      <c r="BP1612" s="30"/>
      <c r="BQ1612" s="30"/>
      <c r="BR1612" s="30"/>
      <c r="BS1612" s="30"/>
      <c r="BT1612" s="30"/>
      <c r="BU1612" s="30"/>
      <c r="BV1612" s="30"/>
      <c r="BW1612" s="30"/>
      <c r="BX1612" s="30"/>
      <c r="BY1612" s="30"/>
      <c r="BZ1612" s="30"/>
      <c r="CA1612" s="30"/>
      <c r="CB1612" s="30"/>
      <c r="CC1612" s="30"/>
      <c r="CD1612" s="30"/>
      <c r="CE1612" s="30"/>
      <c r="CF1612" s="30"/>
      <c r="CG1612" s="30"/>
      <c r="CH1612" s="30"/>
      <c r="CI1612" s="30"/>
      <c r="CJ1612" s="30"/>
      <c r="CK1612" s="30"/>
      <c r="CL1612" s="30"/>
      <c r="CM1612" s="30"/>
      <c r="CN1612" s="30"/>
      <c r="CO1612" s="30"/>
      <c r="CP1612" s="30"/>
      <c r="CQ1612" s="30"/>
      <c r="CR1612" s="30"/>
    </row>
    <row r="1613" spans="1:96" x14ac:dyDescent="0.25">
      <c r="A1613" s="30" t="s">
        <v>570</v>
      </c>
      <c r="B1613" s="30">
        <v>7584</v>
      </c>
      <c r="C1613" s="30" t="s">
        <v>2671</v>
      </c>
      <c r="D1613" s="30">
        <v>470</v>
      </c>
      <c r="E1613" s="30"/>
      <c r="F1613" s="30"/>
      <c r="G1613" s="30"/>
      <c r="H1613" s="30"/>
      <c r="I1613" s="30"/>
      <c r="J1613" s="30"/>
      <c r="K1613" s="30"/>
      <c r="L1613" s="30"/>
      <c r="M1613" s="30"/>
      <c r="N1613" s="30"/>
      <c r="O1613" s="30"/>
      <c r="P1613" s="30"/>
      <c r="Q1613" s="30"/>
      <c r="R1613" s="30"/>
      <c r="S1613" s="30"/>
      <c r="T1613" s="30"/>
      <c r="U1613" s="30"/>
      <c r="V1613" s="30"/>
      <c r="W1613" s="30"/>
      <c r="X1613" s="30"/>
      <c r="Y1613" s="30"/>
      <c r="Z1613" s="30"/>
      <c r="AA1613" s="30"/>
      <c r="AB1613" s="30"/>
      <c r="AC1613" s="30"/>
      <c r="AD1613" s="30"/>
      <c r="AE1613" s="30"/>
      <c r="AF1613" s="30"/>
      <c r="AG1613" s="30"/>
      <c r="AH1613" s="30"/>
      <c r="AI1613" s="30"/>
      <c r="AJ1613" s="30"/>
      <c r="AK1613" s="30"/>
      <c r="AL1613" s="30"/>
      <c r="AM1613" s="30"/>
      <c r="AN1613" s="30"/>
      <c r="AO1613" s="30"/>
      <c r="AP1613" s="30"/>
      <c r="AQ1613" s="30"/>
      <c r="AR1613" s="30"/>
      <c r="AS1613" s="30"/>
      <c r="AT1613" s="30"/>
      <c r="AU1613" s="30"/>
      <c r="AV1613" s="30"/>
      <c r="AW1613" s="30"/>
      <c r="AX1613" s="30"/>
      <c r="AY1613" s="30"/>
      <c r="AZ1613" s="30"/>
      <c r="BA1613" s="30"/>
      <c r="BB1613" s="30"/>
      <c r="BC1613" s="30"/>
      <c r="BD1613" s="30"/>
      <c r="BE1613" s="30"/>
      <c r="BF1613" s="30"/>
      <c r="BG1613" s="30"/>
      <c r="BH1613" s="30"/>
      <c r="BI1613" s="30"/>
      <c r="BJ1613" s="30"/>
      <c r="BK1613" s="30"/>
      <c r="BL1613" s="30"/>
      <c r="BM1613" s="30"/>
      <c r="BN1613" s="30"/>
      <c r="BO1613" s="30"/>
      <c r="BP1613" s="30"/>
      <c r="BQ1613" s="30"/>
      <c r="BR1613" s="30"/>
      <c r="BS1613" s="30"/>
      <c r="BT1613" s="30"/>
      <c r="BU1613" s="30"/>
      <c r="BV1613" s="30"/>
      <c r="BW1613" s="30"/>
      <c r="BX1613" s="30"/>
      <c r="BY1613" s="30"/>
      <c r="BZ1613" s="30"/>
      <c r="CA1613" s="30"/>
      <c r="CB1613" s="30"/>
      <c r="CC1613" s="30"/>
      <c r="CD1613" s="30"/>
      <c r="CE1613" s="30"/>
      <c r="CF1613" s="30"/>
      <c r="CG1613" s="30"/>
      <c r="CH1613" s="30"/>
      <c r="CI1613" s="30"/>
      <c r="CJ1613" s="30"/>
      <c r="CK1613" s="30"/>
      <c r="CL1613" s="30"/>
      <c r="CM1613" s="30"/>
      <c r="CN1613" s="30"/>
      <c r="CO1613" s="30"/>
      <c r="CP1613" s="30"/>
      <c r="CQ1613" s="30"/>
      <c r="CR1613" s="30"/>
    </row>
    <row r="1614" spans="1:96" x14ac:dyDescent="0.25">
      <c r="A1614" s="30" t="s">
        <v>571</v>
      </c>
      <c r="B1614" s="30">
        <v>7592</v>
      </c>
      <c r="C1614" s="30" t="s">
        <v>2700</v>
      </c>
      <c r="D1614" s="30">
        <v>480</v>
      </c>
      <c r="E1614" s="30"/>
      <c r="F1614" s="30"/>
      <c r="G1614" s="30"/>
      <c r="H1614" s="30"/>
      <c r="I1614" s="30"/>
      <c r="J1614" s="30"/>
      <c r="K1614" s="30"/>
      <c r="L1614" s="30"/>
      <c r="M1614" s="30"/>
      <c r="N1614" s="30"/>
      <c r="O1614" s="30"/>
      <c r="P1614" s="30"/>
      <c r="Q1614" s="30"/>
      <c r="R1614" s="30"/>
      <c r="S1614" s="30"/>
      <c r="T1614" s="30"/>
      <c r="U1614" s="30"/>
      <c r="V1614" s="30"/>
      <c r="W1614" s="30"/>
      <c r="X1614" s="30"/>
      <c r="Y1614" s="30"/>
      <c r="Z1614" s="30"/>
      <c r="AA1614" s="30"/>
      <c r="AB1614" s="30"/>
      <c r="AC1614" s="30"/>
      <c r="AD1614" s="30"/>
      <c r="AE1614" s="30"/>
      <c r="AF1614" s="30"/>
      <c r="AG1614" s="30"/>
      <c r="AH1614" s="30"/>
      <c r="AI1614" s="30"/>
      <c r="AJ1614" s="30"/>
      <c r="AK1614" s="30"/>
      <c r="AL1614" s="30"/>
      <c r="AM1614" s="30"/>
      <c r="AN1614" s="30"/>
      <c r="AO1614" s="30"/>
      <c r="AP1614" s="30"/>
      <c r="AQ1614" s="30"/>
      <c r="AR1614" s="30"/>
      <c r="AS1614" s="30"/>
      <c r="AT1614" s="30"/>
      <c r="AU1614" s="30"/>
      <c r="AV1614" s="30"/>
      <c r="AW1614" s="30"/>
      <c r="AX1614" s="30"/>
      <c r="AY1614" s="30"/>
      <c r="AZ1614" s="30"/>
      <c r="BA1614" s="30"/>
      <c r="BB1614" s="30"/>
      <c r="BC1614" s="30"/>
      <c r="BD1614" s="30"/>
      <c r="BE1614" s="30"/>
      <c r="BF1614" s="30"/>
      <c r="BG1614" s="30"/>
      <c r="BH1614" s="30"/>
      <c r="BI1614" s="30"/>
      <c r="BJ1614" s="30"/>
      <c r="BK1614" s="30"/>
      <c r="BL1614" s="30"/>
      <c r="BM1614" s="30"/>
      <c r="BN1614" s="30"/>
      <c r="BO1614" s="30"/>
      <c r="BP1614" s="30"/>
      <c r="BQ1614" s="30"/>
      <c r="BR1614" s="30"/>
      <c r="BS1614" s="30"/>
      <c r="BT1614" s="30"/>
      <c r="BU1614" s="30"/>
      <c r="BV1614" s="30"/>
      <c r="BW1614" s="30"/>
      <c r="BX1614" s="30"/>
      <c r="BY1614" s="30"/>
      <c r="BZ1614" s="30"/>
      <c r="CA1614" s="30"/>
      <c r="CB1614" s="30"/>
      <c r="CC1614" s="30"/>
      <c r="CD1614" s="30"/>
      <c r="CE1614" s="30"/>
      <c r="CF1614" s="30"/>
      <c r="CG1614" s="30"/>
      <c r="CH1614" s="30"/>
      <c r="CI1614" s="30"/>
      <c r="CJ1614" s="30"/>
      <c r="CK1614" s="30"/>
      <c r="CL1614" s="30"/>
      <c r="CM1614" s="30"/>
      <c r="CN1614" s="30"/>
      <c r="CO1614" s="30"/>
      <c r="CP1614" s="30"/>
      <c r="CQ1614" s="30"/>
      <c r="CR1614" s="30"/>
    </row>
    <row r="1615" spans="1:96" x14ac:dyDescent="0.25">
      <c r="A1615" s="30" t="s">
        <v>572</v>
      </c>
      <c r="B1615" s="30">
        <v>7610</v>
      </c>
      <c r="C1615" s="30" t="s">
        <v>2647</v>
      </c>
      <c r="D1615" s="30">
        <v>900</v>
      </c>
      <c r="E1615" s="30"/>
      <c r="F1615" s="30"/>
      <c r="G1615" s="30"/>
      <c r="H1615" s="30"/>
      <c r="I1615" s="30"/>
      <c r="J1615" s="30"/>
      <c r="K1615" s="30"/>
      <c r="L1615" s="30"/>
      <c r="M1615" s="30"/>
      <c r="N1615" s="30"/>
      <c r="O1615" s="30"/>
      <c r="P1615" s="30"/>
      <c r="Q1615" s="30"/>
      <c r="R1615" s="30"/>
      <c r="S1615" s="30"/>
      <c r="T1615" s="30"/>
      <c r="U1615" s="30"/>
      <c r="V1615" s="30"/>
      <c r="W1615" s="30"/>
      <c r="X1615" s="30"/>
      <c r="Y1615" s="30"/>
      <c r="Z1615" s="30"/>
      <c r="AA1615" s="30"/>
      <c r="AB1615" s="30"/>
      <c r="AC1615" s="30"/>
      <c r="AD1615" s="30"/>
      <c r="AE1615" s="30"/>
      <c r="AF1615" s="30"/>
      <c r="AG1615" s="30"/>
      <c r="AH1615" s="30"/>
      <c r="AI1615" s="30"/>
      <c r="AJ1615" s="30"/>
      <c r="AK1615" s="30"/>
      <c r="AL1615" s="30"/>
      <c r="AM1615" s="30"/>
      <c r="AN1615" s="30"/>
      <c r="AO1615" s="30"/>
      <c r="AP1615" s="30"/>
      <c r="AQ1615" s="30"/>
      <c r="AR1615" s="30"/>
      <c r="AS1615" s="30"/>
      <c r="AT1615" s="30"/>
      <c r="AU1615" s="30"/>
      <c r="AV1615" s="30"/>
      <c r="AW1615" s="30"/>
      <c r="AX1615" s="30"/>
      <c r="AY1615" s="30"/>
      <c r="AZ1615" s="30"/>
      <c r="BA1615" s="30"/>
      <c r="BB1615" s="30"/>
      <c r="BC1615" s="30"/>
      <c r="BD1615" s="30"/>
      <c r="BE1615" s="30"/>
      <c r="BF1615" s="30"/>
      <c r="BG1615" s="30"/>
      <c r="BH1615" s="30"/>
      <c r="BI1615" s="30"/>
      <c r="BJ1615" s="30"/>
      <c r="BK1615" s="30"/>
      <c r="BL1615" s="30"/>
      <c r="BM1615" s="30"/>
      <c r="BN1615" s="30"/>
      <c r="BO1615" s="30"/>
      <c r="BP1615" s="30"/>
      <c r="BQ1615" s="30"/>
      <c r="BR1615" s="30"/>
      <c r="BS1615" s="30"/>
      <c r="BT1615" s="30"/>
      <c r="BU1615" s="30"/>
      <c r="BV1615" s="30"/>
      <c r="BW1615" s="30"/>
      <c r="BX1615" s="30"/>
      <c r="BY1615" s="30"/>
      <c r="BZ1615" s="30"/>
      <c r="CA1615" s="30"/>
      <c r="CB1615" s="30"/>
      <c r="CC1615" s="30"/>
      <c r="CD1615" s="30"/>
      <c r="CE1615" s="30"/>
      <c r="CF1615" s="30"/>
      <c r="CG1615" s="30"/>
      <c r="CH1615" s="30"/>
      <c r="CI1615" s="30"/>
      <c r="CJ1615" s="30"/>
      <c r="CK1615" s="30"/>
      <c r="CL1615" s="30"/>
      <c r="CM1615" s="30"/>
      <c r="CN1615" s="30"/>
      <c r="CO1615" s="30"/>
      <c r="CP1615" s="30"/>
      <c r="CQ1615" s="30"/>
      <c r="CR1615" s="30"/>
    </row>
    <row r="1616" spans="1:96" x14ac:dyDescent="0.25">
      <c r="A1616" s="30" t="s">
        <v>573</v>
      </c>
      <c r="B1616" s="30">
        <v>7611</v>
      </c>
      <c r="C1616" s="30" t="s">
        <v>2669</v>
      </c>
      <c r="D1616" s="30">
        <v>980</v>
      </c>
      <c r="E1616" s="30"/>
      <c r="F1616" s="30"/>
      <c r="G1616" s="30"/>
      <c r="H1616" s="30"/>
      <c r="I1616" s="30"/>
      <c r="J1616" s="30"/>
      <c r="K1616" s="30"/>
      <c r="L1616" s="30"/>
      <c r="M1616" s="30"/>
      <c r="N1616" s="30"/>
      <c r="O1616" s="30"/>
      <c r="P1616" s="30"/>
      <c r="Q1616" s="30"/>
      <c r="R1616" s="30"/>
      <c r="S1616" s="30"/>
      <c r="T1616" s="30"/>
      <c r="U1616" s="30"/>
      <c r="V1616" s="30"/>
      <c r="W1616" s="30"/>
      <c r="X1616" s="30"/>
      <c r="Y1616" s="30"/>
      <c r="Z1616" s="30"/>
      <c r="AA1616" s="30"/>
      <c r="AB1616" s="30"/>
      <c r="AC1616" s="30"/>
      <c r="AD1616" s="30"/>
      <c r="AE1616" s="30"/>
      <c r="AF1616" s="30"/>
      <c r="AG1616" s="30"/>
      <c r="AH1616" s="30"/>
      <c r="AI1616" s="30"/>
      <c r="AJ1616" s="30"/>
      <c r="AK1616" s="30"/>
      <c r="AL1616" s="30"/>
      <c r="AM1616" s="30"/>
      <c r="AN1616" s="30"/>
      <c r="AO1616" s="30"/>
      <c r="AP1616" s="30"/>
      <c r="AQ1616" s="30"/>
      <c r="AR1616" s="30"/>
      <c r="AS1616" s="30"/>
      <c r="AT1616" s="30"/>
      <c r="AU1616" s="30"/>
      <c r="AV1616" s="30"/>
      <c r="AW1616" s="30"/>
      <c r="AX1616" s="30"/>
      <c r="AY1616" s="30"/>
      <c r="AZ1616" s="30"/>
      <c r="BA1616" s="30"/>
      <c r="BB1616" s="30"/>
      <c r="BC1616" s="30"/>
      <c r="BD1616" s="30"/>
      <c r="BE1616" s="30"/>
      <c r="BF1616" s="30"/>
      <c r="BG1616" s="30"/>
      <c r="BH1616" s="30"/>
      <c r="BI1616" s="30"/>
      <c r="BJ1616" s="30"/>
      <c r="BK1616" s="30"/>
      <c r="BL1616" s="30"/>
      <c r="BM1616" s="30"/>
      <c r="BN1616" s="30"/>
      <c r="BO1616" s="30"/>
      <c r="BP1616" s="30"/>
      <c r="BQ1616" s="30"/>
      <c r="BR1616" s="30"/>
      <c r="BS1616" s="30"/>
      <c r="BT1616" s="30"/>
      <c r="BU1616" s="30"/>
      <c r="BV1616" s="30"/>
      <c r="BW1616" s="30"/>
      <c r="BX1616" s="30"/>
      <c r="BY1616" s="30"/>
      <c r="BZ1616" s="30"/>
      <c r="CA1616" s="30"/>
      <c r="CB1616" s="30"/>
      <c r="CC1616" s="30"/>
      <c r="CD1616" s="30"/>
      <c r="CE1616" s="30"/>
      <c r="CF1616" s="30"/>
      <c r="CG1616" s="30"/>
      <c r="CH1616" s="30"/>
      <c r="CI1616" s="30"/>
      <c r="CJ1616" s="30"/>
      <c r="CK1616" s="30"/>
      <c r="CL1616" s="30"/>
      <c r="CM1616" s="30"/>
      <c r="CN1616" s="30"/>
      <c r="CO1616" s="30"/>
      <c r="CP1616" s="30"/>
      <c r="CQ1616" s="30"/>
      <c r="CR1616" s="30"/>
    </row>
    <row r="1617" spans="1:96" x14ac:dyDescent="0.25">
      <c r="A1617" s="30" t="s">
        <v>574</v>
      </c>
      <c r="B1617" s="30">
        <v>7613</v>
      </c>
      <c r="C1617" s="30" t="s">
        <v>2768</v>
      </c>
      <c r="D1617" s="30">
        <v>1110</v>
      </c>
      <c r="E1617" s="30"/>
      <c r="F1617" s="30"/>
      <c r="G1617" s="30"/>
      <c r="H1617" s="30"/>
      <c r="I1617" s="30"/>
      <c r="J1617" s="30"/>
      <c r="K1617" s="30"/>
      <c r="L1617" s="30"/>
      <c r="M1617" s="30"/>
      <c r="N1617" s="30"/>
      <c r="O1617" s="30"/>
      <c r="P1617" s="30"/>
      <c r="Q1617" s="30"/>
      <c r="R1617" s="30"/>
      <c r="S1617" s="30"/>
      <c r="T1617" s="30"/>
      <c r="U1617" s="30"/>
      <c r="V1617" s="30"/>
      <c r="W1617" s="30"/>
      <c r="X1617" s="30"/>
      <c r="Y1617" s="30"/>
      <c r="Z1617" s="30"/>
      <c r="AA1617" s="30"/>
      <c r="AB1617" s="30"/>
      <c r="AC1617" s="30"/>
      <c r="AD1617" s="30"/>
      <c r="AE1617" s="30"/>
      <c r="AF1617" s="30"/>
      <c r="AG1617" s="30"/>
      <c r="AH1617" s="30"/>
      <c r="AI1617" s="30"/>
      <c r="AJ1617" s="30"/>
      <c r="AK1617" s="30"/>
      <c r="AL1617" s="30"/>
      <c r="AM1617" s="30"/>
      <c r="AN1617" s="30"/>
      <c r="AO1617" s="30"/>
      <c r="AP1617" s="30"/>
      <c r="AQ1617" s="30"/>
      <c r="AR1617" s="30"/>
      <c r="AS1617" s="30"/>
      <c r="AT1617" s="30"/>
      <c r="AU1617" s="30"/>
      <c r="AV1617" s="30"/>
      <c r="AW1617" s="30"/>
      <c r="AX1617" s="30"/>
      <c r="AY1617" s="30"/>
      <c r="AZ1617" s="30"/>
      <c r="BA1617" s="30"/>
      <c r="BB1617" s="30"/>
      <c r="BC1617" s="30"/>
      <c r="BD1617" s="30"/>
      <c r="BE1617" s="30"/>
      <c r="BF1617" s="30"/>
      <c r="BG1617" s="30"/>
      <c r="BH1617" s="30"/>
      <c r="BI1617" s="30"/>
      <c r="BJ1617" s="30"/>
      <c r="BK1617" s="30"/>
      <c r="BL1617" s="30"/>
      <c r="BM1617" s="30"/>
      <c r="BN1617" s="30"/>
      <c r="BO1617" s="30"/>
      <c r="BP1617" s="30"/>
      <c r="BQ1617" s="30"/>
      <c r="BR1617" s="30"/>
      <c r="BS1617" s="30"/>
      <c r="BT1617" s="30"/>
      <c r="BU1617" s="30"/>
      <c r="BV1617" s="30"/>
      <c r="BW1617" s="30"/>
      <c r="BX1617" s="30"/>
      <c r="BY1617" s="30"/>
      <c r="BZ1617" s="30"/>
      <c r="CA1617" s="30"/>
      <c r="CB1617" s="30"/>
      <c r="CC1617" s="30"/>
      <c r="CD1617" s="30"/>
      <c r="CE1617" s="30"/>
      <c r="CF1617" s="30"/>
      <c r="CG1617" s="30"/>
      <c r="CH1617" s="30"/>
      <c r="CI1617" s="30"/>
      <c r="CJ1617" s="30"/>
      <c r="CK1617" s="30"/>
      <c r="CL1617" s="30"/>
      <c r="CM1617" s="30"/>
      <c r="CN1617" s="30"/>
      <c r="CO1617" s="30"/>
      <c r="CP1617" s="30"/>
      <c r="CQ1617" s="30"/>
      <c r="CR1617" s="30"/>
    </row>
    <row r="1618" spans="1:96" x14ac:dyDescent="0.25">
      <c r="A1618" s="30" t="s">
        <v>575</v>
      </c>
      <c r="B1618" s="30">
        <v>7606</v>
      </c>
      <c r="C1618" s="30" t="s">
        <v>2716</v>
      </c>
      <c r="D1618" s="30">
        <v>140</v>
      </c>
      <c r="E1618" s="30"/>
      <c r="F1618" s="30"/>
      <c r="G1618" s="30"/>
      <c r="H1618" s="30"/>
      <c r="I1618" s="30"/>
      <c r="J1618" s="30"/>
      <c r="K1618" s="30"/>
      <c r="L1618" s="30"/>
      <c r="M1618" s="30"/>
      <c r="N1618" s="30"/>
      <c r="O1618" s="30"/>
      <c r="P1618" s="30"/>
      <c r="Q1618" s="30"/>
      <c r="R1618" s="30"/>
      <c r="S1618" s="30"/>
      <c r="T1618" s="30"/>
      <c r="U1618" s="30"/>
      <c r="V1618" s="30"/>
      <c r="W1618" s="30"/>
      <c r="X1618" s="30"/>
      <c r="Y1618" s="30"/>
      <c r="Z1618" s="30"/>
      <c r="AA1618" s="30"/>
      <c r="AB1618" s="30"/>
      <c r="AC1618" s="30"/>
      <c r="AD1618" s="30"/>
      <c r="AE1618" s="30"/>
      <c r="AF1618" s="30"/>
      <c r="AG1618" s="30"/>
      <c r="AH1618" s="30"/>
      <c r="AI1618" s="30"/>
      <c r="AJ1618" s="30"/>
      <c r="AK1618" s="30"/>
      <c r="AL1618" s="30"/>
      <c r="AM1618" s="30"/>
      <c r="AN1618" s="30"/>
      <c r="AO1618" s="30"/>
      <c r="AP1618" s="30"/>
      <c r="AQ1618" s="30"/>
      <c r="AR1618" s="30"/>
      <c r="AS1618" s="30"/>
      <c r="AT1618" s="30"/>
      <c r="AU1618" s="30"/>
      <c r="AV1618" s="30"/>
      <c r="AW1618" s="30"/>
      <c r="AX1618" s="30"/>
      <c r="AY1618" s="30"/>
      <c r="AZ1618" s="30"/>
      <c r="BA1618" s="30"/>
      <c r="BB1618" s="30"/>
      <c r="BC1618" s="30"/>
      <c r="BD1618" s="30"/>
      <c r="BE1618" s="30"/>
      <c r="BF1618" s="30"/>
      <c r="BG1618" s="30"/>
      <c r="BH1618" s="30"/>
      <c r="BI1618" s="30"/>
      <c r="BJ1618" s="30"/>
      <c r="BK1618" s="30"/>
      <c r="BL1618" s="30"/>
      <c r="BM1618" s="30"/>
      <c r="BN1618" s="30"/>
      <c r="BO1618" s="30"/>
      <c r="BP1618" s="30"/>
      <c r="BQ1618" s="30"/>
      <c r="BR1618" s="30"/>
      <c r="BS1618" s="30"/>
      <c r="BT1618" s="30"/>
      <c r="BU1618" s="30"/>
      <c r="BV1618" s="30"/>
      <c r="BW1618" s="30"/>
      <c r="BX1618" s="30"/>
      <c r="BY1618" s="30"/>
      <c r="BZ1618" s="30"/>
      <c r="CA1618" s="30"/>
      <c r="CB1618" s="30"/>
      <c r="CC1618" s="30"/>
      <c r="CD1618" s="30"/>
      <c r="CE1618" s="30"/>
      <c r="CF1618" s="30"/>
      <c r="CG1618" s="30"/>
      <c r="CH1618" s="30"/>
      <c r="CI1618" s="30"/>
      <c r="CJ1618" s="30"/>
      <c r="CK1618" s="30"/>
      <c r="CL1618" s="30"/>
      <c r="CM1618" s="30"/>
      <c r="CN1618" s="30"/>
      <c r="CO1618" s="30"/>
      <c r="CP1618" s="30"/>
      <c r="CQ1618" s="30"/>
      <c r="CR1618" s="30"/>
    </row>
    <row r="1619" spans="1:96" x14ac:dyDescent="0.25">
      <c r="A1619" s="30" t="s">
        <v>576</v>
      </c>
      <c r="B1619" s="30">
        <v>1936</v>
      </c>
      <c r="C1619" s="30" t="s">
        <v>2896</v>
      </c>
      <c r="D1619" s="30">
        <v>2020</v>
      </c>
      <c r="E1619" s="30"/>
      <c r="F1619" s="30"/>
      <c r="G1619" s="30"/>
      <c r="H1619" s="30"/>
      <c r="I1619" s="30"/>
      <c r="J1619" s="30"/>
      <c r="K1619" s="30"/>
      <c r="L1619" s="30"/>
      <c r="M1619" s="30"/>
      <c r="N1619" s="30"/>
      <c r="O1619" s="30"/>
      <c r="P1619" s="30"/>
      <c r="Q1619" s="30"/>
      <c r="R1619" s="30"/>
      <c r="S1619" s="30"/>
      <c r="T1619" s="30"/>
      <c r="U1619" s="30"/>
      <c r="V1619" s="30"/>
      <c r="W1619" s="30"/>
      <c r="X1619" s="30"/>
      <c r="Y1619" s="30"/>
      <c r="Z1619" s="30"/>
      <c r="AA1619" s="30"/>
      <c r="AB1619" s="30"/>
      <c r="AC1619" s="30"/>
      <c r="AD1619" s="30"/>
      <c r="AE1619" s="30"/>
      <c r="AF1619" s="30"/>
      <c r="AG1619" s="30"/>
      <c r="AH1619" s="30"/>
      <c r="AI1619" s="30"/>
      <c r="AJ1619" s="30"/>
      <c r="AK1619" s="30"/>
      <c r="AL1619" s="30"/>
      <c r="AM1619" s="30"/>
      <c r="AN1619" s="30"/>
      <c r="AO1619" s="30"/>
      <c r="AP1619" s="30"/>
      <c r="AQ1619" s="30"/>
      <c r="AR1619" s="30"/>
      <c r="AS1619" s="30"/>
      <c r="AT1619" s="30"/>
      <c r="AU1619" s="30"/>
      <c r="AV1619" s="30"/>
      <c r="AW1619" s="30"/>
      <c r="AX1619" s="30"/>
      <c r="AY1619" s="30"/>
      <c r="AZ1619" s="30"/>
      <c r="BA1619" s="30"/>
      <c r="BB1619" s="30"/>
      <c r="BC1619" s="30"/>
      <c r="BD1619" s="30"/>
      <c r="BE1619" s="30"/>
      <c r="BF1619" s="30"/>
      <c r="BG1619" s="30"/>
      <c r="BH1619" s="30"/>
      <c r="BI1619" s="30"/>
      <c r="BJ1619" s="30"/>
      <c r="BK1619" s="30"/>
      <c r="BL1619" s="30"/>
      <c r="BM1619" s="30"/>
      <c r="BN1619" s="30"/>
      <c r="BO1619" s="30"/>
      <c r="BP1619" s="30"/>
      <c r="BQ1619" s="30"/>
      <c r="BR1619" s="30"/>
      <c r="BS1619" s="30"/>
      <c r="BT1619" s="30"/>
      <c r="BU1619" s="30"/>
      <c r="BV1619" s="30"/>
      <c r="BW1619" s="30"/>
      <c r="BX1619" s="30"/>
      <c r="BY1619" s="30"/>
      <c r="BZ1619" s="30"/>
      <c r="CA1619" s="30"/>
      <c r="CB1619" s="30"/>
      <c r="CC1619" s="30"/>
      <c r="CD1619" s="30"/>
      <c r="CE1619" s="30"/>
      <c r="CF1619" s="30"/>
      <c r="CG1619" s="30"/>
      <c r="CH1619" s="30"/>
      <c r="CI1619" s="30"/>
      <c r="CJ1619" s="30"/>
      <c r="CK1619" s="30"/>
      <c r="CL1619" s="30"/>
      <c r="CM1619" s="30"/>
      <c r="CN1619" s="30"/>
      <c r="CO1619" s="30"/>
      <c r="CP1619" s="30"/>
      <c r="CQ1619" s="30"/>
      <c r="CR1619" s="30"/>
    </row>
    <row r="1620" spans="1:96" x14ac:dyDescent="0.25">
      <c r="A1620" s="30" t="s">
        <v>577</v>
      </c>
      <c r="B1620" s="30">
        <v>7612</v>
      </c>
      <c r="C1620" s="30" t="s">
        <v>2985</v>
      </c>
      <c r="D1620" s="30">
        <v>560</v>
      </c>
      <c r="E1620" s="30"/>
      <c r="F1620" s="30"/>
      <c r="G1620" s="30"/>
      <c r="H1620" s="30"/>
      <c r="I1620" s="30"/>
      <c r="J1620" s="30"/>
      <c r="K1620" s="30"/>
      <c r="L1620" s="30"/>
      <c r="M1620" s="30"/>
      <c r="N1620" s="30"/>
      <c r="O1620" s="30"/>
      <c r="P1620" s="30"/>
      <c r="Q1620" s="30"/>
      <c r="R1620" s="30"/>
      <c r="S1620" s="30"/>
      <c r="T1620" s="30"/>
      <c r="U1620" s="30"/>
      <c r="V1620" s="30"/>
      <c r="W1620" s="30"/>
      <c r="X1620" s="30"/>
      <c r="Y1620" s="30"/>
      <c r="Z1620" s="30"/>
      <c r="AA1620" s="30"/>
      <c r="AB1620" s="30"/>
      <c r="AC1620" s="30"/>
      <c r="AD1620" s="30"/>
      <c r="AE1620" s="30"/>
      <c r="AF1620" s="30"/>
      <c r="AG1620" s="30"/>
      <c r="AH1620" s="30"/>
      <c r="AI1620" s="30"/>
      <c r="AJ1620" s="30"/>
      <c r="AK1620" s="30"/>
      <c r="AL1620" s="30"/>
      <c r="AM1620" s="30"/>
      <c r="AN1620" s="30"/>
      <c r="AO1620" s="30"/>
      <c r="AP1620" s="30"/>
      <c r="AQ1620" s="30"/>
      <c r="AR1620" s="30"/>
      <c r="AS1620" s="30"/>
      <c r="AT1620" s="30"/>
      <c r="AU1620" s="30"/>
      <c r="AV1620" s="30"/>
      <c r="AW1620" s="30"/>
      <c r="AX1620" s="30"/>
      <c r="AY1620" s="30"/>
      <c r="AZ1620" s="30"/>
      <c r="BA1620" s="30"/>
      <c r="BB1620" s="30"/>
      <c r="BC1620" s="30"/>
      <c r="BD1620" s="30"/>
      <c r="BE1620" s="30"/>
      <c r="BF1620" s="30"/>
      <c r="BG1620" s="30"/>
      <c r="BH1620" s="30"/>
      <c r="BI1620" s="30"/>
      <c r="BJ1620" s="30"/>
      <c r="BK1620" s="30"/>
      <c r="BL1620" s="30"/>
      <c r="BM1620" s="30"/>
      <c r="BN1620" s="30"/>
      <c r="BO1620" s="30"/>
      <c r="BP1620" s="30"/>
      <c r="BQ1620" s="30"/>
      <c r="BR1620" s="30"/>
      <c r="BS1620" s="30"/>
      <c r="BT1620" s="30"/>
      <c r="BU1620" s="30"/>
      <c r="BV1620" s="30"/>
      <c r="BW1620" s="30"/>
      <c r="BX1620" s="30"/>
      <c r="BY1620" s="30"/>
      <c r="BZ1620" s="30"/>
      <c r="CA1620" s="30"/>
      <c r="CB1620" s="30"/>
      <c r="CC1620" s="30"/>
      <c r="CD1620" s="30"/>
      <c r="CE1620" s="30"/>
      <c r="CF1620" s="30"/>
      <c r="CG1620" s="30"/>
      <c r="CH1620" s="30"/>
      <c r="CI1620" s="30"/>
      <c r="CJ1620" s="30"/>
      <c r="CK1620" s="30"/>
      <c r="CL1620" s="30"/>
      <c r="CM1620" s="30"/>
      <c r="CN1620" s="30"/>
      <c r="CO1620" s="30"/>
      <c r="CP1620" s="30"/>
      <c r="CQ1620" s="30"/>
      <c r="CR1620" s="30"/>
    </row>
    <row r="1621" spans="1:96" x14ac:dyDescent="0.25">
      <c r="A1621" s="30" t="s">
        <v>578</v>
      </c>
      <c r="B1621" s="30">
        <v>7616</v>
      </c>
      <c r="C1621" s="30" t="s">
        <v>2985</v>
      </c>
      <c r="D1621" s="30">
        <v>560</v>
      </c>
      <c r="E1621" s="30"/>
      <c r="F1621" s="30"/>
      <c r="G1621" s="30"/>
      <c r="H1621" s="30"/>
      <c r="I1621" s="30"/>
      <c r="J1621" s="30"/>
      <c r="K1621" s="30"/>
      <c r="L1621" s="30"/>
      <c r="M1621" s="30"/>
      <c r="N1621" s="30"/>
      <c r="O1621" s="30"/>
      <c r="P1621" s="30"/>
      <c r="Q1621" s="30"/>
      <c r="R1621" s="30"/>
      <c r="S1621" s="30"/>
      <c r="T1621" s="30"/>
      <c r="U1621" s="30"/>
      <c r="V1621" s="30"/>
      <c r="W1621" s="30"/>
      <c r="X1621" s="30"/>
      <c r="Y1621" s="30"/>
      <c r="Z1621" s="30"/>
      <c r="AA1621" s="30"/>
      <c r="AB1621" s="30"/>
      <c r="AC1621" s="30"/>
      <c r="AD1621" s="30"/>
      <c r="AE1621" s="30"/>
      <c r="AF1621" s="30"/>
      <c r="AG1621" s="30"/>
      <c r="AH1621" s="30"/>
      <c r="AI1621" s="30"/>
      <c r="AJ1621" s="30"/>
      <c r="AK1621" s="30"/>
      <c r="AL1621" s="30"/>
      <c r="AM1621" s="30"/>
      <c r="AN1621" s="30"/>
      <c r="AO1621" s="30"/>
      <c r="AP1621" s="30"/>
      <c r="AQ1621" s="30"/>
      <c r="AR1621" s="30"/>
      <c r="AS1621" s="30"/>
      <c r="AT1621" s="30"/>
      <c r="AU1621" s="30"/>
      <c r="AV1621" s="30"/>
      <c r="AW1621" s="30"/>
      <c r="AX1621" s="30"/>
      <c r="AY1621" s="30"/>
      <c r="AZ1621" s="30"/>
      <c r="BA1621" s="30"/>
      <c r="BB1621" s="30"/>
      <c r="BC1621" s="30"/>
      <c r="BD1621" s="30"/>
      <c r="BE1621" s="30"/>
      <c r="BF1621" s="30"/>
      <c r="BG1621" s="30"/>
      <c r="BH1621" s="30"/>
      <c r="BI1621" s="30"/>
      <c r="BJ1621" s="30"/>
      <c r="BK1621" s="30"/>
      <c r="BL1621" s="30"/>
      <c r="BM1621" s="30"/>
      <c r="BN1621" s="30"/>
      <c r="BO1621" s="30"/>
      <c r="BP1621" s="30"/>
      <c r="BQ1621" s="30"/>
      <c r="BR1621" s="30"/>
      <c r="BS1621" s="30"/>
      <c r="BT1621" s="30"/>
      <c r="BU1621" s="30"/>
      <c r="BV1621" s="30"/>
      <c r="BW1621" s="30"/>
      <c r="BX1621" s="30"/>
      <c r="BY1621" s="30"/>
      <c r="BZ1621" s="30"/>
      <c r="CA1621" s="30"/>
      <c r="CB1621" s="30"/>
      <c r="CC1621" s="30"/>
      <c r="CD1621" s="30"/>
      <c r="CE1621" s="30"/>
      <c r="CF1621" s="30"/>
      <c r="CG1621" s="30"/>
      <c r="CH1621" s="30"/>
      <c r="CI1621" s="30"/>
      <c r="CJ1621" s="30"/>
      <c r="CK1621" s="30"/>
      <c r="CL1621" s="30"/>
      <c r="CM1621" s="30"/>
      <c r="CN1621" s="30"/>
      <c r="CO1621" s="30"/>
      <c r="CP1621" s="30"/>
      <c r="CQ1621" s="30"/>
      <c r="CR1621" s="30"/>
    </row>
    <row r="1622" spans="1:96" x14ac:dyDescent="0.25">
      <c r="A1622" s="30" t="s">
        <v>579</v>
      </c>
      <c r="B1622" s="30">
        <v>7626</v>
      </c>
      <c r="C1622" s="30" t="s">
        <v>2986</v>
      </c>
      <c r="D1622" s="30">
        <v>110</v>
      </c>
      <c r="E1622" s="30"/>
      <c r="F1622" s="30"/>
      <c r="G1622" s="30"/>
      <c r="H1622" s="30"/>
      <c r="I1622" s="30"/>
      <c r="J1622" s="30"/>
      <c r="K1622" s="30"/>
      <c r="L1622" s="30"/>
      <c r="M1622" s="30"/>
      <c r="N1622" s="30"/>
      <c r="O1622" s="30"/>
      <c r="P1622" s="30"/>
      <c r="Q1622" s="30"/>
      <c r="R1622" s="30"/>
      <c r="S1622" s="30"/>
      <c r="T1622" s="30"/>
      <c r="U1622" s="30"/>
      <c r="V1622" s="30"/>
      <c r="W1622" s="30"/>
      <c r="X1622" s="30"/>
      <c r="Y1622" s="30"/>
      <c r="Z1622" s="30"/>
      <c r="AA1622" s="30"/>
      <c r="AB1622" s="30"/>
      <c r="AC1622" s="30"/>
      <c r="AD1622" s="30"/>
      <c r="AE1622" s="30"/>
      <c r="AF1622" s="30"/>
      <c r="AG1622" s="30"/>
      <c r="AH1622" s="30"/>
      <c r="AI1622" s="30"/>
      <c r="AJ1622" s="30"/>
      <c r="AK1622" s="30"/>
      <c r="AL1622" s="30"/>
      <c r="AM1622" s="30"/>
      <c r="AN1622" s="30"/>
      <c r="AO1622" s="30"/>
      <c r="AP1622" s="30"/>
      <c r="AQ1622" s="30"/>
      <c r="AR1622" s="30"/>
      <c r="AS1622" s="30"/>
      <c r="AT1622" s="30"/>
      <c r="AU1622" s="30"/>
      <c r="AV1622" s="30"/>
      <c r="AW1622" s="30"/>
      <c r="AX1622" s="30"/>
      <c r="AY1622" s="30"/>
      <c r="AZ1622" s="30"/>
      <c r="BA1622" s="30"/>
      <c r="BB1622" s="30"/>
      <c r="BC1622" s="30"/>
      <c r="BD1622" s="30"/>
      <c r="BE1622" s="30"/>
      <c r="BF1622" s="30"/>
      <c r="BG1622" s="30"/>
      <c r="BH1622" s="30"/>
      <c r="BI1622" s="30"/>
      <c r="BJ1622" s="30"/>
      <c r="BK1622" s="30"/>
      <c r="BL1622" s="30"/>
      <c r="BM1622" s="30"/>
      <c r="BN1622" s="30"/>
      <c r="BO1622" s="30"/>
      <c r="BP1622" s="30"/>
      <c r="BQ1622" s="30"/>
      <c r="BR1622" s="30"/>
      <c r="BS1622" s="30"/>
      <c r="BT1622" s="30"/>
      <c r="BU1622" s="30"/>
      <c r="BV1622" s="30"/>
      <c r="BW1622" s="30"/>
      <c r="BX1622" s="30"/>
      <c r="BY1622" s="30"/>
      <c r="BZ1622" s="30"/>
      <c r="CA1622" s="30"/>
      <c r="CB1622" s="30"/>
      <c r="CC1622" s="30"/>
      <c r="CD1622" s="30"/>
      <c r="CE1622" s="30"/>
      <c r="CF1622" s="30"/>
      <c r="CG1622" s="30"/>
      <c r="CH1622" s="30"/>
      <c r="CI1622" s="30"/>
      <c r="CJ1622" s="30"/>
      <c r="CK1622" s="30"/>
      <c r="CL1622" s="30"/>
      <c r="CM1622" s="30"/>
      <c r="CN1622" s="30"/>
      <c r="CO1622" s="30"/>
      <c r="CP1622" s="30"/>
      <c r="CQ1622" s="30"/>
      <c r="CR1622" s="30"/>
    </row>
    <row r="1623" spans="1:96" x14ac:dyDescent="0.25">
      <c r="A1623" s="30" t="s">
        <v>580</v>
      </c>
      <c r="B1623" s="30">
        <v>7630</v>
      </c>
      <c r="C1623" s="30" t="s">
        <v>2986</v>
      </c>
      <c r="D1623" s="30">
        <v>110</v>
      </c>
      <c r="E1623" s="30"/>
      <c r="F1623" s="30"/>
      <c r="G1623" s="30"/>
      <c r="H1623" s="30"/>
      <c r="I1623" s="30"/>
      <c r="J1623" s="30"/>
      <c r="K1623" s="30"/>
      <c r="L1623" s="30"/>
      <c r="M1623" s="30"/>
      <c r="N1623" s="30"/>
      <c r="O1623" s="30"/>
      <c r="P1623" s="30"/>
      <c r="Q1623" s="30"/>
      <c r="R1623" s="30"/>
      <c r="S1623" s="30"/>
      <c r="T1623" s="30"/>
      <c r="U1623" s="30"/>
      <c r="V1623" s="30"/>
      <c r="W1623" s="30"/>
      <c r="X1623" s="30"/>
      <c r="Y1623" s="30"/>
      <c r="Z1623" s="30"/>
      <c r="AA1623" s="30"/>
      <c r="AB1623" s="30"/>
      <c r="AC1623" s="30"/>
      <c r="AD1623" s="30"/>
      <c r="AE1623" s="30"/>
      <c r="AF1623" s="30"/>
      <c r="AG1623" s="30"/>
      <c r="AH1623" s="30"/>
      <c r="AI1623" s="30"/>
      <c r="AJ1623" s="30"/>
      <c r="AK1623" s="30"/>
      <c r="AL1623" s="30"/>
      <c r="AM1623" s="30"/>
      <c r="AN1623" s="30"/>
      <c r="AO1623" s="30"/>
      <c r="AP1623" s="30"/>
      <c r="AQ1623" s="30"/>
      <c r="AR1623" s="30"/>
      <c r="AS1623" s="30"/>
      <c r="AT1623" s="30"/>
      <c r="AU1623" s="30"/>
      <c r="AV1623" s="30"/>
      <c r="AW1623" s="30"/>
      <c r="AX1623" s="30"/>
      <c r="AY1623" s="30"/>
      <c r="AZ1623" s="30"/>
      <c r="BA1623" s="30"/>
      <c r="BB1623" s="30"/>
      <c r="BC1623" s="30"/>
      <c r="BD1623" s="30"/>
      <c r="BE1623" s="30"/>
      <c r="BF1623" s="30"/>
      <c r="BG1623" s="30"/>
      <c r="BH1623" s="30"/>
      <c r="BI1623" s="30"/>
      <c r="BJ1623" s="30"/>
      <c r="BK1623" s="30"/>
      <c r="BL1623" s="30"/>
      <c r="BM1623" s="30"/>
      <c r="BN1623" s="30"/>
      <c r="BO1623" s="30"/>
      <c r="BP1623" s="30"/>
      <c r="BQ1623" s="30"/>
      <c r="BR1623" s="30"/>
      <c r="BS1623" s="30"/>
      <c r="BT1623" s="30"/>
      <c r="BU1623" s="30"/>
      <c r="BV1623" s="30"/>
      <c r="BW1623" s="30"/>
      <c r="BX1623" s="30"/>
      <c r="BY1623" s="30"/>
      <c r="BZ1623" s="30"/>
      <c r="CA1623" s="30"/>
      <c r="CB1623" s="30"/>
      <c r="CC1623" s="30"/>
      <c r="CD1623" s="30"/>
      <c r="CE1623" s="30"/>
      <c r="CF1623" s="30"/>
      <c r="CG1623" s="30"/>
      <c r="CH1623" s="30"/>
      <c r="CI1623" s="30"/>
      <c r="CJ1623" s="30"/>
      <c r="CK1623" s="30"/>
      <c r="CL1623" s="30"/>
      <c r="CM1623" s="30"/>
      <c r="CN1623" s="30"/>
      <c r="CO1623" s="30"/>
      <c r="CP1623" s="30"/>
      <c r="CQ1623" s="30"/>
      <c r="CR1623" s="30"/>
    </row>
    <row r="1624" spans="1:96" x14ac:dyDescent="0.25">
      <c r="A1624" s="30" t="s">
        <v>581</v>
      </c>
      <c r="B1624" s="30">
        <v>7640</v>
      </c>
      <c r="C1624" s="30" t="s">
        <v>2760</v>
      </c>
      <c r="D1624" s="30">
        <v>1560</v>
      </c>
      <c r="E1624" s="30"/>
      <c r="F1624" s="30"/>
      <c r="G1624" s="30"/>
      <c r="H1624" s="30"/>
      <c r="I1624" s="30"/>
      <c r="J1624" s="30"/>
      <c r="K1624" s="30"/>
      <c r="L1624" s="30"/>
      <c r="M1624" s="30"/>
      <c r="N1624" s="30"/>
      <c r="O1624" s="30"/>
      <c r="P1624" s="30"/>
      <c r="Q1624" s="30"/>
      <c r="R1624" s="30"/>
      <c r="S1624" s="30"/>
      <c r="T1624" s="30"/>
      <c r="U1624" s="30"/>
      <c r="V1624" s="30"/>
      <c r="W1624" s="30"/>
      <c r="X1624" s="30"/>
      <c r="Y1624" s="30"/>
      <c r="Z1624" s="30"/>
      <c r="AA1624" s="30"/>
      <c r="AB1624" s="30"/>
      <c r="AC1624" s="30"/>
      <c r="AD1624" s="30"/>
      <c r="AE1624" s="30"/>
      <c r="AF1624" s="30"/>
      <c r="AG1624" s="30"/>
      <c r="AH1624" s="30"/>
      <c r="AI1624" s="30"/>
      <c r="AJ1624" s="30"/>
      <c r="AK1624" s="30"/>
      <c r="AL1624" s="30"/>
      <c r="AM1624" s="30"/>
      <c r="AN1624" s="30"/>
      <c r="AO1624" s="30"/>
      <c r="AP1624" s="30"/>
      <c r="AQ1624" s="30"/>
      <c r="AR1624" s="30"/>
      <c r="AS1624" s="30"/>
      <c r="AT1624" s="30"/>
      <c r="AU1624" s="30"/>
      <c r="AV1624" s="30"/>
      <c r="AW1624" s="30"/>
      <c r="AX1624" s="30"/>
      <c r="AY1624" s="30"/>
      <c r="AZ1624" s="30"/>
      <c r="BA1624" s="30"/>
      <c r="BB1624" s="30"/>
      <c r="BC1624" s="30"/>
      <c r="BD1624" s="30"/>
      <c r="BE1624" s="30"/>
      <c r="BF1624" s="30"/>
      <c r="BG1624" s="30"/>
      <c r="BH1624" s="30"/>
      <c r="BI1624" s="30"/>
      <c r="BJ1624" s="30"/>
      <c r="BK1624" s="30"/>
      <c r="BL1624" s="30"/>
      <c r="BM1624" s="30"/>
      <c r="BN1624" s="30"/>
      <c r="BO1624" s="30"/>
      <c r="BP1624" s="30"/>
      <c r="BQ1624" s="30"/>
      <c r="BR1624" s="30"/>
      <c r="BS1624" s="30"/>
      <c r="BT1624" s="30"/>
      <c r="BU1624" s="30"/>
      <c r="BV1624" s="30"/>
      <c r="BW1624" s="30"/>
      <c r="BX1624" s="30"/>
      <c r="BY1624" s="30"/>
      <c r="BZ1624" s="30"/>
      <c r="CA1624" s="30"/>
      <c r="CB1624" s="30"/>
      <c r="CC1624" s="30"/>
      <c r="CD1624" s="30"/>
      <c r="CE1624" s="30"/>
      <c r="CF1624" s="30"/>
      <c r="CG1624" s="30"/>
      <c r="CH1624" s="30"/>
      <c r="CI1624" s="30"/>
      <c r="CJ1624" s="30"/>
      <c r="CK1624" s="30"/>
      <c r="CL1624" s="30"/>
      <c r="CM1624" s="30"/>
      <c r="CN1624" s="30"/>
      <c r="CO1624" s="30"/>
      <c r="CP1624" s="30"/>
      <c r="CQ1624" s="30"/>
      <c r="CR1624" s="30"/>
    </row>
    <row r="1625" spans="1:96" x14ac:dyDescent="0.25">
      <c r="A1625" s="30" t="s">
        <v>582</v>
      </c>
      <c r="B1625" s="30">
        <v>7660</v>
      </c>
      <c r="C1625" s="30" t="s">
        <v>2987</v>
      </c>
      <c r="D1625" s="30">
        <v>2750</v>
      </c>
      <c r="E1625" s="30"/>
      <c r="F1625" s="30"/>
      <c r="G1625" s="30"/>
      <c r="H1625" s="30"/>
      <c r="I1625" s="30"/>
      <c r="J1625" s="30"/>
      <c r="K1625" s="30"/>
      <c r="L1625" s="30"/>
      <c r="M1625" s="30"/>
      <c r="N1625" s="30"/>
      <c r="O1625" s="30"/>
      <c r="P1625" s="30"/>
      <c r="Q1625" s="30"/>
      <c r="R1625" s="30"/>
      <c r="S1625" s="30"/>
      <c r="T1625" s="30"/>
      <c r="U1625" s="30"/>
      <c r="V1625" s="30"/>
      <c r="W1625" s="30"/>
      <c r="X1625" s="30"/>
      <c r="Y1625" s="30"/>
      <c r="Z1625" s="30"/>
      <c r="AA1625" s="30"/>
      <c r="AB1625" s="30"/>
      <c r="AC1625" s="30"/>
      <c r="AD1625" s="30"/>
      <c r="AE1625" s="30"/>
      <c r="AF1625" s="30"/>
      <c r="AG1625" s="30"/>
      <c r="AH1625" s="30"/>
      <c r="AI1625" s="30"/>
      <c r="AJ1625" s="30"/>
      <c r="AK1625" s="30"/>
      <c r="AL1625" s="30"/>
      <c r="AM1625" s="30"/>
      <c r="AN1625" s="30"/>
      <c r="AO1625" s="30"/>
      <c r="AP1625" s="30"/>
      <c r="AQ1625" s="30"/>
      <c r="AR1625" s="30"/>
      <c r="AS1625" s="30"/>
      <c r="AT1625" s="30"/>
      <c r="AU1625" s="30"/>
      <c r="AV1625" s="30"/>
      <c r="AW1625" s="30"/>
      <c r="AX1625" s="30"/>
      <c r="AY1625" s="30"/>
      <c r="AZ1625" s="30"/>
      <c r="BA1625" s="30"/>
      <c r="BB1625" s="30"/>
      <c r="BC1625" s="30"/>
      <c r="BD1625" s="30"/>
      <c r="BE1625" s="30"/>
      <c r="BF1625" s="30"/>
      <c r="BG1625" s="30"/>
      <c r="BH1625" s="30"/>
      <c r="BI1625" s="30"/>
      <c r="BJ1625" s="30"/>
      <c r="BK1625" s="30"/>
      <c r="BL1625" s="30"/>
      <c r="BM1625" s="30"/>
      <c r="BN1625" s="30"/>
      <c r="BO1625" s="30"/>
      <c r="BP1625" s="30"/>
      <c r="BQ1625" s="30"/>
      <c r="BR1625" s="30"/>
      <c r="BS1625" s="30"/>
      <c r="BT1625" s="30"/>
      <c r="BU1625" s="30"/>
      <c r="BV1625" s="30"/>
      <c r="BW1625" s="30"/>
      <c r="BX1625" s="30"/>
      <c r="BY1625" s="30"/>
      <c r="BZ1625" s="30"/>
      <c r="CA1625" s="30"/>
      <c r="CB1625" s="30"/>
      <c r="CC1625" s="30"/>
      <c r="CD1625" s="30"/>
      <c r="CE1625" s="30"/>
      <c r="CF1625" s="30"/>
      <c r="CG1625" s="30"/>
      <c r="CH1625" s="30"/>
      <c r="CI1625" s="30"/>
      <c r="CJ1625" s="30"/>
      <c r="CK1625" s="30"/>
      <c r="CL1625" s="30"/>
      <c r="CM1625" s="30"/>
      <c r="CN1625" s="30"/>
      <c r="CO1625" s="30"/>
      <c r="CP1625" s="30"/>
      <c r="CQ1625" s="30"/>
      <c r="CR1625" s="30"/>
    </row>
    <row r="1626" spans="1:96" x14ac:dyDescent="0.25">
      <c r="A1626" s="30" t="s">
        <v>583</v>
      </c>
      <c r="B1626" s="30">
        <v>7668</v>
      </c>
      <c r="C1626" s="30" t="s">
        <v>2987</v>
      </c>
      <c r="D1626" s="30">
        <v>2750</v>
      </c>
      <c r="E1626" s="30"/>
      <c r="F1626" s="30"/>
      <c r="G1626" s="30"/>
      <c r="H1626" s="30"/>
      <c r="I1626" s="30"/>
      <c r="J1626" s="30"/>
      <c r="K1626" s="30"/>
      <c r="L1626" s="30"/>
      <c r="M1626" s="30"/>
      <c r="N1626" s="30"/>
      <c r="O1626" s="30"/>
      <c r="P1626" s="30"/>
      <c r="Q1626" s="30"/>
      <c r="R1626" s="30"/>
      <c r="S1626" s="30"/>
      <c r="T1626" s="30"/>
      <c r="U1626" s="30"/>
      <c r="V1626" s="30"/>
      <c r="W1626" s="30"/>
      <c r="X1626" s="30"/>
      <c r="Y1626" s="30"/>
      <c r="Z1626" s="30"/>
      <c r="AA1626" s="30"/>
      <c r="AB1626" s="30"/>
      <c r="AC1626" s="30"/>
      <c r="AD1626" s="30"/>
      <c r="AE1626" s="30"/>
      <c r="AF1626" s="30"/>
      <c r="AG1626" s="30"/>
      <c r="AH1626" s="30"/>
      <c r="AI1626" s="30"/>
      <c r="AJ1626" s="30"/>
      <c r="AK1626" s="30"/>
      <c r="AL1626" s="30"/>
      <c r="AM1626" s="30"/>
      <c r="AN1626" s="30"/>
      <c r="AO1626" s="30"/>
      <c r="AP1626" s="30"/>
      <c r="AQ1626" s="30"/>
      <c r="AR1626" s="30"/>
      <c r="AS1626" s="30"/>
      <c r="AT1626" s="30"/>
      <c r="AU1626" s="30"/>
      <c r="AV1626" s="30"/>
      <c r="AW1626" s="30"/>
      <c r="AX1626" s="30"/>
      <c r="AY1626" s="30"/>
      <c r="AZ1626" s="30"/>
      <c r="BA1626" s="30"/>
      <c r="BB1626" s="30"/>
      <c r="BC1626" s="30"/>
      <c r="BD1626" s="30"/>
      <c r="BE1626" s="30"/>
      <c r="BF1626" s="30"/>
      <c r="BG1626" s="30"/>
      <c r="BH1626" s="30"/>
      <c r="BI1626" s="30"/>
      <c r="BJ1626" s="30"/>
      <c r="BK1626" s="30"/>
      <c r="BL1626" s="30"/>
      <c r="BM1626" s="30"/>
      <c r="BN1626" s="30"/>
      <c r="BO1626" s="30"/>
      <c r="BP1626" s="30"/>
      <c r="BQ1626" s="30"/>
      <c r="BR1626" s="30"/>
      <c r="BS1626" s="30"/>
      <c r="BT1626" s="30"/>
      <c r="BU1626" s="30"/>
      <c r="BV1626" s="30"/>
      <c r="BW1626" s="30"/>
      <c r="BX1626" s="30"/>
      <c r="BY1626" s="30"/>
      <c r="BZ1626" s="30"/>
      <c r="CA1626" s="30"/>
      <c r="CB1626" s="30"/>
      <c r="CC1626" s="30"/>
      <c r="CD1626" s="30"/>
      <c r="CE1626" s="30"/>
      <c r="CF1626" s="30"/>
      <c r="CG1626" s="30"/>
      <c r="CH1626" s="30"/>
      <c r="CI1626" s="30"/>
      <c r="CJ1626" s="30"/>
      <c r="CK1626" s="30"/>
      <c r="CL1626" s="30"/>
      <c r="CM1626" s="30"/>
      <c r="CN1626" s="30"/>
      <c r="CO1626" s="30"/>
      <c r="CP1626" s="30"/>
      <c r="CQ1626" s="30"/>
      <c r="CR1626" s="30"/>
    </row>
    <row r="1627" spans="1:96" x14ac:dyDescent="0.25">
      <c r="A1627" s="30" t="s">
        <v>584</v>
      </c>
      <c r="B1627" s="30">
        <v>7664</v>
      </c>
      <c r="C1627" s="30" t="s">
        <v>2987</v>
      </c>
      <c r="D1627" s="30">
        <v>2750</v>
      </c>
      <c r="E1627" s="30"/>
      <c r="F1627" s="30"/>
      <c r="G1627" s="30"/>
      <c r="H1627" s="30"/>
      <c r="I1627" s="30"/>
      <c r="J1627" s="30"/>
      <c r="K1627" s="30"/>
      <c r="L1627" s="30"/>
      <c r="M1627" s="30"/>
      <c r="N1627" s="30"/>
      <c r="O1627" s="30"/>
      <c r="P1627" s="30"/>
      <c r="Q1627" s="30"/>
      <c r="R1627" s="30"/>
      <c r="S1627" s="30"/>
      <c r="T1627" s="30"/>
      <c r="U1627" s="30"/>
      <c r="V1627" s="30"/>
      <c r="W1627" s="30"/>
      <c r="X1627" s="30"/>
      <c r="Y1627" s="30"/>
      <c r="Z1627" s="30"/>
      <c r="AA1627" s="30"/>
      <c r="AB1627" s="30"/>
      <c r="AC1627" s="30"/>
      <c r="AD1627" s="30"/>
      <c r="AE1627" s="30"/>
      <c r="AF1627" s="30"/>
      <c r="AG1627" s="30"/>
      <c r="AH1627" s="30"/>
      <c r="AI1627" s="30"/>
      <c r="AJ1627" s="30"/>
      <c r="AK1627" s="30"/>
      <c r="AL1627" s="30"/>
      <c r="AM1627" s="30"/>
      <c r="AN1627" s="30"/>
      <c r="AO1627" s="30"/>
      <c r="AP1627" s="30"/>
      <c r="AQ1627" s="30"/>
      <c r="AR1627" s="30"/>
      <c r="AS1627" s="30"/>
      <c r="AT1627" s="30"/>
      <c r="AU1627" s="30"/>
      <c r="AV1627" s="30"/>
      <c r="AW1627" s="30"/>
      <c r="AX1627" s="30"/>
      <c r="AY1627" s="30"/>
      <c r="AZ1627" s="30"/>
      <c r="BA1627" s="30"/>
      <c r="BB1627" s="30"/>
      <c r="BC1627" s="30"/>
      <c r="BD1627" s="30"/>
      <c r="BE1627" s="30"/>
      <c r="BF1627" s="30"/>
      <c r="BG1627" s="30"/>
      <c r="BH1627" s="30"/>
      <c r="BI1627" s="30"/>
      <c r="BJ1627" s="30"/>
      <c r="BK1627" s="30"/>
      <c r="BL1627" s="30"/>
      <c r="BM1627" s="30"/>
      <c r="BN1627" s="30"/>
      <c r="BO1627" s="30"/>
      <c r="BP1627" s="30"/>
      <c r="BQ1627" s="30"/>
      <c r="BR1627" s="30"/>
      <c r="BS1627" s="30"/>
      <c r="BT1627" s="30"/>
      <c r="BU1627" s="30"/>
      <c r="BV1627" s="30"/>
      <c r="BW1627" s="30"/>
      <c r="BX1627" s="30"/>
      <c r="BY1627" s="30"/>
      <c r="BZ1627" s="30"/>
      <c r="CA1627" s="30"/>
      <c r="CB1627" s="30"/>
      <c r="CC1627" s="30"/>
      <c r="CD1627" s="30"/>
      <c r="CE1627" s="30"/>
      <c r="CF1627" s="30"/>
      <c r="CG1627" s="30"/>
      <c r="CH1627" s="30"/>
      <c r="CI1627" s="30"/>
      <c r="CJ1627" s="30"/>
      <c r="CK1627" s="30"/>
      <c r="CL1627" s="30"/>
      <c r="CM1627" s="30"/>
      <c r="CN1627" s="30"/>
      <c r="CO1627" s="30"/>
      <c r="CP1627" s="30"/>
      <c r="CQ1627" s="30"/>
      <c r="CR1627" s="30"/>
    </row>
    <row r="1628" spans="1:96" x14ac:dyDescent="0.25">
      <c r="A1628" s="30" t="s">
        <v>585</v>
      </c>
      <c r="B1628" s="30">
        <v>9434</v>
      </c>
      <c r="C1628" s="30" t="s">
        <v>2712</v>
      </c>
      <c r="D1628" s="30">
        <v>2000</v>
      </c>
      <c r="E1628" s="30"/>
      <c r="F1628" s="30"/>
      <c r="G1628" s="30"/>
      <c r="H1628" s="30"/>
      <c r="I1628" s="30"/>
      <c r="J1628" s="30"/>
      <c r="K1628" s="30"/>
      <c r="L1628" s="30"/>
      <c r="M1628" s="30"/>
      <c r="N1628" s="30"/>
      <c r="O1628" s="30"/>
      <c r="P1628" s="30"/>
      <c r="Q1628" s="30"/>
      <c r="R1628" s="30"/>
      <c r="S1628" s="30"/>
      <c r="T1628" s="30"/>
      <c r="U1628" s="30"/>
      <c r="V1628" s="30"/>
      <c r="W1628" s="30"/>
      <c r="X1628" s="30"/>
      <c r="Y1628" s="30"/>
      <c r="Z1628" s="30"/>
      <c r="AA1628" s="30"/>
      <c r="AB1628" s="30"/>
      <c r="AC1628" s="30"/>
      <c r="AD1628" s="30"/>
      <c r="AE1628" s="30"/>
      <c r="AF1628" s="30"/>
      <c r="AG1628" s="30"/>
      <c r="AH1628" s="30"/>
      <c r="AI1628" s="30"/>
      <c r="AJ1628" s="30"/>
      <c r="AK1628" s="30"/>
      <c r="AL1628" s="30"/>
      <c r="AM1628" s="30"/>
      <c r="AN1628" s="30"/>
      <c r="AO1628" s="30"/>
      <c r="AP1628" s="30"/>
      <c r="AQ1628" s="30"/>
      <c r="AR1628" s="30"/>
      <c r="AS1628" s="30"/>
      <c r="AT1628" s="30"/>
      <c r="AU1628" s="30"/>
      <c r="AV1628" s="30"/>
      <c r="AW1628" s="30"/>
      <c r="AX1628" s="30"/>
      <c r="AY1628" s="30"/>
      <c r="AZ1628" s="30"/>
      <c r="BA1628" s="30"/>
      <c r="BB1628" s="30"/>
      <c r="BC1628" s="30"/>
      <c r="BD1628" s="30"/>
      <c r="BE1628" s="30"/>
      <c r="BF1628" s="30"/>
      <c r="BG1628" s="30"/>
      <c r="BH1628" s="30"/>
      <c r="BI1628" s="30"/>
      <c r="BJ1628" s="30"/>
      <c r="BK1628" s="30"/>
      <c r="BL1628" s="30"/>
      <c r="BM1628" s="30"/>
      <c r="BN1628" s="30"/>
      <c r="BO1628" s="30"/>
      <c r="BP1628" s="30"/>
      <c r="BQ1628" s="30"/>
      <c r="BR1628" s="30"/>
      <c r="BS1628" s="30"/>
      <c r="BT1628" s="30"/>
      <c r="BU1628" s="30"/>
      <c r="BV1628" s="30"/>
      <c r="BW1628" s="30"/>
      <c r="BX1628" s="30"/>
      <c r="BY1628" s="30"/>
      <c r="BZ1628" s="30"/>
      <c r="CA1628" s="30"/>
      <c r="CB1628" s="30"/>
      <c r="CC1628" s="30"/>
      <c r="CD1628" s="30"/>
      <c r="CE1628" s="30"/>
      <c r="CF1628" s="30"/>
      <c r="CG1628" s="30"/>
      <c r="CH1628" s="30"/>
      <c r="CI1628" s="30"/>
      <c r="CJ1628" s="30"/>
      <c r="CK1628" s="30"/>
      <c r="CL1628" s="30"/>
      <c r="CM1628" s="30"/>
      <c r="CN1628" s="30"/>
      <c r="CO1628" s="30"/>
      <c r="CP1628" s="30"/>
      <c r="CQ1628" s="30"/>
      <c r="CR1628" s="30"/>
    </row>
    <row r="1629" spans="1:96" x14ac:dyDescent="0.25">
      <c r="A1629" s="30" t="s">
        <v>586</v>
      </c>
      <c r="B1629" s="30">
        <v>7698</v>
      </c>
      <c r="C1629" s="30" t="s">
        <v>2642</v>
      </c>
      <c r="D1629" s="30">
        <v>880</v>
      </c>
      <c r="E1629" s="30"/>
      <c r="F1629" s="30"/>
      <c r="G1629" s="30"/>
      <c r="H1629" s="30"/>
      <c r="I1629" s="30"/>
      <c r="J1629" s="30"/>
      <c r="K1629" s="30"/>
      <c r="L1629" s="30"/>
      <c r="M1629" s="30"/>
      <c r="N1629" s="30"/>
      <c r="O1629" s="30"/>
      <c r="P1629" s="30"/>
      <c r="Q1629" s="30"/>
      <c r="R1629" s="30"/>
      <c r="S1629" s="30"/>
      <c r="T1629" s="30"/>
      <c r="U1629" s="30"/>
      <c r="V1629" s="30"/>
      <c r="W1629" s="30"/>
      <c r="X1629" s="30"/>
      <c r="Y1629" s="30"/>
      <c r="Z1629" s="30"/>
      <c r="AA1629" s="30"/>
      <c r="AB1629" s="30"/>
      <c r="AC1629" s="30"/>
      <c r="AD1629" s="30"/>
      <c r="AE1629" s="30"/>
      <c r="AF1629" s="30"/>
      <c r="AG1629" s="30"/>
      <c r="AH1629" s="30"/>
      <c r="AI1629" s="30"/>
      <c r="AJ1629" s="30"/>
      <c r="AK1629" s="30"/>
      <c r="AL1629" s="30"/>
      <c r="AM1629" s="30"/>
      <c r="AN1629" s="30"/>
      <c r="AO1629" s="30"/>
      <c r="AP1629" s="30"/>
      <c r="AQ1629" s="30"/>
      <c r="AR1629" s="30"/>
      <c r="AS1629" s="30"/>
      <c r="AT1629" s="30"/>
      <c r="AU1629" s="30"/>
      <c r="AV1629" s="30"/>
      <c r="AW1629" s="30"/>
      <c r="AX1629" s="30"/>
      <c r="AY1629" s="30"/>
      <c r="AZ1629" s="30"/>
      <c r="BA1629" s="30"/>
      <c r="BB1629" s="30"/>
      <c r="BC1629" s="30"/>
      <c r="BD1629" s="30"/>
      <c r="BE1629" s="30"/>
      <c r="BF1629" s="30"/>
      <c r="BG1629" s="30"/>
      <c r="BH1629" s="30"/>
      <c r="BI1629" s="30"/>
      <c r="BJ1629" s="30"/>
      <c r="BK1629" s="30"/>
      <c r="BL1629" s="30"/>
      <c r="BM1629" s="30"/>
      <c r="BN1629" s="30"/>
      <c r="BO1629" s="30"/>
      <c r="BP1629" s="30"/>
      <c r="BQ1629" s="30"/>
      <c r="BR1629" s="30"/>
      <c r="BS1629" s="30"/>
      <c r="BT1629" s="30"/>
      <c r="BU1629" s="30"/>
      <c r="BV1629" s="30"/>
      <c r="BW1629" s="30"/>
      <c r="BX1629" s="30"/>
      <c r="BY1629" s="30"/>
      <c r="BZ1629" s="30"/>
      <c r="CA1629" s="30"/>
      <c r="CB1629" s="30"/>
      <c r="CC1629" s="30"/>
      <c r="CD1629" s="30"/>
      <c r="CE1629" s="30"/>
      <c r="CF1629" s="30"/>
      <c r="CG1629" s="30"/>
      <c r="CH1629" s="30"/>
      <c r="CI1629" s="30"/>
      <c r="CJ1629" s="30"/>
      <c r="CK1629" s="30"/>
      <c r="CL1629" s="30"/>
      <c r="CM1629" s="30"/>
      <c r="CN1629" s="30"/>
      <c r="CO1629" s="30"/>
      <c r="CP1629" s="30"/>
      <c r="CQ1629" s="30"/>
      <c r="CR1629" s="30"/>
    </row>
    <row r="1630" spans="1:96" x14ac:dyDescent="0.25">
      <c r="A1630" s="30" t="s">
        <v>587</v>
      </c>
      <c r="B1630" s="30">
        <v>1376</v>
      </c>
      <c r="C1630" s="30" t="s">
        <v>2702</v>
      </c>
      <c r="D1630" s="30">
        <v>8001</v>
      </c>
      <c r="E1630" s="30"/>
      <c r="F1630" s="30"/>
      <c r="G1630" s="30"/>
      <c r="H1630" s="30"/>
      <c r="I1630" s="30"/>
      <c r="J1630" s="30"/>
      <c r="K1630" s="30"/>
      <c r="L1630" s="30"/>
      <c r="M1630" s="30"/>
      <c r="N1630" s="30"/>
      <c r="O1630" s="30"/>
      <c r="P1630" s="30"/>
      <c r="Q1630" s="30"/>
      <c r="R1630" s="30"/>
      <c r="S1630" s="30"/>
      <c r="T1630" s="30"/>
      <c r="U1630" s="30"/>
      <c r="V1630" s="30"/>
      <c r="W1630" s="30"/>
      <c r="X1630" s="30"/>
      <c r="Y1630" s="30"/>
      <c r="Z1630" s="30"/>
      <c r="AA1630" s="30"/>
      <c r="AB1630" s="30"/>
      <c r="AC1630" s="30"/>
      <c r="AD1630" s="30"/>
      <c r="AE1630" s="30"/>
      <c r="AF1630" s="30"/>
      <c r="AG1630" s="30"/>
      <c r="AH1630" s="30"/>
      <c r="AI1630" s="30"/>
      <c r="AJ1630" s="30"/>
      <c r="AK1630" s="30"/>
      <c r="AL1630" s="30"/>
      <c r="AM1630" s="30"/>
      <c r="AN1630" s="30"/>
      <c r="AO1630" s="30"/>
      <c r="AP1630" s="30"/>
      <c r="AQ1630" s="30"/>
      <c r="AR1630" s="30"/>
      <c r="AS1630" s="30"/>
      <c r="AT1630" s="30"/>
      <c r="AU1630" s="30"/>
      <c r="AV1630" s="30"/>
      <c r="AW1630" s="30"/>
      <c r="AX1630" s="30"/>
      <c r="AY1630" s="30"/>
      <c r="AZ1630" s="30"/>
      <c r="BA1630" s="30"/>
      <c r="BB1630" s="30"/>
      <c r="BC1630" s="30"/>
      <c r="BD1630" s="30"/>
      <c r="BE1630" s="30"/>
      <c r="BF1630" s="30"/>
      <c r="BG1630" s="30"/>
      <c r="BH1630" s="30"/>
      <c r="BI1630" s="30"/>
      <c r="BJ1630" s="30"/>
      <c r="BK1630" s="30"/>
      <c r="BL1630" s="30"/>
      <c r="BM1630" s="30"/>
      <c r="BN1630" s="30"/>
      <c r="BO1630" s="30"/>
      <c r="BP1630" s="30"/>
      <c r="BQ1630" s="30"/>
      <c r="BR1630" s="30"/>
      <c r="BS1630" s="30"/>
      <c r="BT1630" s="30"/>
      <c r="BU1630" s="30"/>
      <c r="BV1630" s="30"/>
      <c r="BW1630" s="30"/>
      <c r="BX1630" s="30"/>
      <c r="BY1630" s="30"/>
      <c r="BZ1630" s="30"/>
      <c r="CA1630" s="30"/>
      <c r="CB1630" s="30"/>
      <c r="CC1630" s="30"/>
      <c r="CD1630" s="30"/>
      <c r="CE1630" s="30"/>
      <c r="CF1630" s="30"/>
      <c r="CG1630" s="30"/>
      <c r="CH1630" s="30"/>
      <c r="CI1630" s="30"/>
      <c r="CJ1630" s="30"/>
      <c r="CK1630" s="30"/>
      <c r="CL1630" s="30"/>
      <c r="CM1630" s="30"/>
      <c r="CN1630" s="30"/>
      <c r="CO1630" s="30"/>
      <c r="CP1630" s="30"/>
      <c r="CQ1630" s="30"/>
      <c r="CR1630" s="30"/>
    </row>
    <row r="1631" spans="1:96" x14ac:dyDescent="0.25">
      <c r="A1631" s="30" t="s">
        <v>588</v>
      </c>
      <c r="B1631" s="30">
        <v>7705</v>
      </c>
      <c r="C1631" s="30" t="s">
        <v>2651</v>
      </c>
      <c r="D1631" s="30">
        <v>1010</v>
      </c>
      <c r="E1631" s="30"/>
      <c r="F1631" s="30"/>
      <c r="G1631" s="30"/>
      <c r="H1631" s="30"/>
      <c r="I1631" s="30"/>
      <c r="J1631" s="30"/>
      <c r="K1631" s="30"/>
      <c r="L1631" s="30"/>
      <c r="M1631" s="30"/>
      <c r="N1631" s="30"/>
      <c r="O1631" s="30"/>
      <c r="P1631" s="30"/>
      <c r="Q1631" s="30"/>
      <c r="R1631" s="30"/>
      <c r="S1631" s="30"/>
      <c r="T1631" s="30"/>
      <c r="U1631" s="30"/>
      <c r="V1631" s="30"/>
      <c r="W1631" s="30"/>
      <c r="X1631" s="30"/>
      <c r="Y1631" s="30"/>
      <c r="Z1631" s="30"/>
      <c r="AA1631" s="30"/>
      <c r="AB1631" s="30"/>
      <c r="AC1631" s="30"/>
      <c r="AD1631" s="30"/>
      <c r="AE1631" s="30"/>
      <c r="AF1631" s="30"/>
      <c r="AG1631" s="30"/>
      <c r="AH1631" s="30"/>
      <c r="AI1631" s="30"/>
      <c r="AJ1631" s="30"/>
      <c r="AK1631" s="30"/>
      <c r="AL1631" s="30"/>
      <c r="AM1631" s="30"/>
      <c r="AN1631" s="30"/>
      <c r="AO1631" s="30"/>
      <c r="AP1631" s="30"/>
      <c r="AQ1631" s="30"/>
      <c r="AR1631" s="30"/>
      <c r="AS1631" s="30"/>
      <c r="AT1631" s="30"/>
      <c r="AU1631" s="30"/>
      <c r="AV1631" s="30"/>
      <c r="AW1631" s="30"/>
      <c r="AX1631" s="30"/>
      <c r="AY1631" s="30"/>
      <c r="AZ1631" s="30"/>
      <c r="BA1631" s="30"/>
      <c r="BB1631" s="30"/>
      <c r="BC1631" s="30"/>
      <c r="BD1631" s="30"/>
      <c r="BE1631" s="30"/>
      <c r="BF1631" s="30"/>
      <c r="BG1631" s="30"/>
      <c r="BH1631" s="30"/>
      <c r="BI1631" s="30"/>
      <c r="BJ1631" s="30"/>
      <c r="BK1631" s="30"/>
      <c r="BL1631" s="30"/>
      <c r="BM1631" s="30"/>
      <c r="BN1631" s="30"/>
      <c r="BO1631" s="30"/>
      <c r="BP1631" s="30"/>
      <c r="BQ1631" s="30"/>
      <c r="BR1631" s="30"/>
      <c r="BS1631" s="30"/>
      <c r="BT1631" s="30"/>
      <c r="BU1631" s="30"/>
      <c r="BV1631" s="30"/>
      <c r="BW1631" s="30"/>
      <c r="BX1631" s="30"/>
      <c r="BY1631" s="30"/>
      <c r="BZ1631" s="30"/>
      <c r="CA1631" s="30"/>
      <c r="CB1631" s="30"/>
      <c r="CC1631" s="30"/>
      <c r="CD1631" s="30"/>
      <c r="CE1631" s="30"/>
      <c r="CF1631" s="30"/>
      <c r="CG1631" s="30"/>
      <c r="CH1631" s="30"/>
      <c r="CI1631" s="30"/>
      <c r="CJ1631" s="30"/>
      <c r="CK1631" s="30"/>
      <c r="CL1631" s="30"/>
      <c r="CM1631" s="30"/>
      <c r="CN1631" s="30"/>
      <c r="CO1631" s="30"/>
      <c r="CP1631" s="30"/>
      <c r="CQ1631" s="30"/>
      <c r="CR1631" s="30"/>
    </row>
    <row r="1632" spans="1:96" x14ac:dyDescent="0.25">
      <c r="A1632" s="30" t="s">
        <v>589</v>
      </c>
      <c r="B1632" s="30">
        <v>7700</v>
      </c>
      <c r="C1632" s="30" t="s">
        <v>2857</v>
      </c>
      <c r="D1632" s="30">
        <v>3120</v>
      </c>
      <c r="E1632" s="30"/>
      <c r="F1632" s="30"/>
      <c r="G1632" s="30"/>
      <c r="H1632" s="30"/>
      <c r="I1632" s="30"/>
      <c r="J1632" s="30"/>
      <c r="K1632" s="30"/>
      <c r="L1632" s="30"/>
      <c r="M1632" s="30"/>
      <c r="N1632" s="30"/>
      <c r="O1632" s="30"/>
      <c r="P1632" s="30"/>
      <c r="Q1632" s="30"/>
      <c r="R1632" s="30"/>
      <c r="S1632" s="30"/>
      <c r="T1632" s="30"/>
      <c r="U1632" s="30"/>
      <c r="V1632" s="30"/>
      <c r="W1632" s="30"/>
      <c r="X1632" s="30"/>
      <c r="Y1632" s="30"/>
      <c r="Z1632" s="30"/>
      <c r="AA1632" s="30"/>
      <c r="AB1632" s="30"/>
      <c r="AC1632" s="30"/>
      <c r="AD1632" s="30"/>
      <c r="AE1632" s="30"/>
      <c r="AF1632" s="30"/>
      <c r="AG1632" s="30"/>
      <c r="AH1632" s="30"/>
      <c r="AI1632" s="30"/>
      <c r="AJ1632" s="30"/>
      <c r="AK1632" s="30"/>
      <c r="AL1632" s="30"/>
      <c r="AM1632" s="30"/>
      <c r="AN1632" s="30"/>
      <c r="AO1632" s="30"/>
      <c r="AP1632" s="30"/>
      <c r="AQ1632" s="30"/>
      <c r="AR1632" s="30"/>
      <c r="AS1632" s="30"/>
      <c r="AT1632" s="30"/>
      <c r="AU1632" s="30"/>
      <c r="AV1632" s="30"/>
      <c r="AW1632" s="30"/>
      <c r="AX1632" s="30"/>
      <c r="AY1632" s="30"/>
      <c r="AZ1632" s="30"/>
      <c r="BA1632" s="30"/>
      <c r="BB1632" s="30"/>
      <c r="BC1632" s="30"/>
      <c r="BD1632" s="30"/>
      <c r="BE1632" s="30"/>
      <c r="BF1632" s="30"/>
      <c r="BG1632" s="30"/>
      <c r="BH1632" s="30"/>
      <c r="BI1632" s="30"/>
      <c r="BJ1632" s="30"/>
      <c r="BK1632" s="30"/>
      <c r="BL1632" s="30"/>
      <c r="BM1632" s="30"/>
      <c r="BN1632" s="30"/>
      <c r="BO1632" s="30"/>
      <c r="BP1632" s="30"/>
      <c r="BQ1632" s="30"/>
      <c r="BR1632" s="30"/>
      <c r="BS1632" s="30"/>
      <c r="BT1632" s="30"/>
      <c r="BU1632" s="30"/>
      <c r="BV1632" s="30"/>
      <c r="BW1632" s="30"/>
      <c r="BX1632" s="30"/>
      <c r="BY1632" s="30"/>
      <c r="BZ1632" s="30"/>
      <c r="CA1632" s="30"/>
      <c r="CB1632" s="30"/>
      <c r="CC1632" s="30"/>
      <c r="CD1632" s="30"/>
      <c r="CE1632" s="30"/>
      <c r="CF1632" s="30"/>
      <c r="CG1632" s="30"/>
      <c r="CH1632" s="30"/>
      <c r="CI1632" s="30"/>
      <c r="CJ1632" s="30"/>
      <c r="CK1632" s="30"/>
      <c r="CL1632" s="30"/>
      <c r="CM1632" s="30"/>
      <c r="CN1632" s="30"/>
      <c r="CO1632" s="30"/>
      <c r="CP1632" s="30"/>
      <c r="CQ1632" s="30"/>
      <c r="CR1632" s="30"/>
    </row>
    <row r="1633" spans="1:96" x14ac:dyDescent="0.25">
      <c r="A1633" s="30" t="s">
        <v>590</v>
      </c>
      <c r="B1633" s="30">
        <v>7725</v>
      </c>
      <c r="C1633" s="30" t="s">
        <v>2800</v>
      </c>
      <c r="D1633" s="30">
        <v>40</v>
      </c>
      <c r="E1633" s="30"/>
      <c r="F1633" s="30"/>
      <c r="G1633" s="30"/>
      <c r="H1633" s="30"/>
      <c r="I1633" s="30"/>
      <c r="J1633" s="30"/>
      <c r="K1633" s="30"/>
      <c r="L1633" s="30"/>
      <c r="M1633" s="30"/>
      <c r="N1633" s="30"/>
      <c r="O1633" s="30"/>
      <c r="P1633" s="30"/>
      <c r="Q1633" s="30"/>
      <c r="R1633" s="30"/>
      <c r="S1633" s="30"/>
      <c r="T1633" s="30"/>
      <c r="U1633" s="30"/>
      <c r="V1633" s="30"/>
      <c r="W1633" s="30"/>
      <c r="X1633" s="30"/>
      <c r="Y1633" s="30"/>
      <c r="Z1633" s="30"/>
      <c r="AA1633" s="30"/>
      <c r="AB1633" s="30"/>
      <c r="AC1633" s="30"/>
      <c r="AD1633" s="30"/>
      <c r="AE1633" s="30"/>
      <c r="AF1633" s="30"/>
      <c r="AG1633" s="30"/>
      <c r="AH1633" s="30"/>
      <c r="AI1633" s="30"/>
      <c r="AJ1633" s="30"/>
      <c r="AK1633" s="30"/>
      <c r="AL1633" s="30"/>
      <c r="AM1633" s="30"/>
      <c r="AN1633" s="30"/>
      <c r="AO1633" s="30"/>
      <c r="AP1633" s="30"/>
      <c r="AQ1633" s="30"/>
      <c r="AR1633" s="30"/>
      <c r="AS1633" s="30"/>
      <c r="AT1633" s="30"/>
      <c r="AU1633" s="30"/>
      <c r="AV1633" s="30"/>
      <c r="AW1633" s="30"/>
      <c r="AX1633" s="30"/>
      <c r="AY1633" s="30"/>
      <c r="AZ1633" s="30"/>
      <c r="BA1633" s="30"/>
      <c r="BB1633" s="30"/>
      <c r="BC1633" s="30"/>
      <c r="BD1633" s="30"/>
      <c r="BE1633" s="30"/>
      <c r="BF1633" s="30"/>
      <c r="BG1633" s="30"/>
      <c r="BH1633" s="30"/>
      <c r="BI1633" s="30"/>
      <c r="BJ1633" s="30"/>
      <c r="BK1633" s="30"/>
      <c r="BL1633" s="30"/>
      <c r="BM1633" s="30"/>
      <c r="BN1633" s="30"/>
      <c r="BO1633" s="30"/>
      <c r="BP1633" s="30"/>
      <c r="BQ1633" s="30"/>
      <c r="BR1633" s="30"/>
      <c r="BS1633" s="30"/>
      <c r="BT1633" s="30"/>
      <c r="BU1633" s="30"/>
      <c r="BV1633" s="30"/>
      <c r="BW1633" s="30"/>
      <c r="BX1633" s="30"/>
      <c r="BY1633" s="30"/>
      <c r="BZ1633" s="30"/>
      <c r="CA1633" s="30"/>
      <c r="CB1633" s="30"/>
      <c r="CC1633" s="30"/>
      <c r="CD1633" s="30"/>
      <c r="CE1633" s="30"/>
      <c r="CF1633" s="30"/>
      <c r="CG1633" s="30"/>
      <c r="CH1633" s="30"/>
      <c r="CI1633" s="30"/>
      <c r="CJ1633" s="30"/>
      <c r="CK1633" s="30"/>
      <c r="CL1633" s="30"/>
      <c r="CM1633" s="30"/>
      <c r="CN1633" s="30"/>
      <c r="CO1633" s="30"/>
      <c r="CP1633" s="30"/>
      <c r="CQ1633" s="30"/>
      <c r="CR1633" s="30"/>
    </row>
    <row r="1634" spans="1:96" x14ac:dyDescent="0.25">
      <c r="A1634" s="30" t="s">
        <v>591</v>
      </c>
      <c r="B1634" s="30">
        <v>7714</v>
      </c>
      <c r="C1634" s="30" t="s">
        <v>2800</v>
      </c>
      <c r="D1634" s="30">
        <v>40</v>
      </c>
      <c r="E1634" s="30"/>
      <c r="F1634" s="30"/>
      <c r="G1634" s="30"/>
      <c r="H1634" s="30"/>
      <c r="I1634" s="30"/>
      <c r="J1634" s="30"/>
      <c r="K1634" s="30"/>
      <c r="L1634" s="30"/>
      <c r="M1634" s="30"/>
      <c r="N1634" s="30"/>
      <c r="O1634" s="30"/>
      <c r="P1634" s="30"/>
      <c r="Q1634" s="30"/>
      <c r="R1634" s="30"/>
      <c r="S1634" s="30"/>
      <c r="T1634" s="30"/>
      <c r="U1634" s="30"/>
      <c r="V1634" s="30"/>
      <c r="W1634" s="30"/>
      <c r="X1634" s="30"/>
      <c r="Y1634" s="30"/>
      <c r="Z1634" s="30"/>
      <c r="AA1634" s="30"/>
      <c r="AB1634" s="30"/>
      <c r="AC1634" s="30"/>
      <c r="AD1634" s="30"/>
      <c r="AE1634" s="30"/>
      <c r="AF1634" s="30"/>
      <c r="AG1634" s="30"/>
      <c r="AH1634" s="30"/>
      <c r="AI1634" s="30"/>
      <c r="AJ1634" s="30"/>
      <c r="AK1634" s="30"/>
      <c r="AL1634" s="30"/>
      <c r="AM1634" s="30"/>
      <c r="AN1634" s="30"/>
      <c r="AO1634" s="30"/>
      <c r="AP1634" s="30"/>
      <c r="AQ1634" s="30"/>
      <c r="AR1634" s="30"/>
      <c r="AS1634" s="30"/>
      <c r="AT1634" s="30"/>
      <c r="AU1634" s="30"/>
      <c r="AV1634" s="30"/>
      <c r="AW1634" s="30"/>
      <c r="AX1634" s="30"/>
      <c r="AY1634" s="30"/>
      <c r="AZ1634" s="30"/>
      <c r="BA1634" s="30"/>
      <c r="BB1634" s="30"/>
      <c r="BC1634" s="30"/>
      <c r="BD1634" s="30"/>
      <c r="BE1634" s="30"/>
      <c r="BF1634" s="30"/>
      <c r="BG1634" s="30"/>
      <c r="BH1634" s="30"/>
      <c r="BI1634" s="30"/>
      <c r="BJ1634" s="30"/>
      <c r="BK1634" s="30"/>
      <c r="BL1634" s="30"/>
      <c r="BM1634" s="30"/>
      <c r="BN1634" s="30"/>
      <c r="BO1634" s="30"/>
      <c r="BP1634" s="30"/>
      <c r="BQ1634" s="30"/>
      <c r="BR1634" s="30"/>
      <c r="BS1634" s="30"/>
      <c r="BT1634" s="30"/>
      <c r="BU1634" s="30"/>
      <c r="BV1634" s="30"/>
      <c r="BW1634" s="30"/>
      <c r="BX1634" s="30"/>
      <c r="BY1634" s="30"/>
      <c r="BZ1634" s="30"/>
      <c r="CA1634" s="30"/>
      <c r="CB1634" s="30"/>
      <c r="CC1634" s="30"/>
      <c r="CD1634" s="30"/>
      <c r="CE1634" s="30"/>
      <c r="CF1634" s="30"/>
      <c r="CG1634" s="30"/>
      <c r="CH1634" s="30"/>
      <c r="CI1634" s="30"/>
      <c r="CJ1634" s="30"/>
      <c r="CK1634" s="30"/>
      <c r="CL1634" s="30"/>
      <c r="CM1634" s="30"/>
      <c r="CN1634" s="30"/>
      <c r="CO1634" s="30"/>
      <c r="CP1634" s="30"/>
      <c r="CQ1634" s="30"/>
      <c r="CR1634" s="30"/>
    </row>
    <row r="1635" spans="1:96" x14ac:dyDescent="0.25">
      <c r="A1635" s="30" t="s">
        <v>592</v>
      </c>
      <c r="B1635" s="30">
        <v>7708</v>
      </c>
      <c r="C1635" s="30" t="s">
        <v>2666</v>
      </c>
      <c r="D1635" s="30">
        <v>1420</v>
      </c>
      <c r="E1635" s="30"/>
      <c r="F1635" s="30"/>
      <c r="G1635" s="30"/>
      <c r="H1635" s="30"/>
      <c r="I1635" s="30"/>
      <c r="J1635" s="30"/>
      <c r="K1635" s="30"/>
      <c r="L1635" s="30"/>
      <c r="M1635" s="30"/>
      <c r="N1635" s="30"/>
      <c r="O1635" s="30"/>
      <c r="P1635" s="30"/>
      <c r="Q1635" s="30"/>
      <c r="R1635" s="30"/>
      <c r="S1635" s="30"/>
      <c r="T1635" s="30"/>
      <c r="U1635" s="30"/>
      <c r="V1635" s="30"/>
      <c r="W1635" s="30"/>
      <c r="X1635" s="30"/>
      <c r="Y1635" s="30"/>
      <c r="Z1635" s="30"/>
      <c r="AA1635" s="30"/>
      <c r="AB1635" s="30"/>
      <c r="AC1635" s="30"/>
      <c r="AD1635" s="30"/>
      <c r="AE1635" s="30"/>
      <c r="AF1635" s="30"/>
      <c r="AG1635" s="30"/>
      <c r="AH1635" s="30"/>
      <c r="AI1635" s="30"/>
      <c r="AJ1635" s="30"/>
      <c r="AK1635" s="30"/>
      <c r="AL1635" s="30"/>
      <c r="AM1635" s="30"/>
      <c r="AN1635" s="30"/>
      <c r="AO1635" s="30"/>
      <c r="AP1635" s="30"/>
      <c r="AQ1635" s="30"/>
      <c r="AR1635" s="30"/>
      <c r="AS1635" s="30"/>
      <c r="AT1635" s="30"/>
      <c r="AU1635" s="30"/>
      <c r="AV1635" s="30"/>
      <c r="AW1635" s="30"/>
      <c r="AX1635" s="30"/>
      <c r="AY1635" s="30"/>
      <c r="AZ1635" s="30"/>
      <c r="BA1635" s="30"/>
      <c r="BB1635" s="30"/>
      <c r="BC1635" s="30"/>
      <c r="BD1635" s="30"/>
      <c r="BE1635" s="30"/>
      <c r="BF1635" s="30"/>
      <c r="BG1635" s="30"/>
      <c r="BH1635" s="30"/>
      <c r="BI1635" s="30"/>
      <c r="BJ1635" s="30"/>
      <c r="BK1635" s="30"/>
      <c r="BL1635" s="30"/>
      <c r="BM1635" s="30"/>
      <c r="BN1635" s="30"/>
      <c r="BO1635" s="30"/>
      <c r="BP1635" s="30"/>
      <c r="BQ1635" s="30"/>
      <c r="BR1635" s="30"/>
      <c r="BS1635" s="30"/>
      <c r="BT1635" s="30"/>
      <c r="BU1635" s="30"/>
      <c r="BV1635" s="30"/>
      <c r="BW1635" s="30"/>
      <c r="BX1635" s="30"/>
      <c r="BY1635" s="30"/>
      <c r="BZ1635" s="30"/>
      <c r="CA1635" s="30"/>
      <c r="CB1635" s="30"/>
      <c r="CC1635" s="30"/>
      <c r="CD1635" s="30"/>
      <c r="CE1635" s="30"/>
      <c r="CF1635" s="30"/>
      <c r="CG1635" s="30"/>
      <c r="CH1635" s="30"/>
      <c r="CI1635" s="30"/>
      <c r="CJ1635" s="30"/>
      <c r="CK1635" s="30"/>
      <c r="CL1635" s="30"/>
      <c r="CM1635" s="30"/>
      <c r="CN1635" s="30"/>
      <c r="CO1635" s="30"/>
      <c r="CP1635" s="30"/>
      <c r="CQ1635" s="30"/>
      <c r="CR1635" s="30"/>
    </row>
    <row r="1636" spans="1:96" x14ac:dyDescent="0.25">
      <c r="A1636" s="30" t="s">
        <v>593</v>
      </c>
      <c r="B1636" s="30">
        <v>7718</v>
      </c>
      <c r="C1636" s="30" t="s">
        <v>2647</v>
      </c>
      <c r="D1636" s="30">
        <v>900</v>
      </c>
      <c r="E1636" s="30"/>
      <c r="F1636" s="30"/>
      <c r="G1636" s="30"/>
      <c r="H1636" s="30"/>
      <c r="I1636" s="30"/>
      <c r="J1636" s="30"/>
      <c r="K1636" s="30"/>
      <c r="L1636" s="30"/>
      <c r="M1636" s="30"/>
      <c r="N1636" s="30"/>
      <c r="O1636" s="30"/>
      <c r="P1636" s="30"/>
      <c r="Q1636" s="30"/>
      <c r="R1636" s="30"/>
      <c r="S1636" s="30"/>
      <c r="T1636" s="30"/>
      <c r="U1636" s="30"/>
      <c r="V1636" s="30"/>
      <c r="W1636" s="30"/>
      <c r="X1636" s="30"/>
      <c r="Y1636" s="30"/>
      <c r="Z1636" s="30"/>
      <c r="AA1636" s="30"/>
      <c r="AB1636" s="30"/>
      <c r="AC1636" s="30"/>
      <c r="AD1636" s="30"/>
      <c r="AE1636" s="30"/>
      <c r="AF1636" s="30"/>
      <c r="AG1636" s="30"/>
      <c r="AH1636" s="30"/>
      <c r="AI1636" s="30"/>
      <c r="AJ1636" s="30"/>
      <c r="AK1636" s="30"/>
      <c r="AL1636" s="30"/>
      <c r="AM1636" s="30"/>
      <c r="AN1636" s="30"/>
      <c r="AO1636" s="30"/>
      <c r="AP1636" s="30"/>
      <c r="AQ1636" s="30"/>
      <c r="AR1636" s="30"/>
      <c r="AS1636" s="30"/>
      <c r="AT1636" s="30"/>
      <c r="AU1636" s="30"/>
      <c r="AV1636" s="30"/>
      <c r="AW1636" s="30"/>
      <c r="AX1636" s="30"/>
      <c r="AY1636" s="30"/>
      <c r="AZ1636" s="30"/>
      <c r="BA1636" s="30"/>
      <c r="BB1636" s="30"/>
      <c r="BC1636" s="30"/>
      <c r="BD1636" s="30"/>
      <c r="BE1636" s="30"/>
      <c r="BF1636" s="30"/>
      <c r="BG1636" s="30"/>
      <c r="BH1636" s="30"/>
      <c r="BI1636" s="30"/>
      <c r="BJ1636" s="30"/>
      <c r="BK1636" s="30"/>
      <c r="BL1636" s="30"/>
      <c r="BM1636" s="30"/>
      <c r="BN1636" s="30"/>
      <c r="BO1636" s="30"/>
      <c r="BP1636" s="30"/>
      <c r="BQ1636" s="30"/>
      <c r="BR1636" s="30"/>
      <c r="BS1636" s="30"/>
      <c r="BT1636" s="30"/>
      <c r="BU1636" s="30"/>
      <c r="BV1636" s="30"/>
      <c r="BW1636" s="30"/>
      <c r="BX1636" s="30"/>
      <c r="BY1636" s="30"/>
      <c r="BZ1636" s="30"/>
      <c r="CA1636" s="30"/>
      <c r="CB1636" s="30"/>
      <c r="CC1636" s="30"/>
      <c r="CD1636" s="30"/>
      <c r="CE1636" s="30"/>
      <c r="CF1636" s="30"/>
      <c r="CG1636" s="30"/>
      <c r="CH1636" s="30"/>
      <c r="CI1636" s="30"/>
      <c r="CJ1636" s="30"/>
      <c r="CK1636" s="30"/>
      <c r="CL1636" s="30"/>
      <c r="CM1636" s="30"/>
      <c r="CN1636" s="30"/>
      <c r="CO1636" s="30"/>
      <c r="CP1636" s="30"/>
      <c r="CQ1636" s="30"/>
      <c r="CR1636" s="30"/>
    </row>
    <row r="1637" spans="1:96" x14ac:dyDescent="0.25">
      <c r="A1637" s="30" t="s">
        <v>594</v>
      </c>
      <c r="B1637" s="30">
        <v>7753</v>
      </c>
      <c r="C1637" s="30" t="s">
        <v>2666</v>
      </c>
      <c r="D1637" s="30">
        <v>1420</v>
      </c>
      <c r="E1637" s="30"/>
      <c r="F1637" s="30"/>
      <c r="G1637" s="30"/>
      <c r="H1637" s="30"/>
      <c r="I1637" s="30"/>
      <c r="J1637" s="30"/>
      <c r="K1637" s="30"/>
      <c r="L1637" s="30"/>
      <c r="M1637" s="30"/>
      <c r="N1637" s="30"/>
      <c r="O1637" s="30"/>
      <c r="P1637" s="30"/>
      <c r="Q1637" s="30"/>
      <c r="R1637" s="30"/>
      <c r="S1637" s="30"/>
      <c r="T1637" s="30"/>
      <c r="U1637" s="30"/>
      <c r="V1637" s="30"/>
      <c r="W1637" s="30"/>
      <c r="X1637" s="30"/>
      <c r="Y1637" s="30"/>
      <c r="Z1637" s="30"/>
      <c r="AA1637" s="30"/>
      <c r="AB1637" s="30"/>
      <c r="AC1637" s="30"/>
      <c r="AD1637" s="30"/>
      <c r="AE1637" s="30"/>
      <c r="AF1637" s="30"/>
      <c r="AG1637" s="30"/>
      <c r="AH1637" s="30"/>
      <c r="AI1637" s="30"/>
      <c r="AJ1637" s="30"/>
      <c r="AK1637" s="30"/>
      <c r="AL1637" s="30"/>
      <c r="AM1637" s="30"/>
      <c r="AN1637" s="30"/>
      <c r="AO1637" s="30"/>
      <c r="AP1637" s="30"/>
      <c r="AQ1637" s="30"/>
      <c r="AR1637" s="30"/>
      <c r="AS1637" s="30"/>
      <c r="AT1637" s="30"/>
      <c r="AU1637" s="30"/>
      <c r="AV1637" s="30"/>
      <c r="AW1637" s="30"/>
      <c r="AX1637" s="30"/>
      <c r="AY1637" s="30"/>
      <c r="AZ1637" s="30"/>
      <c r="BA1637" s="30"/>
      <c r="BB1637" s="30"/>
      <c r="BC1637" s="30"/>
      <c r="BD1637" s="30"/>
      <c r="BE1637" s="30"/>
      <c r="BF1637" s="30"/>
      <c r="BG1637" s="30"/>
      <c r="BH1637" s="30"/>
      <c r="BI1637" s="30"/>
      <c r="BJ1637" s="30"/>
      <c r="BK1637" s="30"/>
      <c r="BL1637" s="30"/>
      <c r="BM1637" s="30"/>
      <c r="BN1637" s="30"/>
      <c r="BO1637" s="30"/>
      <c r="BP1637" s="30"/>
      <c r="BQ1637" s="30"/>
      <c r="BR1637" s="30"/>
      <c r="BS1637" s="30"/>
      <c r="BT1637" s="30"/>
      <c r="BU1637" s="30"/>
      <c r="BV1637" s="30"/>
      <c r="BW1637" s="30"/>
      <c r="BX1637" s="30"/>
      <c r="BY1637" s="30"/>
      <c r="BZ1637" s="30"/>
      <c r="CA1637" s="30"/>
      <c r="CB1637" s="30"/>
      <c r="CC1637" s="30"/>
      <c r="CD1637" s="30"/>
      <c r="CE1637" s="30"/>
      <c r="CF1637" s="30"/>
      <c r="CG1637" s="30"/>
      <c r="CH1637" s="30"/>
      <c r="CI1637" s="30"/>
      <c r="CJ1637" s="30"/>
      <c r="CK1637" s="30"/>
      <c r="CL1637" s="30"/>
      <c r="CM1637" s="30"/>
      <c r="CN1637" s="30"/>
      <c r="CO1637" s="30"/>
      <c r="CP1637" s="30"/>
      <c r="CQ1637" s="30"/>
      <c r="CR1637" s="30"/>
    </row>
    <row r="1638" spans="1:96" x14ac:dyDescent="0.25">
      <c r="A1638" s="30" t="s">
        <v>595</v>
      </c>
      <c r="B1638" s="30">
        <v>7764</v>
      </c>
      <c r="C1638" s="30" t="s">
        <v>2908</v>
      </c>
      <c r="D1638" s="30">
        <v>890</v>
      </c>
      <c r="E1638" s="30"/>
      <c r="F1638" s="30"/>
      <c r="G1638" s="30"/>
      <c r="H1638" s="30"/>
      <c r="I1638" s="30"/>
      <c r="J1638" s="30"/>
      <c r="K1638" s="30"/>
      <c r="L1638" s="30"/>
      <c r="M1638" s="30"/>
      <c r="N1638" s="30"/>
      <c r="O1638" s="30"/>
      <c r="P1638" s="30"/>
      <c r="Q1638" s="30"/>
      <c r="R1638" s="30"/>
      <c r="S1638" s="30"/>
      <c r="T1638" s="30"/>
      <c r="U1638" s="30"/>
      <c r="V1638" s="30"/>
      <c r="W1638" s="30"/>
      <c r="X1638" s="30"/>
      <c r="Y1638" s="30"/>
      <c r="Z1638" s="30"/>
      <c r="AA1638" s="30"/>
      <c r="AB1638" s="30"/>
      <c r="AC1638" s="30"/>
      <c r="AD1638" s="30"/>
      <c r="AE1638" s="30"/>
      <c r="AF1638" s="30"/>
      <c r="AG1638" s="30"/>
      <c r="AH1638" s="30"/>
      <c r="AI1638" s="30"/>
      <c r="AJ1638" s="30"/>
      <c r="AK1638" s="30"/>
      <c r="AL1638" s="30"/>
      <c r="AM1638" s="30"/>
      <c r="AN1638" s="30"/>
      <c r="AO1638" s="30"/>
      <c r="AP1638" s="30"/>
      <c r="AQ1638" s="30"/>
      <c r="AR1638" s="30"/>
      <c r="AS1638" s="30"/>
      <c r="AT1638" s="30"/>
      <c r="AU1638" s="30"/>
      <c r="AV1638" s="30"/>
      <c r="AW1638" s="30"/>
      <c r="AX1638" s="30"/>
      <c r="AY1638" s="30"/>
      <c r="AZ1638" s="30"/>
      <c r="BA1638" s="30"/>
      <c r="BB1638" s="30"/>
      <c r="BC1638" s="30"/>
      <c r="BD1638" s="30"/>
      <c r="BE1638" s="30"/>
      <c r="BF1638" s="30"/>
      <c r="BG1638" s="30"/>
      <c r="BH1638" s="30"/>
      <c r="BI1638" s="30"/>
      <c r="BJ1638" s="30"/>
      <c r="BK1638" s="30"/>
      <c r="BL1638" s="30"/>
      <c r="BM1638" s="30"/>
      <c r="BN1638" s="30"/>
      <c r="BO1638" s="30"/>
      <c r="BP1638" s="30"/>
      <c r="BQ1638" s="30"/>
      <c r="BR1638" s="30"/>
      <c r="BS1638" s="30"/>
      <c r="BT1638" s="30"/>
      <c r="BU1638" s="30"/>
      <c r="BV1638" s="30"/>
      <c r="BW1638" s="30"/>
      <c r="BX1638" s="30"/>
      <c r="BY1638" s="30"/>
      <c r="BZ1638" s="30"/>
      <c r="CA1638" s="30"/>
      <c r="CB1638" s="30"/>
      <c r="CC1638" s="30"/>
      <c r="CD1638" s="30"/>
      <c r="CE1638" s="30"/>
      <c r="CF1638" s="30"/>
      <c r="CG1638" s="30"/>
      <c r="CH1638" s="30"/>
      <c r="CI1638" s="30"/>
      <c r="CJ1638" s="30"/>
      <c r="CK1638" s="30"/>
      <c r="CL1638" s="30"/>
      <c r="CM1638" s="30"/>
      <c r="CN1638" s="30"/>
      <c r="CO1638" s="30"/>
      <c r="CP1638" s="30"/>
      <c r="CQ1638" s="30"/>
      <c r="CR1638" s="30"/>
    </row>
    <row r="1639" spans="1:96" x14ac:dyDescent="0.25">
      <c r="A1639" s="30" t="s">
        <v>596</v>
      </c>
      <c r="B1639" s="30">
        <v>7755</v>
      </c>
      <c r="C1639" s="30" t="s">
        <v>2930</v>
      </c>
      <c r="D1639" s="30">
        <v>3100</v>
      </c>
      <c r="E1639" s="30"/>
      <c r="F1639" s="30"/>
      <c r="G1639" s="30"/>
      <c r="H1639" s="30"/>
      <c r="I1639" s="30"/>
      <c r="J1639" s="30"/>
      <c r="K1639" s="30"/>
      <c r="L1639" s="30"/>
      <c r="M1639" s="30"/>
      <c r="N1639" s="30"/>
      <c r="O1639" s="30"/>
      <c r="P1639" s="30"/>
      <c r="Q1639" s="30"/>
      <c r="R1639" s="30"/>
      <c r="S1639" s="30"/>
      <c r="T1639" s="30"/>
      <c r="U1639" s="30"/>
      <c r="V1639" s="30"/>
      <c r="W1639" s="30"/>
      <c r="X1639" s="30"/>
      <c r="Y1639" s="30"/>
      <c r="Z1639" s="30"/>
      <c r="AA1639" s="30"/>
      <c r="AB1639" s="30"/>
      <c r="AC1639" s="30"/>
      <c r="AD1639" s="30"/>
      <c r="AE1639" s="30"/>
      <c r="AF1639" s="30"/>
      <c r="AG1639" s="30"/>
      <c r="AH1639" s="30"/>
      <c r="AI1639" s="30"/>
      <c r="AJ1639" s="30"/>
      <c r="AK1639" s="30"/>
      <c r="AL1639" s="30"/>
      <c r="AM1639" s="30"/>
      <c r="AN1639" s="30"/>
      <c r="AO1639" s="30"/>
      <c r="AP1639" s="30"/>
      <c r="AQ1639" s="30"/>
      <c r="AR1639" s="30"/>
      <c r="AS1639" s="30"/>
      <c r="AT1639" s="30"/>
      <c r="AU1639" s="30"/>
      <c r="AV1639" s="30"/>
      <c r="AW1639" s="30"/>
      <c r="AX1639" s="30"/>
      <c r="AY1639" s="30"/>
      <c r="AZ1639" s="30"/>
      <c r="BA1639" s="30"/>
      <c r="BB1639" s="30"/>
      <c r="BC1639" s="30"/>
      <c r="BD1639" s="30"/>
      <c r="BE1639" s="30"/>
      <c r="BF1639" s="30"/>
      <c r="BG1639" s="30"/>
      <c r="BH1639" s="30"/>
      <c r="BI1639" s="30"/>
      <c r="BJ1639" s="30"/>
      <c r="BK1639" s="30"/>
      <c r="BL1639" s="30"/>
      <c r="BM1639" s="30"/>
      <c r="BN1639" s="30"/>
      <c r="BO1639" s="30"/>
      <c r="BP1639" s="30"/>
      <c r="BQ1639" s="30"/>
      <c r="BR1639" s="30"/>
      <c r="BS1639" s="30"/>
      <c r="BT1639" s="30"/>
      <c r="BU1639" s="30"/>
      <c r="BV1639" s="30"/>
      <c r="BW1639" s="30"/>
      <c r="BX1639" s="30"/>
      <c r="BY1639" s="30"/>
      <c r="BZ1639" s="30"/>
      <c r="CA1639" s="30"/>
      <c r="CB1639" s="30"/>
      <c r="CC1639" s="30"/>
      <c r="CD1639" s="30"/>
      <c r="CE1639" s="30"/>
      <c r="CF1639" s="30"/>
      <c r="CG1639" s="30"/>
      <c r="CH1639" s="30"/>
      <c r="CI1639" s="30"/>
      <c r="CJ1639" s="30"/>
      <c r="CK1639" s="30"/>
      <c r="CL1639" s="30"/>
      <c r="CM1639" s="30"/>
      <c r="CN1639" s="30"/>
      <c r="CO1639" s="30"/>
      <c r="CP1639" s="30"/>
      <c r="CQ1639" s="30"/>
      <c r="CR1639" s="30"/>
    </row>
    <row r="1640" spans="1:96" x14ac:dyDescent="0.25">
      <c r="A1640" s="30" t="s">
        <v>597</v>
      </c>
      <c r="B1640" s="30">
        <v>6342</v>
      </c>
      <c r="C1640" s="30" t="s">
        <v>2641</v>
      </c>
      <c r="D1640" s="30">
        <v>20</v>
      </c>
      <c r="E1640" s="30"/>
      <c r="F1640" s="30"/>
      <c r="G1640" s="30"/>
      <c r="H1640" s="30"/>
      <c r="I1640" s="30"/>
      <c r="J1640" s="30"/>
      <c r="K1640" s="30"/>
      <c r="L1640" s="30"/>
      <c r="M1640" s="30"/>
      <c r="N1640" s="30"/>
      <c r="O1640" s="30"/>
      <c r="P1640" s="30"/>
      <c r="Q1640" s="30"/>
      <c r="R1640" s="30"/>
      <c r="S1640" s="30"/>
      <c r="T1640" s="30"/>
      <c r="U1640" s="30"/>
      <c r="V1640" s="30"/>
      <c r="W1640" s="30"/>
      <c r="X1640" s="30"/>
      <c r="Y1640" s="30"/>
      <c r="Z1640" s="30"/>
      <c r="AA1640" s="30"/>
      <c r="AB1640" s="30"/>
      <c r="AC1640" s="30"/>
      <c r="AD1640" s="30"/>
      <c r="AE1640" s="30"/>
      <c r="AF1640" s="30"/>
      <c r="AG1640" s="30"/>
      <c r="AH1640" s="30"/>
      <c r="AI1640" s="30"/>
      <c r="AJ1640" s="30"/>
      <c r="AK1640" s="30"/>
      <c r="AL1640" s="30"/>
      <c r="AM1640" s="30"/>
      <c r="AN1640" s="30"/>
      <c r="AO1640" s="30"/>
      <c r="AP1640" s="30"/>
      <c r="AQ1640" s="30"/>
      <c r="AR1640" s="30"/>
      <c r="AS1640" s="30"/>
      <c r="AT1640" s="30"/>
      <c r="AU1640" s="30"/>
      <c r="AV1640" s="30"/>
      <c r="AW1640" s="30"/>
      <c r="AX1640" s="30"/>
      <c r="AY1640" s="30"/>
      <c r="AZ1640" s="30"/>
      <c r="BA1640" s="30"/>
      <c r="BB1640" s="30"/>
      <c r="BC1640" s="30"/>
      <c r="BD1640" s="30"/>
      <c r="BE1640" s="30"/>
      <c r="BF1640" s="30"/>
      <c r="BG1640" s="30"/>
      <c r="BH1640" s="30"/>
      <c r="BI1640" s="30"/>
      <c r="BJ1640" s="30"/>
      <c r="BK1640" s="30"/>
      <c r="BL1640" s="30"/>
      <c r="BM1640" s="30"/>
      <c r="BN1640" s="30"/>
      <c r="BO1640" s="30"/>
      <c r="BP1640" s="30"/>
      <c r="BQ1640" s="30"/>
      <c r="BR1640" s="30"/>
      <c r="BS1640" s="30"/>
      <c r="BT1640" s="30"/>
      <c r="BU1640" s="30"/>
      <c r="BV1640" s="30"/>
      <c r="BW1640" s="30"/>
      <c r="BX1640" s="30"/>
      <c r="BY1640" s="30"/>
      <c r="BZ1640" s="30"/>
      <c r="CA1640" s="30"/>
      <c r="CB1640" s="30"/>
      <c r="CC1640" s="30"/>
      <c r="CD1640" s="30"/>
      <c r="CE1640" s="30"/>
      <c r="CF1640" s="30"/>
      <c r="CG1640" s="30"/>
      <c r="CH1640" s="30"/>
      <c r="CI1640" s="30"/>
      <c r="CJ1640" s="30"/>
      <c r="CK1640" s="30"/>
      <c r="CL1640" s="30"/>
      <c r="CM1640" s="30"/>
      <c r="CN1640" s="30"/>
      <c r="CO1640" s="30"/>
      <c r="CP1640" s="30"/>
      <c r="CQ1640" s="30"/>
      <c r="CR1640" s="30"/>
    </row>
    <row r="1641" spans="1:96" x14ac:dyDescent="0.25">
      <c r="A1641" s="30" t="s">
        <v>598</v>
      </c>
      <c r="B1641" s="30">
        <v>7780</v>
      </c>
      <c r="C1641" s="30" t="s">
        <v>2666</v>
      </c>
      <c r="D1641" s="30">
        <v>1420</v>
      </c>
      <c r="E1641" s="30"/>
      <c r="F1641" s="30"/>
      <c r="G1641" s="30"/>
      <c r="H1641" s="30"/>
      <c r="I1641" s="30"/>
      <c r="J1641" s="30"/>
      <c r="K1641" s="30"/>
      <c r="L1641" s="30"/>
      <c r="M1641" s="30"/>
      <c r="N1641" s="30"/>
      <c r="O1641" s="30"/>
      <c r="P1641" s="30"/>
      <c r="Q1641" s="30"/>
      <c r="R1641" s="30"/>
      <c r="S1641" s="30"/>
      <c r="T1641" s="30"/>
      <c r="U1641" s="30"/>
      <c r="V1641" s="30"/>
      <c r="W1641" s="30"/>
      <c r="X1641" s="30"/>
      <c r="Y1641" s="30"/>
      <c r="Z1641" s="30"/>
      <c r="AA1641" s="30"/>
      <c r="AB1641" s="30"/>
      <c r="AC1641" s="30"/>
      <c r="AD1641" s="30"/>
      <c r="AE1641" s="30"/>
      <c r="AF1641" s="30"/>
      <c r="AG1641" s="30"/>
      <c r="AH1641" s="30"/>
      <c r="AI1641" s="30"/>
      <c r="AJ1641" s="30"/>
      <c r="AK1641" s="30"/>
      <c r="AL1641" s="30"/>
      <c r="AM1641" s="30"/>
      <c r="AN1641" s="30"/>
      <c r="AO1641" s="30"/>
      <c r="AP1641" s="30"/>
      <c r="AQ1641" s="30"/>
      <c r="AR1641" s="30"/>
      <c r="AS1641" s="30"/>
      <c r="AT1641" s="30"/>
      <c r="AU1641" s="30"/>
      <c r="AV1641" s="30"/>
      <c r="AW1641" s="30"/>
      <c r="AX1641" s="30"/>
      <c r="AY1641" s="30"/>
      <c r="AZ1641" s="30"/>
      <c r="BA1641" s="30"/>
      <c r="BB1641" s="30"/>
      <c r="BC1641" s="30"/>
      <c r="BD1641" s="30"/>
      <c r="BE1641" s="30"/>
      <c r="BF1641" s="30"/>
      <c r="BG1641" s="30"/>
      <c r="BH1641" s="30"/>
      <c r="BI1641" s="30"/>
      <c r="BJ1641" s="30"/>
      <c r="BK1641" s="30"/>
      <c r="BL1641" s="30"/>
      <c r="BM1641" s="30"/>
      <c r="BN1641" s="30"/>
      <c r="BO1641" s="30"/>
      <c r="BP1641" s="30"/>
      <c r="BQ1641" s="30"/>
      <c r="BR1641" s="30"/>
      <c r="BS1641" s="30"/>
      <c r="BT1641" s="30"/>
      <c r="BU1641" s="30"/>
      <c r="BV1641" s="30"/>
      <c r="BW1641" s="30"/>
      <c r="BX1641" s="30"/>
      <c r="BY1641" s="30"/>
      <c r="BZ1641" s="30"/>
      <c r="CA1641" s="30"/>
      <c r="CB1641" s="30"/>
      <c r="CC1641" s="30"/>
      <c r="CD1641" s="30"/>
      <c r="CE1641" s="30"/>
      <c r="CF1641" s="30"/>
      <c r="CG1641" s="30"/>
      <c r="CH1641" s="30"/>
      <c r="CI1641" s="30"/>
      <c r="CJ1641" s="30"/>
      <c r="CK1641" s="30"/>
      <c r="CL1641" s="30"/>
      <c r="CM1641" s="30"/>
      <c r="CN1641" s="30"/>
      <c r="CO1641" s="30"/>
      <c r="CP1641" s="30"/>
      <c r="CQ1641" s="30"/>
      <c r="CR1641" s="30"/>
    </row>
    <row r="1642" spans="1:96" x14ac:dyDescent="0.25">
      <c r="A1642" s="30" t="s">
        <v>599</v>
      </c>
      <c r="B1642" s="30">
        <v>7794</v>
      </c>
      <c r="C1642" s="30" t="s">
        <v>2938</v>
      </c>
      <c r="D1642" s="30">
        <v>2670</v>
      </c>
      <c r="E1642" s="30"/>
      <c r="F1642" s="30"/>
      <c r="G1642" s="30"/>
      <c r="H1642" s="30"/>
      <c r="I1642" s="30"/>
      <c r="J1642" s="30"/>
      <c r="K1642" s="30"/>
      <c r="L1642" s="30"/>
      <c r="M1642" s="30"/>
      <c r="N1642" s="30"/>
      <c r="O1642" s="30"/>
      <c r="P1642" s="30"/>
      <c r="Q1642" s="30"/>
      <c r="R1642" s="30"/>
      <c r="S1642" s="30"/>
      <c r="T1642" s="30"/>
      <c r="U1642" s="30"/>
      <c r="V1642" s="30"/>
      <c r="W1642" s="30"/>
      <c r="X1642" s="30"/>
      <c r="Y1642" s="30"/>
      <c r="Z1642" s="30"/>
      <c r="AA1642" s="30"/>
      <c r="AB1642" s="30"/>
      <c r="AC1642" s="30"/>
      <c r="AD1642" s="30"/>
      <c r="AE1642" s="30"/>
      <c r="AF1642" s="30"/>
      <c r="AG1642" s="30"/>
      <c r="AH1642" s="30"/>
      <c r="AI1642" s="30"/>
      <c r="AJ1642" s="30"/>
      <c r="AK1642" s="30"/>
      <c r="AL1642" s="30"/>
      <c r="AM1642" s="30"/>
      <c r="AN1642" s="30"/>
      <c r="AO1642" s="30"/>
      <c r="AP1642" s="30"/>
      <c r="AQ1642" s="30"/>
      <c r="AR1642" s="30"/>
      <c r="AS1642" s="30"/>
      <c r="AT1642" s="30"/>
      <c r="AU1642" s="30"/>
      <c r="AV1642" s="30"/>
      <c r="AW1642" s="30"/>
      <c r="AX1642" s="30"/>
      <c r="AY1642" s="30"/>
      <c r="AZ1642" s="30"/>
      <c r="BA1642" s="30"/>
      <c r="BB1642" s="30"/>
      <c r="BC1642" s="30"/>
      <c r="BD1642" s="30"/>
      <c r="BE1642" s="30"/>
      <c r="BF1642" s="30"/>
      <c r="BG1642" s="30"/>
      <c r="BH1642" s="30"/>
      <c r="BI1642" s="30"/>
      <c r="BJ1642" s="30"/>
      <c r="BK1642" s="30"/>
      <c r="BL1642" s="30"/>
      <c r="BM1642" s="30"/>
      <c r="BN1642" s="30"/>
      <c r="BO1642" s="30"/>
      <c r="BP1642" s="30"/>
      <c r="BQ1642" s="30"/>
      <c r="BR1642" s="30"/>
      <c r="BS1642" s="30"/>
      <c r="BT1642" s="30"/>
      <c r="BU1642" s="30"/>
      <c r="BV1642" s="30"/>
      <c r="BW1642" s="30"/>
      <c r="BX1642" s="30"/>
      <c r="BY1642" s="30"/>
      <c r="BZ1642" s="30"/>
      <c r="CA1642" s="30"/>
      <c r="CB1642" s="30"/>
      <c r="CC1642" s="30"/>
      <c r="CD1642" s="30"/>
      <c r="CE1642" s="30"/>
      <c r="CF1642" s="30"/>
      <c r="CG1642" s="30"/>
      <c r="CH1642" s="30"/>
      <c r="CI1642" s="30"/>
      <c r="CJ1642" s="30"/>
      <c r="CK1642" s="30"/>
      <c r="CL1642" s="30"/>
      <c r="CM1642" s="30"/>
      <c r="CN1642" s="30"/>
      <c r="CO1642" s="30"/>
      <c r="CP1642" s="30"/>
      <c r="CQ1642" s="30"/>
      <c r="CR1642" s="30"/>
    </row>
    <row r="1643" spans="1:96" x14ac:dyDescent="0.25">
      <c r="A1643" s="30" t="s">
        <v>600</v>
      </c>
      <c r="B1643" s="30">
        <v>7812</v>
      </c>
      <c r="C1643" s="30" t="s">
        <v>2893</v>
      </c>
      <c r="D1643" s="30">
        <v>70</v>
      </c>
      <c r="E1643" s="30"/>
      <c r="F1643" s="30"/>
      <c r="G1643" s="30"/>
      <c r="H1643" s="30"/>
      <c r="I1643" s="30"/>
      <c r="J1643" s="30"/>
      <c r="K1643" s="30"/>
      <c r="L1643" s="30"/>
      <c r="M1643" s="30"/>
      <c r="N1643" s="30"/>
      <c r="O1643" s="30"/>
      <c r="P1643" s="30"/>
      <c r="Q1643" s="30"/>
      <c r="R1643" s="30"/>
      <c r="S1643" s="30"/>
      <c r="T1643" s="30"/>
      <c r="U1643" s="30"/>
      <c r="V1643" s="30"/>
      <c r="W1643" s="30"/>
      <c r="X1643" s="30"/>
      <c r="Y1643" s="30"/>
      <c r="Z1643" s="30"/>
      <c r="AA1643" s="30"/>
      <c r="AB1643" s="30"/>
      <c r="AC1643" s="30"/>
      <c r="AD1643" s="30"/>
      <c r="AE1643" s="30"/>
      <c r="AF1643" s="30"/>
      <c r="AG1643" s="30"/>
      <c r="AH1643" s="30"/>
      <c r="AI1643" s="30"/>
      <c r="AJ1643" s="30"/>
      <c r="AK1643" s="30"/>
      <c r="AL1643" s="30"/>
      <c r="AM1643" s="30"/>
      <c r="AN1643" s="30"/>
      <c r="AO1643" s="30"/>
      <c r="AP1643" s="30"/>
      <c r="AQ1643" s="30"/>
      <c r="AR1643" s="30"/>
      <c r="AS1643" s="30"/>
      <c r="AT1643" s="30"/>
      <c r="AU1643" s="30"/>
      <c r="AV1643" s="30"/>
      <c r="AW1643" s="30"/>
      <c r="AX1643" s="30"/>
      <c r="AY1643" s="30"/>
      <c r="AZ1643" s="30"/>
      <c r="BA1643" s="30"/>
      <c r="BB1643" s="30"/>
      <c r="BC1643" s="30"/>
      <c r="BD1643" s="30"/>
      <c r="BE1643" s="30"/>
      <c r="BF1643" s="30"/>
      <c r="BG1643" s="30"/>
      <c r="BH1643" s="30"/>
      <c r="BI1643" s="30"/>
      <c r="BJ1643" s="30"/>
      <c r="BK1643" s="30"/>
      <c r="BL1643" s="30"/>
      <c r="BM1643" s="30"/>
      <c r="BN1643" s="30"/>
      <c r="BO1643" s="30"/>
      <c r="BP1643" s="30"/>
      <c r="BQ1643" s="30"/>
      <c r="BR1643" s="30"/>
      <c r="BS1643" s="30"/>
      <c r="BT1643" s="30"/>
      <c r="BU1643" s="30"/>
      <c r="BV1643" s="30"/>
      <c r="BW1643" s="30"/>
      <c r="BX1643" s="30"/>
      <c r="BY1643" s="30"/>
      <c r="BZ1643" s="30"/>
      <c r="CA1643" s="30"/>
      <c r="CB1643" s="30"/>
      <c r="CC1643" s="30"/>
      <c r="CD1643" s="30"/>
      <c r="CE1643" s="30"/>
      <c r="CF1643" s="30"/>
      <c r="CG1643" s="30"/>
      <c r="CH1643" s="30"/>
      <c r="CI1643" s="30"/>
      <c r="CJ1643" s="30"/>
      <c r="CK1643" s="30"/>
      <c r="CL1643" s="30"/>
      <c r="CM1643" s="30"/>
      <c r="CN1643" s="30"/>
      <c r="CO1643" s="30"/>
      <c r="CP1643" s="30"/>
      <c r="CQ1643" s="30"/>
      <c r="CR1643" s="30"/>
    </row>
    <row r="1644" spans="1:96" x14ac:dyDescent="0.25">
      <c r="A1644" s="30" t="s">
        <v>601</v>
      </c>
      <c r="B1644" s="30">
        <v>7814</v>
      </c>
      <c r="C1644" s="30" t="s">
        <v>2857</v>
      </c>
      <c r="D1644" s="30">
        <v>3120</v>
      </c>
      <c r="E1644" s="30"/>
      <c r="F1644" s="30"/>
      <c r="G1644" s="30"/>
      <c r="H1644" s="30"/>
      <c r="I1644" s="30"/>
      <c r="J1644" s="30"/>
      <c r="K1644" s="30"/>
      <c r="L1644" s="30"/>
      <c r="M1644" s="30"/>
      <c r="N1644" s="30"/>
      <c r="O1644" s="30"/>
      <c r="P1644" s="30"/>
      <c r="Q1644" s="30"/>
      <c r="R1644" s="30"/>
      <c r="S1644" s="30"/>
      <c r="T1644" s="30"/>
      <c r="U1644" s="30"/>
      <c r="V1644" s="30"/>
      <c r="W1644" s="30"/>
      <c r="X1644" s="30"/>
      <c r="Y1644" s="30"/>
      <c r="Z1644" s="30"/>
      <c r="AA1644" s="30"/>
      <c r="AB1644" s="30"/>
      <c r="AC1644" s="30"/>
      <c r="AD1644" s="30"/>
      <c r="AE1644" s="30"/>
      <c r="AF1644" s="30"/>
      <c r="AG1644" s="30"/>
      <c r="AH1644" s="30"/>
      <c r="AI1644" s="30"/>
      <c r="AJ1644" s="30"/>
      <c r="AK1644" s="30"/>
      <c r="AL1644" s="30"/>
      <c r="AM1644" s="30"/>
      <c r="AN1644" s="30"/>
      <c r="AO1644" s="30"/>
      <c r="AP1644" s="30"/>
      <c r="AQ1644" s="30"/>
      <c r="AR1644" s="30"/>
      <c r="AS1644" s="30"/>
      <c r="AT1644" s="30"/>
      <c r="AU1644" s="30"/>
      <c r="AV1644" s="30"/>
      <c r="AW1644" s="30"/>
      <c r="AX1644" s="30"/>
      <c r="AY1644" s="30"/>
      <c r="AZ1644" s="30"/>
      <c r="BA1644" s="30"/>
      <c r="BB1644" s="30"/>
      <c r="BC1644" s="30"/>
      <c r="BD1644" s="30"/>
      <c r="BE1644" s="30"/>
      <c r="BF1644" s="30"/>
      <c r="BG1644" s="30"/>
      <c r="BH1644" s="30"/>
      <c r="BI1644" s="30"/>
      <c r="BJ1644" s="30"/>
      <c r="BK1644" s="30"/>
      <c r="BL1644" s="30"/>
      <c r="BM1644" s="30"/>
      <c r="BN1644" s="30"/>
      <c r="BO1644" s="30"/>
      <c r="BP1644" s="30"/>
      <c r="BQ1644" s="30"/>
      <c r="BR1644" s="30"/>
      <c r="BS1644" s="30"/>
      <c r="BT1644" s="30"/>
      <c r="BU1644" s="30"/>
      <c r="BV1644" s="30"/>
      <c r="BW1644" s="30"/>
      <c r="BX1644" s="30"/>
      <c r="BY1644" s="30"/>
      <c r="BZ1644" s="30"/>
      <c r="CA1644" s="30"/>
      <c r="CB1644" s="30"/>
      <c r="CC1644" s="30"/>
      <c r="CD1644" s="30"/>
      <c r="CE1644" s="30"/>
      <c r="CF1644" s="30"/>
      <c r="CG1644" s="30"/>
      <c r="CH1644" s="30"/>
      <c r="CI1644" s="30"/>
      <c r="CJ1644" s="30"/>
      <c r="CK1644" s="30"/>
      <c r="CL1644" s="30"/>
      <c r="CM1644" s="30"/>
      <c r="CN1644" s="30"/>
      <c r="CO1644" s="30"/>
      <c r="CP1644" s="30"/>
      <c r="CQ1644" s="30"/>
      <c r="CR1644" s="30"/>
    </row>
    <row r="1645" spans="1:96" x14ac:dyDescent="0.25">
      <c r="A1645" s="30" t="s">
        <v>602</v>
      </c>
      <c r="B1645" s="30">
        <v>7832</v>
      </c>
      <c r="C1645" s="30" t="s">
        <v>2712</v>
      </c>
      <c r="D1645" s="30">
        <v>2000</v>
      </c>
      <c r="E1645" s="30"/>
      <c r="F1645" s="30"/>
      <c r="G1645" s="30"/>
      <c r="H1645" s="30"/>
      <c r="I1645" s="30"/>
      <c r="J1645" s="30"/>
      <c r="K1645" s="30"/>
      <c r="L1645" s="30"/>
      <c r="M1645" s="30"/>
      <c r="N1645" s="30"/>
      <c r="O1645" s="30"/>
      <c r="P1645" s="30"/>
      <c r="Q1645" s="30"/>
      <c r="R1645" s="30"/>
      <c r="S1645" s="30"/>
      <c r="T1645" s="30"/>
      <c r="U1645" s="30"/>
      <c r="V1645" s="30"/>
      <c r="W1645" s="30"/>
      <c r="X1645" s="30"/>
      <c r="Y1645" s="30"/>
      <c r="Z1645" s="30"/>
      <c r="AA1645" s="30"/>
      <c r="AB1645" s="30"/>
      <c r="AC1645" s="30"/>
      <c r="AD1645" s="30"/>
      <c r="AE1645" s="30"/>
      <c r="AF1645" s="30"/>
      <c r="AG1645" s="30"/>
      <c r="AH1645" s="30"/>
      <c r="AI1645" s="30"/>
      <c r="AJ1645" s="30"/>
      <c r="AK1645" s="30"/>
      <c r="AL1645" s="30"/>
      <c r="AM1645" s="30"/>
      <c r="AN1645" s="30"/>
      <c r="AO1645" s="30"/>
      <c r="AP1645" s="30"/>
      <c r="AQ1645" s="30"/>
      <c r="AR1645" s="30"/>
      <c r="AS1645" s="30"/>
      <c r="AT1645" s="30"/>
      <c r="AU1645" s="30"/>
      <c r="AV1645" s="30"/>
      <c r="AW1645" s="30"/>
      <c r="AX1645" s="30"/>
      <c r="AY1645" s="30"/>
      <c r="AZ1645" s="30"/>
      <c r="BA1645" s="30"/>
      <c r="BB1645" s="30"/>
      <c r="BC1645" s="30"/>
      <c r="BD1645" s="30"/>
      <c r="BE1645" s="30"/>
      <c r="BF1645" s="30"/>
      <c r="BG1645" s="30"/>
      <c r="BH1645" s="30"/>
      <c r="BI1645" s="30"/>
      <c r="BJ1645" s="30"/>
      <c r="BK1645" s="30"/>
      <c r="BL1645" s="30"/>
      <c r="BM1645" s="30"/>
      <c r="BN1645" s="30"/>
      <c r="BO1645" s="30"/>
      <c r="BP1645" s="30"/>
      <c r="BQ1645" s="30"/>
      <c r="BR1645" s="30"/>
      <c r="BS1645" s="30"/>
      <c r="BT1645" s="30"/>
      <c r="BU1645" s="30"/>
      <c r="BV1645" s="30"/>
      <c r="BW1645" s="30"/>
      <c r="BX1645" s="30"/>
      <c r="BY1645" s="30"/>
      <c r="BZ1645" s="30"/>
      <c r="CA1645" s="30"/>
      <c r="CB1645" s="30"/>
      <c r="CC1645" s="30"/>
      <c r="CD1645" s="30"/>
      <c r="CE1645" s="30"/>
      <c r="CF1645" s="30"/>
      <c r="CG1645" s="30"/>
      <c r="CH1645" s="30"/>
      <c r="CI1645" s="30"/>
      <c r="CJ1645" s="30"/>
      <c r="CK1645" s="30"/>
      <c r="CL1645" s="30"/>
      <c r="CM1645" s="30"/>
      <c r="CN1645" s="30"/>
      <c r="CO1645" s="30"/>
      <c r="CP1645" s="30"/>
      <c r="CQ1645" s="30"/>
      <c r="CR1645" s="30"/>
    </row>
    <row r="1646" spans="1:96" x14ac:dyDescent="0.25">
      <c r="A1646" s="30" t="s">
        <v>603</v>
      </c>
      <c r="B1646" s="30">
        <v>7833</v>
      </c>
      <c r="C1646" s="30" t="s">
        <v>2666</v>
      </c>
      <c r="D1646" s="30">
        <v>1420</v>
      </c>
      <c r="E1646" s="30"/>
      <c r="F1646" s="30"/>
      <c r="G1646" s="30"/>
      <c r="H1646" s="30"/>
      <c r="I1646" s="30"/>
      <c r="J1646" s="30"/>
      <c r="K1646" s="30"/>
      <c r="L1646" s="30"/>
      <c r="M1646" s="30"/>
      <c r="N1646" s="30"/>
      <c r="O1646" s="30"/>
      <c r="P1646" s="30"/>
      <c r="Q1646" s="30"/>
      <c r="R1646" s="30"/>
      <c r="S1646" s="30"/>
      <c r="T1646" s="30"/>
      <c r="U1646" s="30"/>
      <c r="V1646" s="30"/>
      <c r="W1646" s="30"/>
      <c r="X1646" s="30"/>
      <c r="Y1646" s="30"/>
      <c r="Z1646" s="30"/>
      <c r="AA1646" s="30"/>
      <c r="AB1646" s="30"/>
      <c r="AC1646" s="30"/>
      <c r="AD1646" s="30"/>
      <c r="AE1646" s="30"/>
      <c r="AF1646" s="30"/>
      <c r="AG1646" s="30"/>
      <c r="AH1646" s="30"/>
      <c r="AI1646" s="30"/>
      <c r="AJ1646" s="30"/>
      <c r="AK1646" s="30"/>
      <c r="AL1646" s="30"/>
      <c r="AM1646" s="30"/>
      <c r="AN1646" s="30"/>
      <c r="AO1646" s="30"/>
      <c r="AP1646" s="30"/>
      <c r="AQ1646" s="30"/>
      <c r="AR1646" s="30"/>
      <c r="AS1646" s="30"/>
      <c r="AT1646" s="30"/>
      <c r="AU1646" s="30"/>
      <c r="AV1646" s="30"/>
      <c r="AW1646" s="30"/>
      <c r="AX1646" s="30"/>
      <c r="AY1646" s="30"/>
      <c r="AZ1646" s="30"/>
      <c r="BA1646" s="30"/>
      <c r="BB1646" s="30"/>
      <c r="BC1646" s="30"/>
      <c r="BD1646" s="30"/>
      <c r="BE1646" s="30"/>
      <c r="BF1646" s="30"/>
      <c r="BG1646" s="30"/>
      <c r="BH1646" s="30"/>
      <c r="BI1646" s="30"/>
      <c r="BJ1646" s="30"/>
      <c r="BK1646" s="30"/>
      <c r="BL1646" s="30"/>
      <c r="BM1646" s="30"/>
      <c r="BN1646" s="30"/>
      <c r="BO1646" s="30"/>
      <c r="BP1646" s="30"/>
      <c r="BQ1646" s="30"/>
      <c r="BR1646" s="30"/>
      <c r="BS1646" s="30"/>
      <c r="BT1646" s="30"/>
      <c r="BU1646" s="30"/>
      <c r="BV1646" s="30"/>
      <c r="BW1646" s="30"/>
      <c r="BX1646" s="30"/>
      <c r="BY1646" s="30"/>
      <c r="BZ1646" s="30"/>
      <c r="CA1646" s="30"/>
      <c r="CB1646" s="30"/>
      <c r="CC1646" s="30"/>
      <c r="CD1646" s="30"/>
      <c r="CE1646" s="30"/>
      <c r="CF1646" s="30"/>
      <c r="CG1646" s="30"/>
      <c r="CH1646" s="30"/>
      <c r="CI1646" s="30"/>
      <c r="CJ1646" s="30"/>
      <c r="CK1646" s="30"/>
      <c r="CL1646" s="30"/>
      <c r="CM1646" s="30"/>
      <c r="CN1646" s="30"/>
      <c r="CO1646" s="30"/>
      <c r="CP1646" s="30"/>
      <c r="CQ1646" s="30"/>
      <c r="CR1646" s="30"/>
    </row>
    <row r="1647" spans="1:96" x14ac:dyDescent="0.25">
      <c r="A1647" s="30" t="s">
        <v>604</v>
      </c>
      <c r="B1647" s="30">
        <v>7834</v>
      </c>
      <c r="C1647" s="30" t="s">
        <v>2764</v>
      </c>
      <c r="D1647" s="30">
        <v>1550</v>
      </c>
      <c r="E1647" s="30"/>
      <c r="F1647" s="30"/>
      <c r="G1647" s="30"/>
      <c r="H1647" s="30"/>
      <c r="I1647" s="30"/>
      <c r="J1647" s="30"/>
      <c r="K1647" s="30"/>
      <c r="L1647" s="30"/>
      <c r="M1647" s="30"/>
      <c r="N1647" s="30"/>
      <c r="O1647" s="30"/>
      <c r="P1647" s="30"/>
      <c r="Q1647" s="30"/>
      <c r="R1647" s="30"/>
      <c r="S1647" s="30"/>
      <c r="T1647" s="30"/>
      <c r="U1647" s="30"/>
      <c r="V1647" s="30"/>
      <c r="W1647" s="30"/>
      <c r="X1647" s="30"/>
      <c r="Y1647" s="30"/>
      <c r="Z1647" s="30"/>
      <c r="AA1647" s="30"/>
      <c r="AB1647" s="30"/>
      <c r="AC1647" s="30"/>
      <c r="AD1647" s="30"/>
      <c r="AE1647" s="30"/>
      <c r="AF1647" s="30"/>
      <c r="AG1647" s="30"/>
      <c r="AH1647" s="30"/>
      <c r="AI1647" s="30"/>
      <c r="AJ1647" s="30"/>
      <c r="AK1647" s="30"/>
      <c r="AL1647" s="30"/>
      <c r="AM1647" s="30"/>
      <c r="AN1647" s="30"/>
      <c r="AO1647" s="30"/>
      <c r="AP1647" s="30"/>
      <c r="AQ1647" s="30"/>
      <c r="AR1647" s="30"/>
      <c r="AS1647" s="30"/>
      <c r="AT1647" s="30"/>
      <c r="AU1647" s="30"/>
      <c r="AV1647" s="30"/>
      <c r="AW1647" s="30"/>
      <c r="AX1647" s="30"/>
      <c r="AY1647" s="30"/>
      <c r="AZ1647" s="30"/>
      <c r="BA1647" s="30"/>
      <c r="BB1647" s="30"/>
      <c r="BC1647" s="30"/>
      <c r="BD1647" s="30"/>
      <c r="BE1647" s="30"/>
      <c r="BF1647" s="30"/>
      <c r="BG1647" s="30"/>
      <c r="BH1647" s="30"/>
      <c r="BI1647" s="30"/>
      <c r="BJ1647" s="30"/>
      <c r="BK1647" s="30"/>
      <c r="BL1647" s="30"/>
      <c r="BM1647" s="30"/>
      <c r="BN1647" s="30"/>
      <c r="BO1647" s="30"/>
      <c r="BP1647" s="30"/>
      <c r="BQ1647" s="30"/>
      <c r="BR1647" s="30"/>
      <c r="BS1647" s="30"/>
      <c r="BT1647" s="30"/>
      <c r="BU1647" s="30"/>
      <c r="BV1647" s="30"/>
      <c r="BW1647" s="30"/>
      <c r="BX1647" s="30"/>
      <c r="BY1647" s="30"/>
      <c r="BZ1647" s="30"/>
      <c r="CA1647" s="30"/>
      <c r="CB1647" s="30"/>
      <c r="CC1647" s="30"/>
      <c r="CD1647" s="30"/>
      <c r="CE1647" s="30"/>
      <c r="CF1647" s="30"/>
      <c r="CG1647" s="30"/>
      <c r="CH1647" s="30"/>
      <c r="CI1647" s="30"/>
      <c r="CJ1647" s="30"/>
      <c r="CK1647" s="30"/>
      <c r="CL1647" s="30"/>
      <c r="CM1647" s="30"/>
      <c r="CN1647" s="30"/>
      <c r="CO1647" s="30"/>
      <c r="CP1647" s="30"/>
      <c r="CQ1647" s="30"/>
      <c r="CR1647" s="30"/>
    </row>
    <row r="1648" spans="1:96" x14ac:dyDescent="0.25">
      <c r="A1648" s="30" t="s">
        <v>605</v>
      </c>
      <c r="B1648" s="30">
        <v>3054</v>
      </c>
      <c r="C1648" s="30" t="s">
        <v>2988</v>
      </c>
      <c r="D1648" s="30">
        <v>123</v>
      </c>
      <c r="E1648" s="30"/>
      <c r="F1648" s="30"/>
      <c r="G1648" s="30"/>
      <c r="H1648" s="30"/>
      <c r="I1648" s="30"/>
      <c r="J1648" s="30"/>
      <c r="K1648" s="30"/>
      <c r="L1648" s="30"/>
      <c r="M1648" s="30"/>
      <c r="N1648" s="30"/>
      <c r="O1648" s="30"/>
      <c r="P1648" s="30"/>
      <c r="Q1648" s="30"/>
      <c r="R1648" s="30"/>
      <c r="S1648" s="30"/>
      <c r="T1648" s="30"/>
      <c r="U1648" s="30"/>
      <c r="V1648" s="30"/>
      <c r="W1648" s="30"/>
      <c r="X1648" s="30"/>
      <c r="Y1648" s="30"/>
      <c r="Z1648" s="30"/>
      <c r="AA1648" s="30"/>
      <c r="AB1648" s="30"/>
      <c r="AC1648" s="30"/>
      <c r="AD1648" s="30"/>
      <c r="AE1648" s="30"/>
      <c r="AF1648" s="30"/>
      <c r="AG1648" s="30"/>
      <c r="AH1648" s="30"/>
      <c r="AI1648" s="30"/>
      <c r="AJ1648" s="30"/>
      <c r="AK1648" s="30"/>
      <c r="AL1648" s="30"/>
      <c r="AM1648" s="30"/>
      <c r="AN1648" s="30"/>
      <c r="AO1648" s="30"/>
      <c r="AP1648" s="30"/>
      <c r="AQ1648" s="30"/>
      <c r="AR1648" s="30"/>
      <c r="AS1648" s="30"/>
      <c r="AT1648" s="30"/>
      <c r="AU1648" s="30"/>
      <c r="AV1648" s="30"/>
      <c r="AW1648" s="30"/>
      <c r="AX1648" s="30"/>
      <c r="AY1648" s="30"/>
      <c r="AZ1648" s="30"/>
      <c r="BA1648" s="30"/>
      <c r="BB1648" s="30"/>
      <c r="BC1648" s="30"/>
      <c r="BD1648" s="30"/>
      <c r="BE1648" s="30"/>
      <c r="BF1648" s="30"/>
      <c r="BG1648" s="30"/>
      <c r="BH1648" s="30"/>
      <c r="BI1648" s="30"/>
      <c r="BJ1648" s="30"/>
      <c r="BK1648" s="30"/>
      <c r="BL1648" s="30"/>
      <c r="BM1648" s="30"/>
      <c r="BN1648" s="30"/>
      <c r="BO1648" s="30"/>
      <c r="BP1648" s="30"/>
      <c r="BQ1648" s="30"/>
      <c r="BR1648" s="30"/>
      <c r="BS1648" s="30"/>
      <c r="BT1648" s="30"/>
      <c r="BU1648" s="30"/>
      <c r="BV1648" s="30"/>
      <c r="BW1648" s="30"/>
      <c r="BX1648" s="30"/>
      <c r="BY1648" s="30"/>
      <c r="BZ1648" s="30"/>
      <c r="CA1648" s="30"/>
      <c r="CB1648" s="30"/>
      <c r="CC1648" s="30"/>
      <c r="CD1648" s="30"/>
      <c r="CE1648" s="30"/>
      <c r="CF1648" s="30"/>
      <c r="CG1648" s="30"/>
      <c r="CH1648" s="30"/>
      <c r="CI1648" s="30"/>
      <c r="CJ1648" s="30"/>
      <c r="CK1648" s="30"/>
      <c r="CL1648" s="30"/>
      <c r="CM1648" s="30"/>
      <c r="CN1648" s="30"/>
      <c r="CO1648" s="30"/>
      <c r="CP1648" s="30"/>
      <c r="CQ1648" s="30"/>
      <c r="CR1648" s="30"/>
    </row>
    <row r="1649" spans="1:96" x14ac:dyDescent="0.25">
      <c r="A1649" s="30" t="s">
        <v>606</v>
      </c>
      <c r="B1649" s="30">
        <v>4478</v>
      </c>
      <c r="C1649" s="30" t="s">
        <v>2666</v>
      </c>
      <c r="D1649" s="30">
        <v>1420</v>
      </c>
      <c r="E1649" s="30"/>
      <c r="F1649" s="30"/>
      <c r="G1649" s="30"/>
      <c r="H1649" s="30"/>
      <c r="I1649" s="30"/>
      <c r="J1649" s="30"/>
      <c r="K1649" s="30"/>
      <c r="L1649" s="30"/>
      <c r="M1649" s="30"/>
      <c r="N1649" s="30"/>
      <c r="O1649" s="30"/>
      <c r="P1649" s="30"/>
      <c r="Q1649" s="30"/>
      <c r="R1649" s="30"/>
      <c r="S1649" s="30"/>
      <c r="T1649" s="30"/>
      <c r="U1649" s="30"/>
      <c r="V1649" s="30"/>
      <c r="W1649" s="30"/>
      <c r="X1649" s="30"/>
      <c r="Y1649" s="30"/>
      <c r="Z1649" s="30"/>
      <c r="AA1649" s="30"/>
      <c r="AB1649" s="30"/>
      <c r="AC1649" s="30"/>
      <c r="AD1649" s="30"/>
      <c r="AE1649" s="30"/>
      <c r="AF1649" s="30"/>
      <c r="AG1649" s="30"/>
      <c r="AH1649" s="30"/>
      <c r="AI1649" s="30"/>
      <c r="AJ1649" s="30"/>
      <c r="AK1649" s="30"/>
      <c r="AL1649" s="30"/>
      <c r="AM1649" s="30"/>
      <c r="AN1649" s="30"/>
      <c r="AO1649" s="30"/>
      <c r="AP1649" s="30"/>
      <c r="AQ1649" s="30"/>
      <c r="AR1649" s="30"/>
      <c r="AS1649" s="30"/>
      <c r="AT1649" s="30"/>
      <c r="AU1649" s="30"/>
      <c r="AV1649" s="30"/>
      <c r="AW1649" s="30"/>
      <c r="AX1649" s="30"/>
      <c r="AY1649" s="30"/>
      <c r="AZ1649" s="30"/>
      <c r="BA1649" s="30"/>
      <c r="BB1649" s="30"/>
      <c r="BC1649" s="30"/>
      <c r="BD1649" s="30"/>
      <c r="BE1649" s="30"/>
      <c r="BF1649" s="30"/>
      <c r="BG1649" s="30"/>
      <c r="BH1649" s="30"/>
      <c r="BI1649" s="30"/>
      <c r="BJ1649" s="30"/>
      <c r="BK1649" s="30"/>
      <c r="BL1649" s="30"/>
      <c r="BM1649" s="30"/>
      <c r="BN1649" s="30"/>
      <c r="BO1649" s="30"/>
      <c r="BP1649" s="30"/>
      <c r="BQ1649" s="30"/>
      <c r="BR1649" s="30"/>
      <c r="BS1649" s="30"/>
      <c r="BT1649" s="30"/>
      <c r="BU1649" s="30"/>
      <c r="BV1649" s="30"/>
      <c r="BW1649" s="30"/>
      <c r="BX1649" s="30"/>
      <c r="BY1649" s="30"/>
      <c r="BZ1649" s="30"/>
      <c r="CA1649" s="30"/>
      <c r="CB1649" s="30"/>
      <c r="CC1649" s="30"/>
      <c r="CD1649" s="30"/>
      <c r="CE1649" s="30"/>
      <c r="CF1649" s="30"/>
      <c r="CG1649" s="30"/>
      <c r="CH1649" s="30"/>
      <c r="CI1649" s="30"/>
      <c r="CJ1649" s="30"/>
      <c r="CK1649" s="30"/>
      <c r="CL1649" s="30"/>
      <c r="CM1649" s="30"/>
      <c r="CN1649" s="30"/>
      <c r="CO1649" s="30"/>
      <c r="CP1649" s="30"/>
      <c r="CQ1649" s="30"/>
      <c r="CR1649" s="30"/>
    </row>
    <row r="1650" spans="1:96" x14ac:dyDescent="0.25">
      <c r="A1650" s="30" t="s">
        <v>607</v>
      </c>
      <c r="B1650" s="30">
        <v>7842</v>
      </c>
      <c r="C1650" s="30" t="s">
        <v>2988</v>
      </c>
      <c r="D1650" s="30">
        <v>123</v>
      </c>
      <c r="E1650" s="30"/>
      <c r="F1650" s="30"/>
      <c r="G1650" s="30"/>
      <c r="H1650" s="30"/>
      <c r="I1650" s="30"/>
      <c r="J1650" s="30"/>
      <c r="K1650" s="30"/>
      <c r="L1650" s="30"/>
      <c r="M1650" s="30"/>
      <c r="N1650" s="30"/>
      <c r="O1650" s="30"/>
      <c r="P1650" s="30"/>
      <c r="Q1650" s="30"/>
      <c r="R1650" s="30"/>
      <c r="S1650" s="30"/>
      <c r="T1650" s="30"/>
      <c r="U1650" s="30"/>
      <c r="V1650" s="30"/>
      <c r="W1650" s="30"/>
      <c r="X1650" s="30"/>
      <c r="Y1650" s="30"/>
      <c r="Z1650" s="30"/>
      <c r="AA1650" s="30"/>
      <c r="AB1650" s="30"/>
      <c r="AC1650" s="30"/>
      <c r="AD1650" s="30"/>
      <c r="AE1650" s="30"/>
      <c r="AF1650" s="30"/>
      <c r="AG1650" s="30"/>
      <c r="AH1650" s="30"/>
      <c r="AI1650" s="30"/>
      <c r="AJ1650" s="30"/>
      <c r="AK1650" s="30"/>
      <c r="AL1650" s="30"/>
      <c r="AM1650" s="30"/>
      <c r="AN1650" s="30"/>
      <c r="AO1650" s="30"/>
      <c r="AP1650" s="30"/>
      <c r="AQ1650" s="30"/>
      <c r="AR1650" s="30"/>
      <c r="AS1650" s="30"/>
      <c r="AT1650" s="30"/>
      <c r="AU1650" s="30"/>
      <c r="AV1650" s="30"/>
      <c r="AW1650" s="30"/>
      <c r="AX1650" s="30"/>
      <c r="AY1650" s="30"/>
      <c r="AZ1650" s="30"/>
      <c r="BA1650" s="30"/>
      <c r="BB1650" s="30"/>
      <c r="BC1650" s="30"/>
      <c r="BD1650" s="30"/>
      <c r="BE1650" s="30"/>
      <c r="BF1650" s="30"/>
      <c r="BG1650" s="30"/>
      <c r="BH1650" s="30"/>
      <c r="BI1650" s="30"/>
      <c r="BJ1650" s="30"/>
      <c r="BK1650" s="30"/>
      <c r="BL1650" s="30"/>
      <c r="BM1650" s="30"/>
      <c r="BN1650" s="30"/>
      <c r="BO1650" s="30"/>
      <c r="BP1650" s="30"/>
      <c r="BQ1650" s="30"/>
      <c r="BR1650" s="30"/>
      <c r="BS1650" s="30"/>
      <c r="BT1650" s="30"/>
      <c r="BU1650" s="30"/>
      <c r="BV1650" s="30"/>
      <c r="BW1650" s="30"/>
      <c r="BX1650" s="30"/>
      <c r="BY1650" s="30"/>
      <c r="BZ1650" s="30"/>
      <c r="CA1650" s="30"/>
      <c r="CB1650" s="30"/>
      <c r="CC1650" s="30"/>
      <c r="CD1650" s="30"/>
      <c r="CE1650" s="30"/>
      <c r="CF1650" s="30"/>
      <c r="CG1650" s="30"/>
      <c r="CH1650" s="30"/>
      <c r="CI1650" s="30"/>
      <c r="CJ1650" s="30"/>
      <c r="CK1650" s="30"/>
      <c r="CL1650" s="30"/>
      <c r="CM1650" s="30"/>
      <c r="CN1650" s="30"/>
      <c r="CO1650" s="30"/>
      <c r="CP1650" s="30"/>
      <c r="CQ1650" s="30"/>
      <c r="CR1650" s="30"/>
    </row>
    <row r="1651" spans="1:96" x14ac:dyDescent="0.25">
      <c r="A1651" s="30" t="s">
        <v>608</v>
      </c>
      <c r="B1651" s="30">
        <v>7837</v>
      </c>
      <c r="C1651" s="30" t="s">
        <v>2988</v>
      </c>
      <c r="D1651" s="30">
        <v>123</v>
      </c>
      <c r="E1651" s="30"/>
      <c r="F1651" s="30"/>
      <c r="G1651" s="30"/>
      <c r="H1651" s="30"/>
      <c r="I1651" s="30"/>
      <c r="J1651" s="30"/>
      <c r="K1651" s="30"/>
      <c r="L1651" s="30"/>
      <c r="M1651" s="30"/>
      <c r="N1651" s="30"/>
      <c r="O1651" s="30"/>
      <c r="P1651" s="30"/>
      <c r="Q1651" s="30"/>
      <c r="R1651" s="30"/>
      <c r="S1651" s="30"/>
      <c r="T1651" s="30"/>
      <c r="U1651" s="30"/>
      <c r="V1651" s="30"/>
      <c r="W1651" s="30"/>
      <c r="X1651" s="30"/>
      <c r="Y1651" s="30"/>
      <c r="Z1651" s="30"/>
      <c r="AA1651" s="30"/>
      <c r="AB1651" s="30"/>
      <c r="AC1651" s="30"/>
      <c r="AD1651" s="30"/>
      <c r="AE1651" s="30"/>
      <c r="AF1651" s="30"/>
      <c r="AG1651" s="30"/>
      <c r="AH1651" s="30"/>
      <c r="AI1651" s="30"/>
      <c r="AJ1651" s="30"/>
      <c r="AK1651" s="30"/>
      <c r="AL1651" s="30"/>
      <c r="AM1651" s="30"/>
      <c r="AN1651" s="30"/>
      <c r="AO1651" s="30"/>
      <c r="AP1651" s="30"/>
      <c r="AQ1651" s="30"/>
      <c r="AR1651" s="30"/>
      <c r="AS1651" s="30"/>
      <c r="AT1651" s="30"/>
      <c r="AU1651" s="30"/>
      <c r="AV1651" s="30"/>
      <c r="AW1651" s="30"/>
      <c r="AX1651" s="30"/>
      <c r="AY1651" s="30"/>
      <c r="AZ1651" s="30"/>
      <c r="BA1651" s="30"/>
      <c r="BB1651" s="30"/>
      <c r="BC1651" s="30"/>
      <c r="BD1651" s="30"/>
      <c r="BE1651" s="30"/>
      <c r="BF1651" s="30"/>
      <c r="BG1651" s="30"/>
      <c r="BH1651" s="30"/>
      <c r="BI1651" s="30"/>
      <c r="BJ1651" s="30"/>
      <c r="BK1651" s="30"/>
      <c r="BL1651" s="30"/>
      <c r="BM1651" s="30"/>
      <c r="BN1651" s="30"/>
      <c r="BO1651" s="30"/>
      <c r="BP1651" s="30"/>
      <c r="BQ1651" s="30"/>
      <c r="BR1651" s="30"/>
      <c r="BS1651" s="30"/>
      <c r="BT1651" s="30"/>
      <c r="BU1651" s="30"/>
      <c r="BV1651" s="30"/>
      <c r="BW1651" s="30"/>
      <c r="BX1651" s="30"/>
      <c r="BY1651" s="30"/>
      <c r="BZ1651" s="30"/>
      <c r="CA1651" s="30"/>
      <c r="CB1651" s="30"/>
      <c r="CC1651" s="30"/>
      <c r="CD1651" s="30"/>
      <c r="CE1651" s="30"/>
      <c r="CF1651" s="30"/>
      <c r="CG1651" s="30"/>
      <c r="CH1651" s="30"/>
      <c r="CI1651" s="30"/>
      <c r="CJ1651" s="30"/>
      <c r="CK1651" s="30"/>
      <c r="CL1651" s="30"/>
      <c r="CM1651" s="30"/>
      <c r="CN1651" s="30"/>
      <c r="CO1651" s="30"/>
      <c r="CP1651" s="30"/>
      <c r="CQ1651" s="30"/>
      <c r="CR1651" s="30"/>
    </row>
    <row r="1652" spans="1:96" x14ac:dyDescent="0.25">
      <c r="A1652" s="30" t="s">
        <v>609</v>
      </c>
      <c r="B1652" s="30">
        <v>7860</v>
      </c>
      <c r="C1652" s="30" t="s">
        <v>2893</v>
      </c>
      <c r="D1652" s="30">
        <v>70</v>
      </c>
      <c r="E1652" s="30"/>
      <c r="F1652" s="30"/>
      <c r="G1652" s="30"/>
      <c r="H1652" s="30"/>
      <c r="I1652" s="30"/>
      <c r="J1652" s="30"/>
      <c r="K1652" s="30"/>
      <c r="L1652" s="30"/>
      <c r="M1652" s="30"/>
      <c r="N1652" s="30"/>
      <c r="O1652" s="30"/>
      <c r="P1652" s="30"/>
      <c r="Q1652" s="30"/>
      <c r="R1652" s="30"/>
      <c r="S1652" s="30"/>
      <c r="T1652" s="30"/>
      <c r="U1652" s="30"/>
      <c r="V1652" s="30"/>
      <c r="W1652" s="30"/>
      <c r="X1652" s="30"/>
      <c r="Y1652" s="30"/>
      <c r="Z1652" s="30"/>
      <c r="AA1652" s="30"/>
      <c r="AB1652" s="30"/>
      <c r="AC1652" s="30"/>
      <c r="AD1652" s="30"/>
      <c r="AE1652" s="30"/>
      <c r="AF1652" s="30"/>
      <c r="AG1652" s="30"/>
      <c r="AH1652" s="30"/>
      <c r="AI1652" s="30"/>
      <c r="AJ1652" s="30"/>
      <c r="AK1652" s="30"/>
      <c r="AL1652" s="30"/>
      <c r="AM1652" s="30"/>
      <c r="AN1652" s="30"/>
      <c r="AO1652" s="30"/>
      <c r="AP1652" s="30"/>
      <c r="AQ1652" s="30"/>
      <c r="AR1652" s="30"/>
      <c r="AS1652" s="30"/>
      <c r="AT1652" s="30"/>
      <c r="AU1652" s="30"/>
      <c r="AV1652" s="30"/>
      <c r="AW1652" s="30"/>
      <c r="AX1652" s="30"/>
      <c r="AY1652" s="30"/>
      <c r="AZ1652" s="30"/>
      <c r="BA1652" s="30"/>
      <c r="BB1652" s="30"/>
      <c r="BC1652" s="30"/>
      <c r="BD1652" s="30"/>
      <c r="BE1652" s="30"/>
      <c r="BF1652" s="30"/>
      <c r="BG1652" s="30"/>
      <c r="BH1652" s="30"/>
      <c r="BI1652" s="30"/>
      <c r="BJ1652" s="30"/>
      <c r="BK1652" s="30"/>
      <c r="BL1652" s="30"/>
      <c r="BM1652" s="30"/>
      <c r="BN1652" s="30"/>
      <c r="BO1652" s="30"/>
      <c r="BP1652" s="30"/>
      <c r="BQ1652" s="30"/>
      <c r="BR1652" s="30"/>
      <c r="BS1652" s="30"/>
      <c r="BT1652" s="30"/>
      <c r="BU1652" s="30"/>
      <c r="BV1652" s="30"/>
      <c r="BW1652" s="30"/>
      <c r="BX1652" s="30"/>
      <c r="BY1652" s="30"/>
      <c r="BZ1652" s="30"/>
      <c r="CA1652" s="30"/>
      <c r="CB1652" s="30"/>
      <c r="CC1652" s="30"/>
      <c r="CD1652" s="30"/>
      <c r="CE1652" s="30"/>
      <c r="CF1652" s="30"/>
      <c r="CG1652" s="30"/>
      <c r="CH1652" s="30"/>
      <c r="CI1652" s="30"/>
      <c r="CJ1652" s="30"/>
      <c r="CK1652" s="30"/>
      <c r="CL1652" s="30"/>
      <c r="CM1652" s="30"/>
      <c r="CN1652" s="30"/>
      <c r="CO1652" s="30"/>
      <c r="CP1652" s="30"/>
      <c r="CQ1652" s="30"/>
      <c r="CR1652" s="30"/>
    </row>
    <row r="1653" spans="1:96" x14ac:dyDescent="0.25">
      <c r="A1653" s="30" t="s">
        <v>610</v>
      </c>
      <c r="B1653" s="30">
        <v>7865</v>
      </c>
      <c r="C1653" s="30" t="s">
        <v>2696</v>
      </c>
      <c r="D1653" s="30">
        <v>180</v>
      </c>
      <c r="E1653" s="30"/>
      <c r="F1653" s="30"/>
      <c r="G1653" s="30"/>
      <c r="H1653" s="30"/>
      <c r="I1653" s="30"/>
      <c r="J1653" s="30"/>
      <c r="K1653" s="30"/>
      <c r="L1653" s="30"/>
      <c r="M1653" s="30"/>
      <c r="N1653" s="30"/>
      <c r="O1653" s="30"/>
      <c r="P1653" s="30"/>
      <c r="Q1653" s="30"/>
      <c r="R1653" s="30"/>
      <c r="S1653" s="30"/>
      <c r="T1653" s="30"/>
      <c r="U1653" s="30"/>
      <c r="V1653" s="30"/>
      <c r="W1653" s="30"/>
      <c r="X1653" s="30"/>
      <c r="Y1653" s="30"/>
      <c r="Z1653" s="30"/>
      <c r="AA1653" s="30"/>
      <c r="AB1653" s="30"/>
      <c r="AC1653" s="30"/>
      <c r="AD1653" s="30"/>
      <c r="AE1653" s="30"/>
      <c r="AF1653" s="30"/>
      <c r="AG1653" s="30"/>
      <c r="AH1653" s="30"/>
      <c r="AI1653" s="30"/>
      <c r="AJ1653" s="30"/>
      <c r="AK1653" s="30"/>
      <c r="AL1653" s="30"/>
      <c r="AM1653" s="30"/>
      <c r="AN1653" s="30"/>
      <c r="AO1653" s="30"/>
      <c r="AP1653" s="30"/>
      <c r="AQ1653" s="30"/>
      <c r="AR1653" s="30"/>
      <c r="AS1653" s="30"/>
      <c r="AT1653" s="30"/>
      <c r="AU1653" s="30"/>
      <c r="AV1653" s="30"/>
      <c r="AW1653" s="30"/>
      <c r="AX1653" s="30"/>
      <c r="AY1653" s="30"/>
      <c r="AZ1653" s="30"/>
      <c r="BA1653" s="30"/>
      <c r="BB1653" s="30"/>
      <c r="BC1653" s="30"/>
      <c r="BD1653" s="30"/>
      <c r="BE1653" s="30"/>
      <c r="BF1653" s="30"/>
      <c r="BG1653" s="30"/>
      <c r="BH1653" s="30"/>
      <c r="BI1653" s="30"/>
      <c r="BJ1653" s="30"/>
      <c r="BK1653" s="30"/>
      <c r="BL1653" s="30"/>
      <c r="BM1653" s="30"/>
      <c r="BN1653" s="30"/>
      <c r="BO1653" s="30"/>
      <c r="BP1653" s="30"/>
      <c r="BQ1653" s="30"/>
      <c r="BR1653" s="30"/>
      <c r="BS1653" s="30"/>
      <c r="BT1653" s="30"/>
      <c r="BU1653" s="30"/>
      <c r="BV1653" s="30"/>
      <c r="BW1653" s="30"/>
      <c r="BX1653" s="30"/>
      <c r="BY1653" s="30"/>
      <c r="BZ1653" s="30"/>
      <c r="CA1653" s="30"/>
      <c r="CB1653" s="30"/>
      <c r="CC1653" s="30"/>
      <c r="CD1653" s="30"/>
      <c r="CE1653" s="30"/>
      <c r="CF1653" s="30"/>
      <c r="CG1653" s="30"/>
      <c r="CH1653" s="30"/>
      <c r="CI1653" s="30"/>
      <c r="CJ1653" s="30"/>
      <c r="CK1653" s="30"/>
      <c r="CL1653" s="30"/>
      <c r="CM1653" s="30"/>
      <c r="CN1653" s="30"/>
      <c r="CO1653" s="30"/>
      <c r="CP1653" s="30"/>
      <c r="CQ1653" s="30"/>
      <c r="CR1653" s="30"/>
    </row>
    <row r="1654" spans="1:96" x14ac:dyDescent="0.25">
      <c r="A1654" s="30" t="s">
        <v>611</v>
      </c>
      <c r="B1654" s="30">
        <v>7870</v>
      </c>
      <c r="C1654" s="30" t="s">
        <v>2666</v>
      </c>
      <c r="D1654" s="30">
        <v>1420</v>
      </c>
      <c r="E1654" s="30"/>
      <c r="F1654" s="30"/>
      <c r="G1654" s="30"/>
      <c r="H1654" s="30"/>
      <c r="I1654" s="30"/>
      <c r="J1654" s="30"/>
      <c r="K1654" s="30"/>
      <c r="L1654" s="30"/>
      <c r="M1654" s="30"/>
      <c r="N1654" s="30"/>
      <c r="O1654" s="30"/>
      <c r="P1654" s="30"/>
      <c r="Q1654" s="30"/>
      <c r="R1654" s="30"/>
      <c r="S1654" s="30"/>
      <c r="T1654" s="30"/>
      <c r="U1654" s="30"/>
      <c r="V1654" s="30"/>
      <c r="W1654" s="30"/>
      <c r="X1654" s="30"/>
      <c r="Y1654" s="30"/>
      <c r="Z1654" s="30"/>
      <c r="AA1654" s="30"/>
      <c r="AB1654" s="30"/>
      <c r="AC1654" s="30"/>
      <c r="AD1654" s="30"/>
      <c r="AE1654" s="30"/>
      <c r="AF1654" s="30"/>
      <c r="AG1654" s="30"/>
      <c r="AH1654" s="30"/>
      <c r="AI1654" s="30"/>
      <c r="AJ1654" s="30"/>
      <c r="AK1654" s="30"/>
      <c r="AL1654" s="30"/>
      <c r="AM1654" s="30"/>
      <c r="AN1654" s="30"/>
      <c r="AO1654" s="30"/>
      <c r="AP1654" s="30"/>
      <c r="AQ1654" s="30"/>
      <c r="AR1654" s="30"/>
      <c r="AS1654" s="30"/>
      <c r="AT1654" s="30"/>
      <c r="AU1654" s="30"/>
      <c r="AV1654" s="30"/>
      <c r="AW1654" s="30"/>
      <c r="AX1654" s="30"/>
      <c r="AY1654" s="30"/>
      <c r="AZ1654" s="30"/>
      <c r="BA1654" s="30"/>
      <c r="BB1654" s="30"/>
      <c r="BC1654" s="30"/>
      <c r="BD1654" s="30"/>
      <c r="BE1654" s="30"/>
      <c r="BF1654" s="30"/>
      <c r="BG1654" s="30"/>
      <c r="BH1654" s="30"/>
      <c r="BI1654" s="30"/>
      <c r="BJ1654" s="30"/>
      <c r="BK1654" s="30"/>
      <c r="BL1654" s="30"/>
      <c r="BM1654" s="30"/>
      <c r="BN1654" s="30"/>
      <c r="BO1654" s="30"/>
      <c r="BP1654" s="30"/>
      <c r="BQ1654" s="30"/>
      <c r="BR1654" s="30"/>
      <c r="BS1654" s="30"/>
      <c r="BT1654" s="30"/>
      <c r="BU1654" s="30"/>
      <c r="BV1654" s="30"/>
      <c r="BW1654" s="30"/>
      <c r="BX1654" s="30"/>
      <c r="BY1654" s="30"/>
      <c r="BZ1654" s="30"/>
      <c r="CA1654" s="30"/>
      <c r="CB1654" s="30"/>
      <c r="CC1654" s="30"/>
      <c r="CD1654" s="30"/>
      <c r="CE1654" s="30"/>
      <c r="CF1654" s="30"/>
      <c r="CG1654" s="30"/>
      <c r="CH1654" s="30"/>
      <c r="CI1654" s="30"/>
      <c r="CJ1654" s="30"/>
      <c r="CK1654" s="30"/>
      <c r="CL1654" s="30"/>
      <c r="CM1654" s="30"/>
      <c r="CN1654" s="30"/>
      <c r="CO1654" s="30"/>
      <c r="CP1654" s="30"/>
      <c r="CQ1654" s="30"/>
      <c r="CR1654" s="30"/>
    </row>
    <row r="1655" spans="1:96" x14ac:dyDescent="0.25">
      <c r="A1655" s="30" t="s">
        <v>612</v>
      </c>
      <c r="B1655" s="30">
        <v>7876</v>
      </c>
      <c r="C1655" s="30" t="s">
        <v>2989</v>
      </c>
      <c r="D1655" s="30">
        <v>740</v>
      </c>
      <c r="E1655" s="30"/>
      <c r="F1655" s="30"/>
      <c r="G1655" s="30"/>
      <c r="H1655" s="30"/>
      <c r="I1655" s="30"/>
      <c r="J1655" s="30"/>
      <c r="K1655" s="30"/>
      <c r="L1655" s="30"/>
      <c r="M1655" s="30"/>
      <c r="N1655" s="30"/>
      <c r="O1655" s="30"/>
      <c r="P1655" s="30"/>
      <c r="Q1655" s="30"/>
      <c r="R1655" s="30"/>
      <c r="S1655" s="30"/>
      <c r="T1655" s="30"/>
      <c r="U1655" s="30"/>
      <c r="V1655" s="30"/>
      <c r="W1655" s="30"/>
      <c r="X1655" s="30"/>
      <c r="Y1655" s="30"/>
      <c r="Z1655" s="30"/>
      <c r="AA1655" s="30"/>
      <c r="AB1655" s="30"/>
      <c r="AC1655" s="30"/>
      <c r="AD1655" s="30"/>
      <c r="AE1655" s="30"/>
      <c r="AF1655" s="30"/>
      <c r="AG1655" s="30"/>
      <c r="AH1655" s="30"/>
      <c r="AI1655" s="30"/>
      <c r="AJ1655" s="30"/>
      <c r="AK1655" s="30"/>
      <c r="AL1655" s="30"/>
      <c r="AM1655" s="30"/>
      <c r="AN1655" s="30"/>
      <c r="AO1655" s="30"/>
      <c r="AP1655" s="30"/>
      <c r="AQ1655" s="30"/>
      <c r="AR1655" s="30"/>
      <c r="AS1655" s="30"/>
      <c r="AT1655" s="30"/>
      <c r="AU1655" s="30"/>
      <c r="AV1655" s="30"/>
      <c r="AW1655" s="30"/>
      <c r="AX1655" s="30"/>
      <c r="AY1655" s="30"/>
      <c r="AZ1655" s="30"/>
      <c r="BA1655" s="30"/>
      <c r="BB1655" s="30"/>
      <c r="BC1655" s="30"/>
      <c r="BD1655" s="30"/>
      <c r="BE1655" s="30"/>
      <c r="BF1655" s="30"/>
      <c r="BG1655" s="30"/>
      <c r="BH1655" s="30"/>
      <c r="BI1655" s="30"/>
      <c r="BJ1655" s="30"/>
      <c r="BK1655" s="30"/>
      <c r="BL1655" s="30"/>
      <c r="BM1655" s="30"/>
      <c r="BN1655" s="30"/>
      <c r="BO1655" s="30"/>
      <c r="BP1655" s="30"/>
      <c r="BQ1655" s="30"/>
      <c r="BR1655" s="30"/>
      <c r="BS1655" s="30"/>
      <c r="BT1655" s="30"/>
      <c r="BU1655" s="30"/>
      <c r="BV1655" s="30"/>
      <c r="BW1655" s="30"/>
      <c r="BX1655" s="30"/>
      <c r="BY1655" s="30"/>
      <c r="BZ1655" s="30"/>
      <c r="CA1655" s="30"/>
      <c r="CB1655" s="30"/>
      <c r="CC1655" s="30"/>
      <c r="CD1655" s="30"/>
      <c r="CE1655" s="30"/>
      <c r="CF1655" s="30"/>
      <c r="CG1655" s="30"/>
      <c r="CH1655" s="30"/>
      <c r="CI1655" s="30"/>
      <c r="CJ1655" s="30"/>
      <c r="CK1655" s="30"/>
      <c r="CL1655" s="30"/>
      <c r="CM1655" s="30"/>
      <c r="CN1655" s="30"/>
      <c r="CO1655" s="30"/>
      <c r="CP1655" s="30"/>
      <c r="CQ1655" s="30"/>
      <c r="CR1655" s="30"/>
    </row>
    <row r="1656" spans="1:96" x14ac:dyDescent="0.25">
      <c r="A1656" s="30" t="s">
        <v>613</v>
      </c>
      <c r="B1656" s="30">
        <v>7878</v>
      </c>
      <c r="C1656" s="30" t="s">
        <v>2989</v>
      </c>
      <c r="D1656" s="30">
        <v>740</v>
      </c>
      <c r="E1656" s="30"/>
      <c r="F1656" s="30"/>
      <c r="G1656" s="30"/>
      <c r="H1656" s="30"/>
      <c r="I1656" s="30"/>
      <c r="J1656" s="30"/>
      <c r="K1656" s="30"/>
      <c r="L1656" s="30"/>
      <c r="M1656" s="30"/>
      <c r="N1656" s="30"/>
      <c r="O1656" s="30"/>
      <c r="P1656" s="30"/>
      <c r="Q1656" s="30"/>
      <c r="R1656" s="30"/>
      <c r="S1656" s="30"/>
      <c r="T1656" s="30"/>
      <c r="U1656" s="30"/>
      <c r="V1656" s="30"/>
      <c r="W1656" s="30"/>
      <c r="X1656" s="30"/>
      <c r="Y1656" s="30"/>
      <c r="Z1656" s="30"/>
      <c r="AA1656" s="30"/>
      <c r="AB1656" s="30"/>
      <c r="AC1656" s="30"/>
      <c r="AD1656" s="30"/>
      <c r="AE1656" s="30"/>
      <c r="AF1656" s="30"/>
      <c r="AG1656" s="30"/>
      <c r="AH1656" s="30"/>
      <c r="AI1656" s="30"/>
      <c r="AJ1656" s="30"/>
      <c r="AK1656" s="30"/>
      <c r="AL1656" s="30"/>
      <c r="AM1656" s="30"/>
      <c r="AN1656" s="30"/>
      <c r="AO1656" s="30"/>
      <c r="AP1656" s="30"/>
      <c r="AQ1656" s="30"/>
      <c r="AR1656" s="30"/>
      <c r="AS1656" s="30"/>
      <c r="AT1656" s="30"/>
      <c r="AU1656" s="30"/>
      <c r="AV1656" s="30"/>
      <c r="AW1656" s="30"/>
      <c r="AX1656" s="30"/>
      <c r="AY1656" s="30"/>
      <c r="AZ1656" s="30"/>
      <c r="BA1656" s="30"/>
      <c r="BB1656" s="30"/>
      <c r="BC1656" s="30"/>
      <c r="BD1656" s="30"/>
      <c r="BE1656" s="30"/>
      <c r="BF1656" s="30"/>
      <c r="BG1656" s="30"/>
      <c r="BH1656" s="30"/>
      <c r="BI1656" s="30"/>
      <c r="BJ1656" s="30"/>
      <c r="BK1656" s="30"/>
      <c r="BL1656" s="30"/>
      <c r="BM1656" s="30"/>
      <c r="BN1656" s="30"/>
      <c r="BO1656" s="30"/>
      <c r="BP1656" s="30"/>
      <c r="BQ1656" s="30"/>
      <c r="BR1656" s="30"/>
      <c r="BS1656" s="30"/>
      <c r="BT1656" s="30"/>
      <c r="BU1656" s="30"/>
      <c r="BV1656" s="30"/>
      <c r="BW1656" s="30"/>
      <c r="BX1656" s="30"/>
      <c r="BY1656" s="30"/>
      <c r="BZ1656" s="30"/>
      <c r="CA1656" s="30"/>
      <c r="CB1656" s="30"/>
      <c r="CC1656" s="30"/>
      <c r="CD1656" s="30"/>
      <c r="CE1656" s="30"/>
      <c r="CF1656" s="30"/>
      <c r="CG1656" s="30"/>
      <c r="CH1656" s="30"/>
      <c r="CI1656" s="30"/>
      <c r="CJ1656" s="30"/>
      <c r="CK1656" s="30"/>
      <c r="CL1656" s="30"/>
      <c r="CM1656" s="30"/>
      <c r="CN1656" s="30"/>
      <c r="CO1656" s="30"/>
      <c r="CP1656" s="30"/>
      <c r="CQ1656" s="30"/>
      <c r="CR1656" s="30"/>
    </row>
    <row r="1657" spans="1:96" x14ac:dyDescent="0.25">
      <c r="A1657" s="30" t="s">
        <v>614</v>
      </c>
      <c r="B1657" s="30">
        <v>7880</v>
      </c>
      <c r="C1657" s="30" t="s">
        <v>2989</v>
      </c>
      <c r="D1657" s="30">
        <v>740</v>
      </c>
      <c r="E1657" s="30"/>
      <c r="F1657" s="30"/>
      <c r="G1657" s="30"/>
      <c r="H1657" s="30"/>
      <c r="I1657" s="30"/>
      <c r="J1657" s="30"/>
      <c r="K1657" s="30"/>
      <c r="L1657" s="30"/>
      <c r="M1657" s="30"/>
      <c r="N1657" s="30"/>
      <c r="O1657" s="30"/>
      <c r="P1657" s="30"/>
      <c r="Q1657" s="30"/>
      <c r="R1657" s="30"/>
      <c r="S1657" s="30"/>
      <c r="T1657" s="30"/>
      <c r="U1657" s="30"/>
      <c r="V1657" s="30"/>
      <c r="W1657" s="30"/>
      <c r="X1657" s="30"/>
      <c r="Y1657" s="30"/>
      <c r="Z1657" s="30"/>
      <c r="AA1657" s="30"/>
      <c r="AB1657" s="30"/>
      <c r="AC1657" s="30"/>
      <c r="AD1657" s="30"/>
      <c r="AE1657" s="30"/>
      <c r="AF1657" s="30"/>
      <c r="AG1657" s="30"/>
      <c r="AH1657" s="30"/>
      <c r="AI1657" s="30"/>
      <c r="AJ1657" s="30"/>
      <c r="AK1657" s="30"/>
      <c r="AL1657" s="30"/>
      <c r="AM1657" s="30"/>
      <c r="AN1657" s="30"/>
      <c r="AO1657" s="30"/>
      <c r="AP1657" s="30"/>
      <c r="AQ1657" s="30"/>
      <c r="AR1657" s="30"/>
      <c r="AS1657" s="30"/>
      <c r="AT1657" s="30"/>
      <c r="AU1657" s="30"/>
      <c r="AV1657" s="30"/>
      <c r="AW1657" s="30"/>
      <c r="AX1657" s="30"/>
      <c r="AY1657" s="30"/>
      <c r="AZ1657" s="30"/>
      <c r="BA1657" s="30"/>
      <c r="BB1657" s="30"/>
      <c r="BC1657" s="30"/>
      <c r="BD1657" s="30"/>
      <c r="BE1657" s="30"/>
      <c r="BF1657" s="30"/>
      <c r="BG1657" s="30"/>
      <c r="BH1657" s="30"/>
      <c r="BI1657" s="30"/>
      <c r="BJ1657" s="30"/>
      <c r="BK1657" s="30"/>
      <c r="BL1657" s="30"/>
      <c r="BM1657" s="30"/>
      <c r="BN1657" s="30"/>
      <c r="BO1657" s="30"/>
      <c r="BP1657" s="30"/>
      <c r="BQ1657" s="30"/>
      <c r="BR1657" s="30"/>
      <c r="BS1657" s="30"/>
      <c r="BT1657" s="30"/>
      <c r="BU1657" s="30"/>
      <c r="BV1657" s="30"/>
      <c r="BW1657" s="30"/>
      <c r="BX1657" s="30"/>
      <c r="BY1657" s="30"/>
      <c r="BZ1657" s="30"/>
      <c r="CA1657" s="30"/>
      <c r="CB1657" s="30"/>
      <c r="CC1657" s="30"/>
      <c r="CD1657" s="30"/>
      <c r="CE1657" s="30"/>
      <c r="CF1657" s="30"/>
      <c r="CG1657" s="30"/>
      <c r="CH1657" s="30"/>
      <c r="CI1657" s="30"/>
      <c r="CJ1657" s="30"/>
      <c r="CK1657" s="30"/>
      <c r="CL1657" s="30"/>
      <c r="CM1657" s="30"/>
      <c r="CN1657" s="30"/>
      <c r="CO1657" s="30"/>
      <c r="CP1657" s="30"/>
      <c r="CQ1657" s="30"/>
      <c r="CR1657" s="30"/>
    </row>
    <row r="1658" spans="1:96" x14ac:dyDescent="0.25">
      <c r="A1658" s="30" t="s">
        <v>615</v>
      </c>
      <c r="B1658" s="30">
        <v>7882</v>
      </c>
      <c r="C1658" s="30" t="s">
        <v>2669</v>
      </c>
      <c r="D1658" s="30">
        <v>980</v>
      </c>
      <c r="E1658" s="30"/>
      <c r="F1658" s="30"/>
      <c r="G1658" s="30"/>
      <c r="H1658" s="30"/>
      <c r="I1658" s="30"/>
      <c r="J1658" s="30"/>
      <c r="K1658" s="30"/>
      <c r="L1658" s="30"/>
      <c r="M1658" s="30"/>
      <c r="N1658" s="30"/>
      <c r="O1658" s="30"/>
      <c r="P1658" s="30"/>
      <c r="Q1658" s="30"/>
      <c r="R1658" s="30"/>
      <c r="S1658" s="30"/>
      <c r="T1658" s="30"/>
      <c r="U1658" s="30"/>
      <c r="V1658" s="30"/>
      <c r="W1658" s="30"/>
      <c r="X1658" s="30"/>
      <c r="Y1658" s="30"/>
      <c r="Z1658" s="30"/>
      <c r="AA1658" s="30"/>
      <c r="AB1658" s="30"/>
      <c r="AC1658" s="30"/>
      <c r="AD1658" s="30"/>
      <c r="AE1658" s="30"/>
      <c r="AF1658" s="30"/>
      <c r="AG1658" s="30"/>
      <c r="AH1658" s="30"/>
      <c r="AI1658" s="30"/>
      <c r="AJ1658" s="30"/>
      <c r="AK1658" s="30"/>
      <c r="AL1658" s="30"/>
      <c r="AM1658" s="30"/>
      <c r="AN1658" s="30"/>
      <c r="AO1658" s="30"/>
      <c r="AP1658" s="30"/>
      <c r="AQ1658" s="30"/>
      <c r="AR1658" s="30"/>
      <c r="AS1658" s="30"/>
      <c r="AT1658" s="30"/>
      <c r="AU1658" s="30"/>
      <c r="AV1658" s="30"/>
      <c r="AW1658" s="30"/>
      <c r="AX1658" s="30"/>
      <c r="AY1658" s="30"/>
      <c r="AZ1658" s="30"/>
      <c r="BA1658" s="30"/>
      <c r="BB1658" s="30"/>
      <c r="BC1658" s="30"/>
      <c r="BD1658" s="30"/>
      <c r="BE1658" s="30"/>
      <c r="BF1658" s="30"/>
      <c r="BG1658" s="30"/>
      <c r="BH1658" s="30"/>
      <c r="BI1658" s="30"/>
      <c r="BJ1658" s="30"/>
      <c r="BK1658" s="30"/>
      <c r="BL1658" s="30"/>
      <c r="BM1658" s="30"/>
      <c r="BN1658" s="30"/>
      <c r="BO1658" s="30"/>
      <c r="BP1658" s="30"/>
      <c r="BQ1658" s="30"/>
      <c r="BR1658" s="30"/>
      <c r="BS1658" s="30"/>
      <c r="BT1658" s="30"/>
      <c r="BU1658" s="30"/>
      <c r="BV1658" s="30"/>
      <c r="BW1658" s="30"/>
      <c r="BX1658" s="30"/>
      <c r="BY1658" s="30"/>
      <c r="BZ1658" s="30"/>
      <c r="CA1658" s="30"/>
      <c r="CB1658" s="30"/>
      <c r="CC1658" s="30"/>
      <c r="CD1658" s="30"/>
      <c r="CE1658" s="30"/>
      <c r="CF1658" s="30"/>
      <c r="CG1658" s="30"/>
      <c r="CH1658" s="30"/>
      <c r="CI1658" s="30"/>
      <c r="CJ1658" s="30"/>
      <c r="CK1658" s="30"/>
      <c r="CL1658" s="30"/>
      <c r="CM1658" s="30"/>
      <c r="CN1658" s="30"/>
      <c r="CO1658" s="30"/>
      <c r="CP1658" s="30"/>
      <c r="CQ1658" s="30"/>
      <c r="CR1658" s="30"/>
    </row>
    <row r="1659" spans="1:96" x14ac:dyDescent="0.25">
      <c r="A1659" s="30" t="s">
        <v>616</v>
      </c>
      <c r="B1659" s="30">
        <v>6773</v>
      </c>
      <c r="C1659" s="30" t="s">
        <v>2647</v>
      </c>
      <c r="D1659" s="30">
        <v>900</v>
      </c>
      <c r="E1659" s="30"/>
      <c r="F1659" s="30"/>
      <c r="G1659" s="30"/>
      <c r="H1659" s="30"/>
      <c r="I1659" s="30"/>
      <c r="J1659" s="30"/>
      <c r="K1659" s="30"/>
      <c r="L1659" s="30"/>
      <c r="M1659" s="30"/>
      <c r="N1659" s="30"/>
      <c r="O1659" s="30"/>
      <c r="P1659" s="30"/>
      <c r="Q1659" s="30"/>
      <c r="R1659" s="30"/>
      <c r="S1659" s="30"/>
      <c r="T1659" s="30"/>
      <c r="U1659" s="30"/>
      <c r="V1659" s="30"/>
      <c r="W1659" s="30"/>
      <c r="X1659" s="30"/>
      <c r="Y1659" s="30"/>
      <c r="Z1659" s="30"/>
      <c r="AA1659" s="30"/>
      <c r="AB1659" s="30"/>
      <c r="AC1659" s="30"/>
      <c r="AD1659" s="30"/>
      <c r="AE1659" s="30"/>
      <c r="AF1659" s="30"/>
      <c r="AG1659" s="30"/>
      <c r="AH1659" s="30"/>
      <c r="AI1659" s="30"/>
      <c r="AJ1659" s="30"/>
      <c r="AK1659" s="30"/>
      <c r="AL1659" s="30"/>
      <c r="AM1659" s="30"/>
      <c r="AN1659" s="30"/>
      <c r="AO1659" s="30"/>
      <c r="AP1659" s="30"/>
      <c r="AQ1659" s="30"/>
      <c r="AR1659" s="30"/>
      <c r="AS1659" s="30"/>
      <c r="AT1659" s="30"/>
      <c r="AU1659" s="30"/>
      <c r="AV1659" s="30"/>
      <c r="AW1659" s="30"/>
      <c r="AX1659" s="30"/>
      <c r="AY1659" s="30"/>
      <c r="AZ1659" s="30"/>
      <c r="BA1659" s="30"/>
      <c r="BB1659" s="30"/>
      <c r="BC1659" s="30"/>
      <c r="BD1659" s="30"/>
      <c r="BE1659" s="30"/>
      <c r="BF1659" s="30"/>
      <c r="BG1659" s="30"/>
      <c r="BH1659" s="30"/>
      <c r="BI1659" s="30"/>
      <c r="BJ1659" s="30"/>
      <c r="BK1659" s="30"/>
      <c r="BL1659" s="30"/>
      <c r="BM1659" s="30"/>
      <c r="BN1659" s="30"/>
      <c r="BO1659" s="30"/>
      <c r="BP1659" s="30"/>
      <c r="BQ1659" s="30"/>
      <c r="BR1659" s="30"/>
      <c r="BS1659" s="30"/>
      <c r="BT1659" s="30"/>
      <c r="BU1659" s="30"/>
      <c r="BV1659" s="30"/>
      <c r="BW1659" s="30"/>
      <c r="BX1659" s="30"/>
      <c r="BY1659" s="30"/>
      <c r="BZ1659" s="30"/>
      <c r="CA1659" s="30"/>
      <c r="CB1659" s="30"/>
      <c r="CC1659" s="30"/>
      <c r="CD1659" s="30"/>
      <c r="CE1659" s="30"/>
      <c r="CF1659" s="30"/>
      <c r="CG1659" s="30"/>
      <c r="CH1659" s="30"/>
      <c r="CI1659" s="30"/>
      <c r="CJ1659" s="30"/>
      <c r="CK1659" s="30"/>
      <c r="CL1659" s="30"/>
      <c r="CM1659" s="30"/>
      <c r="CN1659" s="30"/>
      <c r="CO1659" s="30"/>
      <c r="CP1659" s="30"/>
      <c r="CQ1659" s="30"/>
      <c r="CR1659" s="30"/>
    </row>
    <row r="1660" spans="1:96" x14ac:dyDescent="0.25">
      <c r="A1660" s="30" t="s">
        <v>617</v>
      </c>
      <c r="B1660" s="30">
        <v>7886</v>
      </c>
      <c r="C1660" s="30" t="s">
        <v>2640</v>
      </c>
      <c r="D1660" s="30">
        <v>2700</v>
      </c>
      <c r="E1660" s="30"/>
      <c r="F1660" s="30"/>
      <c r="G1660" s="30"/>
      <c r="H1660" s="30"/>
      <c r="I1660" s="30"/>
      <c r="J1660" s="30"/>
      <c r="K1660" s="30"/>
      <c r="L1660" s="30"/>
      <c r="M1660" s="30"/>
      <c r="N1660" s="30"/>
      <c r="O1660" s="30"/>
      <c r="P1660" s="30"/>
      <c r="Q1660" s="30"/>
      <c r="R1660" s="30"/>
      <c r="S1660" s="30"/>
      <c r="T1660" s="30"/>
      <c r="U1660" s="30"/>
      <c r="V1660" s="30"/>
      <c r="W1660" s="30"/>
      <c r="X1660" s="30"/>
      <c r="Y1660" s="30"/>
      <c r="Z1660" s="30"/>
      <c r="AA1660" s="30"/>
      <c r="AB1660" s="30"/>
      <c r="AC1660" s="30"/>
      <c r="AD1660" s="30"/>
      <c r="AE1660" s="30"/>
      <c r="AF1660" s="30"/>
      <c r="AG1660" s="30"/>
      <c r="AH1660" s="30"/>
      <c r="AI1660" s="30"/>
      <c r="AJ1660" s="30"/>
      <c r="AK1660" s="30"/>
      <c r="AL1660" s="30"/>
      <c r="AM1660" s="30"/>
      <c r="AN1660" s="30"/>
      <c r="AO1660" s="30"/>
      <c r="AP1660" s="30"/>
      <c r="AQ1660" s="30"/>
      <c r="AR1660" s="30"/>
      <c r="AS1660" s="30"/>
      <c r="AT1660" s="30"/>
      <c r="AU1660" s="30"/>
      <c r="AV1660" s="30"/>
      <c r="AW1660" s="30"/>
      <c r="AX1660" s="30"/>
      <c r="AY1660" s="30"/>
      <c r="AZ1660" s="30"/>
      <c r="BA1660" s="30"/>
      <c r="BB1660" s="30"/>
      <c r="BC1660" s="30"/>
      <c r="BD1660" s="30"/>
      <c r="BE1660" s="30"/>
      <c r="BF1660" s="30"/>
      <c r="BG1660" s="30"/>
      <c r="BH1660" s="30"/>
      <c r="BI1660" s="30"/>
      <c r="BJ1660" s="30"/>
      <c r="BK1660" s="30"/>
      <c r="BL1660" s="30"/>
      <c r="BM1660" s="30"/>
      <c r="BN1660" s="30"/>
      <c r="BO1660" s="30"/>
      <c r="BP1660" s="30"/>
      <c r="BQ1660" s="30"/>
      <c r="BR1660" s="30"/>
      <c r="BS1660" s="30"/>
      <c r="BT1660" s="30"/>
      <c r="BU1660" s="30"/>
      <c r="BV1660" s="30"/>
      <c r="BW1660" s="30"/>
      <c r="BX1660" s="30"/>
      <c r="BY1660" s="30"/>
      <c r="BZ1660" s="30"/>
      <c r="CA1660" s="30"/>
      <c r="CB1660" s="30"/>
      <c r="CC1660" s="30"/>
      <c r="CD1660" s="30"/>
      <c r="CE1660" s="30"/>
      <c r="CF1660" s="30"/>
      <c r="CG1660" s="30"/>
      <c r="CH1660" s="30"/>
      <c r="CI1660" s="30"/>
      <c r="CJ1660" s="30"/>
      <c r="CK1660" s="30"/>
      <c r="CL1660" s="30"/>
      <c r="CM1660" s="30"/>
      <c r="CN1660" s="30"/>
      <c r="CO1660" s="30"/>
      <c r="CP1660" s="30"/>
      <c r="CQ1660" s="30"/>
      <c r="CR1660" s="30"/>
    </row>
    <row r="1661" spans="1:96" x14ac:dyDescent="0.25">
      <c r="A1661" s="30" t="s">
        <v>618</v>
      </c>
      <c r="B1661" s="30">
        <v>7795</v>
      </c>
      <c r="C1661" s="30" t="s">
        <v>2641</v>
      </c>
      <c r="D1661" s="30">
        <v>20</v>
      </c>
      <c r="E1661" s="30"/>
      <c r="F1661" s="30"/>
      <c r="G1661" s="30"/>
      <c r="H1661" s="30"/>
      <c r="I1661" s="30"/>
      <c r="J1661" s="30"/>
      <c r="K1661" s="30"/>
      <c r="L1661" s="30"/>
      <c r="M1661" s="30"/>
      <c r="N1661" s="30"/>
      <c r="O1661" s="30"/>
      <c r="P1661" s="30"/>
      <c r="Q1661" s="30"/>
      <c r="R1661" s="30"/>
      <c r="S1661" s="30"/>
      <c r="T1661" s="30"/>
      <c r="U1661" s="30"/>
      <c r="V1661" s="30"/>
      <c r="W1661" s="30"/>
      <c r="X1661" s="30"/>
      <c r="Y1661" s="30"/>
      <c r="Z1661" s="30"/>
      <c r="AA1661" s="30"/>
      <c r="AB1661" s="30"/>
      <c r="AC1661" s="30"/>
      <c r="AD1661" s="30"/>
      <c r="AE1661" s="30"/>
      <c r="AF1661" s="30"/>
      <c r="AG1661" s="30"/>
      <c r="AH1661" s="30"/>
      <c r="AI1661" s="30"/>
      <c r="AJ1661" s="30"/>
      <c r="AK1661" s="30"/>
      <c r="AL1661" s="30"/>
      <c r="AM1661" s="30"/>
      <c r="AN1661" s="30"/>
      <c r="AO1661" s="30"/>
      <c r="AP1661" s="30"/>
      <c r="AQ1661" s="30"/>
      <c r="AR1661" s="30"/>
      <c r="AS1661" s="30"/>
      <c r="AT1661" s="30"/>
      <c r="AU1661" s="30"/>
      <c r="AV1661" s="30"/>
      <c r="AW1661" s="30"/>
      <c r="AX1661" s="30"/>
      <c r="AY1661" s="30"/>
      <c r="AZ1661" s="30"/>
      <c r="BA1661" s="30"/>
      <c r="BB1661" s="30"/>
      <c r="BC1661" s="30"/>
      <c r="BD1661" s="30"/>
      <c r="BE1661" s="30"/>
      <c r="BF1661" s="30"/>
      <c r="BG1661" s="30"/>
      <c r="BH1661" s="30"/>
      <c r="BI1661" s="30"/>
      <c r="BJ1661" s="30"/>
      <c r="BK1661" s="30"/>
      <c r="BL1661" s="30"/>
      <c r="BM1661" s="30"/>
      <c r="BN1661" s="30"/>
      <c r="BO1661" s="30"/>
      <c r="BP1661" s="30"/>
      <c r="BQ1661" s="30"/>
      <c r="BR1661" s="30"/>
      <c r="BS1661" s="30"/>
      <c r="BT1661" s="30"/>
      <c r="BU1661" s="30"/>
      <c r="BV1661" s="30"/>
      <c r="BW1661" s="30"/>
      <c r="BX1661" s="30"/>
      <c r="BY1661" s="30"/>
      <c r="BZ1661" s="30"/>
      <c r="CA1661" s="30"/>
      <c r="CB1661" s="30"/>
      <c r="CC1661" s="30"/>
      <c r="CD1661" s="30"/>
      <c r="CE1661" s="30"/>
      <c r="CF1661" s="30"/>
      <c r="CG1661" s="30"/>
      <c r="CH1661" s="30"/>
      <c r="CI1661" s="30"/>
      <c r="CJ1661" s="30"/>
      <c r="CK1661" s="30"/>
      <c r="CL1661" s="30"/>
      <c r="CM1661" s="30"/>
      <c r="CN1661" s="30"/>
      <c r="CO1661" s="30"/>
      <c r="CP1661" s="30"/>
      <c r="CQ1661" s="30"/>
      <c r="CR1661" s="30"/>
    </row>
    <row r="1662" spans="1:96" x14ac:dyDescent="0.25">
      <c r="A1662" s="30" t="s">
        <v>619</v>
      </c>
      <c r="B1662" s="30">
        <v>7789</v>
      </c>
      <c r="C1662" s="30" t="s">
        <v>2671</v>
      </c>
      <c r="D1662" s="30">
        <v>470</v>
      </c>
      <c r="E1662" s="30"/>
      <c r="F1662" s="30"/>
      <c r="G1662" s="30"/>
      <c r="H1662" s="30"/>
      <c r="I1662" s="30"/>
      <c r="J1662" s="30"/>
      <c r="K1662" s="30"/>
      <c r="L1662" s="30"/>
      <c r="M1662" s="30"/>
      <c r="N1662" s="30"/>
      <c r="O1662" s="30"/>
      <c r="P1662" s="30"/>
      <c r="Q1662" s="30"/>
      <c r="R1662" s="30"/>
      <c r="S1662" s="30"/>
      <c r="T1662" s="30"/>
      <c r="U1662" s="30"/>
      <c r="V1662" s="30"/>
      <c r="W1662" s="30"/>
      <c r="X1662" s="30"/>
      <c r="Y1662" s="30"/>
      <c r="Z1662" s="30"/>
      <c r="AA1662" s="30"/>
      <c r="AB1662" s="30"/>
      <c r="AC1662" s="30"/>
      <c r="AD1662" s="30"/>
      <c r="AE1662" s="30"/>
      <c r="AF1662" s="30"/>
      <c r="AG1662" s="30"/>
      <c r="AH1662" s="30"/>
      <c r="AI1662" s="30"/>
      <c r="AJ1662" s="30"/>
      <c r="AK1662" s="30"/>
      <c r="AL1662" s="30"/>
      <c r="AM1662" s="30"/>
      <c r="AN1662" s="30"/>
      <c r="AO1662" s="30"/>
      <c r="AP1662" s="30"/>
      <c r="AQ1662" s="30"/>
      <c r="AR1662" s="30"/>
      <c r="AS1662" s="30"/>
      <c r="AT1662" s="30"/>
      <c r="AU1662" s="30"/>
      <c r="AV1662" s="30"/>
      <c r="AW1662" s="30"/>
      <c r="AX1662" s="30"/>
      <c r="AY1662" s="30"/>
      <c r="AZ1662" s="30"/>
      <c r="BA1662" s="30"/>
      <c r="BB1662" s="30"/>
      <c r="BC1662" s="30"/>
      <c r="BD1662" s="30"/>
      <c r="BE1662" s="30"/>
      <c r="BF1662" s="30"/>
      <c r="BG1662" s="30"/>
      <c r="BH1662" s="30"/>
      <c r="BI1662" s="30"/>
      <c r="BJ1662" s="30"/>
      <c r="BK1662" s="30"/>
      <c r="BL1662" s="30"/>
      <c r="BM1662" s="30"/>
      <c r="BN1662" s="30"/>
      <c r="BO1662" s="30"/>
      <c r="BP1662" s="30"/>
      <c r="BQ1662" s="30"/>
      <c r="BR1662" s="30"/>
      <c r="BS1662" s="30"/>
      <c r="BT1662" s="30"/>
      <c r="BU1662" s="30"/>
      <c r="BV1662" s="30"/>
      <c r="BW1662" s="30"/>
      <c r="BX1662" s="30"/>
      <c r="BY1662" s="30"/>
      <c r="BZ1662" s="30"/>
      <c r="CA1662" s="30"/>
      <c r="CB1662" s="30"/>
      <c r="CC1662" s="30"/>
      <c r="CD1662" s="30"/>
      <c r="CE1662" s="30"/>
      <c r="CF1662" s="30"/>
      <c r="CG1662" s="30"/>
      <c r="CH1662" s="30"/>
      <c r="CI1662" s="30"/>
      <c r="CJ1662" s="30"/>
      <c r="CK1662" s="30"/>
      <c r="CL1662" s="30"/>
      <c r="CM1662" s="30"/>
      <c r="CN1662" s="30"/>
      <c r="CO1662" s="30"/>
      <c r="CP1662" s="30"/>
      <c r="CQ1662" s="30"/>
      <c r="CR1662" s="30"/>
    </row>
    <row r="1663" spans="1:96" x14ac:dyDescent="0.25">
      <c r="A1663" s="30" t="s">
        <v>620</v>
      </c>
      <c r="B1663" s="30">
        <v>4187</v>
      </c>
      <c r="C1663" s="30" t="s">
        <v>2641</v>
      </c>
      <c r="D1663" s="30">
        <v>20</v>
      </c>
      <c r="E1663" s="30"/>
      <c r="F1663" s="30"/>
      <c r="G1663" s="30"/>
      <c r="H1663" s="30"/>
      <c r="I1663" s="30"/>
      <c r="J1663" s="30"/>
      <c r="K1663" s="30"/>
      <c r="L1663" s="30"/>
      <c r="M1663" s="30"/>
      <c r="N1663" s="30"/>
      <c r="O1663" s="30"/>
      <c r="P1663" s="30"/>
      <c r="Q1663" s="30"/>
      <c r="R1663" s="30"/>
      <c r="S1663" s="30"/>
      <c r="T1663" s="30"/>
      <c r="U1663" s="30"/>
      <c r="V1663" s="30"/>
      <c r="W1663" s="30"/>
      <c r="X1663" s="30"/>
      <c r="Y1663" s="30"/>
      <c r="Z1663" s="30"/>
      <c r="AA1663" s="30"/>
      <c r="AB1663" s="30"/>
      <c r="AC1663" s="30"/>
      <c r="AD1663" s="30"/>
      <c r="AE1663" s="30"/>
      <c r="AF1663" s="30"/>
      <c r="AG1663" s="30"/>
      <c r="AH1663" s="30"/>
      <c r="AI1663" s="30"/>
      <c r="AJ1663" s="30"/>
      <c r="AK1663" s="30"/>
      <c r="AL1663" s="30"/>
      <c r="AM1663" s="30"/>
      <c r="AN1663" s="30"/>
      <c r="AO1663" s="30"/>
      <c r="AP1663" s="30"/>
      <c r="AQ1663" s="30"/>
      <c r="AR1663" s="30"/>
      <c r="AS1663" s="30"/>
      <c r="AT1663" s="30"/>
      <c r="AU1663" s="30"/>
      <c r="AV1663" s="30"/>
      <c r="AW1663" s="30"/>
      <c r="AX1663" s="30"/>
      <c r="AY1663" s="30"/>
      <c r="AZ1663" s="30"/>
      <c r="BA1663" s="30"/>
      <c r="BB1663" s="30"/>
      <c r="BC1663" s="30"/>
      <c r="BD1663" s="30"/>
      <c r="BE1663" s="30"/>
      <c r="BF1663" s="30"/>
      <c r="BG1663" s="30"/>
      <c r="BH1663" s="30"/>
      <c r="BI1663" s="30"/>
      <c r="BJ1663" s="30"/>
      <c r="BK1663" s="30"/>
      <c r="BL1663" s="30"/>
      <c r="BM1663" s="30"/>
      <c r="BN1663" s="30"/>
      <c r="BO1663" s="30"/>
      <c r="BP1663" s="30"/>
      <c r="BQ1663" s="30"/>
      <c r="BR1663" s="30"/>
      <c r="BS1663" s="30"/>
      <c r="BT1663" s="30"/>
      <c r="BU1663" s="30"/>
      <c r="BV1663" s="30"/>
      <c r="BW1663" s="30"/>
      <c r="BX1663" s="30"/>
      <c r="BY1663" s="30"/>
      <c r="BZ1663" s="30"/>
      <c r="CA1663" s="30"/>
      <c r="CB1663" s="30"/>
      <c r="CC1663" s="30"/>
      <c r="CD1663" s="30"/>
      <c r="CE1663" s="30"/>
      <c r="CF1663" s="30"/>
      <c r="CG1663" s="30"/>
      <c r="CH1663" s="30"/>
      <c r="CI1663" s="30"/>
      <c r="CJ1663" s="30"/>
      <c r="CK1663" s="30"/>
      <c r="CL1663" s="30"/>
      <c r="CM1663" s="30"/>
      <c r="CN1663" s="30"/>
      <c r="CO1663" s="30"/>
      <c r="CP1663" s="30"/>
      <c r="CQ1663" s="30"/>
      <c r="CR1663" s="30"/>
    </row>
    <row r="1664" spans="1:96" x14ac:dyDescent="0.25">
      <c r="A1664" s="30" t="s">
        <v>621</v>
      </c>
      <c r="B1664" s="30">
        <v>7891</v>
      </c>
      <c r="C1664" s="30" t="s">
        <v>2913</v>
      </c>
      <c r="D1664" s="30">
        <v>2610</v>
      </c>
      <c r="E1664" s="30"/>
      <c r="F1664" s="30"/>
      <c r="G1664" s="30"/>
      <c r="H1664" s="30"/>
      <c r="I1664" s="30"/>
      <c r="J1664" s="30"/>
      <c r="K1664" s="30"/>
      <c r="L1664" s="30"/>
      <c r="M1664" s="30"/>
      <c r="N1664" s="30"/>
      <c r="O1664" s="30"/>
      <c r="P1664" s="30"/>
      <c r="Q1664" s="30"/>
      <c r="R1664" s="30"/>
      <c r="S1664" s="30"/>
      <c r="T1664" s="30"/>
      <c r="U1664" s="30"/>
      <c r="V1664" s="30"/>
      <c r="W1664" s="30"/>
      <c r="X1664" s="30"/>
      <c r="Y1664" s="30"/>
      <c r="Z1664" s="30"/>
      <c r="AA1664" s="30"/>
      <c r="AB1664" s="30"/>
      <c r="AC1664" s="30"/>
      <c r="AD1664" s="30"/>
      <c r="AE1664" s="30"/>
      <c r="AF1664" s="30"/>
      <c r="AG1664" s="30"/>
      <c r="AH1664" s="30"/>
      <c r="AI1664" s="30"/>
      <c r="AJ1664" s="30"/>
      <c r="AK1664" s="30"/>
      <c r="AL1664" s="30"/>
      <c r="AM1664" s="30"/>
      <c r="AN1664" s="30"/>
      <c r="AO1664" s="30"/>
      <c r="AP1664" s="30"/>
      <c r="AQ1664" s="30"/>
      <c r="AR1664" s="30"/>
      <c r="AS1664" s="30"/>
      <c r="AT1664" s="30"/>
      <c r="AU1664" s="30"/>
      <c r="AV1664" s="30"/>
      <c r="AW1664" s="30"/>
      <c r="AX1664" s="30"/>
      <c r="AY1664" s="30"/>
      <c r="AZ1664" s="30"/>
      <c r="BA1664" s="30"/>
      <c r="BB1664" s="30"/>
      <c r="BC1664" s="30"/>
      <c r="BD1664" s="30"/>
      <c r="BE1664" s="30"/>
      <c r="BF1664" s="30"/>
      <c r="BG1664" s="30"/>
      <c r="BH1664" s="30"/>
      <c r="BI1664" s="30"/>
      <c r="BJ1664" s="30"/>
      <c r="BK1664" s="30"/>
      <c r="BL1664" s="30"/>
      <c r="BM1664" s="30"/>
      <c r="BN1664" s="30"/>
      <c r="BO1664" s="30"/>
      <c r="BP1664" s="30"/>
      <c r="BQ1664" s="30"/>
      <c r="BR1664" s="30"/>
      <c r="BS1664" s="30"/>
      <c r="BT1664" s="30"/>
      <c r="BU1664" s="30"/>
      <c r="BV1664" s="30"/>
      <c r="BW1664" s="30"/>
      <c r="BX1664" s="30"/>
      <c r="BY1664" s="30"/>
      <c r="BZ1664" s="30"/>
      <c r="CA1664" s="30"/>
      <c r="CB1664" s="30"/>
      <c r="CC1664" s="30"/>
      <c r="CD1664" s="30"/>
      <c r="CE1664" s="30"/>
      <c r="CF1664" s="30"/>
      <c r="CG1664" s="30"/>
      <c r="CH1664" s="30"/>
      <c r="CI1664" s="30"/>
      <c r="CJ1664" s="30"/>
      <c r="CK1664" s="30"/>
      <c r="CL1664" s="30"/>
      <c r="CM1664" s="30"/>
      <c r="CN1664" s="30"/>
      <c r="CO1664" s="30"/>
      <c r="CP1664" s="30"/>
      <c r="CQ1664" s="30"/>
      <c r="CR1664" s="30"/>
    </row>
    <row r="1665" spans="1:96" x14ac:dyDescent="0.25">
      <c r="A1665" s="30" t="s">
        <v>622</v>
      </c>
      <c r="B1665" s="30">
        <v>8376</v>
      </c>
      <c r="C1665" s="30" t="s">
        <v>2855</v>
      </c>
      <c r="D1665" s="30">
        <v>3000</v>
      </c>
      <c r="E1665" s="30"/>
      <c r="F1665" s="30"/>
      <c r="G1665" s="30"/>
      <c r="H1665" s="30"/>
      <c r="I1665" s="30"/>
      <c r="J1665" s="30"/>
      <c r="K1665" s="30"/>
      <c r="L1665" s="30"/>
      <c r="M1665" s="30"/>
      <c r="N1665" s="30"/>
      <c r="O1665" s="30"/>
      <c r="P1665" s="30"/>
      <c r="Q1665" s="30"/>
      <c r="R1665" s="30"/>
      <c r="S1665" s="30"/>
      <c r="T1665" s="30"/>
      <c r="U1665" s="30"/>
      <c r="V1665" s="30"/>
      <c r="W1665" s="30"/>
      <c r="X1665" s="30"/>
      <c r="Y1665" s="30"/>
      <c r="Z1665" s="30"/>
      <c r="AA1665" s="30"/>
      <c r="AB1665" s="30"/>
      <c r="AC1665" s="30"/>
      <c r="AD1665" s="30"/>
      <c r="AE1665" s="30"/>
      <c r="AF1665" s="30"/>
      <c r="AG1665" s="30"/>
      <c r="AH1665" s="30"/>
      <c r="AI1665" s="30"/>
      <c r="AJ1665" s="30"/>
      <c r="AK1665" s="30"/>
      <c r="AL1665" s="30"/>
      <c r="AM1665" s="30"/>
      <c r="AN1665" s="30"/>
      <c r="AO1665" s="30"/>
      <c r="AP1665" s="30"/>
      <c r="AQ1665" s="30"/>
      <c r="AR1665" s="30"/>
      <c r="AS1665" s="30"/>
      <c r="AT1665" s="30"/>
      <c r="AU1665" s="30"/>
      <c r="AV1665" s="30"/>
      <c r="AW1665" s="30"/>
      <c r="AX1665" s="30"/>
      <c r="AY1665" s="30"/>
      <c r="AZ1665" s="30"/>
      <c r="BA1665" s="30"/>
      <c r="BB1665" s="30"/>
      <c r="BC1665" s="30"/>
      <c r="BD1665" s="30"/>
      <c r="BE1665" s="30"/>
      <c r="BF1665" s="30"/>
      <c r="BG1665" s="30"/>
      <c r="BH1665" s="30"/>
      <c r="BI1665" s="30"/>
      <c r="BJ1665" s="30"/>
      <c r="BK1665" s="30"/>
      <c r="BL1665" s="30"/>
      <c r="BM1665" s="30"/>
      <c r="BN1665" s="30"/>
      <c r="BO1665" s="30"/>
      <c r="BP1665" s="30"/>
      <c r="BQ1665" s="30"/>
      <c r="BR1665" s="30"/>
      <c r="BS1665" s="30"/>
      <c r="BT1665" s="30"/>
      <c r="BU1665" s="30"/>
      <c r="BV1665" s="30"/>
      <c r="BW1665" s="30"/>
      <c r="BX1665" s="30"/>
      <c r="BY1665" s="30"/>
      <c r="BZ1665" s="30"/>
      <c r="CA1665" s="30"/>
      <c r="CB1665" s="30"/>
      <c r="CC1665" s="30"/>
      <c r="CD1665" s="30"/>
      <c r="CE1665" s="30"/>
      <c r="CF1665" s="30"/>
      <c r="CG1665" s="30"/>
      <c r="CH1665" s="30"/>
      <c r="CI1665" s="30"/>
      <c r="CJ1665" s="30"/>
      <c r="CK1665" s="30"/>
      <c r="CL1665" s="30"/>
      <c r="CM1665" s="30"/>
      <c r="CN1665" s="30"/>
      <c r="CO1665" s="30"/>
      <c r="CP1665" s="30"/>
      <c r="CQ1665" s="30"/>
      <c r="CR1665" s="30"/>
    </row>
    <row r="1666" spans="1:96" x14ac:dyDescent="0.25">
      <c r="A1666" s="30" t="s">
        <v>623</v>
      </c>
      <c r="B1666" s="30">
        <v>7900</v>
      </c>
      <c r="C1666" s="30" t="s">
        <v>2990</v>
      </c>
      <c r="D1666" s="30">
        <v>2820</v>
      </c>
      <c r="E1666" s="30"/>
      <c r="F1666" s="30"/>
      <c r="G1666" s="30"/>
      <c r="H1666" s="30"/>
      <c r="I1666" s="30"/>
      <c r="J1666" s="30"/>
      <c r="K1666" s="30"/>
      <c r="L1666" s="30"/>
      <c r="M1666" s="30"/>
      <c r="N1666" s="30"/>
      <c r="O1666" s="30"/>
      <c r="P1666" s="30"/>
      <c r="Q1666" s="30"/>
      <c r="R1666" s="30"/>
      <c r="S1666" s="30"/>
      <c r="T1666" s="30"/>
      <c r="U1666" s="30"/>
      <c r="V1666" s="30"/>
      <c r="W1666" s="30"/>
      <c r="X1666" s="30"/>
      <c r="Y1666" s="30"/>
      <c r="Z1666" s="30"/>
      <c r="AA1666" s="30"/>
      <c r="AB1666" s="30"/>
      <c r="AC1666" s="30"/>
      <c r="AD1666" s="30"/>
      <c r="AE1666" s="30"/>
      <c r="AF1666" s="30"/>
      <c r="AG1666" s="30"/>
      <c r="AH1666" s="30"/>
      <c r="AI1666" s="30"/>
      <c r="AJ1666" s="30"/>
      <c r="AK1666" s="30"/>
      <c r="AL1666" s="30"/>
      <c r="AM1666" s="30"/>
      <c r="AN1666" s="30"/>
      <c r="AO1666" s="30"/>
      <c r="AP1666" s="30"/>
      <c r="AQ1666" s="30"/>
      <c r="AR1666" s="30"/>
      <c r="AS1666" s="30"/>
      <c r="AT1666" s="30"/>
      <c r="AU1666" s="30"/>
      <c r="AV1666" s="30"/>
      <c r="AW1666" s="30"/>
      <c r="AX1666" s="30"/>
      <c r="AY1666" s="30"/>
      <c r="AZ1666" s="30"/>
      <c r="BA1666" s="30"/>
      <c r="BB1666" s="30"/>
      <c r="BC1666" s="30"/>
      <c r="BD1666" s="30"/>
      <c r="BE1666" s="30"/>
      <c r="BF1666" s="30"/>
      <c r="BG1666" s="30"/>
      <c r="BH1666" s="30"/>
      <c r="BI1666" s="30"/>
      <c r="BJ1666" s="30"/>
      <c r="BK1666" s="30"/>
      <c r="BL1666" s="30"/>
      <c r="BM1666" s="30"/>
      <c r="BN1666" s="30"/>
      <c r="BO1666" s="30"/>
      <c r="BP1666" s="30"/>
      <c r="BQ1666" s="30"/>
      <c r="BR1666" s="30"/>
      <c r="BS1666" s="30"/>
      <c r="BT1666" s="30"/>
      <c r="BU1666" s="30"/>
      <c r="BV1666" s="30"/>
      <c r="BW1666" s="30"/>
      <c r="BX1666" s="30"/>
      <c r="BY1666" s="30"/>
      <c r="BZ1666" s="30"/>
      <c r="CA1666" s="30"/>
      <c r="CB1666" s="30"/>
      <c r="CC1666" s="30"/>
      <c r="CD1666" s="30"/>
      <c r="CE1666" s="30"/>
      <c r="CF1666" s="30"/>
      <c r="CG1666" s="30"/>
      <c r="CH1666" s="30"/>
      <c r="CI1666" s="30"/>
      <c r="CJ1666" s="30"/>
      <c r="CK1666" s="30"/>
      <c r="CL1666" s="30"/>
      <c r="CM1666" s="30"/>
      <c r="CN1666" s="30"/>
      <c r="CO1666" s="30"/>
      <c r="CP1666" s="30"/>
      <c r="CQ1666" s="30"/>
      <c r="CR1666" s="30"/>
    </row>
    <row r="1667" spans="1:96" x14ac:dyDescent="0.25">
      <c r="A1667" s="30" t="s">
        <v>624</v>
      </c>
      <c r="B1667" s="30">
        <v>7904</v>
      </c>
      <c r="C1667" s="30" t="s">
        <v>2990</v>
      </c>
      <c r="D1667" s="30">
        <v>2820</v>
      </c>
      <c r="E1667" s="30"/>
      <c r="F1667" s="30"/>
      <c r="G1667" s="30"/>
      <c r="H1667" s="30"/>
      <c r="I1667" s="30"/>
      <c r="J1667" s="30"/>
      <c r="K1667" s="30"/>
      <c r="L1667" s="30"/>
      <c r="M1667" s="30"/>
      <c r="N1667" s="30"/>
      <c r="O1667" s="30"/>
      <c r="P1667" s="30"/>
      <c r="Q1667" s="30"/>
      <c r="R1667" s="30"/>
      <c r="S1667" s="30"/>
      <c r="T1667" s="30"/>
      <c r="U1667" s="30"/>
      <c r="V1667" s="30"/>
      <c r="W1667" s="30"/>
      <c r="X1667" s="30"/>
      <c r="Y1667" s="30"/>
      <c r="Z1667" s="30"/>
      <c r="AA1667" s="30"/>
      <c r="AB1667" s="30"/>
      <c r="AC1667" s="30"/>
      <c r="AD1667" s="30"/>
      <c r="AE1667" s="30"/>
      <c r="AF1667" s="30"/>
      <c r="AG1667" s="30"/>
      <c r="AH1667" s="30"/>
      <c r="AI1667" s="30"/>
      <c r="AJ1667" s="30"/>
      <c r="AK1667" s="30"/>
      <c r="AL1667" s="30"/>
      <c r="AM1667" s="30"/>
      <c r="AN1667" s="30"/>
      <c r="AO1667" s="30"/>
      <c r="AP1667" s="30"/>
      <c r="AQ1667" s="30"/>
      <c r="AR1667" s="30"/>
      <c r="AS1667" s="30"/>
      <c r="AT1667" s="30"/>
      <c r="AU1667" s="30"/>
      <c r="AV1667" s="30"/>
      <c r="AW1667" s="30"/>
      <c r="AX1667" s="30"/>
      <c r="AY1667" s="30"/>
      <c r="AZ1667" s="30"/>
      <c r="BA1667" s="30"/>
      <c r="BB1667" s="30"/>
      <c r="BC1667" s="30"/>
      <c r="BD1667" s="30"/>
      <c r="BE1667" s="30"/>
      <c r="BF1667" s="30"/>
      <c r="BG1667" s="30"/>
      <c r="BH1667" s="30"/>
      <c r="BI1667" s="30"/>
      <c r="BJ1667" s="30"/>
      <c r="BK1667" s="30"/>
      <c r="BL1667" s="30"/>
      <c r="BM1667" s="30"/>
      <c r="BN1667" s="30"/>
      <c r="BO1667" s="30"/>
      <c r="BP1667" s="30"/>
      <c r="BQ1667" s="30"/>
      <c r="BR1667" s="30"/>
      <c r="BS1667" s="30"/>
      <c r="BT1667" s="30"/>
      <c r="BU1667" s="30"/>
      <c r="BV1667" s="30"/>
      <c r="BW1667" s="30"/>
      <c r="BX1667" s="30"/>
      <c r="BY1667" s="30"/>
      <c r="BZ1667" s="30"/>
      <c r="CA1667" s="30"/>
      <c r="CB1667" s="30"/>
      <c r="CC1667" s="30"/>
      <c r="CD1667" s="30"/>
      <c r="CE1667" s="30"/>
      <c r="CF1667" s="30"/>
      <c r="CG1667" s="30"/>
      <c r="CH1667" s="30"/>
      <c r="CI1667" s="30"/>
      <c r="CJ1667" s="30"/>
      <c r="CK1667" s="30"/>
      <c r="CL1667" s="30"/>
      <c r="CM1667" s="30"/>
      <c r="CN1667" s="30"/>
      <c r="CO1667" s="30"/>
      <c r="CP1667" s="30"/>
      <c r="CQ1667" s="30"/>
      <c r="CR1667" s="30"/>
    </row>
    <row r="1668" spans="1:96" x14ac:dyDescent="0.25">
      <c r="A1668" s="30" t="s">
        <v>625</v>
      </c>
      <c r="B1668" s="30">
        <v>7902</v>
      </c>
      <c r="C1668" s="30" t="s">
        <v>2990</v>
      </c>
      <c r="D1668" s="30">
        <v>2820</v>
      </c>
      <c r="E1668" s="30"/>
      <c r="F1668" s="30"/>
      <c r="G1668" s="30"/>
      <c r="H1668" s="30"/>
      <c r="I1668" s="30"/>
      <c r="J1668" s="30"/>
      <c r="K1668" s="30"/>
      <c r="L1668" s="30"/>
      <c r="M1668" s="30"/>
      <c r="N1668" s="30"/>
      <c r="O1668" s="30"/>
      <c r="P1668" s="30"/>
      <c r="Q1668" s="30"/>
      <c r="R1668" s="30"/>
      <c r="S1668" s="30"/>
      <c r="T1668" s="30"/>
      <c r="U1668" s="30"/>
      <c r="V1668" s="30"/>
      <c r="W1668" s="30"/>
      <c r="X1668" s="30"/>
      <c r="Y1668" s="30"/>
      <c r="Z1668" s="30"/>
      <c r="AA1668" s="30"/>
      <c r="AB1668" s="30"/>
      <c r="AC1668" s="30"/>
      <c r="AD1668" s="30"/>
      <c r="AE1668" s="30"/>
      <c r="AF1668" s="30"/>
      <c r="AG1668" s="30"/>
      <c r="AH1668" s="30"/>
      <c r="AI1668" s="30"/>
      <c r="AJ1668" s="30"/>
      <c r="AK1668" s="30"/>
      <c r="AL1668" s="30"/>
      <c r="AM1668" s="30"/>
      <c r="AN1668" s="30"/>
      <c r="AO1668" s="30"/>
      <c r="AP1668" s="30"/>
      <c r="AQ1668" s="30"/>
      <c r="AR1668" s="30"/>
      <c r="AS1668" s="30"/>
      <c r="AT1668" s="30"/>
      <c r="AU1668" s="30"/>
      <c r="AV1668" s="30"/>
      <c r="AW1668" s="30"/>
      <c r="AX1668" s="30"/>
      <c r="AY1668" s="30"/>
      <c r="AZ1668" s="30"/>
      <c r="BA1668" s="30"/>
      <c r="BB1668" s="30"/>
      <c r="BC1668" s="30"/>
      <c r="BD1668" s="30"/>
      <c r="BE1668" s="30"/>
      <c r="BF1668" s="30"/>
      <c r="BG1668" s="30"/>
      <c r="BH1668" s="30"/>
      <c r="BI1668" s="30"/>
      <c r="BJ1668" s="30"/>
      <c r="BK1668" s="30"/>
      <c r="BL1668" s="30"/>
      <c r="BM1668" s="30"/>
      <c r="BN1668" s="30"/>
      <c r="BO1668" s="30"/>
      <c r="BP1668" s="30"/>
      <c r="BQ1668" s="30"/>
      <c r="BR1668" s="30"/>
      <c r="BS1668" s="30"/>
      <c r="BT1668" s="30"/>
      <c r="BU1668" s="30"/>
      <c r="BV1668" s="30"/>
      <c r="BW1668" s="30"/>
      <c r="BX1668" s="30"/>
      <c r="BY1668" s="30"/>
      <c r="BZ1668" s="30"/>
      <c r="CA1668" s="30"/>
      <c r="CB1668" s="30"/>
      <c r="CC1668" s="30"/>
      <c r="CD1668" s="30"/>
      <c r="CE1668" s="30"/>
      <c r="CF1668" s="30"/>
      <c r="CG1668" s="30"/>
      <c r="CH1668" s="30"/>
      <c r="CI1668" s="30"/>
      <c r="CJ1668" s="30"/>
      <c r="CK1668" s="30"/>
      <c r="CL1668" s="30"/>
      <c r="CM1668" s="30"/>
      <c r="CN1668" s="30"/>
      <c r="CO1668" s="30"/>
      <c r="CP1668" s="30"/>
      <c r="CQ1668" s="30"/>
      <c r="CR1668" s="30"/>
    </row>
    <row r="1669" spans="1:96" x14ac:dyDescent="0.25">
      <c r="A1669" s="30" t="s">
        <v>626</v>
      </c>
      <c r="B1669" s="30">
        <v>7914</v>
      </c>
      <c r="C1669" s="30" t="s">
        <v>2991</v>
      </c>
      <c r="D1669" s="30">
        <v>940</v>
      </c>
      <c r="E1669" s="30"/>
      <c r="F1669" s="30"/>
      <c r="G1669" s="30"/>
      <c r="H1669" s="30"/>
      <c r="I1669" s="30"/>
      <c r="J1669" s="30"/>
      <c r="K1669" s="30"/>
      <c r="L1669" s="30"/>
      <c r="M1669" s="30"/>
      <c r="N1669" s="30"/>
      <c r="O1669" s="30"/>
      <c r="P1669" s="30"/>
      <c r="Q1669" s="30"/>
      <c r="R1669" s="30"/>
      <c r="S1669" s="30"/>
      <c r="T1669" s="30"/>
      <c r="U1669" s="30"/>
      <c r="V1669" s="30"/>
      <c r="W1669" s="30"/>
      <c r="X1669" s="30"/>
      <c r="Y1669" s="30"/>
      <c r="Z1669" s="30"/>
      <c r="AA1669" s="30"/>
      <c r="AB1669" s="30"/>
      <c r="AC1669" s="30"/>
      <c r="AD1669" s="30"/>
      <c r="AE1669" s="30"/>
      <c r="AF1669" s="30"/>
      <c r="AG1669" s="30"/>
      <c r="AH1669" s="30"/>
      <c r="AI1669" s="30"/>
      <c r="AJ1669" s="30"/>
      <c r="AK1669" s="30"/>
      <c r="AL1669" s="30"/>
      <c r="AM1669" s="30"/>
      <c r="AN1669" s="30"/>
      <c r="AO1669" s="30"/>
      <c r="AP1669" s="30"/>
      <c r="AQ1669" s="30"/>
      <c r="AR1669" s="30"/>
      <c r="AS1669" s="30"/>
      <c r="AT1669" s="30"/>
      <c r="AU1669" s="30"/>
      <c r="AV1669" s="30"/>
      <c r="AW1669" s="30"/>
      <c r="AX1669" s="30"/>
      <c r="AY1669" s="30"/>
      <c r="AZ1669" s="30"/>
      <c r="BA1669" s="30"/>
      <c r="BB1669" s="30"/>
      <c r="BC1669" s="30"/>
      <c r="BD1669" s="30"/>
      <c r="BE1669" s="30"/>
      <c r="BF1669" s="30"/>
      <c r="BG1669" s="30"/>
      <c r="BH1669" s="30"/>
      <c r="BI1669" s="30"/>
      <c r="BJ1669" s="30"/>
      <c r="BK1669" s="30"/>
      <c r="BL1669" s="30"/>
      <c r="BM1669" s="30"/>
      <c r="BN1669" s="30"/>
      <c r="BO1669" s="30"/>
      <c r="BP1669" s="30"/>
      <c r="BQ1669" s="30"/>
      <c r="BR1669" s="30"/>
      <c r="BS1669" s="30"/>
      <c r="BT1669" s="30"/>
      <c r="BU1669" s="30"/>
      <c r="BV1669" s="30"/>
      <c r="BW1669" s="30"/>
      <c r="BX1669" s="30"/>
      <c r="BY1669" s="30"/>
      <c r="BZ1669" s="30"/>
      <c r="CA1669" s="30"/>
      <c r="CB1669" s="30"/>
      <c r="CC1669" s="30"/>
      <c r="CD1669" s="30"/>
      <c r="CE1669" s="30"/>
      <c r="CF1669" s="30"/>
      <c r="CG1669" s="30"/>
      <c r="CH1669" s="30"/>
      <c r="CI1669" s="30"/>
      <c r="CJ1669" s="30"/>
      <c r="CK1669" s="30"/>
      <c r="CL1669" s="30"/>
      <c r="CM1669" s="30"/>
      <c r="CN1669" s="30"/>
      <c r="CO1669" s="30"/>
      <c r="CP1669" s="30"/>
      <c r="CQ1669" s="30"/>
      <c r="CR1669" s="30"/>
    </row>
    <row r="1670" spans="1:96" x14ac:dyDescent="0.25">
      <c r="A1670" s="30" t="s">
        <v>627</v>
      </c>
      <c r="B1670" s="30">
        <v>7922</v>
      </c>
      <c r="C1670" s="30" t="s">
        <v>2991</v>
      </c>
      <c r="D1670" s="30">
        <v>940</v>
      </c>
      <c r="E1670" s="30"/>
      <c r="F1670" s="30"/>
      <c r="G1670" s="30"/>
      <c r="H1670" s="30"/>
      <c r="I1670" s="30"/>
      <c r="J1670" s="30"/>
      <c r="K1670" s="30"/>
      <c r="L1670" s="30"/>
      <c r="M1670" s="30"/>
      <c r="N1670" s="30"/>
      <c r="O1670" s="30"/>
      <c r="P1670" s="30"/>
      <c r="Q1670" s="30"/>
      <c r="R1670" s="30"/>
      <c r="S1670" s="30"/>
      <c r="T1670" s="30"/>
      <c r="U1670" s="30"/>
      <c r="V1670" s="30"/>
      <c r="W1670" s="30"/>
      <c r="X1670" s="30"/>
      <c r="Y1670" s="30"/>
      <c r="Z1670" s="30"/>
      <c r="AA1670" s="30"/>
      <c r="AB1670" s="30"/>
      <c r="AC1670" s="30"/>
      <c r="AD1670" s="30"/>
      <c r="AE1670" s="30"/>
      <c r="AF1670" s="30"/>
      <c r="AG1670" s="30"/>
      <c r="AH1670" s="30"/>
      <c r="AI1670" s="30"/>
      <c r="AJ1670" s="30"/>
      <c r="AK1670" s="30"/>
      <c r="AL1670" s="30"/>
      <c r="AM1670" s="30"/>
      <c r="AN1670" s="30"/>
      <c r="AO1670" s="30"/>
      <c r="AP1670" s="30"/>
      <c r="AQ1670" s="30"/>
      <c r="AR1670" s="30"/>
      <c r="AS1670" s="30"/>
      <c r="AT1670" s="30"/>
      <c r="AU1670" s="30"/>
      <c r="AV1670" s="30"/>
      <c r="AW1670" s="30"/>
      <c r="AX1670" s="30"/>
      <c r="AY1670" s="30"/>
      <c r="AZ1670" s="30"/>
      <c r="BA1670" s="30"/>
      <c r="BB1670" s="30"/>
      <c r="BC1670" s="30"/>
      <c r="BD1670" s="30"/>
      <c r="BE1670" s="30"/>
      <c r="BF1670" s="30"/>
      <c r="BG1670" s="30"/>
      <c r="BH1670" s="30"/>
      <c r="BI1670" s="30"/>
      <c r="BJ1670" s="30"/>
      <c r="BK1670" s="30"/>
      <c r="BL1670" s="30"/>
      <c r="BM1670" s="30"/>
      <c r="BN1670" s="30"/>
      <c r="BO1670" s="30"/>
      <c r="BP1670" s="30"/>
      <c r="BQ1670" s="30"/>
      <c r="BR1670" s="30"/>
      <c r="BS1670" s="30"/>
      <c r="BT1670" s="30"/>
      <c r="BU1670" s="30"/>
      <c r="BV1670" s="30"/>
      <c r="BW1670" s="30"/>
      <c r="BX1670" s="30"/>
      <c r="BY1670" s="30"/>
      <c r="BZ1670" s="30"/>
      <c r="CA1670" s="30"/>
      <c r="CB1670" s="30"/>
      <c r="CC1670" s="30"/>
      <c r="CD1670" s="30"/>
      <c r="CE1670" s="30"/>
      <c r="CF1670" s="30"/>
      <c r="CG1670" s="30"/>
      <c r="CH1670" s="30"/>
      <c r="CI1670" s="30"/>
      <c r="CJ1670" s="30"/>
      <c r="CK1670" s="30"/>
      <c r="CL1670" s="30"/>
      <c r="CM1670" s="30"/>
      <c r="CN1670" s="30"/>
      <c r="CO1670" s="30"/>
      <c r="CP1670" s="30"/>
      <c r="CQ1670" s="30"/>
      <c r="CR1670" s="30"/>
    </row>
    <row r="1671" spans="1:96" x14ac:dyDescent="0.25">
      <c r="A1671" s="30" t="s">
        <v>628</v>
      </c>
      <c r="B1671" s="30">
        <v>7918</v>
      </c>
      <c r="C1671" s="30" t="s">
        <v>2991</v>
      </c>
      <c r="D1671" s="30">
        <v>940</v>
      </c>
      <c r="E1671" s="30"/>
      <c r="F1671" s="30"/>
      <c r="G1671" s="30"/>
      <c r="H1671" s="30"/>
      <c r="I1671" s="30"/>
      <c r="J1671" s="30"/>
      <c r="K1671" s="30"/>
      <c r="L1671" s="30"/>
      <c r="M1671" s="30"/>
      <c r="N1671" s="30"/>
      <c r="O1671" s="30"/>
      <c r="P1671" s="30"/>
      <c r="Q1671" s="30"/>
      <c r="R1671" s="30"/>
      <c r="S1671" s="30"/>
      <c r="T1671" s="30"/>
      <c r="U1671" s="30"/>
      <c r="V1671" s="30"/>
      <c r="W1671" s="30"/>
      <c r="X1671" s="30"/>
      <c r="Y1671" s="30"/>
      <c r="Z1671" s="30"/>
      <c r="AA1671" s="30"/>
      <c r="AB1671" s="30"/>
      <c r="AC1671" s="30"/>
      <c r="AD1671" s="30"/>
      <c r="AE1671" s="30"/>
      <c r="AF1671" s="30"/>
      <c r="AG1671" s="30"/>
      <c r="AH1671" s="30"/>
      <c r="AI1671" s="30"/>
      <c r="AJ1671" s="30"/>
      <c r="AK1671" s="30"/>
      <c r="AL1671" s="30"/>
      <c r="AM1671" s="30"/>
      <c r="AN1671" s="30"/>
      <c r="AO1671" s="30"/>
      <c r="AP1671" s="30"/>
      <c r="AQ1671" s="30"/>
      <c r="AR1671" s="30"/>
      <c r="AS1671" s="30"/>
      <c r="AT1671" s="30"/>
      <c r="AU1671" s="30"/>
      <c r="AV1671" s="30"/>
      <c r="AW1671" s="30"/>
      <c r="AX1671" s="30"/>
      <c r="AY1671" s="30"/>
      <c r="AZ1671" s="30"/>
      <c r="BA1671" s="30"/>
      <c r="BB1671" s="30"/>
      <c r="BC1671" s="30"/>
      <c r="BD1671" s="30"/>
      <c r="BE1671" s="30"/>
      <c r="BF1671" s="30"/>
      <c r="BG1671" s="30"/>
      <c r="BH1671" s="30"/>
      <c r="BI1671" s="30"/>
      <c r="BJ1671" s="30"/>
      <c r="BK1671" s="30"/>
      <c r="BL1671" s="30"/>
      <c r="BM1671" s="30"/>
      <c r="BN1671" s="30"/>
      <c r="BO1671" s="30"/>
      <c r="BP1671" s="30"/>
      <c r="BQ1671" s="30"/>
      <c r="BR1671" s="30"/>
      <c r="BS1671" s="30"/>
      <c r="BT1671" s="30"/>
      <c r="BU1671" s="30"/>
      <c r="BV1671" s="30"/>
      <c r="BW1671" s="30"/>
      <c r="BX1671" s="30"/>
      <c r="BY1671" s="30"/>
      <c r="BZ1671" s="30"/>
      <c r="CA1671" s="30"/>
      <c r="CB1671" s="30"/>
      <c r="CC1671" s="30"/>
      <c r="CD1671" s="30"/>
      <c r="CE1671" s="30"/>
      <c r="CF1671" s="30"/>
      <c r="CG1671" s="30"/>
      <c r="CH1671" s="30"/>
      <c r="CI1671" s="30"/>
      <c r="CJ1671" s="30"/>
      <c r="CK1671" s="30"/>
      <c r="CL1671" s="30"/>
      <c r="CM1671" s="30"/>
      <c r="CN1671" s="30"/>
      <c r="CO1671" s="30"/>
      <c r="CP1671" s="30"/>
      <c r="CQ1671" s="30"/>
      <c r="CR1671" s="30"/>
    </row>
    <row r="1672" spans="1:96" x14ac:dyDescent="0.25">
      <c r="A1672" s="30" t="s">
        <v>629</v>
      </c>
      <c r="B1672" s="30">
        <v>7925</v>
      </c>
      <c r="C1672" s="30" t="s">
        <v>2915</v>
      </c>
      <c r="D1672" s="30">
        <v>920</v>
      </c>
      <c r="E1672" s="30"/>
      <c r="F1672" s="30"/>
      <c r="G1672" s="30"/>
      <c r="H1672" s="30"/>
      <c r="I1672" s="30"/>
      <c r="J1672" s="30"/>
      <c r="K1672" s="30"/>
      <c r="L1672" s="30"/>
      <c r="M1672" s="30"/>
      <c r="N1672" s="30"/>
      <c r="O1672" s="30"/>
      <c r="P1672" s="30"/>
      <c r="Q1672" s="30"/>
      <c r="R1672" s="30"/>
      <c r="S1672" s="30"/>
      <c r="T1672" s="30"/>
      <c r="U1672" s="30"/>
      <c r="V1672" s="30"/>
      <c r="W1672" s="30"/>
      <c r="X1672" s="30"/>
      <c r="Y1672" s="30"/>
      <c r="Z1672" s="30"/>
      <c r="AA1672" s="30"/>
      <c r="AB1672" s="30"/>
      <c r="AC1672" s="30"/>
      <c r="AD1672" s="30"/>
      <c r="AE1672" s="30"/>
      <c r="AF1672" s="30"/>
      <c r="AG1672" s="30"/>
      <c r="AH1672" s="30"/>
      <c r="AI1672" s="30"/>
      <c r="AJ1672" s="30"/>
      <c r="AK1672" s="30"/>
      <c r="AL1672" s="30"/>
      <c r="AM1672" s="30"/>
      <c r="AN1672" s="30"/>
      <c r="AO1672" s="30"/>
      <c r="AP1672" s="30"/>
      <c r="AQ1672" s="30"/>
      <c r="AR1672" s="30"/>
      <c r="AS1672" s="30"/>
      <c r="AT1672" s="30"/>
      <c r="AU1672" s="30"/>
      <c r="AV1672" s="30"/>
      <c r="AW1672" s="30"/>
      <c r="AX1672" s="30"/>
      <c r="AY1672" s="30"/>
      <c r="AZ1672" s="30"/>
      <c r="BA1672" s="30"/>
      <c r="BB1672" s="30"/>
      <c r="BC1672" s="30"/>
      <c r="BD1672" s="30"/>
      <c r="BE1672" s="30"/>
      <c r="BF1672" s="30"/>
      <c r="BG1672" s="30"/>
      <c r="BH1672" s="30"/>
      <c r="BI1672" s="30"/>
      <c r="BJ1672" s="30"/>
      <c r="BK1672" s="30"/>
      <c r="BL1672" s="30"/>
      <c r="BM1672" s="30"/>
      <c r="BN1672" s="30"/>
      <c r="BO1672" s="30"/>
      <c r="BP1672" s="30"/>
      <c r="BQ1672" s="30"/>
      <c r="BR1672" s="30"/>
      <c r="BS1672" s="30"/>
      <c r="BT1672" s="30"/>
      <c r="BU1672" s="30"/>
      <c r="BV1672" s="30"/>
      <c r="BW1672" s="30"/>
      <c r="BX1672" s="30"/>
      <c r="BY1672" s="30"/>
      <c r="BZ1672" s="30"/>
      <c r="CA1672" s="30"/>
      <c r="CB1672" s="30"/>
      <c r="CC1672" s="30"/>
      <c r="CD1672" s="30"/>
      <c r="CE1672" s="30"/>
      <c r="CF1672" s="30"/>
      <c r="CG1672" s="30"/>
      <c r="CH1672" s="30"/>
      <c r="CI1672" s="30"/>
      <c r="CJ1672" s="30"/>
      <c r="CK1672" s="30"/>
      <c r="CL1672" s="30"/>
      <c r="CM1672" s="30"/>
      <c r="CN1672" s="30"/>
      <c r="CO1672" s="30"/>
      <c r="CP1672" s="30"/>
      <c r="CQ1672" s="30"/>
      <c r="CR1672" s="30"/>
    </row>
    <row r="1673" spans="1:96" x14ac:dyDescent="0.25">
      <c r="A1673" s="30" t="s">
        <v>630</v>
      </c>
      <c r="B1673" s="30">
        <v>7924</v>
      </c>
      <c r="C1673" s="30" t="s">
        <v>2915</v>
      </c>
      <c r="D1673" s="30">
        <v>920</v>
      </c>
      <c r="E1673" s="30"/>
      <c r="F1673" s="30"/>
      <c r="G1673" s="30"/>
      <c r="H1673" s="30"/>
      <c r="I1673" s="30"/>
      <c r="J1673" s="30"/>
      <c r="K1673" s="30"/>
      <c r="L1673" s="30"/>
      <c r="M1673" s="30"/>
      <c r="N1673" s="30"/>
      <c r="O1673" s="30"/>
      <c r="P1673" s="30"/>
      <c r="Q1673" s="30"/>
      <c r="R1673" s="30"/>
      <c r="S1673" s="30"/>
      <c r="T1673" s="30"/>
      <c r="U1673" s="30"/>
      <c r="V1673" s="30"/>
      <c r="W1673" s="30"/>
      <c r="X1673" s="30"/>
      <c r="Y1673" s="30"/>
      <c r="Z1673" s="30"/>
      <c r="AA1673" s="30"/>
      <c r="AB1673" s="30"/>
      <c r="AC1673" s="30"/>
      <c r="AD1673" s="30"/>
      <c r="AE1673" s="30"/>
      <c r="AF1673" s="30"/>
      <c r="AG1673" s="30"/>
      <c r="AH1673" s="30"/>
      <c r="AI1673" s="30"/>
      <c r="AJ1673" s="30"/>
      <c r="AK1673" s="30"/>
      <c r="AL1673" s="30"/>
      <c r="AM1673" s="30"/>
      <c r="AN1673" s="30"/>
      <c r="AO1673" s="30"/>
      <c r="AP1673" s="30"/>
      <c r="AQ1673" s="30"/>
      <c r="AR1673" s="30"/>
      <c r="AS1673" s="30"/>
      <c r="AT1673" s="30"/>
      <c r="AU1673" s="30"/>
      <c r="AV1673" s="30"/>
      <c r="AW1673" s="30"/>
      <c r="AX1673" s="30"/>
      <c r="AY1673" s="30"/>
      <c r="AZ1673" s="30"/>
      <c r="BA1673" s="30"/>
      <c r="BB1673" s="30"/>
      <c r="BC1673" s="30"/>
      <c r="BD1673" s="30"/>
      <c r="BE1673" s="30"/>
      <c r="BF1673" s="30"/>
      <c r="BG1673" s="30"/>
      <c r="BH1673" s="30"/>
      <c r="BI1673" s="30"/>
      <c r="BJ1673" s="30"/>
      <c r="BK1673" s="30"/>
      <c r="BL1673" s="30"/>
      <c r="BM1673" s="30"/>
      <c r="BN1673" s="30"/>
      <c r="BO1673" s="30"/>
      <c r="BP1673" s="30"/>
      <c r="BQ1673" s="30"/>
      <c r="BR1673" s="30"/>
      <c r="BS1673" s="30"/>
      <c r="BT1673" s="30"/>
      <c r="BU1673" s="30"/>
      <c r="BV1673" s="30"/>
      <c r="BW1673" s="30"/>
      <c r="BX1673" s="30"/>
      <c r="BY1673" s="30"/>
      <c r="BZ1673" s="30"/>
      <c r="CA1673" s="30"/>
      <c r="CB1673" s="30"/>
      <c r="CC1673" s="30"/>
      <c r="CD1673" s="30"/>
      <c r="CE1673" s="30"/>
      <c r="CF1673" s="30"/>
      <c r="CG1673" s="30"/>
      <c r="CH1673" s="30"/>
      <c r="CI1673" s="30"/>
      <c r="CJ1673" s="30"/>
      <c r="CK1673" s="30"/>
      <c r="CL1673" s="30"/>
      <c r="CM1673" s="30"/>
      <c r="CN1673" s="30"/>
      <c r="CO1673" s="30"/>
      <c r="CP1673" s="30"/>
      <c r="CQ1673" s="30"/>
      <c r="CR1673" s="30"/>
    </row>
    <row r="1674" spans="1:96" x14ac:dyDescent="0.25">
      <c r="A1674" s="30" t="s">
        <v>631</v>
      </c>
      <c r="B1674" s="30">
        <v>7932</v>
      </c>
      <c r="C1674" s="30" t="s">
        <v>2696</v>
      </c>
      <c r="D1674" s="30">
        <v>180</v>
      </c>
      <c r="E1674" s="30"/>
      <c r="F1674" s="30"/>
      <c r="G1674" s="30"/>
      <c r="H1674" s="30"/>
      <c r="I1674" s="30"/>
      <c r="J1674" s="30"/>
      <c r="K1674" s="30"/>
      <c r="L1674" s="30"/>
      <c r="M1674" s="30"/>
      <c r="N1674" s="30"/>
      <c r="O1674" s="30"/>
      <c r="P1674" s="30"/>
      <c r="Q1674" s="30"/>
      <c r="R1674" s="30"/>
      <c r="S1674" s="30"/>
      <c r="T1674" s="30"/>
      <c r="U1674" s="30"/>
      <c r="V1674" s="30"/>
      <c r="W1674" s="30"/>
      <c r="X1674" s="30"/>
      <c r="Y1674" s="30"/>
      <c r="Z1674" s="30"/>
      <c r="AA1674" s="30"/>
      <c r="AB1674" s="30"/>
      <c r="AC1674" s="30"/>
      <c r="AD1674" s="30"/>
      <c r="AE1674" s="30"/>
      <c r="AF1674" s="30"/>
      <c r="AG1674" s="30"/>
      <c r="AH1674" s="30"/>
      <c r="AI1674" s="30"/>
      <c r="AJ1674" s="30"/>
      <c r="AK1674" s="30"/>
      <c r="AL1674" s="30"/>
      <c r="AM1674" s="30"/>
      <c r="AN1674" s="30"/>
      <c r="AO1674" s="30"/>
      <c r="AP1674" s="30"/>
      <c r="AQ1674" s="30"/>
      <c r="AR1674" s="30"/>
      <c r="AS1674" s="30"/>
      <c r="AT1674" s="30"/>
      <c r="AU1674" s="30"/>
      <c r="AV1674" s="30"/>
      <c r="AW1674" s="30"/>
      <c r="AX1674" s="30"/>
      <c r="AY1674" s="30"/>
      <c r="AZ1674" s="30"/>
      <c r="BA1674" s="30"/>
      <c r="BB1674" s="30"/>
      <c r="BC1674" s="30"/>
      <c r="BD1674" s="30"/>
      <c r="BE1674" s="30"/>
      <c r="BF1674" s="30"/>
      <c r="BG1674" s="30"/>
      <c r="BH1674" s="30"/>
      <c r="BI1674" s="30"/>
      <c r="BJ1674" s="30"/>
      <c r="BK1674" s="30"/>
      <c r="BL1674" s="30"/>
      <c r="BM1674" s="30"/>
      <c r="BN1674" s="30"/>
      <c r="BO1674" s="30"/>
      <c r="BP1674" s="30"/>
      <c r="BQ1674" s="30"/>
      <c r="BR1674" s="30"/>
      <c r="BS1674" s="30"/>
      <c r="BT1674" s="30"/>
      <c r="BU1674" s="30"/>
      <c r="BV1674" s="30"/>
      <c r="BW1674" s="30"/>
      <c r="BX1674" s="30"/>
      <c r="BY1674" s="30"/>
      <c r="BZ1674" s="30"/>
      <c r="CA1674" s="30"/>
      <c r="CB1674" s="30"/>
      <c r="CC1674" s="30"/>
      <c r="CD1674" s="30"/>
      <c r="CE1674" s="30"/>
      <c r="CF1674" s="30"/>
      <c r="CG1674" s="30"/>
      <c r="CH1674" s="30"/>
      <c r="CI1674" s="30"/>
      <c r="CJ1674" s="30"/>
      <c r="CK1674" s="30"/>
      <c r="CL1674" s="30"/>
      <c r="CM1674" s="30"/>
      <c r="CN1674" s="30"/>
      <c r="CO1674" s="30"/>
      <c r="CP1674" s="30"/>
      <c r="CQ1674" s="30"/>
      <c r="CR1674" s="30"/>
    </row>
    <row r="1675" spans="1:96" x14ac:dyDescent="0.25">
      <c r="A1675" s="30" t="s">
        <v>632</v>
      </c>
      <c r="B1675" s="30">
        <v>7942</v>
      </c>
      <c r="C1675" s="30" t="s">
        <v>2642</v>
      </c>
      <c r="D1675" s="30">
        <v>880</v>
      </c>
      <c r="E1675" s="30"/>
      <c r="F1675" s="30"/>
      <c r="G1675" s="30"/>
      <c r="H1675" s="30"/>
      <c r="I1675" s="30"/>
      <c r="J1675" s="30"/>
      <c r="K1675" s="30"/>
      <c r="L1675" s="30"/>
      <c r="M1675" s="30"/>
      <c r="N1675" s="30"/>
      <c r="O1675" s="30"/>
      <c r="P1675" s="30"/>
      <c r="Q1675" s="30"/>
      <c r="R1675" s="30"/>
      <c r="S1675" s="30"/>
      <c r="T1675" s="30"/>
      <c r="U1675" s="30"/>
      <c r="V1675" s="30"/>
      <c r="W1675" s="30"/>
      <c r="X1675" s="30"/>
      <c r="Y1675" s="30"/>
      <c r="Z1675" s="30"/>
      <c r="AA1675" s="30"/>
      <c r="AB1675" s="30"/>
      <c r="AC1675" s="30"/>
      <c r="AD1675" s="30"/>
      <c r="AE1675" s="30"/>
      <c r="AF1675" s="30"/>
      <c r="AG1675" s="30"/>
      <c r="AH1675" s="30"/>
      <c r="AI1675" s="30"/>
      <c r="AJ1675" s="30"/>
      <c r="AK1675" s="30"/>
      <c r="AL1675" s="30"/>
      <c r="AM1675" s="30"/>
      <c r="AN1675" s="30"/>
      <c r="AO1675" s="30"/>
      <c r="AP1675" s="30"/>
      <c r="AQ1675" s="30"/>
      <c r="AR1675" s="30"/>
      <c r="AS1675" s="30"/>
      <c r="AT1675" s="30"/>
      <c r="AU1675" s="30"/>
      <c r="AV1675" s="30"/>
      <c r="AW1675" s="30"/>
      <c r="AX1675" s="30"/>
      <c r="AY1675" s="30"/>
      <c r="AZ1675" s="30"/>
      <c r="BA1675" s="30"/>
      <c r="BB1675" s="30"/>
      <c r="BC1675" s="30"/>
      <c r="BD1675" s="30"/>
      <c r="BE1675" s="30"/>
      <c r="BF1675" s="30"/>
      <c r="BG1675" s="30"/>
      <c r="BH1675" s="30"/>
      <c r="BI1675" s="30"/>
      <c r="BJ1675" s="30"/>
      <c r="BK1675" s="30"/>
      <c r="BL1675" s="30"/>
      <c r="BM1675" s="30"/>
      <c r="BN1675" s="30"/>
      <c r="BO1675" s="30"/>
      <c r="BP1675" s="30"/>
      <c r="BQ1675" s="30"/>
      <c r="BR1675" s="30"/>
      <c r="BS1675" s="30"/>
      <c r="BT1675" s="30"/>
      <c r="BU1675" s="30"/>
      <c r="BV1675" s="30"/>
      <c r="BW1675" s="30"/>
      <c r="BX1675" s="30"/>
      <c r="BY1675" s="30"/>
      <c r="BZ1675" s="30"/>
      <c r="CA1675" s="30"/>
      <c r="CB1675" s="30"/>
      <c r="CC1675" s="30"/>
      <c r="CD1675" s="30"/>
      <c r="CE1675" s="30"/>
      <c r="CF1675" s="30"/>
      <c r="CG1675" s="30"/>
      <c r="CH1675" s="30"/>
      <c r="CI1675" s="30"/>
      <c r="CJ1675" s="30"/>
      <c r="CK1675" s="30"/>
      <c r="CL1675" s="30"/>
      <c r="CM1675" s="30"/>
      <c r="CN1675" s="30"/>
      <c r="CO1675" s="30"/>
      <c r="CP1675" s="30"/>
      <c r="CQ1675" s="30"/>
      <c r="CR1675" s="30"/>
    </row>
    <row r="1676" spans="1:96" x14ac:dyDescent="0.25">
      <c r="A1676" s="30" t="s">
        <v>633</v>
      </c>
      <c r="B1676" s="30">
        <v>1416</v>
      </c>
      <c r="C1676" s="30" t="s">
        <v>2889</v>
      </c>
      <c r="D1676" s="30">
        <v>2810</v>
      </c>
      <c r="E1676" s="30"/>
      <c r="F1676" s="30"/>
      <c r="G1676" s="30"/>
      <c r="H1676" s="30"/>
      <c r="I1676" s="30"/>
      <c r="J1676" s="30"/>
      <c r="K1676" s="30"/>
      <c r="L1676" s="30"/>
      <c r="M1676" s="30"/>
      <c r="N1676" s="30"/>
      <c r="O1676" s="30"/>
      <c r="P1676" s="30"/>
      <c r="Q1676" s="30"/>
      <c r="R1676" s="30"/>
      <c r="S1676" s="30"/>
      <c r="T1676" s="30"/>
      <c r="U1676" s="30"/>
      <c r="V1676" s="30"/>
      <c r="W1676" s="30"/>
      <c r="X1676" s="30"/>
      <c r="Y1676" s="30"/>
      <c r="Z1676" s="30"/>
      <c r="AA1676" s="30"/>
      <c r="AB1676" s="30"/>
      <c r="AC1676" s="30"/>
      <c r="AD1676" s="30"/>
      <c r="AE1676" s="30"/>
      <c r="AF1676" s="30"/>
      <c r="AG1676" s="30"/>
      <c r="AH1676" s="30"/>
      <c r="AI1676" s="30"/>
      <c r="AJ1676" s="30"/>
      <c r="AK1676" s="30"/>
      <c r="AL1676" s="30"/>
      <c r="AM1676" s="30"/>
      <c r="AN1676" s="30"/>
      <c r="AO1676" s="30"/>
      <c r="AP1676" s="30"/>
      <c r="AQ1676" s="30"/>
      <c r="AR1676" s="30"/>
      <c r="AS1676" s="30"/>
      <c r="AT1676" s="30"/>
      <c r="AU1676" s="30"/>
      <c r="AV1676" s="30"/>
      <c r="AW1676" s="30"/>
      <c r="AX1676" s="30"/>
      <c r="AY1676" s="30"/>
      <c r="AZ1676" s="30"/>
      <c r="BA1676" s="30"/>
      <c r="BB1676" s="30"/>
      <c r="BC1676" s="30"/>
      <c r="BD1676" s="30"/>
      <c r="BE1676" s="30"/>
      <c r="BF1676" s="30"/>
      <c r="BG1676" s="30"/>
      <c r="BH1676" s="30"/>
      <c r="BI1676" s="30"/>
      <c r="BJ1676" s="30"/>
      <c r="BK1676" s="30"/>
      <c r="BL1676" s="30"/>
      <c r="BM1676" s="30"/>
      <c r="BN1676" s="30"/>
      <c r="BO1676" s="30"/>
      <c r="BP1676" s="30"/>
      <c r="BQ1676" s="30"/>
      <c r="BR1676" s="30"/>
      <c r="BS1676" s="30"/>
      <c r="BT1676" s="30"/>
      <c r="BU1676" s="30"/>
      <c r="BV1676" s="30"/>
      <c r="BW1676" s="30"/>
      <c r="BX1676" s="30"/>
      <c r="BY1676" s="30"/>
      <c r="BZ1676" s="30"/>
      <c r="CA1676" s="30"/>
      <c r="CB1676" s="30"/>
      <c r="CC1676" s="30"/>
      <c r="CD1676" s="30"/>
      <c r="CE1676" s="30"/>
      <c r="CF1676" s="30"/>
      <c r="CG1676" s="30"/>
      <c r="CH1676" s="30"/>
      <c r="CI1676" s="30"/>
      <c r="CJ1676" s="30"/>
      <c r="CK1676" s="30"/>
      <c r="CL1676" s="30"/>
      <c r="CM1676" s="30"/>
      <c r="CN1676" s="30"/>
      <c r="CO1676" s="30"/>
      <c r="CP1676" s="30"/>
      <c r="CQ1676" s="30"/>
      <c r="CR1676" s="30"/>
    </row>
    <row r="1677" spans="1:96" x14ac:dyDescent="0.25">
      <c r="A1677" s="30" t="s">
        <v>634</v>
      </c>
      <c r="B1677" s="30">
        <v>25</v>
      </c>
      <c r="C1677" s="30" t="s">
        <v>2640</v>
      </c>
      <c r="D1677" s="30">
        <v>2700</v>
      </c>
      <c r="E1677" s="30"/>
      <c r="F1677" s="30"/>
      <c r="G1677" s="30"/>
      <c r="H1677" s="30"/>
      <c r="I1677" s="30"/>
      <c r="J1677" s="30"/>
      <c r="K1677" s="30"/>
      <c r="L1677" s="30"/>
      <c r="M1677" s="30"/>
      <c r="N1677" s="30"/>
      <c r="O1677" s="30"/>
      <c r="P1677" s="30"/>
      <c r="Q1677" s="30"/>
      <c r="R1677" s="30"/>
      <c r="S1677" s="30"/>
      <c r="T1677" s="30"/>
      <c r="U1677" s="30"/>
      <c r="V1677" s="30"/>
      <c r="W1677" s="30"/>
      <c r="X1677" s="30"/>
      <c r="Y1677" s="30"/>
      <c r="Z1677" s="30"/>
      <c r="AA1677" s="30"/>
      <c r="AB1677" s="30"/>
      <c r="AC1677" s="30"/>
      <c r="AD1677" s="30"/>
      <c r="AE1677" s="30"/>
      <c r="AF1677" s="30"/>
      <c r="AG1677" s="30"/>
      <c r="AH1677" s="30"/>
      <c r="AI1677" s="30"/>
      <c r="AJ1677" s="30"/>
      <c r="AK1677" s="30"/>
      <c r="AL1677" s="30"/>
      <c r="AM1677" s="30"/>
      <c r="AN1677" s="30"/>
      <c r="AO1677" s="30"/>
      <c r="AP1677" s="30"/>
      <c r="AQ1677" s="30"/>
      <c r="AR1677" s="30"/>
      <c r="AS1677" s="30"/>
      <c r="AT1677" s="30"/>
      <c r="AU1677" s="30"/>
      <c r="AV1677" s="30"/>
      <c r="AW1677" s="30"/>
      <c r="AX1677" s="30"/>
      <c r="AY1677" s="30"/>
      <c r="AZ1677" s="30"/>
      <c r="BA1677" s="30"/>
      <c r="BB1677" s="30"/>
      <c r="BC1677" s="30"/>
      <c r="BD1677" s="30"/>
      <c r="BE1677" s="30"/>
      <c r="BF1677" s="30"/>
      <c r="BG1677" s="30"/>
      <c r="BH1677" s="30"/>
      <c r="BI1677" s="30"/>
      <c r="BJ1677" s="30"/>
      <c r="BK1677" s="30"/>
      <c r="BL1677" s="30"/>
      <c r="BM1677" s="30"/>
      <c r="BN1677" s="30"/>
      <c r="BO1677" s="30"/>
      <c r="BP1677" s="30"/>
      <c r="BQ1677" s="30"/>
      <c r="BR1677" s="30"/>
      <c r="BS1677" s="30"/>
      <c r="BT1677" s="30"/>
      <c r="BU1677" s="30"/>
      <c r="BV1677" s="30"/>
      <c r="BW1677" s="30"/>
      <c r="BX1677" s="30"/>
      <c r="BY1677" s="30"/>
      <c r="BZ1677" s="30"/>
      <c r="CA1677" s="30"/>
      <c r="CB1677" s="30"/>
      <c r="CC1677" s="30"/>
      <c r="CD1677" s="30"/>
      <c r="CE1677" s="30"/>
      <c r="CF1677" s="30"/>
      <c r="CG1677" s="30"/>
      <c r="CH1677" s="30"/>
      <c r="CI1677" s="30"/>
      <c r="CJ1677" s="30"/>
      <c r="CK1677" s="30"/>
      <c r="CL1677" s="30"/>
      <c r="CM1677" s="30"/>
      <c r="CN1677" s="30"/>
      <c r="CO1677" s="30"/>
      <c r="CP1677" s="30"/>
      <c r="CQ1677" s="30"/>
      <c r="CR1677" s="30"/>
    </row>
    <row r="1678" spans="1:96" x14ac:dyDescent="0.25">
      <c r="A1678" s="30" t="s">
        <v>635</v>
      </c>
      <c r="B1678" s="30">
        <v>141</v>
      </c>
      <c r="C1678" s="30" t="s">
        <v>2706</v>
      </c>
      <c r="D1678" s="30">
        <v>130</v>
      </c>
      <c r="E1678" s="30"/>
      <c r="F1678" s="30"/>
      <c r="G1678" s="30"/>
      <c r="H1678" s="30"/>
      <c r="I1678" s="30"/>
      <c r="J1678" s="30"/>
      <c r="K1678" s="30"/>
      <c r="L1678" s="30"/>
      <c r="M1678" s="30"/>
      <c r="N1678" s="30"/>
      <c r="O1678" s="30"/>
      <c r="P1678" s="30"/>
      <c r="Q1678" s="30"/>
      <c r="R1678" s="30"/>
      <c r="S1678" s="30"/>
      <c r="T1678" s="30"/>
      <c r="U1678" s="30"/>
      <c r="V1678" s="30"/>
      <c r="W1678" s="30"/>
      <c r="X1678" s="30"/>
      <c r="Y1678" s="30"/>
      <c r="Z1678" s="30"/>
      <c r="AA1678" s="30"/>
      <c r="AB1678" s="30"/>
      <c r="AC1678" s="30"/>
      <c r="AD1678" s="30"/>
      <c r="AE1678" s="30"/>
      <c r="AF1678" s="30"/>
      <c r="AG1678" s="30"/>
      <c r="AH1678" s="30"/>
      <c r="AI1678" s="30"/>
      <c r="AJ1678" s="30"/>
      <c r="AK1678" s="30"/>
      <c r="AL1678" s="30"/>
      <c r="AM1678" s="30"/>
      <c r="AN1678" s="30"/>
      <c r="AO1678" s="30"/>
      <c r="AP1678" s="30"/>
      <c r="AQ1678" s="30"/>
      <c r="AR1678" s="30"/>
      <c r="AS1678" s="30"/>
      <c r="AT1678" s="30"/>
      <c r="AU1678" s="30"/>
      <c r="AV1678" s="30"/>
      <c r="AW1678" s="30"/>
      <c r="AX1678" s="30"/>
      <c r="AY1678" s="30"/>
      <c r="AZ1678" s="30"/>
      <c r="BA1678" s="30"/>
      <c r="BB1678" s="30"/>
      <c r="BC1678" s="30"/>
      <c r="BD1678" s="30"/>
      <c r="BE1678" s="30"/>
      <c r="BF1678" s="30"/>
      <c r="BG1678" s="30"/>
      <c r="BH1678" s="30"/>
      <c r="BI1678" s="30"/>
      <c r="BJ1678" s="30"/>
      <c r="BK1678" s="30"/>
      <c r="BL1678" s="30"/>
      <c r="BM1678" s="30"/>
      <c r="BN1678" s="30"/>
      <c r="BO1678" s="30"/>
      <c r="BP1678" s="30"/>
      <c r="BQ1678" s="30"/>
      <c r="BR1678" s="30"/>
      <c r="BS1678" s="30"/>
      <c r="BT1678" s="30"/>
      <c r="BU1678" s="30"/>
      <c r="BV1678" s="30"/>
      <c r="BW1678" s="30"/>
      <c r="BX1678" s="30"/>
      <c r="BY1678" s="30"/>
      <c r="BZ1678" s="30"/>
      <c r="CA1678" s="30"/>
      <c r="CB1678" s="30"/>
      <c r="CC1678" s="30"/>
      <c r="CD1678" s="30"/>
      <c r="CE1678" s="30"/>
      <c r="CF1678" s="30"/>
      <c r="CG1678" s="30"/>
      <c r="CH1678" s="30"/>
      <c r="CI1678" s="30"/>
      <c r="CJ1678" s="30"/>
      <c r="CK1678" s="30"/>
      <c r="CL1678" s="30"/>
      <c r="CM1678" s="30"/>
      <c r="CN1678" s="30"/>
      <c r="CO1678" s="30"/>
      <c r="CP1678" s="30"/>
      <c r="CQ1678" s="30"/>
      <c r="CR1678" s="30"/>
    </row>
    <row r="1679" spans="1:96" x14ac:dyDescent="0.25">
      <c r="A1679" s="30" t="s">
        <v>636</v>
      </c>
      <c r="B1679" s="30">
        <v>7950</v>
      </c>
      <c r="C1679" s="30" t="s">
        <v>2882</v>
      </c>
      <c r="D1679" s="30">
        <v>1140</v>
      </c>
      <c r="E1679" s="30"/>
      <c r="F1679" s="30"/>
      <c r="G1679" s="30"/>
      <c r="H1679" s="30"/>
      <c r="I1679" s="30"/>
      <c r="J1679" s="30"/>
      <c r="K1679" s="30"/>
      <c r="L1679" s="30"/>
      <c r="M1679" s="30"/>
      <c r="N1679" s="30"/>
      <c r="O1679" s="30"/>
      <c r="P1679" s="30"/>
      <c r="Q1679" s="30"/>
      <c r="R1679" s="30"/>
      <c r="S1679" s="30"/>
      <c r="T1679" s="30"/>
      <c r="U1679" s="30"/>
      <c r="V1679" s="30"/>
      <c r="W1679" s="30"/>
      <c r="X1679" s="30"/>
      <c r="Y1679" s="30"/>
      <c r="Z1679" s="30"/>
      <c r="AA1679" s="30"/>
      <c r="AB1679" s="30"/>
      <c r="AC1679" s="30"/>
      <c r="AD1679" s="30"/>
      <c r="AE1679" s="30"/>
      <c r="AF1679" s="30"/>
      <c r="AG1679" s="30"/>
      <c r="AH1679" s="30"/>
      <c r="AI1679" s="30"/>
      <c r="AJ1679" s="30"/>
      <c r="AK1679" s="30"/>
      <c r="AL1679" s="30"/>
      <c r="AM1679" s="30"/>
      <c r="AN1679" s="30"/>
      <c r="AO1679" s="30"/>
      <c r="AP1679" s="30"/>
      <c r="AQ1679" s="30"/>
      <c r="AR1679" s="30"/>
      <c r="AS1679" s="30"/>
      <c r="AT1679" s="30"/>
      <c r="AU1679" s="30"/>
      <c r="AV1679" s="30"/>
      <c r="AW1679" s="30"/>
      <c r="AX1679" s="30"/>
      <c r="AY1679" s="30"/>
      <c r="AZ1679" s="30"/>
      <c r="BA1679" s="30"/>
      <c r="BB1679" s="30"/>
      <c r="BC1679" s="30"/>
      <c r="BD1679" s="30"/>
      <c r="BE1679" s="30"/>
      <c r="BF1679" s="30"/>
      <c r="BG1679" s="30"/>
      <c r="BH1679" s="30"/>
      <c r="BI1679" s="30"/>
      <c r="BJ1679" s="30"/>
      <c r="BK1679" s="30"/>
      <c r="BL1679" s="30"/>
      <c r="BM1679" s="30"/>
      <c r="BN1679" s="30"/>
      <c r="BO1679" s="30"/>
      <c r="BP1679" s="30"/>
      <c r="BQ1679" s="30"/>
      <c r="BR1679" s="30"/>
      <c r="BS1679" s="30"/>
      <c r="BT1679" s="30"/>
      <c r="BU1679" s="30"/>
      <c r="BV1679" s="30"/>
      <c r="BW1679" s="30"/>
      <c r="BX1679" s="30"/>
      <c r="BY1679" s="30"/>
      <c r="BZ1679" s="30"/>
      <c r="CA1679" s="30"/>
      <c r="CB1679" s="30"/>
      <c r="CC1679" s="30"/>
      <c r="CD1679" s="30"/>
      <c r="CE1679" s="30"/>
      <c r="CF1679" s="30"/>
      <c r="CG1679" s="30"/>
      <c r="CH1679" s="30"/>
      <c r="CI1679" s="30"/>
      <c r="CJ1679" s="30"/>
      <c r="CK1679" s="30"/>
      <c r="CL1679" s="30"/>
      <c r="CM1679" s="30"/>
      <c r="CN1679" s="30"/>
      <c r="CO1679" s="30"/>
      <c r="CP1679" s="30"/>
      <c r="CQ1679" s="30"/>
      <c r="CR1679" s="30"/>
    </row>
    <row r="1680" spans="1:96" x14ac:dyDescent="0.25">
      <c r="A1680" s="30" t="s">
        <v>637</v>
      </c>
      <c r="B1680" s="30">
        <v>7954</v>
      </c>
      <c r="C1680" s="30" t="s">
        <v>2671</v>
      </c>
      <c r="D1680" s="30">
        <v>470</v>
      </c>
      <c r="E1680" s="30"/>
      <c r="F1680" s="30"/>
      <c r="G1680" s="30"/>
      <c r="H1680" s="30"/>
      <c r="I1680" s="30"/>
      <c r="J1680" s="30"/>
      <c r="K1680" s="30"/>
      <c r="L1680" s="30"/>
      <c r="M1680" s="30"/>
      <c r="N1680" s="30"/>
      <c r="O1680" s="30"/>
      <c r="P1680" s="30"/>
      <c r="Q1680" s="30"/>
      <c r="R1680" s="30"/>
      <c r="S1680" s="30"/>
      <c r="T1680" s="30"/>
      <c r="U1680" s="30"/>
      <c r="V1680" s="30"/>
      <c r="W1680" s="30"/>
      <c r="X1680" s="30"/>
      <c r="Y1680" s="30"/>
      <c r="Z1680" s="30"/>
      <c r="AA1680" s="30"/>
      <c r="AB1680" s="30"/>
      <c r="AC1680" s="30"/>
      <c r="AD1680" s="30"/>
      <c r="AE1680" s="30"/>
      <c r="AF1680" s="30"/>
      <c r="AG1680" s="30"/>
      <c r="AH1680" s="30"/>
      <c r="AI1680" s="30"/>
      <c r="AJ1680" s="30"/>
      <c r="AK1680" s="30"/>
      <c r="AL1680" s="30"/>
      <c r="AM1680" s="30"/>
      <c r="AN1680" s="30"/>
      <c r="AO1680" s="30"/>
      <c r="AP1680" s="30"/>
      <c r="AQ1680" s="30"/>
      <c r="AR1680" s="30"/>
      <c r="AS1680" s="30"/>
      <c r="AT1680" s="30"/>
      <c r="AU1680" s="30"/>
      <c r="AV1680" s="30"/>
      <c r="AW1680" s="30"/>
      <c r="AX1680" s="30"/>
      <c r="AY1680" s="30"/>
      <c r="AZ1680" s="30"/>
      <c r="BA1680" s="30"/>
      <c r="BB1680" s="30"/>
      <c r="BC1680" s="30"/>
      <c r="BD1680" s="30"/>
      <c r="BE1680" s="30"/>
      <c r="BF1680" s="30"/>
      <c r="BG1680" s="30"/>
      <c r="BH1680" s="30"/>
      <c r="BI1680" s="30"/>
      <c r="BJ1680" s="30"/>
      <c r="BK1680" s="30"/>
      <c r="BL1680" s="30"/>
      <c r="BM1680" s="30"/>
      <c r="BN1680" s="30"/>
      <c r="BO1680" s="30"/>
      <c r="BP1680" s="30"/>
      <c r="BQ1680" s="30"/>
      <c r="BR1680" s="30"/>
      <c r="BS1680" s="30"/>
      <c r="BT1680" s="30"/>
      <c r="BU1680" s="30"/>
      <c r="BV1680" s="30"/>
      <c r="BW1680" s="30"/>
      <c r="BX1680" s="30"/>
      <c r="BY1680" s="30"/>
      <c r="BZ1680" s="30"/>
      <c r="CA1680" s="30"/>
      <c r="CB1680" s="30"/>
      <c r="CC1680" s="30"/>
      <c r="CD1680" s="30"/>
      <c r="CE1680" s="30"/>
      <c r="CF1680" s="30"/>
      <c r="CG1680" s="30"/>
      <c r="CH1680" s="30"/>
      <c r="CI1680" s="30"/>
      <c r="CJ1680" s="30"/>
      <c r="CK1680" s="30"/>
      <c r="CL1680" s="30"/>
      <c r="CM1680" s="30"/>
      <c r="CN1680" s="30"/>
      <c r="CO1680" s="30"/>
      <c r="CP1680" s="30"/>
      <c r="CQ1680" s="30"/>
      <c r="CR1680" s="30"/>
    </row>
    <row r="1681" spans="1:96" x14ac:dyDescent="0.25">
      <c r="A1681" s="30" t="s">
        <v>638</v>
      </c>
      <c r="B1681" s="30">
        <v>7952</v>
      </c>
      <c r="C1681" s="30" t="s">
        <v>2893</v>
      </c>
      <c r="D1681" s="30">
        <v>70</v>
      </c>
      <c r="E1681" s="30"/>
      <c r="F1681" s="30"/>
      <c r="G1681" s="30"/>
      <c r="H1681" s="30"/>
      <c r="I1681" s="30"/>
      <c r="J1681" s="30"/>
      <c r="K1681" s="30"/>
      <c r="L1681" s="30"/>
      <c r="M1681" s="30"/>
      <c r="N1681" s="30"/>
      <c r="O1681" s="30"/>
      <c r="P1681" s="30"/>
      <c r="Q1681" s="30"/>
      <c r="R1681" s="30"/>
      <c r="S1681" s="30"/>
      <c r="T1681" s="30"/>
      <c r="U1681" s="30"/>
      <c r="V1681" s="30"/>
      <c r="W1681" s="30"/>
      <c r="X1681" s="30"/>
      <c r="Y1681" s="30"/>
      <c r="Z1681" s="30"/>
      <c r="AA1681" s="30"/>
      <c r="AB1681" s="30"/>
      <c r="AC1681" s="30"/>
      <c r="AD1681" s="30"/>
      <c r="AE1681" s="30"/>
      <c r="AF1681" s="30"/>
      <c r="AG1681" s="30"/>
      <c r="AH1681" s="30"/>
      <c r="AI1681" s="30"/>
      <c r="AJ1681" s="30"/>
      <c r="AK1681" s="30"/>
      <c r="AL1681" s="30"/>
      <c r="AM1681" s="30"/>
      <c r="AN1681" s="30"/>
      <c r="AO1681" s="30"/>
      <c r="AP1681" s="30"/>
      <c r="AQ1681" s="30"/>
      <c r="AR1681" s="30"/>
      <c r="AS1681" s="30"/>
      <c r="AT1681" s="30"/>
      <c r="AU1681" s="30"/>
      <c r="AV1681" s="30"/>
      <c r="AW1681" s="30"/>
      <c r="AX1681" s="30"/>
      <c r="AY1681" s="30"/>
      <c r="AZ1681" s="30"/>
      <c r="BA1681" s="30"/>
      <c r="BB1681" s="30"/>
      <c r="BC1681" s="30"/>
      <c r="BD1681" s="30"/>
      <c r="BE1681" s="30"/>
      <c r="BF1681" s="30"/>
      <c r="BG1681" s="30"/>
      <c r="BH1681" s="30"/>
      <c r="BI1681" s="30"/>
      <c r="BJ1681" s="30"/>
      <c r="BK1681" s="30"/>
      <c r="BL1681" s="30"/>
      <c r="BM1681" s="30"/>
      <c r="BN1681" s="30"/>
      <c r="BO1681" s="30"/>
      <c r="BP1681" s="30"/>
      <c r="BQ1681" s="30"/>
      <c r="BR1681" s="30"/>
      <c r="BS1681" s="30"/>
      <c r="BT1681" s="30"/>
      <c r="BU1681" s="30"/>
      <c r="BV1681" s="30"/>
      <c r="BW1681" s="30"/>
      <c r="BX1681" s="30"/>
      <c r="BY1681" s="30"/>
      <c r="BZ1681" s="30"/>
      <c r="CA1681" s="30"/>
      <c r="CB1681" s="30"/>
      <c r="CC1681" s="30"/>
      <c r="CD1681" s="30"/>
      <c r="CE1681" s="30"/>
      <c r="CF1681" s="30"/>
      <c r="CG1681" s="30"/>
      <c r="CH1681" s="30"/>
      <c r="CI1681" s="30"/>
      <c r="CJ1681" s="30"/>
      <c r="CK1681" s="30"/>
      <c r="CL1681" s="30"/>
      <c r="CM1681" s="30"/>
      <c r="CN1681" s="30"/>
      <c r="CO1681" s="30"/>
      <c r="CP1681" s="30"/>
      <c r="CQ1681" s="30"/>
      <c r="CR1681" s="30"/>
    </row>
    <row r="1682" spans="1:96" x14ac:dyDescent="0.25">
      <c r="A1682" s="30" t="s">
        <v>639</v>
      </c>
      <c r="B1682" s="30">
        <v>6365</v>
      </c>
      <c r="C1682" s="30" t="s">
        <v>2647</v>
      </c>
      <c r="D1682" s="30">
        <v>900</v>
      </c>
      <c r="E1682" s="30"/>
      <c r="F1682" s="30"/>
      <c r="G1682" s="30"/>
      <c r="H1682" s="30"/>
      <c r="I1682" s="30"/>
      <c r="J1682" s="30"/>
      <c r="K1682" s="30"/>
      <c r="L1682" s="30"/>
      <c r="M1682" s="30"/>
      <c r="N1682" s="30"/>
      <c r="O1682" s="30"/>
      <c r="P1682" s="30"/>
      <c r="Q1682" s="30"/>
      <c r="R1682" s="30"/>
      <c r="S1682" s="30"/>
      <c r="T1682" s="30"/>
      <c r="U1682" s="30"/>
      <c r="V1682" s="30"/>
      <c r="W1682" s="30"/>
      <c r="X1682" s="30"/>
      <c r="Y1682" s="30"/>
      <c r="Z1682" s="30"/>
      <c r="AA1682" s="30"/>
      <c r="AB1682" s="30"/>
      <c r="AC1682" s="30"/>
      <c r="AD1682" s="30"/>
      <c r="AE1682" s="30"/>
      <c r="AF1682" s="30"/>
      <c r="AG1682" s="30"/>
      <c r="AH1682" s="30"/>
      <c r="AI1682" s="30"/>
      <c r="AJ1682" s="30"/>
      <c r="AK1682" s="30"/>
      <c r="AL1682" s="30"/>
      <c r="AM1682" s="30"/>
      <c r="AN1682" s="30"/>
      <c r="AO1682" s="30"/>
      <c r="AP1682" s="30"/>
      <c r="AQ1682" s="30"/>
      <c r="AR1682" s="30"/>
      <c r="AS1682" s="30"/>
      <c r="AT1682" s="30"/>
      <c r="AU1682" s="30"/>
      <c r="AV1682" s="30"/>
      <c r="AW1682" s="30"/>
      <c r="AX1682" s="30"/>
      <c r="AY1682" s="30"/>
      <c r="AZ1682" s="30"/>
      <c r="BA1682" s="30"/>
      <c r="BB1682" s="30"/>
      <c r="BC1682" s="30"/>
      <c r="BD1682" s="30"/>
      <c r="BE1682" s="30"/>
      <c r="BF1682" s="30"/>
      <c r="BG1682" s="30"/>
      <c r="BH1682" s="30"/>
      <c r="BI1682" s="30"/>
      <c r="BJ1682" s="30"/>
      <c r="BK1682" s="30"/>
      <c r="BL1682" s="30"/>
      <c r="BM1682" s="30"/>
      <c r="BN1682" s="30"/>
      <c r="BO1682" s="30"/>
      <c r="BP1682" s="30"/>
      <c r="BQ1682" s="30"/>
      <c r="BR1682" s="30"/>
      <c r="BS1682" s="30"/>
      <c r="BT1682" s="30"/>
      <c r="BU1682" s="30"/>
      <c r="BV1682" s="30"/>
      <c r="BW1682" s="30"/>
      <c r="BX1682" s="30"/>
      <c r="BY1682" s="30"/>
      <c r="BZ1682" s="30"/>
      <c r="CA1682" s="30"/>
      <c r="CB1682" s="30"/>
      <c r="CC1682" s="30"/>
      <c r="CD1682" s="30"/>
      <c r="CE1682" s="30"/>
      <c r="CF1682" s="30"/>
      <c r="CG1682" s="30"/>
      <c r="CH1682" s="30"/>
      <c r="CI1682" s="30"/>
      <c r="CJ1682" s="30"/>
      <c r="CK1682" s="30"/>
      <c r="CL1682" s="30"/>
      <c r="CM1682" s="30"/>
      <c r="CN1682" s="30"/>
      <c r="CO1682" s="30"/>
      <c r="CP1682" s="30"/>
      <c r="CQ1682" s="30"/>
      <c r="CR1682" s="30"/>
    </row>
    <row r="1683" spans="1:96" x14ac:dyDescent="0.25">
      <c r="A1683" s="30" t="s">
        <v>640</v>
      </c>
      <c r="B1683" s="30">
        <v>2578</v>
      </c>
      <c r="C1683" s="30" t="s">
        <v>2641</v>
      </c>
      <c r="D1683" s="30">
        <v>20</v>
      </c>
      <c r="E1683" s="30"/>
      <c r="F1683" s="30"/>
      <c r="G1683" s="30"/>
      <c r="H1683" s="30"/>
      <c r="I1683" s="30"/>
      <c r="J1683" s="30"/>
      <c r="K1683" s="30"/>
      <c r="L1683" s="30"/>
      <c r="M1683" s="30"/>
      <c r="N1683" s="30"/>
      <c r="O1683" s="30"/>
      <c r="P1683" s="30"/>
      <c r="Q1683" s="30"/>
      <c r="R1683" s="30"/>
      <c r="S1683" s="30"/>
      <c r="T1683" s="30"/>
      <c r="U1683" s="30"/>
      <c r="V1683" s="30"/>
      <c r="W1683" s="30"/>
      <c r="X1683" s="30"/>
      <c r="Y1683" s="30"/>
      <c r="Z1683" s="30"/>
      <c r="AA1683" s="30"/>
      <c r="AB1683" s="30"/>
      <c r="AC1683" s="30"/>
      <c r="AD1683" s="30"/>
      <c r="AE1683" s="30"/>
      <c r="AF1683" s="30"/>
      <c r="AG1683" s="30"/>
      <c r="AH1683" s="30"/>
      <c r="AI1683" s="30"/>
      <c r="AJ1683" s="30"/>
      <c r="AK1683" s="30"/>
      <c r="AL1683" s="30"/>
      <c r="AM1683" s="30"/>
      <c r="AN1683" s="30"/>
      <c r="AO1683" s="30"/>
      <c r="AP1683" s="30"/>
      <c r="AQ1683" s="30"/>
      <c r="AR1683" s="30"/>
      <c r="AS1683" s="30"/>
      <c r="AT1683" s="30"/>
      <c r="AU1683" s="30"/>
      <c r="AV1683" s="30"/>
      <c r="AW1683" s="30"/>
      <c r="AX1683" s="30"/>
      <c r="AY1683" s="30"/>
      <c r="AZ1683" s="30"/>
      <c r="BA1683" s="30"/>
      <c r="BB1683" s="30"/>
      <c r="BC1683" s="30"/>
      <c r="BD1683" s="30"/>
      <c r="BE1683" s="30"/>
      <c r="BF1683" s="30"/>
      <c r="BG1683" s="30"/>
      <c r="BH1683" s="30"/>
      <c r="BI1683" s="30"/>
      <c r="BJ1683" s="30"/>
      <c r="BK1683" s="30"/>
      <c r="BL1683" s="30"/>
      <c r="BM1683" s="30"/>
      <c r="BN1683" s="30"/>
      <c r="BO1683" s="30"/>
      <c r="BP1683" s="30"/>
      <c r="BQ1683" s="30"/>
      <c r="BR1683" s="30"/>
      <c r="BS1683" s="30"/>
      <c r="BT1683" s="30"/>
      <c r="BU1683" s="30"/>
      <c r="BV1683" s="30"/>
      <c r="BW1683" s="30"/>
      <c r="BX1683" s="30"/>
      <c r="BY1683" s="30"/>
      <c r="BZ1683" s="30"/>
      <c r="CA1683" s="30"/>
      <c r="CB1683" s="30"/>
      <c r="CC1683" s="30"/>
      <c r="CD1683" s="30"/>
      <c r="CE1683" s="30"/>
      <c r="CF1683" s="30"/>
      <c r="CG1683" s="30"/>
      <c r="CH1683" s="30"/>
      <c r="CI1683" s="30"/>
      <c r="CJ1683" s="30"/>
      <c r="CK1683" s="30"/>
      <c r="CL1683" s="30"/>
      <c r="CM1683" s="30"/>
      <c r="CN1683" s="30"/>
      <c r="CO1683" s="30"/>
      <c r="CP1683" s="30"/>
      <c r="CQ1683" s="30"/>
      <c r="CR1683" s="30"/>
    </row>
    <row r="1684" spans="1:96" x14ac:dyDescent="0.25">
      <c r="A1684" s="30" t="s">
        <v>641</v>
      </c>
      <c r="B1684" s="30">
        <v>7958</v>
      </c>
      <c r="C1684" s="30" t="s">
        <v>2930</v>
      </c>
      <c r="D1684" s="30">
        <v>3100</v>
      </c>
      <c r="E1684" s="30"/>
      <c r="F1684" s="30"/>
      <c r="G1684" s="30"/>
      <c r="H1684" s="30"/>
      <c r="I1684" s="30"/>
      <c r="J1684" s="30"/>
      <c r="K1684" s="30"/>
      <c r="L1684" s="30"/>
      <c r="M1684" s="30"/>
      <c r="N1684" s="30"/>
      <c r="O1684" s="30"/>
      <c r="P1684" s="30"/>
      <c r="Q1684" s="30"/>
      <c r="R1684" s="30"/>
      <c r="S1684" s="30"/>
      <c r="T1684" s="30"/>
      <c r="U1684" s="30"/>
      <c r="V1684" s="30"/>
      <c r="W1684" s="30"/>
      <c r="X1684" s="30"/>
      <c r="Y1684" s="30"/>
      <c r="Z1684" s="30"/>
      <c r="AA1684" s="30"/>
      <c r="AB1684" s="30"/>
      <c r="AC1684" s="30"/>
      <c r="AD1684" s="30"/>
      <c r="AE1684" s="30"/>
      <c r="AF1684" s="30"/>
      <c r="AG1684" s="30"/>
      <c r="AH1684" s="30"/>
      <c r="AI1684" s="30"/>
      <c r="AJ1684" s="30"/>
      <c r="AK1684" s="30"/>
      <c r="AL1684" s="30"/>
      <c r="AM1684" s="30"/>
      <c r="AN1684" s="30"/>
      <c r="AO1684" s="30"/>
      <c r="AP1684" s="30"/>
      <c r="AQ1684" s="30"/>
      <c r="AR1684" s="30"/>
      <c r="AS1684" s="30"/>
      <c r="AT1684" s="30"/>
      <c r="AU1684" s="30"/>
      <c r="AV1684" s="30"/>
      <c r="AW1684" s="30"/>
      <c r="AX1684" s="30"/>
      <c r="AY1684" s="30"/>
      <c r="AZ1684" s="30"/>
      <c r="BA1684" s="30"/>
      <c r="BB1684" s="30"/>
      <c r="BC1684" s="30"/>
      <c r="BD1684" s="30"/>
      <c r="BE1684" s="30"/>
      <c r="BF1684" s="30"/>
      <c r="BG1684" s="30"/>
      <c r="BH1684" s="30"/>
      <c r="BI1684" s="30"/>
      <c r="BJ1684" s="30"/>
      <c r="BK1684" s="30"/>
      <c r="BL1684" s="30"/>
      <c r="BM1684" s="30"/>
      <c r="BN1684" s="30"/>
      <c r="BO1684" s="30"/>
      <c r="BP1684" s="30"/>
      <c r="BQ1684" s="30"/>
      <c r="BR1684" s="30"/>
      <c r="BS1684" s="30"/>
      <c r="BT1684" s="30"/>
      <c r="BU1684" s="30"/>
      <c r="BV1684" s="30"/>
      <c r="BW1684" s="30"/>
      <c r="BX1684" s="30"/>
      <c r="BY1684" s="30"/>
      <c r="BZ1684" s="30"/>
      <c r="CA1684" s="30"/>
      <c r="CB1684" s="30"/>
      <c r="CC1684" s="30"/>
      <c r="CD1684" s="30"/>
      <c r="CE1684" s="30"/>
      <c r="CF1684" s="30"/>
      <c r="CG1684" s="30"/>
      <c r="CH1684" s="30"/>
      <c r="CI1684" s="30"/>
      <c r="CJ1684" s="30"/>
      <c r="CK1684" s="30"/>
      <c r="CL1684" s="30"/>
      <c r="CM1684" s="30"/>
      <c r="CN1684" s="30"/>
      <c r="CO1684" s="30"/>
      <c r="CP1684" s="30"/>
      <c r="CQ1684" s="30"/>
      <c r="CR1684" s="30"/>
    </row>
    <row r="1685" spans="1:96" x14ac:dyDescent="0.25">
      <c r="A1685" s="30" t="s">
        <v>642</v>
      </c>
      <c r="B1685" s="30">
        <v>7960</v>
      </c>
      <c r="C1685" s="30" t="s">
        <v>2768</v>
      </c>
      <c r="D1685" s="30">
        <v>1110</v>
      </c>
      <c r="E1685" s="30"/>
      <c r="F1685" s="30"/>
      <c r="G1685" s="30"/>
      <c r="H1685" s="30"/>
      <c r="I1685" s="30"/>
      <c r="J1685" s="30"/>
      <c r="K1685" s="30"/>
      <c r="L1685" s="30"/>
      <c r="M1685" s="30"/>
      <c r="N1685" s="30"/>
      <c r="O1685" s="30"/>
      <c r="P1685" s="30"/>
      <c r="Q1685" s="30"/>
      <c r="R1685" s="30"/>
      <c r="S1685" s="30"/>
      <c r="T1685" s="30"/>
      <c r="U1685" s="30"/>
      <c r="V1685" s="30"/>
      <c r="W1685" s="30"/>
      <c r="X1685" s="30"/>
      <c r="Y1685" s="30"/>
      <c r="Z1685" s="30"/>
      <c r="AA1685" s="30"/>
      <c r="AB1685" s="30"/>
      <c r="AC1685" s="30"/>
      <c r="AD1685" s="30"/>
      <c r="AE1685" s="30"/>
      <c r="AF1685" s="30"/>
      <c r="AG1685" s="30"/>
      <c r="AH1685" s="30"/>
      <c r="AI1685" s="30"/>
      <c r="AJ1685" s="30"/>
      <c r="AK1685" s="30"/>
      <c r="AL1685" s="30"/>
      <c r="AM1685" s="30"/>
      <c r="AN1685" s="30"/>
      <c r="AO1685" s="30"/>
      <c r="AP1685" s="30"/>
      <c r="AQ1685" s="30"/>
      <c r="AR1685" s="30"/>
      <c r="AS1685" s="30"/>
      <c r="AT1685" s="30"/>
      <c r="AU1685" s="30"/>
      <c r="AV1685" s="30"/>
      <c r="AW1685" s="30"/>
      <c r="AX1685" s="30"/>
      <c r="AY1685" s="30"/>
      <c r="AZ1685" s="30"/>
      <c r="BA1685" s="30"/>
      <c r="BB1685" s="30"/>
      <c r="BC1685" s="30"/>
      <c r="BD1685" s="30"/>
      <c r="BE1685" s="30"/>
      <c r="BF1685" s="30"/>
      <c r="BG1685" s="30"/>
      <c r="BH1685" s="30"/>
      <c r="BI1685" s="30"/>
      <c r="BJ1685" s="30"/>
      <c r="BK1685" s="30"/>
      <c r="BL1685" s="30"/>
      <c r="BM1685" s="30"/>
      <c r="BN1685" s="30"/>
      <c r="BO1685" s="30"/>
      <c r="BP1685" s="30"/>
      <c r="BQ1685" s="30"/>
      <c r="BR1685" s="30"/>
      <c r="BS1685" s="30"/>
      <c r="BT1685" s="30"/>
      <c r="BU1685" s="30"/>
      <c r="BV1685" s="30"/>
      <c r="BW1685" s="30"/>
      <c r="BX1685" s="30"/>
      <c r="BY1685" s="30"/>
      <c r="BZ1685" s="30"/>
      <c r="CA1685" s="30"/>
      <c r="CB1685" s="30"/>
      <c r="CC1685" s="30"/>
      <c r="CD1685" s="30"/>
      <c r="CE1685" s="30"/>
      <c r="CF1685" s="30"/>
      <c r="CG1685" s="30"/>
      <c r="CH1685" s="30"/>
      <c r="CI1685" s="30"/>
      <c r="CJ1685" s="30"/>
      <c r="CK1685" s="30"/>
      <c r="CL1685" s="30"/>
      <c r="CM1685" s="30"/>
      <c r="CN1685" s="30"/>
      <c r="CO1685" s="30"/>
      <c r="CP1685" s="30"/>
      <c r="CQ1685" s="30"/>
      <c r="CR1685" s="30"/>
    </row>
    <row r="1686" spans="1:96" x14ac:dyDescent="0.25">
      <c r="A1686" s="30" t="s">
        <v>643</v>
      </c>
      <c r="B1686" s="30">
        <v>1604</v>
      </c>
      <c r="C1686" s="30" t="s">
        <v>2867</v>
      </c>
      <c r="D1686" s="30">
        <v>1020</v>
      </c>
      <c r="E1686" s="30"/>
      <c r="F1686" s="30"/>
      <c r="G1686" s="30"/>
      <c r="H1686" s="30"/>
      <c r="I1686" s="30"/>
      <c r="J1686" s="30"/>
      <c r="K1686" s="30"/>
      <c r="L1686" s="30"/>
      <c r="M1686" s="30"/>
      <c r="N1686" s="30"/>
      <c r="O1686" s="30"/>
      <c r="P1686" s="30"/>
      <c r="Q1686" s="30"/>
      <c r="R1686" s="30"/>
      <c r="S1686" s="30"/>
      <c r="T1686" s="30"/>
      <c r="U1686" s="30"/>
      <c r="V1686" s="30"/>
      <c r="W1686" s="30"/>
      <c r="X1686" s="30"/>
      <c r="Y1686" s="30"/>
      <c r="Z1686" s="30"/>
      <c r="AA1686" s="30"/>
      <c r="AB1686" s="30"/>
      <c r="AC1686" s="30"/>
      <c r="AD1686" s="30"/>
      <c r="AE1686" s="30"/>
      <c r="AF1686" s="30"/>
      <c r="AG1686" s="30"/>
      <c r="AH1686" s="30"/>
      <c r="AI1686" s="30"/>
      <c r="AJ1686" s="30"/>
      <c r="AK1686" s="30"/>
      <c r="AL1686" s="30"/>
      <c r="AM1686" s="30"/>
      <c r="AN1686" s="30"/>
      <c r="AO1686" s="30"/>
      <c r="AP1686" s="30"/>
      <c r="AQ1686" s="30"/>
      <c r="AR1686" s="30"/>
      <c r="AS1686" s="30"/>
      <c r="AT1686" s="30"/>
      <c r="AU1686" s="30"/>
      <c r="AV1686" s="30"/>
      <c r="AW1686" s="30"/>
      <c r="AX1686" s="30"/>
      <c r="AY1686" s="30"/>
      <c r="AZ1686" s="30"/>
      <c r="BA1686" s="30"/>
      <c r="BB1686" s="30"/>
      <c r="BC1686" s="30"/>
      <c r="BD1686" s="30"/>
      <c r="BE1686" s="30"/>
      <c r="BF1686" s="30"/>
      <c r="BG1686" s="30"/>
      <c r="BH1686" s="30"/>
      <c r="BI1686" s="30"/>
      <c r="BJ1686" s="30"/>
      <c r="BK1686" s="30"/>
      <c r="BL1686" s="30"/>
      <c r="BM1686" s="30"/>
      <c r="BN1686" s="30"/>
      <c r="BO1686" s="30"/>
      <c r="BP1686" s="30"/>
      <c r="BQ1686" s="30"/>
      <c r="BR1686" s="30"/>
      <c r="BS1686" s="30"/>
      <c r="BT1686" s="30"/>
      <c r="BU1686" s="30"/>
      <c r="BV1686" s="30"/>
      <c r="BW1686" s="30"/>
      <c r="BX1686" s="30"/>
      <c r="BY1686" s="30"/>
      <c r="BZ1686" s="30"/>
      <c r="CA1686" s="30"/>
      <c r="CB1686" s="30"/>
      <c r="CC1686" s="30"/>
      <c r="CD1686" s="30"/>
      <c r="CE1686" s="30"/>
      <c r="CF1686" s="30"/>
      <c r="CG1686" s="30"/>
      <c r="CH1686" s="30"/>
      <c r="CI1686" s="30"/>
      <c r="CJ1686" s="30"/>
      <c r="CK1686" s="30"/>
      <c r="CL1686" s="30"/>
      <c r="CM1686" s="30"/>
      <c r="CN1686" s="30"/>
      <c r="CO1686" s="30"/>
      <c r="CP1686" s="30"/>
      <c r="CQ1686" s="30"/>
      <c r="CR1686" s="30"/>
    </row>
    <row r="1687" spans="1:96" x14ac:dyDescent="0.25">
      <c r="A1687" s="30" t="s">
        <v>644</v>
      </c>
      <c r="B1687" s="30">
        <v>7962</v>
      </c>
      <c r="C1687" s="30" t="s">
        <v>2666</v>
      </c>
      <c r="D1687" s="30">
        <v>1420</v>
      </c>
      <c r="E1687" s="30"/>
      <c r="F1687" s="30"/>
      <c r="G1687" s="30"/>
      <c r="H1687" s="30"/>
      <c r="I1687" s="30"/>
      <c r="J1687" s="30"/>
      <c r="K1687" s="30"/>
      <c r="L1687" s="30"/>
      <c r="M1687" s="30"/>
      <c r="N1687" s="30"/>
      <c r="O1687" s="30"/>
      <c r="P1687" s="30"/>
      <c r="Q1687" s="30"/>
      <c r="R1687" s="30"/>
      <c r="S1687" s="30"/>
      <c r="T1687" s="30"/>
      <c r="U1687" s="30"/>
      <c r="V1687" s="30"/>
      <c r="W1687" s="30"/>
      <c r="X1687" s="30"/>
      <c r="Y1687" s="30"/>
      <c r="Z1687" s="30"/>
      <c r="AA1687" s="30"/>
      <c r="AB1687" s="30"/>
      <c r="AC1687" s="30"/>
      <c r="AD1687" s="30"/>
      <c r="AE1687" s="30"/>
      <c r="AF1687" s="30"/>
      <c r="AG1687" s="30"/>
      <c r="AH1687" s="30"/>
      <c r="AI1687" s="30"/>
      <c r="AJ1687" s="30"/>
      <c r="AK1687" s="30"/>
      <c r="AL1687" s="30"/>
      <c r="AM1687" s="30"/>
      <c r="AN1687" s="30"/>
      <c r="AO1687" s="30"/>
      <c r="AP1687" s="30"/>
      <c r="AQ1687" s="30"/>
      <c r="AR1687" s="30"/>
      <c r="AS1687" s="30"/>
      <c r="AT1687" s="30"/>
      <c r="AU1687" s="30"/>
      <c r="AV1687" s="30"/>
      <c r="AW1687" s="30"/>
      <c r="AX1687" s="30"/>
      <c r="AY1687" s="30"/>
      <c r="AZ1687" s="30"/>
      <c r="BA1687" s="30"/>
      <c r="BB1687" s="30"/>
      <c r="BC1687" s="30"/>
      <c r="BD1687" s="30"/>
      <c r="BE1687" s="30"/>
      <c r="BF1687" s="30"/>
      <c r="BG1687" s="30"/>
      <c r="BH1687" s="30"/>
      <c r="BI1687" s="30"/>
      <c r="BJ1687" s="30"/>
      <c r="BK1687" s="30"/>
      <c r="BL1687" s="30"/>
      <c r="BM1687" s="30"/>
      <c r="BN1687" s="30"/>
      <c r="BO1687" s="30"/>
      <c r="BP1687" s="30"/>
      <c r="BQ1687" s="30"/>
      <c r="BR1687" s="30"/>
      <c r="BS1687" s="30"/>
      <c r="BT1687" s="30"/>
      <c r="BU1687" s="30"/>
      <c r="BV1687" s="30"/>
      <c r="BW1687" s="30"/>
      <c r="BX1687" s="30"/>
      <c r="BY1687" s="30"/>
      <c r="BZ1687" s="30"/>
      <c r="CA1687" s="30"/>
      <c r="CB1687" s="30"/>
      <c r="CC1687" s="30"/>
      <c r="CD1687" s="30"/>
      <c r="CE1687" s="30"/>
      <c r="CF1687" s="30"/>
      <c r="CG1687" s="30"/>
      <c r="CH1687" s="30"/>
      <c r="CI1687" s="30"/>
      <c r="CJ1687" s="30"/>
      <c r="CK1687" s="30"/>
      <c r="CL1687" s="30"/>
      <c r="CM1687" s="30"/>
      <c r="CN1687" s="30"/>
      <c r="CO1687" s="30"/>
      <c r="CP1687" s="30"/>
      <c r="CQ1687" s="30"/>
      <c r="CR1687" s="30"/>
    </row>
    <row r="1688" spans="1:96" x14ac:dyDescent="0.25">
      <c r="A1688" s="30" t="s">
        <v>645</v>
      </c>
      <c r="B1688" s="30">
        <v>7972</v>
      </c>
      <c r="C1688" s="30" t="s">
        <v>2642</v>
      </c>
      <c r="D1688" s="30">
        <v>880</v>
      </c>
      <c r="E1688" s="30"/>
      <c r="F1688" s="30"/>
      <c r="G1688" s="30"/>
      <c r="H1688" s="30"/>
      <c r="I1688" s="30"/>
      <c r="J1688" s="30"/>
      <c r="K1688" s="30"/>
      <c r="L1688" s="30"/>
      <c r="M1688" s="30"/>
      <c r="N1688" s="30"/>
      <c r="O1688" s="30"/>
      <c r="P1688" s="30"/>
      <c r="Q1688" s="30"/>
      <c r="R1688" s="30"/>
      <c r="S1688" s="30"/>
      <c r="T1688" s="30"/>
      <c r="U1688" s="30"/>
      <c r="V1688" s="30"/>
      <c r="W1688" s="30"/>
      <c r="X1688" s="30"/>
      <c r="Y1688" s="30"/>
      <c r="Z1688" s="30"/>
      <c r="AA1688" s="30"/>
      <c r="AB1688" s="30"/>
      <c r="AC1688" s="30"/>
      <c r="AD1688" s="30"/>
      <c r="AE1688" s="30"/>
      <c r="AF1688" s="30"/>
      <c r="AG1688" s="30"/>
      <c r="AH1688" s="30"/>
      <c r="AI1688" s="30"/>
      <c r="AJ1688" s="30"/>
      <c r="AK1688" s="30"/>
      <c r="AL1688" s="30"/>
      <c r="AM1688" s="30"/>
      <c r="AN1688" s="30"/>
      <c r="AO1688" s="30"/>
      <c r="AP1688" s="30"/>
      <c r="AQ1688" s="30"/>
      <c r="AR1688" s="30"/>
      <c r="AS1688" s="30"/>
      <c r="AT1688" s="30"/>
      <c r="AU1688" s="30"/>
      <c r="AV1688" s="30"/>
      <c r="AW1688" s="30"/>
      <c r="AX1688" s="30"/>
      <c r="AY1688" s="30"/>
      <c r="AZ1688" s="30"/>
      <c r="BA1688" s="30"/>
      <c r="BB1688" s="30"/>
      <c r="BC1688" s="30"/>
      <c r="BD1688" s="30"/>
      <c r="BE1688" s="30"/>
      <c r="BF1688" s="30"/>
      <c r="BG1688" s="30"/>
      <c r="BH1688" s="30"/>
      <c r="BI1688" s="30"/>
      <c r="BJ1688" s="30"/>
      <c r="BK1688" s="30"/>
      <c r="BL1688" s="30"/>
      <c r="BM1688" s="30"/>
      <c r="BN1688" s="30"/>
      <c r="BO1688" s="30"/>
      <c r="BP1688" s="30"/>
      <c r="BQ1688" s="30"/>
      <c r="BR1688" s="30"/>
      <c r="BS1688" s="30"/>
      <c r="BT1688" s="30"/>
      <c r="BU1688" s="30"/>
      <c r="BV1688" s="30"/>
      <c r="BW1688" s="30"/>
      <c r="BX1688" s="30"/>
      <c r="BY1688" s="30"/>
      <c r="BZ1688" s="30"/>
      <c r="CA1688" s="30"/>
      <c r="CB1688" s="30"/>
      <c r="CC1688" s="30"/>
      <c r="CD1688" s="30"/>
      <c r="CE1688" s="30"/>
      <c r="CF1688" s="30"/>
      <c r="CG1688" s="30"/>
      <c r="CH1688" s="30"/>
      <c r="CI1688" s="30"/>
      <c r="CJ1688" s="30"/>
      <c r="CK1688" s="30"/>
      <c r="CL1688" s="30"/>
      <c r="CM1688" s="30"/>
      <c r="CN1688" s="30"/>
      <c r="CO1688" s="30"/>
      <c r="CP1688" s="30"/>
      <c r="CQ1688" s="30"/>
      <c r="CR1688" s="30"/>
    </row>
    <row r="1689" spans="1:96" x14ac:dyDescent="0.25">
      <c r="A1689" s="30" t="s">
        <v>646</v>
      </c>
      <c r="B1689" s="30">
        <v>7992</v>
      </c>
      <c r="C1689" s="30" t="s">
        <v>2642</v>
      </c>
      <c r="D1689" s="30">
        <v>880</v>
      </c>
      <c r="E1689" s="30"/>
      <c r="F1689" s="30"/>
      <c r="G1689" s="30"/>
      <c r="H1689" s="30"/>
      <c r="I1689" s="30"/>
      <c r="J1689" s="30"/>
      <c r="K1689" s="30"/>
      <c r="L1689" s="30"/>
      <c r="M1689" s="30"/>
      <c r="N1689" s="30"/>
      <c r="O1689" s="30"/>
      <c r="P1689" s="30"/>
      <c r="Q1689" s="30"/>
      <c r="R1689" s="30"/>
      <c r="S1689" s="30"/>
      <c r="T1689" s="30"/>
      <c r="U1689" s="30"/>
      <c r="V1689" s="30"/>
      <c r="W1689" s="30"/>
      <c r="X1689" s="30"/>
      <c r="Y1689" s="30"/>
      <c r="Z1689" s="30"/>
      <c r="AA1689" s="30"/>
      <c r="AB1689" s="30"/>
      <c r="AC1689" s="30"/>
      <c r="AD1689" s="30"/>
      <c r="AE1689" s="30"/>
      <c r="AF1689" s="30"/>
      <c r="AG1689" s="30"/>
      <c r="AH1689" s="30"/>
      <c r="AI1689" s="30"/>
      <c r="AJ1689" s="30"/>
      <c r="AK1689" s="30"/>
      <c r="AL1689" s="30"/>
      <c r="AM1689" s="30"/>
      <c r="AN1689" s="30"/>
      <c r="AO1689" s="30"/>
      <c r="AP1689" s="30"/>
      <c r="AQ1689" s="30"/>
      <c r="AR1689" s="30"/>
      <c r="AS1689" s="30"/>
      <c r="AT1689" s="30"/>
      <c r="AU1689" s="30"/>
      <c r="AV1689" s="30"/>
      <c r="AW1689" s="30"/>
      <c r="AX1689" s="30"/>
      <c r="AY1689" s="30"/>
      <c r="AZ1689" s="30"/>
      <c r="BA1689" s="30"/>
      <c r="BB1689" s="30"/>
      <c r="BC1689" s="30"/>
      <c r="BD1689" s="30"/>
      <c r="BE1689" s="30"/>
      <c r="BF1689" s="30"/>
      <c r="BG1689" s="30"/>
      <c r="BH1689" s="30"/>
      <c r="BI1689" s="30"/>
      <c r="BJ1689" s="30"/>
      <c r="BK1689" s="30"/>
      <c r="BL1689" s="30"/>
      <c r="BM1689" s="30"/>
      <c r="BN1689" s="30"/>
      <c r="BO1689" s="30"/>
      <c r="BP1689" s="30"/>
      <c r="BQ1689" s="30"/>
      <c r="BR1689" s="30"/>
      <c r="BS1689" s="30"/>
      <c r="BT1689" s="30"/>
      <c r="BU1689" s="30"/>
      <c r="BV1689" s="30"/>
      <c r="BW1689" s="30"/>
      <c r="BX1689" s="30"/>
      <c r="BY1689" s="30"/>
      <c r="BZ1689" s="30"/>
      <c r="CA1689" s="30"/>
      <c r="CB1689" s="30"/>
      <c r="CC1689" s="30"/>
      <c r="CD1689" s="30"/>
      <c r="CE1689" s="30"/>
      <c r="CF1689" s="30"/>
      <c r="CG1689" s="30"/>
      <c r="CH1689" s="30"/>
      <c r="CI1689" s="30"/>
      <c r="CJ1689" s="30"/>
      <c r="CK1689" s="30"/>
      <c r="CL1689" s="30"/>
      <c r="CM1689" s="30"/>
      <c r="CN1689" s="30"/>
      <c r="CO1689" s="30"/>
      <c r="CP1689" s="30"/>
      <c r="CQ1689" s="30"/>
      <c r="CR1689" s="30"/>
    </row>
    <row r="1690" spans="1:96" x14ac:dyDescent="0.25">
      <c r="A1690" s="30" t="s">
        <v>647</v>
      </c>
      <c r="B1690" s="30">
        <v>8006</v>
      </c>
      <c r="C1690" s="30" t="s">
        <v>2642</v>
      </c>
      <c r="D1690" s="30">
        <v>880</v>
      </c>
      <c r="E1690" s="30"/>
      <c r="F1690" s="30"/>
      <c r="G1690" s="30"/>
      <c r="H1690" s="30"/>
      <c r="I1690" s="30"/>
      <c r="J1690" s="30"/>
      <c r="K1690" s="30"/>
      <c r="L1690" s="30"/>
      <c r="M1690" s="30"/>
      <c r="N1690" s="30"/>
      <c r="O1690" s="30"/>
      <c r="P1690" s="30"/>
      <c r="Q1690" s="30"/>
      <c r="R1690" s="30"/>
      <c r="S1690" s="30"/>
      <c r="T1690" s="30"/>
      <c r="U1690" s="30"/>
      <c r="V1690" s="30"/>
      <c r="W1690" s="30"/>
      <c r="X1690" s="30"/>
      <c r="Y1690" s="30"/>
      <c r="Z1690" s="30"/>
      <c r="AA1690" s="30"/>
      <c r="AB1690" s="30"/>
      <c r="AC1690" s="30"/>
      <c r="AD1690" s="30"/>
      <c r="AE1690" s="30"/>
      <c r="AF1690" s="30"/>
      <c r="AG1690" s="30"/>
      <c r="AH1690" s="30"/>
      <c r="AI1690" s="30"/>
      <c r="AJ1690" s="30"/>
      <c r="AK1690" s="30"/>
      <c r="AL1690" s="30"/>
      <c r="AM1690" s="30"/>
      <c r="AN1690" s="30"/>
      <c r="AO1690" s="30"/>
      <c r="AP1690" s="30"/>
      <c r="AQ1690" s="30"/>
      <c r="AR1690" s="30"/>
      <c r="AS1690" s="30"/>
      <c r="AT1690" s="30"/>
      <c r="AU1690" s="30"/>
      <c r="AV1690" s="30"/>
      <c r="AW1690" s="30"/>
      <c r="AX1690" s="30"/>
      <c r="AY1690" s="30"/>
      <c r="AZ1690" s="30"/>
      <c r="BA1690" s="30"/>
      <c r="BB1690" s="30"/>
      <c r="BC1690" s="30"/>
      <c r="BD1690" s="30"/>
      <c r="BE1690" s="30"/>
      <c r="BF1690" s="30"/>
      <c r="BG1690" s="30"/>
      <c r="BH1690" s="30"/>
      <c r="BI1690" s="30"/>
      <c r="BJ1690" s="30"/>
      <c r="BK1690" s="30"/>
      <c r="BL1690" s="30"/>
      <c r="BM1690" s="30"/>
      <c r="BN1690" s="30"/>
      <c r="BO1690" s="30"/>
      <c r="BP1690" s="30"/>
      <c r="BQ1690" s="30"/>
      <c r="BR1690" s="30"/>
      <c r="BS1690" s="30"/>
      <c r="BT1690" s="30"/>
      <c r="BU1690" s="30"/>
      <c r="BV1690" s="30"/>
      <c r="BW1690" s="30"/>
      <c r="BX1690" s="30"/>
      <c r="BY1690" s="30"/>
      <c r="BZ1690" s="30"/>
      <c r="CA1690" s="30"/>
      <c r="CB1690" s="30"/>
      <c r="CC1690" s="30"/>
      <c r="CD1690" s="30"/>
      <c r="CE1690" s="30"/>
      <c r="CF1690" s="30"/>
      <c r="CG1690" s="30"/>
      <c r="CH1690" s="30"/>
      <c r="CI1690" s="30"/>
      <c r="CJ1690" s="30"/>
      <c r="CK1690" s="30"/>
      <c r="CL1690" s="30"/>
      <c r="CM1690" s="30"/>
      <c r="CN1690" s="30"/>
      <c r="CO1690" s="30"/>
      <c r="CP1690" s="30"/>
      <c r="CQ1690" s="30"/>
      <c r="CR1690" s="30"/>
    </row>
    <row r="1691" spans="1:96" x14ac:dyDescent="0.25">
      <c r="A1691" s="30" t="s">
        <v>648</v>
      </c>
      <c r="B1691" s="30">
        <v>202</v>
      </c>
      <c r="C1691" s="30" t="s">
        <v>2758</v>
      </c>
      <c r="D1691" s="30">
        <v>1828</v>
      </c>
      <c r="E1691" s="30"/>
      <c r="F1691" s="30"/>
      <c r="G1691" s="30"/>
      <c r="H1691" s="30"/>
      <c r="I1691" s="30"/>
      <c r="J1691" s="30"/>
      <c r="K1691" s="30"/>
      <c r="L1691" s="30"/>
      <c r="M1691" s="30"/>
      <c r="N1691" s="30"/>
      <c r="O1691" s="30"/>
      <c r="P1691" s="30"/>
      <c r="Q1691" s="30"/>
      <c r="R1691" s="30"/>
      <c r="S1691" s="30"/>
      <c r="T1691" s="30"/>
      <c r="U1691" s="30"/>
      <c r="V1691" s="30"/>
      <c r="W1691" s="30"/>
      <c r="X1691" s="30"/>
      <c r="Y1691" s="30"/>
      <c r="Z1691" s="30"/>
      <c r="AA1691" s="30"/>
      <c r="AB1691" s="30"/>
      <c r="AC1691" s="30"/>
      <c r="AD1691" s="30"/>
      <c r="AE1691" s="30"/>
      <c r="AF1691" s="30"/>
      <c r="AG1691" s="30"/>
      <c r="AH1691" s="30"/>
      <c r="AI1691" s="30"/>
      <c r="AJ1691" s="30"/>
      <c r="AK1691" s="30"/>
      <c r="AL1691" s="30"/>
      <c r="AM1691" s="30"/>
      <c r="AN1691" s="30"/>
      <c r="AO1691" s="30"/>
      <c r="AP1691" s="30"/>
      <c r="AQ1691" s="30"/>
      <c r="AR1691" s="30"/>
      <c r="AS1691" s="30"/>
      <c r="AT1691" s="30"/>
      <c r="AU1691" s="30"/>
      <c r="AV1691" s="30"/>
      <c r="AW1691" s="30"/>
      <c r="AX1691" s="30"/>
      <c r="AY1691" s="30"/>
      <c r="AZ1691" s="30"/>
      <c r="BA1691" s="30"/>
      <c r="BB1691" s="30"/>
      <c r="BC1691" s="30"/>
      <c r="BD1691" s="30"/>
      <c r="BE1691" s="30"/>
      <c r="BF1691" s="30"/>
      <c r="BG1691" s="30"/>
      <c r="BH1691" s="30"/>
      <c r="BI1691" s="30"/>
      <c r="BJ1691" s="30"/>
      <c r="BK1691" s="30"/>
      <c r="BL1691" s="30"/>
      <c r="BM1691" s="30"/>
      <c r="BN1691" s="30"/>
      <c r="BO1691" s="30"/>
      <c r="BP1691" s="30"/>
      <c r="BQ1691" s="30"/>
      <c r="BR1691" s="30"/>
      <c r="BS1691" s="30"/>
      <c r="BT1691" s="30"/>
      <c r="BU1691" s="30"/>
      <c r="BV1691" s="30"/>
      <c r="BW1691" s="30"/>
      <c r="BX1691" s="30"/>
      <c r="BY1691" s="30"/>
      <c r="BZ1691" s="30"/>
      <c r="CA1691" s="30"/>
      <c r="CB1691" s="30"/>
      <c r="CC1691" s="30"/>
      <c r="CD1691" s="30"/>
      <c r="CE1691" s="30"/>
      <c r="CF1691" s="30"/>
      <c r="CG1691" s="30"/>
      <c r="CH1691" s="30"/>
      <c r="CI1691" s="30"/>
      <c r="CJ1691" s="30"/>
      <c r="CK1691" s="30"/>
      <c r="CL1691" s="30"/>
      <c r="CM1691" s="30"/>
      <c r="CN1691" s="30"/>
      <c r="CO1691" s="30"/>
      <c r="CP1691" s="30"/>
      <c r="CQ1691" s="30"/>
      <c r="CR1691" s="30"/>
    </row>
    <row r="1692" spans="1:96" x14ac:dyDescent="0.25">
      <c r="A1692" s="30" t="s">
        <v>649</v>
      </c>
      <c r="B1692" s="30">
        <v>8020</v>
      </c>
      <c r="C1692" s="30" t="s">
        <v>2706</v>
      </c>
      <c r="D1692" s="30">
        <v>130</v>
      </c>
      <c r="E1692" s="30"/>
      <c r="F1692" s="30"/>
      <c r="G1692" s="30"/>
      <c r="H1692" s="30"/>
      <c r="I1692" s="30"/>
      <c r="J1692" s="30"/>
      <c r="K1692" s="30"/>
      <c r="L1692" s="30"/>
      <c r="M1692" s="30"/>
      <c r="N1692" s="30"/>
      <c r="O1692" s="30"/>
      <c r="P1692" s="30"/>
      <c r="Q1692" s="30"/>
      <c r="R1692" s="30"/>
      <c r="S1692" s="30"/>
      <c r="T1692" s="30"/>
      <c r="U1692" s="30"/>
      <c r="V1692" s="30"/>
      <c r="W1692" s="30"/>
      <c r="X1692" s="30"/>
      <c r="Y1692" s="30"/>
      <c r="Z1692" s="30"/>
      <c r="AA1692" s="30"/>
      <c r="AB1692" s="30"/>
      <c r="AC1692" s="30"/>
      <c r="AD1692" s="30"/>
      <c r="AE1692" s="30"/>
      <c r="AF1692" s="30"/>
      <c r="AG1692" s="30"/>
      <c r="AH1692" s="30"/>
      <c r="AI1692" s="30"/>
      <c r="AJ1692" s="30"/>
      <c r="AK1692" s="30"/>
      <c r="AL1692" s="30"/>
      <c r="AM1692" s="30"/>
      <c r="AN1692" s="30"/>
      <c r="AO1692" s="30"/>
      <c r="AP1692" s="30"/>
      <c r="AQ1692" s="30"/>
      <c r="AR1692" s="30"/>
      <c r="AS1692" s="30"/>
      <c r="AT1692" s="30"/>
      <c r="AU1692" s="30"/>
      <c r="AV1692" s="30"/>
      <c r="AW1692" s="30"/>
      <c r="AX1692" s="30"/>
      <c r="AY1692" s="30"/>
      <c r="AZ1692" s="30"/>
      <c r="BA1692" s="30"/>
      <c r="BB1692" s="30"/>
      <c r="BC1692" s="30"/>
      <c r="BD1692" s="30"/>
      <c r="BE1692" s="30"/>
      <c r="BF1692" s="30"/>
      <c r="BG1692" s="30"/>
      <c r="BH1692" s="30"/>
      <c r="BI1692" s="30"/>
      <c r="BJ1692" s="30"/>
      <c r="BK1692" s="30"/>
      <c r="BL1692" s="30"/>
      <c r="BM1692" s="30"/>
      <c r="BN1692" s="30"/>
      <c r="BO1692" s="30"/>
      <c r="BP1692" s="30"/>
      <c r="BQ1692" s="30"/>
      <c r="BR1692" s="30"/>
      <c r="BS1692" s="30"/>
      <c r="BT1692" s="30"/>
      <c r="BU1692" s="30"/>
      <c r="BV1692" s="30"/>
      <c r="BW1692" s="30"/>
      <c r="BX1692" s="30"/>
      <c r="BY1692" s="30"/>
      <c r="BZ1692" s="30"/>
      <c r="CA1692" s="30"/>
      <c r="CB1692" s="30"/>
      <c r="CC1692" s="30"/>
      <c r="CD1692" s="30"/>
      <c r="CE1692" s="30"/>
      <c r="CF1692" s="30"/>
      <c r="CG1692" s="30"/>
      <c r="CH1692" s="30"/>
      <c r="CI1692" s="30"/>
      <c r="CJ1692" s="30"/>
      <c r="CK1692" s="30"/>
      <c r="CL1692" s="30"/>
      <c r="CM1692" s="30"/>
      <c r="CN1692" s="30"/>
      <c r="CO1692" s="30"/>
      <c r="CP1692" s="30"/>
      <c r="CQ1692" s="30"/>
      <c r="CR1692" s="30"/>
    </row>
    <row r="1693" spans="1:96" x14ac:dyDescent="0.25">
      <c r="A1693" s="30" t="s">
        <v>650</v>
      </c>
      <c r="B1693" s="30">
        <v>8375</v>
      </c>
      <c r="C1693" s="30" t="s">
        <v>2855</v>
      </c>
      <c r="D1693" s="30">
        <v>3000</v>
      </c>
      <c r="E1693" s="30"/>
      <c r="F1693" s="30"/>
      <c r="G1693" s="30"/>
      <c r="H1693" s="30"/>
      <c r="I1693" s="30"/>
      <c r="J1693" s="30"/>
      <c r="K1693" s="30"/>
      <c r="L1693" s="30"/>
      <c r="M1693" s="30"/>
      <c r="N1693" s="30"/>
      <c r="O1693" s="30"/>
      <c r="P1693" s="30"/>
      <c r="Q1693" s="30"/>
      <c r="R1693" s="30"/>
      <c r="S1693" s="30"/>
      <c r="T1693" s="30"/>
      <c r="U1693" s="30"/>
      <c r="V1693" s="30"/>
      <c r="W1693" s="30"/>
      <c r="X1693" s="30"/>
      <c r="Y1693" s="30"/>
      <c r="Z1693" s="30"/>
      <c r="AA1693" s="30"/>
      <c r="AB1693" s="30"/>
      <c r="AC1693" s="30"/>
      <c r="AD1693" s="30"/>
      <c r="AE1693" s="30"/>
      <c r="AF1693" s="30"/>
      <c r="AG1693" s="30"/>
      <c r="AH1693" s="30"/>
      <c r="AI1693" s="30"/>
      <c r="AJ1693" s="30"/>
      <c r="AK1693" s="30"/>
      <c r="AL1693" s="30"/>
      <c r="AM1693" s="30"/>
      <c r="AN1693" s="30"/>
      <c r="AO1693" s="30"/>
      <c r="AP1693" s="30"/>
      <c r="AQ1693" s="30"/>
      <c r="AR1693" s="30"/>
      <c r="AS1693" s="30"/>
      <c r="AT1693" s="30"/>
      <c r="AU1693" s="30"/>
      <c r="AV1693" s="30"/>
      <c r="AW1693" s="30"/>
      <c r="AX1693" s="30"/>
      <c r="AY1693" s="30"/>
      <c r="AZ1693" s="30"/>
      <c r="BA1693" s="30"/>
      <c r="BB1693" s="30"/>
      <c r="BC1693" s="30"/>
      <c r="BD1693" s="30"/>
      <c r="BE1693" s="30"/>
      <c r="BF1693" s="30"/>
      <c r="BG1693" s="30"/>
      <c r="BH1693" s="30"/>
      <c r="BI1693" s="30"/>
      <c r="BJ1693" s="30"/>
      <c r="BK1693" s="30"/>
      <c r="BL1693" s="30"/>
      <c r="BM1693" s="30"/>
      <c r="BN1693" s="30"/>
      <c r="BO1693" s="30"/>
      <c r="BP1693" s="30"/>
      <c r="BQ1693" s="30"/>
      <c r="BR1693" s="30"/>
      <c r="BS1693" s="30"/>
      <c r="BT1693" s="30"/>
      <c r="BU1693" s="30"/>
      <c r="BV1693" s="30"/>
      <c r="BW1693" s="30"/>
      <c r="BX1693" s="30"/>
      <c r="BY1693" s="30"/>
      <c r="BZ1693" s="30"/>
      <c r="CA1693" s="30"/>
      <c r="CB1693" s="30"/>
      <c r="CC1693" s="30"/>
      <c r="CD1693" s="30"/>
      <c r="CE1693" s="30"/>
      <c r="CF1693" s="30"/>
      <c r="CG1693" s="30"/>
      <c r="CH1693" s="30"/>
      <c r="CI1693" s="30"/>
      <c r="CJ1693" s="30"/>
      <c r="CK1693" s="30"/>
      <c r="CL1693" s="30"/>
      <c r="CM1693" s="30"/>
      <c r="CN1693" s="30"/>
      <c r="CO1693" s="30"/>
      <c r="CP1693" s="30"/>
      <c r="CQ1693" s="30"/>
      <c r="CR1693" s="30"/>
    </row>
    <row r="1694" spans="1:96" x14ac:dyDescent="0.25">
      <c r="A1694" s="30" t="s">
        <v>651</v>
      </c>
      <c r="B1694" s="30">
        <v>8131</v>
      </c>
      <c r="C1694" s="30" t="s">
        <v>2642</v>
      </c>
      <c r="D1694" s="30">
        <v>880</v>
      </c>
      <c r="E1694" s="30"/>
      <c r="F1694" s="30"/>
      <c r="G1694" s="30"/>
      <c r="H1694" s="30"/>
      <c r="I1694" s="30"/>
      <c r="J1694" s="30"/>
      <c r="K1694" s="30"/>
      <c r="L1694" s="30"/>
      <c r="M1694" s="30"/>
      <c r="N1694" s="30"/>
      <c r="O1694" s="30"/>
      <c r="P1694" s="30"/>
      <c r="Q1694" s="30"/>
      <c r="R1694" s="30"/>
      <c r="S1694" s="30"/>
      <c r="T1694" s="30"/>
      <c r="U1694" s="30"/>
      <c r="V1694" s="30"/>
      <c r="W1694" s="30"/>
      <c r="X1694" s="30"/>
      <c r="Y1694" s="30"/>
      <c r="Z1694" s="30"/>
      <c r="AA1694" s="30"/>
      <c r="AB1694" s="30"/>
      <c r="AC1694" s="30"/>
      <c r="AD1694" s="30"/>
      <c r="AE1694" s="30"/>
      <c r="AF1694" s="30"/>
      <c r="AG1694" s="30"/>
      <c r="AH1694" s="30"/>
      <c r="AI1694" s="30"/>
      <c r="AJ1694" s="30"/>
      <c r="AK1694" s="30"/>
      <c r="AL1694" s="30"/>
      <c r="AM1694" s="30"/>
      <c r="AN1694" s="30"/>
      <c r="AO1694" s="30"/>
      <c r="AP1694" s="30"/>
      <c r="AQ1694" s="30"/>
      <c r="AR1694" s="30"/>
      <c r="AS1694" s="30"/>
      <c r="AT1694" s="30"/>
      <c r="AU1694" s="30"/>
      <c r="AV1694" s="30"/>
      <c r="AW1694" s="30"/>
      <c r="AX1694" s="30"/>
      <c r="AY1694" s="30"/>
      <c r="AZ1694" s="30"/>
      <c r="BA1694" s="30"/>
      <c r="BB1694" s="30"/>
      <c r="BC1694" s="30"/>
      <c r="BD1694" s="30"/>
      <c r="BE1694" s="30"/>
      <c r="BF1694" s="30"/>
      <c r="BG1694" s="30"/>
      <c r="BH1694" s="30"/>
      <c r="BI1694" s="30"/>
      <c r="BJ1694" s="30"/>
      <c r="BK1694" s="30"/>
      <c r="BL1694" s="30"/>
      <c r="BM1694" s="30"/>
      <c r="BN1694" s="30"/>
      <c r="BO1694" s="30"/>
      <c r="BP1694" s="30"/>
      <c r="BQ1694" s="30"/>
      <c r="BR1694" s="30"/>
      <c r="BS1694" s="30"/>
      <c r="BT1694" s="30"/>
      <c r="BU1694" s="30"/>
      <c r="BV1694" s="30"/>
      <c r="BW1694" s="30"/>
      <c r="BX1694" s="30"/>
      <c r="BY1694" s="30"/>
      <c r="BZ1694" s="30"/>
      <c r="CA1694" s="30"/>
      <c r="CB1694" s="30"/>
      <c r="CC1694" s="30"/>
      <c r="CD1694" s="30"/>
      <c r="CE1694" s="30"/>
      <c r="CF1694" s="30"/>
      <c r="CG1694" s="30"/>
      <c r="CH1694" s="30"/>
      <c r="CI1694" s="30"/>
      <c r="CJ1694" s="30"/>
      <c r="CK1694" s="30"/>
      <c r="CL1694" s="30"/>
      <c r="CM1694" s="30"/>
      <c r="CN1694" s="30"/>
      <c r="CO1694" s="30"/>
      <c r="CP1694" s="30"/>
      <c r="CQ1694" s="30"/>
      <c r="CR1694" s="30"/>
    </row>
    <row r="1695" spans="1:96" x14ac:dyDescent="0.25">
      <c r="A1695" s="30" t="s">
        <v>652</v>
      </c>
      <c r="B1695" s="30">
        <v>8053</v>
      </c>
      <c r="C1695" s="30" t="s">
        <v>2642</v>
      </c>
      <c r="D1695" s="30">
        <v>880</v>
      </c>
      <c r="E1695" s="30"/>
      <c r="F1695" s="30"/>
      <c r="G1695" s="30"/>
      <c r="H1695" s="30"/>
      <c r="I1695" s="30"/>
      <c r="J1695" s="30"/>
      <c r="K1695" s="30"/>
      <c r="L1695" s="30"/>
      <c r="M1695" s="30"/>
      <c r="N1695" s="30"/>
      <c r="O1695" s="30"/>
      <c r="P1695" s="30"/>
      <c r="Q1695" s="30"/>
      <c r="R1695" s="30"/>
      <c r="S1695" s="30"/>
      <c r="T1695" s="30"/>
      <c r="U1695" s="30"/>
      <c r="V1695" s="30"/>
      <c r="W1695" s="30"/>
      <c r="X1695" s="30"/>
      <c r="Y1695" s="30"/>
      <c r="Z1695" s="30"/>
      <c r="AA1695" s="30"/>
      <c r="AB1695" s="30"/>
      <c r="AC1695" s="30"/>
      <c r="AD1695" s="30"/>
      <c r="AE1695" s="30"/>
      <c r="AF1695" s="30"/>
      <c r="AG1695" s="30"/>
      <c r="AH1695" s="30"/>
      <c r="AI1695" s="30"/>
      <c r="AJ1695" s="30"/>
      <c r="AK1695" s="30"/>
      <c r="AL1695" s="30"/>
      <c r="AM1695" s="30"/>
      <c r="AN1695" s="30"/>
      <c r="AO1695" s="30"/>
      <c r="AP1695" s="30"/>
      <c r="AQ1695" s="30"/>
      <c r="AR1695" s="30"/>
      <c r="AS1695" s="30"/>
      <c r="AT1695" s="30"/>
      <c r="AU1695" s="30"/>
      <c r="AV1695" s="30"/>
      <c r="AW1695" s="30"/>
      <c r="AX1695" s="30"/>
      <c r="AY1695" s="30"/>
      <c r="AZ1695" s="30"/>
      <c r="BA1695" s="30"/>
      <c r="BB1695" s="30"/>
      <c r="BC1695" s="30"/>
      <c r="BD1695" s="30"/>
      <c r="BE1695" s="30"/>
      <c r="BF1695" s="30"/>
      <c r="BG1695" s="30"/>
      <c r="BH1695" s="30"/>
      <c r="BI1695" s="30"/>
      <c r="BJ1695" s="30"/>
      <c r="BK1695" s="30"/>
      <c r="BL1695" s="30"/>
      <c r="BM1695" s="30"/>
      <c r="BN1695" s="30"/>
      <c r="BO1695" s="30"/>
      <c r="BP1695" s="30"/>
      <c r="BQ1695" s="30"/>
      <c r="BR1695" s="30"/>
      <c r="BS1695" s="30"/>
      <c r="BT1695" s="30"/>
      <c r="BU1695" s="30"/>
      <c r="BV1695" s="30"/>
      <c r="BW1695" s="30"/>
      <c r="BX1695" s="30"/>
      <c r="BY1695" s="30"/>
      <c r="BZ1695" s="30"/>
      <c r="CA1695" s="30"/>
      <c r="CB1695" s="30"/>
      <c r="CC1695" s="30"/>
      <c r="CD1695" s="30"/>
      <c r="CE1695" s="30"/>
      <c r="CF1695" s="30"/>
      <c r="CG1695" s="30"/>
      <c r="CH1695" s="30"/>
      <c r="CI1695" s="30"/>
      <c r="CJ1695" s="30"/>
      <c r="CK1695" s="30"/>
      <c r="CL1695" s="30"/>
      <c r="CM1695" s="30"/>
      <c r="CN1695" s="30"/>
      <c r="CO1695" s="30"/>
      <c r="CP1695" s="30"/>
      <c r="CQ1695" s="30"/>
      <c r="CR1695" s="30"/>
    </row>
    <row r="1696" spans="1:96" x14ac:dyDescent="0.25">
      <c r="A1696" s="30" t="s">
        <v>653</v>
      </c>
      <c r="B1696" s="30">
        <v>8034</v>
      </c>
      <c r="C1696" s="30" t="s">
        <v>2669</v>
      </c>
      <c r="D1696" s="30">
        <v>980</v>
      </c>
      <c r="E1696" s="30"/>
      <c r="F1696" s="30"/>
      <c r="G1696" s="30"/>
      <c r="H1696" s="30"/>
      <c r="I1696" s="30"/>
      <c r="J1696" s="30"/>
      <c r="K1696" s="30"/>
      <c r="L1696" s="30"/>
      <c r="M1696" s="30"/>
      <c r="N1696" s="30"/>
      <c r="O1696" s="30"/>
      <c r="P1696" s="30"/>
      <c r="Q1696" s="30"/>
      <c r="R1696" s="30"/>
      <c r="S1696" s="30"/>
      <c r="T1696" s="30"/>
      <c r="U1696" s="30"/>
      <c r="V1696" s="30"/>
      <c r="W1696" s="30"/>
      <c r="X1696" s="30"/>
      <c r="Y1696" s="30"/>
      <c r="Z1696" s="30"/>
      <c r="AA1696" s="30"/>
      <c r="AB1696" s="30"/>
      <c r="AC1696" s="30"/>
      <c r="AD1696" s="30"/>
      <c r="AE1696" s="30"/>
      <c r="AF1696" s="30"/>
      <c r="AG1696" s="30"/>
      <c r="AH1696" s="30"/>
      <c r="AI1696" s="30"/>
      <c r="AJ1696" s="30"/>
      <c r="AK1696" s="30"/>
      <c r="AL1696" s="30"/>
      <c r="AM1696" s="30"/>
      <c r="AN1696" s="30"/>
      <c r="AO1696" s="30"/>
      <c r="AP1696" s="30"/>
      <c r="AQ1696" s="30"/>
      <c r="AR1696" s="30"/>
      <c r="AS1696" s="30"/>
      <c r="AT1696" s="30"/>
      <c r="AU1696" s="30"/>
      <c r="AV1696" s="30"/>
      <c r="AW1696" s="30"/>
      <c r="AX1696" s="30"/>
      <c r="AY1696" s="30"/>
      <c r="AZ1696" s="30"/>
      <c r="BA1696" s="30"/>
      <c r="BB1696" s="30"/>
      <c r="BC1696" s="30"/>
      <c r="BD1696" s="30"/>
      <c r="BE1696" s="30"/>
      <c r="BF1696" s="30"/>
      <c r="BG1696" s="30"/>
      <c r="BH1696" s="30"/>
      <c r="BI1696" s="30"/>
      <c r="BJ1696" s="30"/>
      <c r="BK1696" s="30"/>
      <c r="BL1696" s="30"/>
      <c r="BM1696" s="30"/>
      <c r="BN1696" s="30"/>
      <c r="BO1696" s="30"/>
      <c r="BP1696" s="30"/>
      <c r="BQ1696" s="30"/>
      <c r="BR1696" s="30"/>
      <c r="BS1696" s="30"/>
      <c r="BT1696" s="30"/>
      <c r="BU1696" s="30"/>
      <c r="BV1696" s="30"/>
      <c r="BW1696" s="30"/>
      <c r="BX1696" s="30"/>
      <c r="BY1696" s="30"/>
      <c r="BZ1696" s="30"/>
      <c r="CA1696" s="30"/>
      <c r="CB1696" s="30"/>
      <c r="CC1696" s="30"/>
      <c r="CD1696" s="30"/>
      <c r="CE1696" s="30"/>
      <c r="CF1696" s="30"/>
      <c r="CG1696" s="30"/>
      <c r="CH1696" s="30"/>
      <c r="CI1696" s="30"/>
      <c r="CJ1696" s="30"/>
      <c r="CK1696" s="30"/>
      <c r="CL1696" s="30"/>
      <c r="CM1696" s="30"/>
      <c r="CN1696" s="30"/>
      <c r="CO1696" s="30"/>
      <c r="CP1696" s="30"/>
      <c r="CQ1696" s="30"/>
      <c r="CR1696" s="30"/>
    </row>
    <row r="1697" spans="1:96" x14ac:dyDescent="0.25">
      <c r="A1697" s="30" t="s">
        <v>654</v>
      </c>
      <c r="B1697" s="30">
        <v>8106</v>
      </c>
      <c r="C1697" s="30" t="s">
        <v>2647</v>
      </c>
      <c r="D1697" s="30">
        <v>900</v>
      </c>
      <c r="E1697" s="30"/>
      <c r="F1697" s="30"/>
      <c r="G1697" s="30"/>
      <c r="H1697" s="30"/>
      <c r="I1697" s="30"/>
      <c r="J1697" s="30"/>
      <c r="K1697" s="30"/>
      <c r="L1697" s="30"/>
      <c r="M1697" s="30"/>
      <c r="N1697" s="30"/>
      <c r="O1697" s="30"/>
      <c r="P1697" s="30"/>
      <c r="Q1697" s="30"/>
      <c r="R1697" s="30"/>
      <c r="S1697" s="30"/>
      <c r="T1697" s="30"/>
      <c r="U1697" s="30"/>
      <c r="V1697" s="30"/>
      <c r="W1697" s="30"/>
      <c r="X1697" s="30"/>
      <c r="Y1697" s="30"/>
      <c r="Z1697" s="30"/>
      <c r="AA1697" s="30"/>
      <c r="AB1697" s="30"/>
      <c r="AC1697" s="30"/>
      <c r="AD1697" s="30"/>
      <c r="AE1697" s="30"/>
      <c r="AF1697" s="30"/>
      <c r="AG1697" s="30"/>
      <c r="AH1697" s="30"/>
      <c r="AI1697" s="30"/>
      <c r="AJ1697" s="30"/>
      <c r="AK1697" s="30"/>
      <c r="AL1697" s="30"/>
      <c r="AM1697" s="30"/>
      <c r="AN1697" s="30"/>
      <c r="AO1697" s="30"/>
      <c r="AP1697" s="30"/>
      <c r="AQ1697" s="30"/>
      <c r="AR1697" s="30"/>
      <c r="AS1697" s="30"/>
      <c r="AT1697" s="30"/>
      <c r="AU1697" s="30"/>
      <c r="AV1697" s="30"/>
      <c r="AW1697" s="30"/>
      <c r="AX1697" s="30"/>
      <c r="AY1697" s="30"/>
      <c r="AZ1697" s="30"/>
      <c r="BA1697" s="30"/>
      <c r="BB1697" s="30"/>
      <c r="BC1697" s="30"/>
      <c r="BD1697" s="30"/>
      <c r="BE1697" s="30"/>
      <c r="BF1697" s="30"/>
      <c r="BG1697" s="30"/>
      <c r="BH1697" s="30"/>
      <c r="BI1697" s="30"/>
      <c r="BJ1697" s="30"/>
      <c r="BK1697" s="30"/>
      <c r="BL1697" s="30"/>
      <c r="BM1697" s="30"/>
      <c r="BN1697" s="30"/>
      <c r="BO1697" s="30"/>
      <c r="BP1697" s="30"/>
      <c r="BQ1697" s="30"/>
      <c r="BR1697" s="30"/>
      <c r="BS1697" s="30"/>
      <c r="BT1697" s="30"/>
      <c r="BU1697" s="30"/>
      <c r="BV1697" s="30"/>
      <c r="BW1697" s="30"/>
      <c r="BX1697" s="30"/>
      <c r="BY1697" s="30"/>
      <c r="BZ1697" s="30"/>
      <c r="CA1697" s="30"/>
      <c r="CB1697" s="30"/>
      <c r="CC1697" s="30"/>
      <c r="CD1697" s="30"/>
      <c r="CE1697" s="30"/>
      <c r="CF1697" s="30"/>
      <c r="CG1697" s="30"/>
      <c r="CH1697" s="30"/>
      <c r="CI1697" s="30"/>
      <c r="CJ1697" s="30"/>
      <c r="CK1697" s="30"/>
      <c r="CL1697" s="30"/>
      <c r="CM1697" s="30"/>
      <c r="CN1697" s="30"/>
      <c r="CO1697" s="30"/>
      <c r="CP1697" s="30"/>
      <c r="CQ1697" s="30"/>
      <c r="CR1697" s="30"/>
    </row>
    <row r="1698" spans="1:96" x14ac:dyDescent="0.25">
      <c r="A1698" s="30" t="s">
        <v>655</v>
      </c>
      <c r="B1698" s="30">
        <v>8036</v>
      </c>
      <c r="C1698" s="30" t="s">
        <v>2666</v>
      </c>
      <c r="D1698" s="30">
        <v>1420</v>
      </c>
      <c r="E1698" s="30"/>
      <c r="F1698" s="30"/>
      <c r="G1698" s="30"/>
      <c r="H1698" s="30"/>
      <c r="I1698" s="30"/>
      <c r="J1698" s="30"/>
      <c r="K1698" s="30"/>
      <c r="L1698" s="30"/>
      <c r="M1698" s="30"/>
      <c r="N1698" s="30"/>
      <c r="O1698" s="30"/>
      <c r="P1698" s="30"/>
      <c r="Q1698" s="30"/>
      <c r="R1698" s="30"/>
      <c r="S1698" s="30"/>
      <c r="T1698" s="30"/>
      <c r="U1698" s="30"/>
      <c r="V1698" s="30"/>
      <c r="W1698" s="30"/>
      <c r="X1698" s="30"/>
      <c r="Y1698" s="30"/>
      <c r="Z1698" s="30"/>
      <c r="AA1698" s="30"/>
      <c r="AB1698" s="30"/>
      <c r="AC1698" s="30"/>
      <c r="AD1698" s="30"/>
      <c r="AE1698" s="30"/>
      <c r="AF1698" s="30"/>
      <c r="AG1698" s="30"/>
      <c r="AH1698" s="30"/>
      <c r="AI1698" s="30"/>
      <c r="AJ1698" s="30"/>
      <c r="AK1698" s="30"/>
      <c r="AL1698" s="30"/>
      <c r="AM1698" s="30"/>
      <c r="AN1698" s="30"/>
      <c r="AO1698" s="30"/>
      <c r="AP1698" s="30"/>
      <c r="AQ1698" s="30"/>
      <c r="AR1698" s="30"/>
      <c r="AS1698" s="30"/>
      <c r="AT1698" s="30"/>
      <c r="AU1698" s="30"/>
      <c r="AV1698" s="30"/>
      <c r="AW1698" s="30"/>
      <c r="AX1698" s="30"/>
      <c r="AY1698" s="30"/>
      <c r="AZ1698" s="30"/>
      <c r="BA1698" s="30"/>
      <c r="BB1698" s="30"/>
      <c r="BC1698" s="30"/>
      <c r="BD1698" s="30"/>
      <c r="BE1698" s="30"/>
      <c r="BF1698" s="30"/>
      <c r="BG1698" s="30"/>
      <c r="BH1698" s="30"/>
      <c r="BI1698" s="30"/>
      <c r="BJ1698" s="30"/>
      <c r="BK1698" s="30"/>
      <c r="BL1698" s="30"/>
      <c r="BM1698" s="30"/>
      <c r="BN1698" s="30"/>
      <c r="BO1698" s="30"/>
      <c r="BP1698" s="30"/>
      <c r="BQ1698" s="30"/>
      <c r="BR1698" s="30"/>
      <c r="BS1698" s="30"/>
      <c r="BT1698" s="30"/>
      <c r="BU1698" s="30"/>
      <c r="BV1698" s="30"/>
      <c r="BW1698" s="30"/>
      <c r="BX1698" s="30"/>
      <c r="BY1698" s="30"/>
      <c r="BZ1698" s="30"/>
      <c r="CA1698" s="30"/>
      <c r="CB1698" s="30"/>
      <c r="CC1698" s="30"/>
      <c r="CD1698" s="30"/>
      <c r="CE1698" s="30"/>
      <c r="CF1698" s="30"/>
      <c r="CG1698" s="30"/>
      <c r="CH1698" s="30"/>
      <c r="CI1698" s="30"/>
      <c r="CJ1698" s="30"/>
      <c r="CK1698" s="30"/>
      <c r="CL1698" s="30"/>
      <c r="CM1698" s="30"/>
      <c r="CN1698" s="30"/>
      <c r="CO1698" s="30"/>
      <c r="CP1698" s="30"/>
      <c r="CQ1698" s="30"/>
      <c r="CR1698" s="30"/>
    </row>
    <row r="1699" spans="1:96" x14ac:dyDescent="0.25">
      <c r="A1699" s="30" t="s">
        <v>656</v>
      </c>
      <c r="B1699" s="30">
        <v>8208</v>
      </c>
      <c r="C1699" s="30" t="s">
        <v>2969</v>
      </c>
      <c r="D1699" s="30">
        <v>2770</v>
      </c>
      <c r="E1699" s="30"/>
      <c r="F1699" s="30"/>
      <c r="G1699" s="30"/>
      <c r="H1699" s="30"/>
      <c r="I1699" s="30"/>
      <c r="J1699" s="30"/>
      <c r="K1699" s="30"/>
      <c r="L1699" s="30"/>
      <c r="M1699" s="30"/>
      <c r="N1699" s="30"/>
      <c r="O1699" s="30"/>
      <c r="P1699" s="30"/>
      <c r="Q1699" s="30"/>
      <c r="R1699" s="30"/>
      <c r="S1699" s="30"/>
      <c r="T1699" s="30"/>
      <c r="U1699" s="30"/>
      <c r="V1699" s="30"/>
      <c r="W1699" s="30"/>
      <c r="X1699" s="30"/>
      <c r="Y1699" s="30"/>
      <c r="Z1699" s="30"/>
      <c r="AA1699" s="30"/>
      <c r="AB1699" s="30"/>
      <c r="AC1699" s="30"/>
      <c r="AD1699" s="30"/>
      <c r="AE1699" s="30"/>
      <c r="AF1699" s="30"/>
      <c r="AG1699" s="30"/>
      <c r="AH1699" s="30"/>
      <c r="AI1699" s="30"/>
      <c r="AJ1699" s="30"/>
      <c r="AK1699" s="30"/>
      <c r="AL1699" s="30"/>
      <c r="AM1699" s="30"/>
      <c r="AN1699" s="30"/>
      <c r="AO1699" s="30"/>
      <c r="AP1699" s="30"/>
      <c r="AQ1699" s="30"/>
      <c r="AR1699" s="30"/>
      <c r="AS1699" s="30"/>
      <c r="AT1699" s="30"/>
      <c r="AU1699" s="30"/>
      <c r="AV1699" s="30"/>
      <c r="AW1699" s="30"/>
      <c r="AX1699" s="30"/>
      <c r="AY1699" s="30"/>
      <c r="AZ1699" s="30"/>
      <c r="BA1699" s="30"/>
      <c r="BB1699" s="30"/>
      <c r="BC1699" s="30"/>
      <c r="BD1699" s="30"/>
      <c r="BE1699" s="30"/>
      <c r="BF1699" s="30"/>
      <c r="BG1699" s="30"/>
      <c r="BH1699" s="30"/>
      <c r="BI1699" s="30"/>
      <c r="BJ1699" s="30"/>
      <c r="BK1699" s="30"/>
      <c r="BL1699" s="30"/>
      <c r="BM1699" s="30"/>
      <c r="BN1699" s="30"/>
      <c r="BO1699" s="30"/>
      <c r="BP1699" s="30"/>
      <c r="BQ1699" s="30"/>
      <c r="BR1699" s="30"/>
      <c r="BS1699" s="30"/>
      <c r="BT1699" s="30"/>
      <c r="BU1699" s="30"/>
      <c r="BV1699" s="30"/>
      <c r="BW1699" s="30"/>
      <c r="BX1699" s="30"/>
      <c r="BY1699" s="30"/>
      <c r="BZ1699" s="30"/>
      <c r="CA1699" s="30"/>
      <c r="CB1699" s="30"/>
      <c r="CC1699" s="30"/>
      <c r="CD1699" s="30"/>
      <c r="CE1699" s="30"/>
      <c r="CF1699" s="30"/>
      <c r="CG1699" s="30"/>
      <c r="CH1699" s="30"/>
      <c r="CI1699" s="30"/>
      <c r="CJ1699" s="30"/>
      <c r="CK1699" s="30"/>
      <c r="CL1699" s="30"/>
      <c r="CM1699" s="30"/>
      <c r="CN1699" s="30"/>
      <c r="CO1699" s="30"/>
      <c r="CP1699" s="30"/>
      <c r="CQ1699" s="30"/>
      <c r="CR1699" s="30"/>
    </row>
    <row r="1700" spans="1:96" x14ac:dyDescent="0.25">
      <c r="A1700" s="30" t="s">
        <v>657</v>
      </c>
      <c r="B1700" s="30">
        <v>8030</v>
      </c>
      <c r="C1700" s="30" t="s">
        <v>2804</v>
      </c>
      <c r="D1700" s="30">
        <v>2690</v>
      </c>
      <c r="E1700" s="30"/>
      <c r="F1700" s="30"/>
      <c r="G1700" s="30"/>
      <c r="H1700" s="30"/>
      <c r="I1700" s="30"/>
      <c r="J1700" s="30"/>
      <c r="K1700" s="30"/>
      <c r="L1700" s="30"/>
      <c r="M1700" s="30"/>
      <c r="N1700" s="30"/>
      <c r="O1700" s="30"/>
      <c r="P1700" s="30"/>
      <c r="Q1700" s="30"/>
      <c r="R1700" s="30"/>
      <c r="S1700" s="30"/>
      <c r="T1700" s="30"/>
      <c r="U1700" s="30"/>
      <c r="V1700" s="30"/>
      <c r="W1700" s="30"/>
      <c r="X1700" s="30"/>
      <c r="Y1700" s="30"/>
      <c r="Z1700" s="30"/>
      <c r="AA1700" s="30"/>
      <c r="AB1700" s="30"/>
      <c r="AC1700" s="30"/>
      <c r="AD1700" s="30"/>
      <c r="AE1700" s="30"/>
      <c r="AF1700" s="30"/>
      <c r="AG1700" s="30"/>
      <c r="AH1700" s="30"/>
      <c r="AI1700" s="30"/>
      <c r="AJ1700" s="30"/>
      <c r="AK1700" s="30"/>
      <c r="AL1700" s="30"/>
      <c r="AM1700" s="30"/>
      <c r="AN1700" s="30"/>
      <c r="AO1700" s="30"/>
      <c r="AP1700" s="30"/>
      <c r="AQ1700" s="30"/>
      <c r="AR1700" s="30"/>
      <c r="AS1700" s="30"/>
      <c r="AT1700" s="30"/>
      <c r="AU1700" s="30"/>
      <c r="AV1700" s="30"/>
      <c r="AW1700" s="30"/>
      <c r="AX1700" s="30"/>
      <c r="AY1700" s="30"/>
      <c r="AZ1700" s="30"/>
      <c r="BA1700" s="30"/>
      <c r="BB1700" s="30"/>
      <c r="BC1700" s="30"/>
      <c r="BD1700" s="30"/>
      <c r="BE1700" s="30"/>
      <c r="BF1700" s="30"/>
      <c r="BG1700" s="30"/>
      <c r="BH1700" s="30"/>
      <c r="BI1700" s="30"/>
      <c r="BJ1700" s="30"/>
      <c r="BK1700" s="30"/>
      <c r="BL1700" s="30"/>
      <c r="BM1700" s="30"/>
      <c r="BN1700" s="30"/>
      <c r="BO1700" s="30"/>
      <c r="BP1700" s="30"/>
      <c r="BQ1700" s="30"/>
      <c r="BR1700" s="30"/>
      <c r="BS1700" s="30"/>
      <c r="BT1700" s="30"/>
      <c r="BU1700" s="30"/>
      <c r="BV1700" s="30"/>
      <c r="BW1700" s="30"/>
      <c r="BX1700" s="30"/>
      <c r="BY1700" s="30"/>
      <c r="BZ1700" s="30"/>
      <c r="CA1700" s="30"/>
      <c r="CB1700" s="30"/>
      <c r="CC1700" s="30"/>
      <c r="CD1700" s="30"/>
      <c r="CE1700" s="30"/>
      <c r="CF1700" s="30"/>
      <c r="CG1700" s="30"/>
      <c r="CH1700" s="30"/>
      <c r="CI1700" s="30"/>
      <c r="CJ1700" s="30"/>
      <c r="CK1700" s="30"/>
      <c r="CL1700" s="30"/>
      <c r="CM1700" s="30"/>
      <c r="CN1700" s="30"/>
      <c r="CO1700" s="30"/>
      <c r="CP1700" s="30"/>
      <c r="CQ1700" s="30"/>
      <c r="CR1700" s="30"/>
    </row>
    <row r="1701" spans="1:96" x14ac:dyDescent="0.25">
      <c r="A1701" s="30" t="s">
        <v>658</v>
      </c>
      <c r="B1701" s="30">
        <v>8038</v>
      </c>
      <c r="C1701" s="30" t="s">
        <v>2774</v>
      </c>
      <c r="D1701" s="30">
        <v>1180</v>
      </c>
      <c r="E1701" s="30"/>
      <c r="F1701" s="30"/>
      <c r="G1701" s="30"/>
      <c r="H1701" s="30"/>
      <c r="I1701" s="30"/>
      <c r="J1701" s="30"/>
      <c r="K1701" s="30"/>
      <c r="L1701" s="30"/>
      <c r="M1701" s="30"/>
      <c r="N1701" s="30"/>
      <c r="O1701" s="30"/>
      <c r="P1701" s="30"/>
      <c r="Q1701" s="30"/>
      <c r="R1701" s="30"/>
      <c r="S1701" s="30"/>
      <c r="T1701" s="30"/>
      <c r="U1701" s="30"/>
      <c r="V1701" s="30"/>
      <c r="W1701" s="30"/>
      <c r="X1701" s="30"/>
      <c r="Y1701" s="30"/>
      <c r="Z1701" s="30"/>
      <c r="AA1701" s="30"/>
      <c r="AB1701" s="30"/>
      <c r="AC1701" s="30"/>
      <c r="AD1701" s="30"/>
      <c r="AE1701" s="30"/>
      <c r="AF1701" s="30"/>
      <c r="AG1701" s="30"/>
      <c r="AH1701" s="30"/>
      <c r="AI1701" s="30"/>
      <c r="AJ1701" s="30"/>
      <c r="AK1701" s="30"/>
      <c r="AL1701" s="30"/>
      <c r="AM1701" s="30"/>
      <c r="AN1701" s="30"/>
      <c r="AO1701" s="30"/>
      <c r="AP1701" s="30"/>
      <c r="AQ1701" s="30"/>
      <c r="AR1701" s="30"/>
      <c r="AS1701" s="30"/>
      <c r="AT1701" s="30"/>
      <c r="AU1701" s="30"/>
      <c r="AV1701" s="30"/>
      <c r="AW1701" s="30"/>
      <c r="AX1701" s="30"/>
      <c r="AY1701" s="30"/>
      <c r="AZ1701" s="30"/>
      <c r="BA1701" s="30"/>
      <c r="BB1701" s="30"/>
      <c r="BC1701" s="30"/>
      <c r="BD1701" s="30"/>
      <c r="BE1701" s="30"/>
      <c r="BF1701" s="30"/>
      <c r="BG1701" s="30"/>
      <c r="BH1701" s="30"/>
      <c r="BI1701" s="30"/>
      <c r="BJ1701" s="30"/>
      <c r="BK1701" s="30"/>
      <c r="BL1701" s="30"/>
      <c r="BM1701" s="30"/>
      <c r="BN1701" s="30"/>
      <c r="BO1701" s="30"/>
      <c r="BP1701" s="30"/>
      <c r="BQ1701" s="30"/>
      <c r="BR1701" s="30"/>
      <c r="BS1701" s="30"/>
      <c r="BT1701" s="30"/>
      <c r="BU1701" s="30"/>
      <c r="BV1701" s="30"/>
      <c r="BW1701" s="30"/>
      <c r="BX1701" s="30"/>
      <c r="BY1701" s="30"/>
      <c r="BZ1701" s="30"/>
      <c r="CA1701" s="30"/>
      <c r="CB1701" s="30"/>
      <c r="CC1701" s="30"/>
      <c r="CD1701" s="30"/>
      <c r="CE1701" s="30"/>
      <c r="CF1701" s="30"/>
      <c r="CG1701" s="30"/>
      <c r="CH1701" s="30"/>
      <c r="CI1701" s="30"/>
      <c r="CJ1701" s="30"/>
      <c r="CK1701" s="30"/>
      <c r="CL1701" s="30"/>
      <c r="CM1701" s="30"/>
      <c r="CN1701" s="30"/>
      <c r="CO1701" s="30"/>
      <c r="CP1701" s="30"/>
      <c r="CQ1701" s="30"/>
      <c r="CR1701" s="30"/>
    </row>
    <row r="1702" spans="1:96" x14ac:dyDescent="0.25">
      <c r="A1702" s="30" t="s">
        <v>659</v>
      </c>
      <c r="B1702" s="30">
        <v>8050</v>
      </c>
      <c r="C1702" s="30" t="s">
        <v>2992</v>
      </c>
      <c r="D1702" s="30">
        <v>2780</v>
      </c>
      <c r="E1702" s="30"/>
      <c r="F1702" s="30"/>
      <c r="G1702" s="30"/>
      <c r="H1702" s="30"/>
      <c r="I1702" s="30"/>
      <c r="J1702" s="30"/>
      <c r="K1702" s="30"/>
      <c r="L1702" s="30"/>
      <c r="M1702" s="30"/>
      <c r="N1702" s="30"/>
      <c r="O1702" s="30"/>
      <c r="P1702" s="30"/>
      <c r="Q1702" s="30"/>
      <c r="R1702" s="30"/>
      <c r="S1702" s="30"/>
      <c r="T1702" s="30"/>
      <c r="U1702" s="30"/>
      <c r="V1702" s="30"/>
      <c r="W1702" s="30"/>
      <c r="X1702" s="30"/>
      <c r="Y1702" s="30"/>
      <c r="Z1702" s="30"/>
      <c r="AA1702" s="30"/>
      <c r="AB1702" s="30"/>
      <c r="AC1702" s="30"/>
      <c r="AD1702" s="30"/>
      <c r="AE1702" s="30"/>
      <c r="AF1702" s="30"/>
      <c r="AG1702" s="30"/>
      <c r="AH1702" s="30"/>
      <c r="AI1702" s="30"/>
      <c r="AJ1702" s="30"/>
      <c r="AK1702" s="30"/>
      <c r="AL1702" s="30"/>
      <c r="AM1702" s="30"/>
      <c r="AN1702" s="30"/>
      <c r="AO1702" s="30"/>
      <c r="AP1702" s="30"/>
      <c r="AQ1702" s="30"/>
      <c r="AR1702" s="30"/>
      <c r="AS1702" s="30"/>
      <c r="AT1702" s="30"/>
      <c r="AU1702" s="30"/>
      <c r="AV1702" s="30"/>
      <c r="AW1702" s="30"/>
      <c r="AX1702" s="30"/>
      <c r="AY1702" s="30"/>
      <c r="AZ1702" s="30"/>
      <c r="BA1702" s="30"/>
      <c r="BB1702" s="30"/>
      <c r="BC1702" s="30"/>
      <c r="BD1702" s="30"/>
      <c r="BE1702" s="30"/>
      <c r="BF1702" s="30"/>
      <c r="BG1702" s="30"/>
      <c r="BH1702" s="30"/>
      <c r="BI1702" s="30"/>
      <c r="BJ1702" s="30"/>
      <c r="BK1702" s="30"/>
      <c r="BL1702" s="30"/>
      <c r="BM1702" s="30"/>
      <c r="BN1702" s="30"/>
      <c r="BO1702" s="30"/>
      <c r="BP1702" s="30"/>
      <c r="BQ1702" s="30"/>
      <c r="BR1702" s="30"/>
      <c r="BS1702" s="30"/>
      <c r="BT1702" s="30"/>
      <c r="BU1702" s="30"/>
      <c r="BV1702" s="30"/>
      <c r="BW1702" s="30"/>
      <c r="BX1702" s="30"/>
      <c r="BY1702" s="30"/>
      <c r="BZ1702" s="30"/>
      <c r="CA1702" s="30"/>
      <c r="CB1702" s="30"/>
      <c r="CC1702" s="30"/>
      <c r="CD1702" s="30"/>
      <c r="CE1702" s="30"/>
      <c r="CF1702" s="30"/>
      <c r="CG1702" s="30"/>
      <c r="CH1702" s="30"/>
      <c r="CI1702" s="30"/>
      <c r="CJ1702" s="30"/>
      <c r="CK1702" s="30"/>
      <c r="CL1702" s="30"/>
      <c r="CM1702" s="30"/>
      <c r="CN1702" s="30"/>
      <c r="CO1702" s="30"/>
      <c r="CP1702" s="30"/>
      <c r="CQ1702" s="30"/>
      <c r="CR1702" s="30"/>
    </row>
    <row r="1703" spans="1:96" x14ac:dyDescent="0.25">
      <c r="A1703" s="30" t="s">
        <v>660</v>
      </c>
      <c r="B1703" s="30">
        <v>8048</v>
      </c>
      <c r="C1703" s="30" t="s">
        <v>2992</v>
      </c>
      <c r="D1703" s="30">
        <v>2780</v>
      </c>
      <c r="E1703" s="30"/>
      <c r="F1703" s="30"/>
      <c r="G1703" s="30"/>
      <c r="H1703" s="30"/>
      <c r="I1703" s="30"/>
      <c r="J1703" s="30"/>
      <c r="K1703" s="30"/>
      <c r="L1703" s="30"/>
      <c r="M1703" s="30"/>
      <c r="N1703" s="30"/>
      <c r="O1703" s="30"/>
      <c r="P1703" s="30"/>
      <c r="Q1703" s="30"/>
      <c r="R1703" s="30"/>
      <c r="S1703" s="30"/>
      <c r="T1703" s="30"/>
      <c r="U1703" s="30"/>
      <c r="V1703" s="30"/>
      <c r="W1703" s="30"/>
      <c r="X1703" s="30"/>
      <c r="Y1703" s="30"/>
      <c r="Z1703" s="30"/>
      <c r="AA1703" s="30"/>
      <c r="AB1703" s="30"/>
      <c r="AC1703" s="30"/>
      <c r="AD1703" s="30"/>
      <c r="AE1703" s="30"/>
      <c r="AF1703" s="30"/>
      <c r="AG1703" s="30"/>
      <c r="AH1703" s="30"/>
      <c r="AI1703" s="30"/>
      <c r="AJ1703" s="30"/>
      <c r="AK1703" s="30"/>
      <c r="AL1703" s="30"/>
      <c r="AM1703" s="30"/>
      <c r="AN1703" s="30"/>
      <c r="AO1703" s="30"/>
      <c r="AP1703" s="30"/>
      <c r="AQ1703" s="30"/>
      <c r="AR1703" s="30"/>
      <c r="AS1703" s="30"/>
      <c r="AT1703" s="30"/>
      <c r="AU1703" s="30"/>
      <c r="AV1703" s="30"/>
      <c r="AW1703" s="30"/>
      <c r="AX1703" s="30"/>
      <c r="AY1703" s="30"/>
      <c r="AZ1703" s="30"/>
      <c r="BA1703" s="30"/>
      <c r="BB1703" s="30"/>
      <c r="BC1703" s="30"/>
      <c r="BD1703" s="30"/>
      <c r="BE1703" s="30"/>
      <c r="BF1703" s="30"/>
      <c r="BG1703" s="30"/>
      <c r="BH1703" s="30"/>
      <c r="BI1703" s="30"/>
      <c r="BJ1703" s="30"/>
      <c r="BK1703" s="30"/>
      <c r="BL1703" s="30"/>
      <c r="BM1703" s="30"/>
      <c r="BN1703" s="30"/>
      <c r="BO1703" s="30"/>
      <c r="BP1703" s="30"/>
      <c r="BQ1703" s="30"/>
      <c r="BR1703" s="30"/>
      <c r="BS1703" s="30"/>
      <c r="BT1703" s="30"/>
      <c r="BU1703" s="30"/>
      <c r="BV1703" s="30"/>
      <c r="BW1703" s="30"/>
      <c r="BX1703" s="30"/>
      <c r="BY1703" s="30"/>
      <c r="BZ1703" s="30"/>
      <c r="CA1703" s="30"/>
      <c r="CB1703" s="30"/>
      <c r="CC1703" s="30"/>
      <c r="CD1703" s="30"/>
      <c r="CE1703" s="30"/>
      <c r="CF1703" s="30"/>
      <c r="CG1703" s="30"/>
      <c r="CH1703" s="30"/>
      <c r="CI1703" s="30"/>
      <c r="CJ1703" s="30"/>
      <c r="CK1703" s="30"/>
      <c r="CL1703" s="30"/>
      <c r="CM1703" s="30"/>
      <c r="CN1703" s="30"/>
      <c r="CO1703" s="30"/>
      <c r="CP1703" s="30"/>
      <c r="CQ1703" s="30"/>
      <c r="CR1703" s="30"/>
    </row>
    <row r="1704" spans="1:96" x14ac:dyDescent="0.25">
      <c r="A1704" s="30" t="s">
        <v>661</v>
      </c>
      <c r="B1704" s="30">
        <v>8060</v>
      </c>
      <c r="C1704" s="30" t="s">
        <v>2800</v>
      </c>
      <c r="D1704" s="30">
        <v>40</v>
      </c>
      <c r="E1704" s="30"/>
      <c r="F1704" s="30"/>
      <c r="G1704" s="30"/>
      <c r="H1704" s="30"/>
      <c r="I1704" s="30"/>
      <c r="J1704" s="30"/>
      <c r="K1704" s="30"/>
      <c r="L1704" s="30"/>
      <c r="M1704" s="30"/>
      <c r="N1704" s="30"/>
      <c r="O1704" s="30"/>
      <c r="P1704" s="30"/>
      <c r="Q1704" s="30"/>
      <c r="R1704" s="30"/>
      <c r="S1704" s="30"/>
      <c r="T1704" s="30"/>
      <c r="U1704" s="30"/>
      <c r="V1704" s="30"/>
      <c r="W1704" s="30"/>
      <c r="X1704" s="30"/>
      <c r="Y1704" s="30"/>
      <c r="Z1704" s="30"/>
      <c r="AA1704" s="30"/>
      <c r="AB1704" s="30"/>
      <c r="AC1704" s="30"/>
      <c r="AD1704" s="30"/>
      <c r="AE1704" s="30"/>
      <c r="AF1704" s="30"/>
      <c r="AG1704" s="30"/>
      <c r="AH1704" s="30"/>
      <c r="AI1704" s="30"/>
      <c r="AJ1704" s="30"/>
      <c r="AK1704" s="30"/>
      <c r="AL1704" s="30"/>
      <c r="AM1704" s="30"/>
      <c r="AN1704" s="30"/>
      <c r="AO1704" s="30"/>
      <c r="AP1704" s="30"/>
      <c r="AQ1704" s="30"/>
      <c r="AR1704" s="30"/>
      <c r="AS1704" s="30"/>
      <c r="AT1704" s="30"/>
      <c r="AU1704" s="30"/>
      <c r="AV1704" s="30"/>
      <c r="AW1704" s="30"/>
      <c r="AX1704" s="30"/>
      <c r="AY1704" s="30"/>
      <c r="AZ1704" s="30"/>
      <c r="BA1704" s="30"/>
      <c r="BB1704" s="30"/>
      <c r="BC1704" s="30"/>
      <c r="BD1704" s="30"/>
      <c r="BE1704" s="30"/>
      <c r="BF1704" s="30"/>
      <c r="BG1704" s="30"/>
      <c r="BH1704" s="30"/>
      <c r="BI1704" s="30"/>
      <c r="BJ1704" s="30"/>
      <c r="BK1704" s="30"/>
      <c r="BL1704" s="30"/>
      <c r="BM1704" s="30"/>
      <c r="BN1704" s="30"/>
      <c r="BO1704" s="30"/>
      <c r="BP1704" s="30"/>
      <c r="BQ1704" s="30"/>
      <c r="BR1704" s="30"/>
      <c r="BS1704" s="30"/>
      <c r="BT1704" s="30"/>
      <c r="BU1704" s="30"/>
      <c r="BV1704" s="30"/>
      <c r="BW1704" s="30"/>
      <c r="BX1704" s="30"/>
      <c r="BY1704" s="30"/>
      <c r="BZ1704" s="30"/>
      <c r="CA1704" s="30"/>
      <c r="CB1704" s="30"/>
      <c r="CC1704" s="30"/>
      <c r="CD1704" s="30"/>
      <c r="CE1704" s="30"/>
      <c r="CF1704" s="30"/>
      <c r="CG1704" s="30"/>
      <c r="CH1704" s="30"/>
      <c r="CI1704" s="30"/>
      <c r="CJ1704" s="30"/>
      <c r="CK1704" s="30"/>
      <c r="CL1704" s="30"/>
      <c r="CM1704" s="30"/>
      <c r="CN1704" s="30"/>
      <c r="CO1704" s="30"/>
      <c r="CP1704" s="30"/>
      <c r="CQ1704" s="30"/>
      <c r="CR1704" s="30"/>
    </row>
    <row r="1705" spans="1:96" x14ac:dyDescent="0.25">
      <c r="A1705" s="30" t="s">
        <v>662</v>
      </c>
      <c r="B1705" s="30">
        <v>8086</v>
      </c>
      <c r="C1705" s="30" t="s">
        <v>2642</v>
      </c>
      <c r="D1705" s="30">
        <v>880</v>
      </c>
      <c r="E1705" s="30"/>
      <c r="F1705" s="30"/>
      <c r="G1705" s="30"/>
      <c r="H1705" s="30"/>
      <c r="I1705" s="30"/>
      <c r="J1705" s="30"/>
      <c r="K1705" s="30"/>
      <c r="L1705" s="30"/>
      <c r="M1705" s="30"/>
      <c r="N1705" s="30"/>
      <c r="O1705" s="30"/>
      <c r="P1705" s="30"/>
      <c r="Q1705" s="30"/>
      <c r="R1705" s="30"/>
      <c r="S1705" s="30"/>
      <c r="T1705" s="30"/>
      <c r="U1705" s="30"/>
      <c r="V1705" s="30"/>
      <c r="W1705" s="30"/>
      <c r="X1705" s="30"/>
      <c r="Y1705" s="30"/>
      <c r="Z1705" s="30"/>
      <c r="AA1705" s="30"/>
      <c r="AB1705" s="30"/>
      <c r="AC1705" s="30"/>
      <c r="AD1705" s="30"/>
      <c r="AE1705" s="30"/>
      <c r="AF1705" s="30"/>
      <c r="AG1705" s="30"/>
      <c r="AH1705" s="30"/>
      <c r="AI1705" s="30"/>
      <c r="AJ1705" s="30"/>
      <c r="AK1705" s="30"/>
      <c r="AL1705" s="30"/>
      <c r="AM1705" s="30"/>
      <c r="AN1705" s="30"/>
      <c r="AO1705" s="30"/>
      <c r="AP1705" s="30"/>
      <c r="AQ1705" s="30"/>
      <c r="AR1705" s="30"/>
      <c r="AS1705" s="30"/>
      <c r="AT1705" s="30"/>
      <c r="AU1705" s="30"/>
      <c r="AV1705" s="30"/>
      <c r="AW1705" s="30"/>
      <c r="AX1705" s="30"/>
      <c r="AY1705" s="30"/>
      <c r="AZ1705" s="30"/>
      <c r="BA1705" s="30"/>
      <c r="BB1705" s="30"/>
      <c r="BC1705" s="30"/>
      <c r="BD1705" s="30"/>
      <c r="BE1705" s="30"/>
      <c r="BF1705" s="30"/>
      <c r="BG1705" s="30"/>
      <c r="BH1705" s="30"/>
      <c r="BI1705" s="30"/>
      <c r="BJ1705" s="30"/>
      <c r="BK1705" s="30"/>
      <c r="BL1705" s="30"/>
      <c r="BM1705" s="30"/>
      <c r="BN1705" s="30"/>
      <c r="BO1705" s="30"/>
      <c r="BP1705" s="30"/>
      <c r="BQ1705" s="30"/>
      <c r="BR1705" s="30"/>
      <c r="BS1705" s="30"/>
      <c r="BT1705" s="30"/>
      <c r="BU1705" s="30"/>
      <c r="BV1705" s="30"/>
      <c r="BW1705" s="30"/>
      <c r="BX1705" s="30"/>
      <c r="BY1705" s="30"/>
      <c r="BZ1705" s="30"/>
      <c r="CA1705" s="30"/>
      <c r="CB1705" s="30"/>
      <c r="CC1705" s="30"/>
      <c r="CD1705" s="30"/>
      <c r="CE1705" s="30"/>
      <c r="CF1705" s="30"/>
      <c r="CG1705" s="30"/>
      <c r="CH1705" s="30"/>
      <c r="CI1705" s="30"/>
      <c r="CJ1705" s="30"/>
      <c r="CK1705" s="30"/>
      <c r="CL1705" s="30"/>
      <c r="CM1705" s="30"/>
      <c r="CN1705" s="30"/>
      <c r="CO1705" s="30"/>
      <c r="CP1705" s="30"/>
      <c r="CQ1705" s="30"/>
      <c r="CR1705" s="30"/>
    </row>
    <row r="1706" spans="1:96" x14ac:dyDescent="0.25">
      <c r="A1706" s="30" t="s">
        <v>663</v>
      </c>
      <c r="B1706" s="30">
        <v>8082</v>
      </c>
      <c r="C1706" s="30" t="s">
        <v>2804</v>
      </c>
      <c r="D1706" s="30">
        <v>2690</v>
      </c>
      <c r="E1706" s="30"/>
      <c r="F1706" s="30"/>
      <c r="G1706" s="30"/>
      <c r="H1706" s="30"/>
      <c r="I1706" s="30"/>
      <c r="J1706" s="30"/>
      <c r="K1706" s="30"/>
      <c r="L1706" s="30"/>
      <c r="M1706" s="30"/>
      <c r="N1706" s="30"/>
      <c r="O1706" s="30"/>
      <c r="P1706" s="30"/>
      <c r="Q1706" s="30"/>
      <c r="R1706" s="30"/>
      <c r="S1706" s="30"/>
      <c r="T1706" s="30"/>
      <c r="U1706" s="30"/>
      <c r="V1706" s="30"/>
      <c r="W1706" s="30"/>
      <c r="X1706" s="30"/>
      <c r="Y1706" s="30"/>
      <c r="Z1706" s="30"/>
      <c r="AA1706" s="30"/>
      <c r="AB1706" s="30"/>
      <c r="AC1706" s="30"/>
      <c r="AD1706" s="30"/>
      <c r="AE1706" s="30"/>
      <c r="AF1706" s="30"/>
      <c r="AG1706" s="30"/>
      <c r="AH1706" s="30"/>
      <c r="AI1706" s="30"/>
      <c r="AJ1706" s="30"/>
      <c r="AK1706" s="30"/>
      <c r="AL1706" s="30"/>
      <c r="AM1706" s="30"/>
      <c r="AN1706" s="30"/>
      <c r="AO1706" s="30"/>
      <c r="AP1706" s="30"/>
      <c r="AQ1706" s="30"/>
      <c r="AR1706" s="30"/>
      <c r="AS1706" s="30"/>
      <c r="AT1706" s="30"/>
      <c r="AU1706" s="30"/>
      <c r="AV1706" s="30"/>
      <c r="AW1706" s="30"/>
      <c r="AX1706" s="30"/>
      <c r="AY1706" s="30"/>
      <c r="AZ1706" s="30"/>
      <c r="BA1706" s="30"/>
      <c r="BB1706" s="30"/>
      <c r="BC1706" s="30"/>
      <c r="BD1706" s="30"/>
      <c r="BE1706" s="30"/>
      <c r="BF1706" s="30"/>
      <c r="BG1706" s="30"/>
      <c r="BH1706" s="30"/>
      <c r="BI1706" s="30"/>
      <c r="BJ1706" s="30"/>
      <c r="BK1706" s="30"/>
      <c r="BL1706" s="30"/>
      <c r="BM1706" s="30"/>
      <c r="BN1706" s="30"/>
      <c r="BO1706" s="30"/>
      <c r="BP1706" s="30"/>
      <c r="BQ1706" s="30"/>
      <c r="BR1706" s="30"/>
      <c r="BS1706" s="30"/>
      <c r="BT1706" s="30"/>
      <c r="BU1706" s="30"/>
      <c r="BV1706" s="30"/>
      <c r="BW1706" s="30"/>
      <c r="BX1706" s="30"/>
      <c r="BY1706" s="30"/>
      <c r="BZ1706" s="30"/>
      <c r="CA1706" s="30"/>
      <c r="CB1706" s="30"/>
      <c r="CC1706" s="30"/>
      <c r="CD1706" s="30"/>
      <c r="CE1706" s="30"/>
      <c r="CF1706" s="30"/>
      <c r="CG1706" s="30"/>
      <c r="CH1706" s="30"/>
      <c r="CI1706" s="30"/>
      <c r="CJ1706" s="30"/>
      <c r="CK1706" s="30"/>
      <c r="CL1706" s="30"/>
      <c r="CM1706" s="30"/>
      <c r="CN1706" s="30"/>
      <c r="CO1706" s="30"/>
      <c r="CP1706" s="30"/>
      <c r="CQ1706" s="30"/>
      <c r="CR1706" s="30"/>
    </row>
    <row r="1707" spans="1:96" x14ac:dyDescent="0.25">
      <c r="A1707" s="30" t="s">
        <v>664</v>
      </c>
      <c r="B1707" s="30">
        <v>8102</v>
      </c>
      <c r="C1707" s="30" t="s">
        <v>2666</v>
      </c>
      <c r="D1707" s="30">
        <v>1420</v>
      </c>
      <c r="E1707" s="30"/>
      <c r="F1707" s="30"/>
      <c r="G1707" s="30"/>
      <c r="H1707" s="30"/>
      <c r="I1707" s="30"/>
      <c r="J1707" s="30"/>
      <c r="K1707" s="30"/>
      <c r="L1707" s="30"/>
      <c r="M1707" s="30"/>
      <c r="N1707" s="30"/>
      <c r="O1707" s="30"/>
      <c r="P1707" s="30"/>
      <c r="Q1707" s="30"/>
      <c r="R1707" s="30"/>
      <c r="S1707" s="30"/>
      <c r="T1707" s="30"/>
      <c r="U1707" s="30"/>
      <c r="V1707" s="30"/>
      <c r="W1707" s="30"/>
      <c r="X1707" s="30"/>
      <c r="Y1707" s="30"/>
      <c r="Z1707" s="30"/>
      <c r="AA1707" s="30"/>
      <c r="AB1707" s="30"/>
      <c r="AC1707" s="30"/>
      <c r="AD1707" s="30"/>
      <c r="AE1707" s="30"/>
      <c r="AF1707" s="30"/>
      <c r="AG1707" s="30"/>
      <c r="AH1707" s="30"/>
      <c r="AI1707" s="30"/>
      <c r="AJ1707" s="30"/>
      <c r="AK1707" s="30"/>
      <c r="AL1707" s="30"/>
      <c r="AM1707" s="30"/>
      <c r="AN1707" s="30"/>
      <c r="AO1707" s="30"/>
      <c r="AP1707" s="30"/>
      <c r="AQ1707" s="30"/>
      <c r="AR1707" s="30"/>
      <c r="AS1707" s="30"/>
      <c r="AT1707" s="30"/>
      <c r="AU1707" s="30"/>
      <c r="AV1707" s="30"/>
      <c r="AW1707" s="30"/>
      <c r="AX1707" s="30"/>
      <c r="AY1707" s="30"/>
      <c r="AZ1707" s="30"/>
      <c r="BA1707" s="30"/>
      <c r="BB1707" s="30"/>
      <c r="BC1707" s="30"/>
      <c r="BD1707" s="30"/>
      <c r="BE1707" s="30"/>
      <c r="BF1707" s="30"/>
      <c r="BG1707" s="30"/>
      <c r="BH1707" s="30"/>
      <c r="BI1707" s="30"/>
      <c r="BJ1707" s="30"/>
      <c r="BK1707" s="30"/>
      <c r="BL1707" s="30"/>
      <c r="BM1707" s="30"/>
      <c r="BN1707" s="30"/>
      <c r="BO1707" s="30"/>
      <c r="BP1707" s="30"/>
      <c r="BQ1707" s="30"/>
      <c r="BR1707" s="30"/>
      <c r="BS1707" s="30"/>
      <c r="BT1707" s="30"/>
      <c r="BU1707" s="30"/>
      <c r="BV1707" s="30"/>
      <c r="BW1707" s="30"/>
      <c r="BX1707" s="30"/>
      <c r="BY1707" s="30"/>
      <c r="BZ1707" s="30"/>
      <c r="CA1707" s="30"/>
      <c r="CB1707" s="30"/>
      <c r="CC1707" s="30"/>
      <c r="CD1707" s="30"/>
      <c r="CE1707" s="30"/>
      <c r="CF1707" s="30"/>
      <c r="CG1707" s="30"/>
      <c r="CH1707" s="30"/>
      <c r="CI1707" s="30"/>
      <c r="CJ1707" s="30"/>
      <c r="CK1707" s="30"/>
      <c r="CL1707" s="30"/>
      <c r="CM1707" s="30"/>
      <c r="CN1707" s="30"/>
      <c r="CO1707" s="30"/>
      <c r="CP1707" s="30"/>
      <c r="CQ1707" s="30"/>
      <c r="CR1707" s="30"/>
    </row>
    <row r="1708" spans="1:96" x14ac:dyDescent="0.25">
      <c r="A1708" s="30" t="s">
        <v>665</v>
      </c>
      <c r="B1708" s="30">
        <v>8110</v>
      </c>
      <c r="C1708" s="30" t="s">
        <v>2640</v>
      </c>
      <c r="D1708" s="30">
        <v>2700</v>
      </c>
      <c r="E1708" s="30"/>
      <c r="F1708" s="30"/>
      <c r="G1708" s="30"/>
      <c r="H1708" s="30"/>
      <c r="I1708" s="30"/>
      <c r="J1708" s="30"/>
      <c r="K1708" s="30"/>
      <c r="L1708" s="30"/>
      <c r="M1708" s="30"/>
      <c r="N1708" s="30"/>
      <c r="O1708" s="30"/>
      <c r="P1708" s="30"/>
      <c r="Q1708" s="30"/>
      <c r="R1708" s="30"/>
      <c r="S1708" s="30"/>
      <c r="T1708" s="30"/>
      <c r="U1708" s="30"/>
      <c r="V1708" s="30"/>
      <c r="W1708" s="30"/>
      <c r="X1708" s="30"/>
      <c r="Y1708" s="30"/>
      <c r="Z1708" s="30"/>
      <c r="AA1708" s="30"/>
      <c r="AB1708" s="30"/>
      <c r="AC1708" s="30"/>
      <c r="AD1708" s="30"/>
      <c r="AE1708" s="30"/>
      <c r="AF1708" s="30"/>
      <c r="AG1708" s="30"/>
      <c r="AH1708" s="30"/>
      <c r="AI1708" s="30"/>
      <c r="AJ1708" s="30"/>
      <c r="AK1708" s="30"/>
      <c r="AL1708" s="30"/>
      <c r="AM1708" s="30"/>
      <c r="AN1708" s="30"/>
      <c r="AO1708" s="30"/>
      <c r="AP1708" s="30"/>
      <c r="AQ1708" s="30"/>
      <c r="AR1708" s="30"/>
      <c r="AS1708" s="30"/>
      <c r="AT1708" s="30"/>
      <c r="AU1708" s="30"/>
      <c r="AV1708" s="30"/>
      <c r="AW1708" s="30"/>
      <c r="AX1708" s="30"/>
      <c r="AY1708" s="30"/>
      <c r="AZ1708" s="30"/>
      <c r="BA1708" s="30"/>
      <c r="BB1708" s="30"/>
      <c r="BC1708" s="30"/>
      <c r="BD1708" s="30"/>
      <c r="BE1708" s="30"/>
      <c r="BF1708" s="30"/>
      <c r="BG1708" s="30"/>
      <c r="BH1708" s="30"/>
      <c r="BI1708" s="30"/>
      <c r="BJ1708" s="30"/>
      <c r="BK1708" s="30"/>
      <c r="BL1708" s="30"/>
      <c r="BM1708" s="30"/>
      <c r="BN1708" s="30"/>
      <c r="BO1708" s="30"/>
      <c r="BP1708" s="30"/>
      <c r="BQ1708" s="30"/>
      <c r="BR1708" s="30"/>
      <c r="BS1708" s="30"/>
      <c r="BT1708" s="30"/>
      <c r="BU1708" s="30"/>
      <c r="BV1708" s="30"/>
      <c r="BW1708" s="30"/>
      <c r="BX1708" s="30"/>
      <c r="BY1708" s="30"/>
      <c r="BZ1708" s="30"/>
      <c r="CA1708" s="30"/>
      <c r="CB1708" s="30"/>
      <c r="CC1708" s="30"/>
      <c r="CD1708" s="30"/>
      <c r="CE1708" s="30"/>
      <c r="CF1708" s="30"/>
      <c r="CG1708" s="30"/>
      <c r="CH1708" s="30"/>
      <c r="CI1708" s="30"/>
      <c r="CJ1708" s="30"/>
      <c r="CK1708" s="30"/>
      <c r="CL1708" s="30"/>
      <c r="CM1708" s="30"/>
      <c r="CN1708" s="30"/>
      <c r="CO1708" s="30"/>
      <c r="CP1708" s="30"/>
      <c r="CQ1708" s="30"/>
      <c r="CR1708" s="30"/>
    </row>
    <row r="1709" spans="1:96" x14ac:dyDescent="0.25">
      <c r="A1709" s="30" t="s">
        <v>666</v>
      </c>
      <c r="B1709" s="30">
        <v>8078</v>
      </c>
      <c r="C1709" s="30" t="s">
        <v>2696</v>
      </c>
      <c r="D1709" s="30">
        <v>180</v>
      </c>
      <c r="E1709" s="30"/>
      <c r="F1709" s="30"/>
      <c r="G1709" s="30"/>
      <c r="H1709" s="30"/>
      <c r="I1709" s="30"/>
      <c r="J1709" s="30"/>
      <c r="K1709" s="30"/>
      <c r="L1709" s="30"/>
      <c r="M1709" s="30"/>
      <c r="N1709" s="30"/>
      <c r="O1709" s="30"/>
      <c r="P1709" s="30"/>
      <c r="Q1709" s="30"/>
      <c r="R1709" s="30"/>
      <c r="S1709" s="30"/>
      <c r="T1709" s="30"/>
      <c r="U1709" s="30"/>
      <c r="V1709" s="30"/>
      <c r="W1709" s="30"/>
      <c r="X1709" s="30"/>
      <c r="Y1709" s="30"/>
      <c r="Z1709" s="30"/>
      <c r="AA1709" s="30"/>
      <c r="AB1709" s="30"/>
      <c r="AC1709" s="30"/>
      <c r="AD1709" s="30"/>
      <c r="AE1709" s="30"/>
      <c r="AF1709" s="30"/>
      <c r="AG1709" s="30"/>
      <c r="AH1709" s="30"/>
      <c r="AI1709" s="30"/>
      <c r="AJ1709" s="30"/>
      <c r="AK1709" s="30"/>
      <c r="AL1709" s="30"/>
      <c r="AM1709" s="30"/>
      <c r="AN1709" s="30"/>
      <c r="AO1709" s="30"/>
      <c r="AP1709" s="30"/>
      <c r="AQ1709" s="30"/>
      <c r="AR1709" s="30"/>
      <c r="AS1709" s="30"/>
      <c r="AT1709" s="30"/>
      <c r="AU1709" s="30"/>
      <c r="AV1709" s="30"/>
      <c r="AW1709" s="30"/>
      <c r="AX1709" s="30"/>
      <c r="AY1709" s="30"/>
      <c r="AZ1709" s="30"/>
      <c r="BA1709" s="30"/>
      <c r="BB1709" s="30"/>
      <c r="BC1709" s="30"/>
      <c r="BD1709" s="30"/>
      <c r="BE1709" s="30"/>
      <c r="BF1709" s="30"/>
      <c r="BG1709" s="30"/>
      <c r="BH1709" s="30"/>
      <c r="BI1709" s="30"/>
      <c r="BJ1709" s="30"/>
      <c r="BK1709" s="30"/>
      <c r="BL1709" s="30"/>
      <c r="BM1709" s="30"/>
      <c r="BN1709" s="30"/>
      <c r="BO1709" s="30"/>
      <c r="BP1709" s="30"/>
      <c r="BQ1709" s="30"/>
      <c r="BR1709" s="30"/>
      <c r="BS1709" s="30"/>
      <c r="BT1709" s="30"/>
      <c r="BU1709" s="30"/>
      <c r="BV1709" s="30"/>
      <c r="BW1709" s="30"/>
      <c r="BX1709" s="30"/>
      <c r="BY1709" s="30"/>
      <c r="BZ1709" s="30"/>
      <c r="CA1709" s="30"/>
      <c r="CB1709" s="30"/>
      <c r="CC1709" s="30"/>
      <c r="CD1709" s="30"/>
      <c r="CE1709" s="30"/>
      <c r="CF1709" s="30"/>
      <c r="CG1709" s="30"/>
      <c r="CH1709" s="30"/>
      <c r="CI1709" s="30"/>
      <c r="CJ1709" s="30"/>
      <c r="CK1709" s="30"/>
      <c r="CL1709" s="30"/>
      <c r="CM1709" s="30"/>
      <c r="CN1709" s="30"/>
      <c r="CO1709" s="30"/>
      <c r="CP1709" s="30"/>
      <c r="CQ1709" s="30"/>
      <c r="CR1709" s="30"/>
    </row>
    <row r="1710" spans="1:96" x14ac:dyDescent="0.25">
      <c r="A1710" s="30" t="s">
        <v>667</v>
      </c>
      <c r="B1710" s="30">
        <v>8116</v>
      </c>
      <c r="C1710" s="30" t="s">
        <v>2804</v>
      </c>
      <c r="D1710" s="30">
        <v>2690</v>
      </c>
      <c r="E1710" s="30"/>
      <c r="F1710" s="30"/>
      <c r="G1710" s="30"/>
      <c r="H1710" s="30"/>
      <c r="I1710" s="30"/>
      <c r="J1710" s="30"/>
      <c r="K1710" s="30"/>
      <c r="L1710" s="30"/>
      <c r="M1710" s="30"/>
      <c r="N1710" s="30"/>
      <c r="O1710" s="30"/>
      <c r="P1710" s="30"/>
      <c r="Q1710" s="30"/>
      <c r="R1710" s="30"/>
      <c r="S1710" s="30"/>
      <c r="T1710" s="30"/>
      <c r="U1710" s="30"/>
      <c r="V1710" s="30"/>
      <c r="W1710" s="30"/>
      <c r="X1710" s="30"/>
      <c r="Y1710" s="30"/>
      <c r="Z1710" s="30"/>
      <c r="AA1710" s="30"/>
      <c r="AB1710" s="30"/>
      <c r="AC1710" s="30"/>
      <c r="AD1710" s="30"/>
      <c r="AE1710" s="30"/>
      <c r="AF1710" s="30"/>
      <c r="AG1710" s="30"/>
      <c r="AH1710" s="30"/>
      <c r="AI1710" s="30"/>
      <c r="AJ1710" s="30"/>
      <c r="AK1710" s="30"/>
      <c r="AL1710" s="30"/>
      <c r="AM1710" s="30"/>
      <c r="AN1710" s="30"/>
      <c r="AO1710" s="30"/>
      <c r="AP1710" s="30"/>
      <c r="AQ1710" s="30"/>
      <c r="AR1710" s="30"/>
      <c r="AS1710" s="30"/>
      <c r="AT1710" s="30"/>
      <c r="AU1710" s="30"/>
      <c r="AV1710" s="30"/>
      <c r="AW1710" s="30"/>
      <c r="AX1710" s="30"/>
      <c r="AY1710" s="30"/>
      <c r="AZ1710" s="30"/>
      <c r="BA1710" s="30"/>
      <c r="BB1710" s="30"/>
      <c r="BC1710" s="30"/>
      <c r="BD1710" s="30"/>
      <c r="BE1710" s="30"/>
      <c r="BF1710" s="30"/>
      <c r="BG1710" s="30"/>
      <c r="BH1710" s="30"/>
      <c r="BI1710" s="30"/>
      <c r="BJ1710" s="30"/>
      <c r="BK1710" s="30"/>
      <c r="BL1710" s="30"/>
      <c r="BM1710" s="30"/>
      <c r="BN1710" s="30"/>
      <c r="BO1710" s="30"/>
      <c r="BP1710" s="30"/>
      <c r="BQ1710" s="30"/>
      <c r="BR1710" s="30"/>
      <c r="BS1710" s="30"/>
      <c r="BT1710" s="30"/>
      <c r="BU1710" s="30"/>
      <c r="BV1710" s="30"/>
      <c r="BW1710" s="30"/>
      <c r="BX1710" s="30"/>
      <c r="BY1710" s="30"/>
      <c r="BZ1710" s="30"/>
      <c r="CA1710" s="30"/>
      <c r="CB1710" s="30"/>
      <c r="CC1710" s="30"/>
      <c r="CD1710" s="30"/>
      <c r="CE1710" s="30"/>
      <c r="CF1710" s="30"/>
      <c r="CG1710" s="30"/>
      <c r="CH1710" s="30"/>
      <c r="CI1710" s="30"/>
      <c r="CJ1710" s="30"/>
      <c r="CK1710" s="30"/>
      <c r="CL1710" s="30"/>
      <c r="CM1710" s="30"/>
      <c r="CN1710" s="30"/>
      <c r="CO1710" s="30"/>
      <c r="CP1710" s="30"/>
      <c r="CQ1710" s="30"/>
      <c r="CR1710" s="30"/>
    </row>
    <row r="1711" spans="1:96" x14ac:dyDescent="0.25">
      <c r="A1711" s="30" t="s">
        <v>668</v>
      </c>
      <c r="B1711" s="30">
        <v>8118</v>
      </c>
      <c r="C1711" s="30" t="s">
        <v>2913</v>
      </c>
      <c r="D1711" s="30">
        <v>2610</v>
      </c>
      <c r="E1711" s="30"/>
      <c r="F1711" s="30"/>
      <c r="G1711" s="30"/>
      <c r="H1711" s="30"/>
      <c r="I1711" s="30"/>
      <c r="J1711" s="30"/>
      <c r="K1711" s="30"/>
      <c r="L1711" s="30"/>
      <c r="M1711" s="30"/>
      <c r="N1711" s="30"/>
      <c r="O1711" s="30"/>
      <c r="P1711" s="30"/>
      <c r="Q1711" s="30"/>
      <c r="R1711" s="30"/>
      <c r="S1711" s="30"/>
      <c r="T1711" s="30"/>
      <c r="U1711" s="30"/>
      <c r="V1711" s="30"/>
      <c r="W1711" s="30"/>
      <c r="X1711" s="30"/>
      <c r="Y1711" s="30"/>
      <c r="Z1711" s="30"/>
      <c r="AA1711" s="30"/>
      <c r="AB1711" s="30"/>
      <c r="AC1711" s="30"/>
      <c r="AD1711" s="30"/>
      <c r="AE1711" s="30"/>
      <c r="AF1711" s="30"/>
      <c r="AG1711" s="30"/>
      <c r="AH1711" s="30"/>
      <c r="AI1711" s="30"/>
      <c r="AJ1711" s="30"/>
      <c r="AK1711" s="30"/>
      <c r="AL1711" s="30"/>
      <c r="AM1711" s="30"/>
      <c r="AN1711" s="30"/>
      <c r="AO1711" s="30"/>
      <c r="AP1711" s="30"/>
      <c r="AQ1711" s="30"/>
      <c r="AR1711" s="30"/>
      <c r="AS1711" s="30"/>
      <c r="AT1711" s="30"/>
      <c r="AU1711" s="30"/>
      <c r="AV1711" s="30"/>
      <c r="AW1711" s="30"/>
      <c r="AX1711" s="30"/>
      <c r="AY1711" s="30"/>
      <c r="AZ1711" s="30"/>
      <c r="BA1711" s="30"/>
      <c r="BB1711" s="30"/>
      <c r="BC1711" s="30"/>
      <c r="BD1711" s="30"/>
      <c r="BE1711" s="30"/>
      <c r="BF1711" s="30"/>
      <c r="BG1711" s="30"/>
      <c r="BH1711" s="30"/>
      <c r="BI1711" s="30"/>
      <c r="BJ1711" s="30"/>
      <c r="BK1711" s="30"/>
      <c r="BL1711" s="30"/>
      <c r="BM1711" s="30"/>
      <c r="BN1711" s="30"/>
      <c r="BO1711" s="30"/>
      <c r="BP1711" s="30"/>
      <c r="BQ1711" s="30"/>
      <c r="BR1711" s="30"/>
      <c r="BS1711" s="30"/>
      <c r="BT1711" s="30"/>
      <c r="BU1711" s="30"/>
      <c r="BV1711" s="30"/>
      <c r="BW1711" s="30"/>
      <c r="BX1711" s="30"/>
      <c r="BY1711" s="30"/>
      <c r="BZ1711" s="30"/>
      <c r="CA1711" s="30"/>
      <c r="CB1711" s="30"/>
      <c r="CC1711" s="30"/>
      <c r="CD1711" s="30"/>
      <c r="CE1711" s="30"/>
      <c r="CF1711" s="30"/>
      <c r="CG1711" s="30"/>
      <c r="CH1711" s="30"/>
      <c r="CI1711" s="30"/>
      <c r="CJ1711" s="30"/>
      <c r="CK1711" s="30"/>
      <c r="CL1711" s="30"/>
      <c r="CM1711" s="30"/>
      <c r="CN1711" s="30"/>
      <c r="CO1711" s="30"/>
      <c r="CP1711" s="30"/>
      <c r="CQ1711" s="30"/>
      <c r="CR1711" s="30"/>
    </row>
    <row r="1712" spans="1:96" x14ac:dyDescent="0.25">
      <c r="A1712" s="30" t="s">
        <v>669</v>
      </c>
      <c r="B1712" s="30">
        <v>8126</v>
      </c>
      <c r="C1712" s="30" t="s">
        <v>2647</v>
      </c>
      <c r="D1712" s="30">
        <v>900</v>
      </c>
      <c r="E1712" s="30"/>
      <c r="F1712" s="30"/>
      <c r="G1712" s="30"/>
      <c r="H1712" s="30"/>
      <c r="I1712" s="30"/>
      <c r="J1712" s="30"/>
      <c r="K1712" s="30"/>
      <c r="L1712" s="30"/>
      <c r="M1712" s="30"/>
      <c r="N1712" s="30"/>
      <c r="O1712" s="30"/>
      <c r="P1712" s="30"/>
      <c r="Q1712" s="30"/>
      <c r="R1712" s="30"/>
      <c r="S1712" s="30"/>
      <c r="T1712" s="30"/>
      <c r="U1712" s="30"/>
      <c r="V1712" s="30"/>
      <c r="W1712" s="30"/>
      <c r="X1712" s="30"/>
      <c r="Y1712" s="30"/>
      <c r="Z1712" s="30"/>
      <c r="AA1712" s="30"/>
      <c r="AB1712" s="30"/>
      <c r="AC1712" s="30"/>
      <c r="AD1712" s="30"/>
      <c r="AE1712" s="30"/>
      <c r="AF1712" s="30"/>
      <c r="AG1712" s="30"/>
      <c r="AH1712" s="30"/>
      <c r="AI1712" s="30"/>
      <c r="AJ1712" s="30"/>
      <c r="AK1712" s="30"/>
      <c r="AL1712" s="30"/>
      <c r="AM1712" s="30"/>
      <c r="AN1712" s="30"/>
      <c r="AO1712" s="30"/>
      <c r="AP1712" s="30"/>
      <c r="AQ1712" s="30"/>
      <c r="AR1712" s="30"/>
      <c r="AS1712" s="30"/>
      <c r="AT1712" s="30"/>
      <c r="AU1712" s="30"/>
      <c r="AV1712" s="30"/>
      <c r="AW1712" s="30"/>
      <c r="AX1712" s="30"/>
      <c r="AY1712" s="30"/>
      <c r="AZ1712" s="30"/>
      <c r="BA1712" s="30"/>
      <c r="BB1712" s="30"/>
      <c r="BC1712" s="30"/>
      <c r="BD1712" s="30"/>
      <c r="BE1712" s="30"/>
      <c r="BF1712" s="30"/>
      <c r="BG1712" s="30"/>
      <c r="BH1712" s="30"/>
      <c r="BI1712" s="30"/>
      <c r="BJ1712" s="30"/>
      <c r="BK1712" s="30"/>
      <c r="BL1712" s="30"/>
      <c r="BM1712" s="30"/>
      <c r="BN1712" s="30"/>
      <c r="BO1712" s="30"/>
      <c r="BP1712" s="30"/>
      <c r="BQ1712" s="30"/>
      <c r="BR1712" s="30"/>
      <c r="BS1712" s="30"/>
      <c r="BT1712" s="30"/>
      <c r="BU1712" s="30"/>
      <c r="BV1712" s="30"/>
      <c r="BW1712" s="30"/>
      <c r="BX1712" s="30"/>
      <c r="BY1712" s="30"/>
      <c r="BZ1712" s="30"/>
      <c r="CA1712" s="30"/>
      <c r="CB1712" s="30"/>
      <c r="CC1712" s="30"/>
      <c r="CD1712" s="30"/>
      <c r="CE1712" s="30"/>
      <c r="CF1712" s="30"/>
      <c r="CG1712" s="30"/>
      <c r="CH1712" s="30"/>
      <c r="CI1712" s="30"/>
      <c r="CJ1712" s="30"/>
      <c r="CK1712" s="30"/>
      <c r="CL1712" s="30"/>
      <c r="CM1712" s="30"/>
      <c r="CN1712" s="30"/>
      <c r="CO1712" s="30"/>
      <c r="CP1712" s="30"/>
      <c r="CQ1712" s="30"/>
      <c r="CR1712" s="30"/>
    </row>
    <row r="1713" spans="1:96" x14ac:dyDescent="0.25">
      <c r="A1713" s="30" t="s">
        <v>670</v>
      </c>
      <c r="B1713" s="30">
        <v>8119</v>
      </c>
      <c r="C1713" s="30" t="s">
        <v>2992</v>
      </c>
      <c r="D1713" s="30">
        <v>2780</v>
      </c>
      <c r="E1713" s="30"/>
      <c r="F1713" s="30"/>
      <c r="G1713" s="30"/>
      <c r="H1713" s="30"/>
      <c r="I1713" s="30"/>
      <c r="J1713" s="30"/>
      <c r="K1713" s="30"/>
      <c r="L1713" s="30"/>
      <c r="M1713" s="30"/>
      <c r="N1713" s="30"/>
      <c r="O1713" s="30"/>
      <c r="P1713" s="30"/>
      <c r="Q1713" s="30"/>
      <c r="R1713" s="30"/>
      <c r="S1713" s="30"/>
      <c r="T1713" s="30"/>
      <c r="U1713" s="30"/>
      <c r="V1713" s="30"/>
      <c r="W1713" s="30"/>
      <c r="X1713" s="30"/>
      <c r="Y1713" s="30"/>
      <c r="Z1713" s="30"/>
      <c r="AA1713" s="30"/>
      <c r="AB1713" s="30"/>
      <c r="AC1713" s="30"/>
      <c r="AD1713" s="30"/>
      <c r="AE1713" s="30"/>
      <c r="AF1713" s="30"/>
      <c r="AG1713" s="30"/>
      <c r="AH1713" s="30"/>
      <c r="AI1713" s="30"/>
      <c r="AJ1713" s="30"/>
      <c r="AK1713" s="30"/>
      <c r="AL1713" s="30"/>
      <c r="AM1713" s="30"/>
      <c r="AN1713" s="30"/>
      <c r="AO1713" s="30"/>
      <c r="AP1713" s="30"/>
      <c r="AQ1713" s="30"/>
      <c r="AR1713" s="30"/>
      <c r="AS1713" s="30"/>
      <c r="AT1713" s="30"/>
      <c r="AU1713" s="30"/>
      <c r="AV1713" s="30"/>
      <c r="AW1713" s="30"/>
      <c r="AX1713" s="30"/>
      <c r="AY1713" s="30"/>
      <c r="AZ1713" s="30"/>
      <c r="BA1713" s="30"/>
      <c r="BB1713" s="30"/>
      <c r="BC1713" s="30"/>
      <c r="BD1713" s="30"/>
      <c r="BE1713" s="30"/>
      <c r="BF1713" s="30"/>
      <c r="BG1713" s="30"/>
      <c r="BH1713" s="30"/>
      <c r="BI1713" s="30"/>
      <c r="BJ1713" s="30"/>
      <c r="BK1713" s="30"/>
      <c r="BL1713" s="30"/>
      <c r="BM1713" s="30"/>
      <c r="BN1713" s="30"/>
      <c r="BO1713" s="30"/>
      <c r="BP1713" s="30"/>
      <c r="BQ1713" s="30"/>
      <c r="BR1713" s="30"/>
      <c r="BS1713" s="30"/>
      <c r="BT1713" s="30"/>
      <c r="BU1713" s="30"/>
      <c r="BV1713" s="30"/>
      <c r="BW1713" s="30"/>
      <c r="BX1713" s="30"/>
      <c r="BY1713" s="30"/>
      <c r="BZ1713" s="30"/>
      <c r="CA1713" s="30"/>
      <c r="CB1713" s="30"/>
      <c r="CC1713" s="30"/>
      <c r="CD1713" s="30"/>
      <c r="CE1713" s="30"/>
      <c r="CF1713" s="30"/>
      <c r="CG1713" s="30"/>
      <c r="CH1713" s="30"/>
      <c r="CI1713" s="30"/>
      <c r="CJ1713" s="30"/>
      <c r="CK1713" s="30"/>
      <c r="CL1713" s="30"/>
      <c r="CM1713" s="30"/>
      <c r="CN1713" s="30"/>
      <c r="CO1713" s="30"/>
      <c r="CP1713" s="30"/>
      <c r="CQ1713" s="30"/>
      <c r="CR1713" s="30"/>
    </row>
    <row r="1714" spans="1:96" x14ac:dyDescent="0.25">
      <c r="A1714" s="30" t="s">
        <v>671</v>
      </c>
      <c r="B1714" s="30">
        <v>8120</v>
      </c>
      <c r="C1714" s="30" t="s">
        <v>2992</v>
      </c>
      <c r="D1714" s="30">
        <v>2780</v>
      </c>
      <c r="E1714" s="30"/>
      <c r="F1714" s="30"/>
      <c r="G1714" s="30"/>
      <c r="H1714" s="30"/>
      <c r="I1714" s="30"/>
      <c r="J1714" s="30"/>
      <c r="K1714" s="30"/>
      <c r="L1714" s="30"/>
      <c r="M1714" s="30"/>
      <c r="N1714" s="30"/>
      <c r="O1714" s="30"/>
      <c r="P1714" s="30"/>
      <c r="Q1714" s="30"/>
      <c r="R1714" s="30"/>
      <c r="S1714" s="30"/>
      <c r="T1714" s="30"/>
      <c r="U1714" s="30"/>
      <c r="V1714" s="30"/>
      <c r="W1714" s="30"/>
      <c r="X1714" s="30"/>
      <c r="Y1714" s="30"/>
      <c r="Z1714" s="30"/>
      <c r="AA1714" s="30"/>
      <c r="AB1714" s="30"/>
      <c r="AC1714" s="30"/>
      <c r="AD1714" s="30"/>
      <c r="AE1714" s="30"/>
      <c r="AF1714" s="30"/>
      <c r="AG1714" s="30"/>
      <c r="AH1714" s="30"/>
      <c r="AI1714" s="30"/>
      <c r="AJ1714" s="30"/>
      <c r="AK1714" s="30"/>
      <c r="AL1714" s="30"/>
      <c r="AM1714" s="30"/>
      <c r="AN1714" s="30"/>
      <c r="AO1714" s="30"/>
      <c r="AP1714" s="30"/>
      <c r="AQ1714" s="30"/>
      <c r="AR1714" s="30"/>
      <c r="AS1714" s="30"/>
      <c r="AT1714" s="30"/>
      <c r="AU1714" s="30"/>
      <c r="AV1714" s="30"/>
      <c r="AW1714" s="30"/>
      <c r="AX1714" s="30"/>
      <c r="AY1714" s="30"/>
      <c r="AZ1714" s="30"/>
      <c r="BA1714" s="30"/>
      <c r="BB1714" s="30"/>
      <c r="BC1714" s="30"/>
      <c r="BD1714" s="30"/>
      <c r="BE1714" s="30"/>
      <c r="BF1714" s="30"/>
      <c r="BG1714" s="30"/>
      <c r="BH1714" s="30"/>
      <c r="BI1714" s="30"/>
      <c r="BJ1714" s="30"/>
      <c r="BK1714" s="30"/>
      <c r="BL1714" s="30"/>
      <c r="BM1714" s="30"/>
      <c r="BN1714" s="30"/>
      <c r="BO1714" s="30"/>
      <c r="BP1714" s="30"/>
      <c r="BQ1714" s="30"/>
      <c r="BR1714" s="30"/>
      <c r="BS1714" s="30"/>
      <c r="BT1714" s="30"/>
      <c r="BU1714" s="30"/>
      <c r="BV1714" s="30"/>
      <c r="BW1714" s="30"/>
      <c r="BX1714" s="30"/>
      <c r="BY1714" s="30"/>
      <c r="BZ1714" s="30"/>
      <c r="CA1714" s="30"/>
      <c r="CB1714" s="30"/>
      <c r="CC1714" s="30"/>
      <c r="CD1714" s="30"/>
      <c r="CE1714" s="30"/>
      <c r="CF1714" s="30"/>
      <c r="CG1714" s="30"/>
      <c r="CH1714" s="30"/>
      <c r="CI1714" s="30"/>
      <c r="CJ1714" s="30"/>
      <c r="CK1714" s="30"/>
      <c r="CL1714" s="30"/>
      <c r="CM1714" s="30"/>
      <c r="CN1714" s="30"/>
      <c r="CO1714" s="30"/>
      <c r="CP1714" s="30"/>
      <c r="CQ1714" s="30"/>
      <c r="CR1714" s="30"/>
    </row>
    <row r="1715" spans="1:96" x14ac:dyDescent="0.25">
      <c r="A1715" s="30" t="s">
        <v>672</v>
      </c>
      <c r="B1715" s="30">
        <v>7058</v>
      </c>
      <c r="C1715" s="30" t="s">
        <v>2926</v>
      </c>
      <c r="D1715" s="30">
        <v>3080</v>
      </c>
      <c r="E1715" s="30"/>
      <c r="F1715" s="30"/>
      <c r="G1715" s="30"/>
      <c r="H1715" s="30"/>
      <c r="I1715" s="30"/>
      <c r="J1715" s="30"/>
      <c r="K1715" s="30"/>
      <c r="L1715" s="30"/>
      <c r="M1715" s="30"/>
      <c r="N1715" s="30"/>
      <c r="O1715" s="30"/>
      <c r="P1715" s="30"/>
      <c r="Q1715" s="30"/>
      <c r="R1715" s="30"/>
      <c r="S1715" s="30"/>
      <c r="T1715" s="30"/>
      <c r="U1715" s="30"/>
      <c r="V1715" s="30"/>
      <c r="W1715" s="30"/>
      <c r="X1715" s="30"/>
      <c r="Y1715" s="30"/>
      <c r="Z1715" s="30"/>
      <c r="AA1715" s="30"/>
      <c r="AB1715" s="30"/>
      <c r="AC1715" s="30"/>
      <c r="AD1715" s="30"/>
      <c r="AE1715" s="30"/>
      <c r="AF1715" s="30"/>
      <c r="AG1715" s="30"/>
      <c r="AH1715" s="30"/>
      <c r="AI1715" s="30"/>
      <c r="AJ1715" s="30"/>
      <c r="AK1715" s="30"/>
      <c r="AL1715" s="30"/>
      <c r="AM1715" s="30"/>
      <c r="AN1715" s="30"/>
      <c r="AO1715" s="30"/>
      <c r="AP1715" s="30"/>
      <c r="AQ1715" s="30"/>
      <c r="AR1715" s="30"/>
      <c r="AS1715" s="30"/>
      <c r="AT1715" s="30"/>
      <c r="AU1715" s="30"/>
      <c r="AV1715" s="30"/>
      <c r="AW1715" s="30"/>
      <c r="AX1715" s="30"/>
      <c r="AY1715" s="30"/>
      <c r="AZ1715" s="30"/>
      <c r="BA1715" s="30"/>
      <c r="BB1715" s="30"/>
      <c r="BC1715" s="30"/>
      <c r="BD1715" s="30"/>
      <c r="BE1715" s="30"/>
      <c r="BF1715" s="30"/>
      <c r="BG1715" s="30"/>
      <c r="BH1715" s="30"/>
      <c r="BI1715" s="30"/>
      <c r="BJ1715" s="30"/>
      <c r="BK1715" s="30"/>
      <c r="BL1715" s="30"/>
      <c r="BM1715" s="30"/>
      <c r="BN1715" s="30"/>
      <c r="BO1715" s="30"/>
      <c r="BP1715" s="30"/>
      <c r="BQ1715" s="30"/>
      <c r="BR1715" s="30"/>
      <c r="BS1715" s="30"/>
      <c r="BT1715" s="30"/>
      <c r="BU1715" s="30"/>
      <c r="BV1715" s="30"/>
      <c r="BW1715" s="30"/>
      <c r="BX1715" s="30"/>
      <c r="BY1715" s="30"/>
      <c r="BZ1715" s="30"/>
      <c r="CA1715" s="30"/>
      <c r="CB1715" s="30"/>
      <c r="CC1715" s="30"/>
      <c r="CD1715" s="30"/>
      <c r="CE1715" s="30"/>
      <c r="CF1715" s="30"/>
      <c r="CG1715" s="30"/>
      <c r="CH1715" s="30"/>
      <c r="CI1715" s="30"/>
      <c r="CJ1715" s="30"/>
      <c r="CK1715" s="30"/>
      <c r="CL1715" s="30"/>
      <c r="CM1715" s="30"/>
      <c r="CN1715" s="30"/>
      <c r="CO1715" s="30"/>
      <c r="CP1715" s="30"/>
      <c r="CQ1715" s="30"/>
      <c r="CR1715" s="30"/>
    </row>
    <row r="1716" spans="1:96" x14ac:dyDescent="0.25">
      <c r="A1716" s="30" t="s">
        <v>673</v>
      </c>
      <c r="B1716" s="30">
        <v>8130</v>
      </c>
      <c r="C1716" s="30" t="s">
        <v>2800</v>
      </c>
      <c r="D1716" s="30">
        <v>40</v>
      </c>
      <c r="E1716" s="30"/>
      <c r="F1716" s="30"/>
      <c r="G1716" s="30"/>
      <c r="H1716" s="30"/>
      <c r="I1716" s="30"/>
      <c r="J1716" s="30"/>
      <c r="K1716" s="30"/>
      <c r="L1716" s="30"/>
      <c r="M1716" s="30"/>
      <c r="N1716" s="30"/>
      <c r="O1716" s="30"/>
      <c r="P1716" s="30"/>
      <c r="Q1716" s="30"/>
      <c r="R1716" s="30"/>
      <c r="S1716" s="30"/>
      <c r="T1716" s="30"/>
      <c r="U1716" s="30"/>
      <c r="V1716" s="30"/>
      <c r="W1716" s="30"/>
      <c r="X1716" s="30"/>
      <c r="Y1716" s="30"/>
      <c r="Z1716" s="30"/>
      <c r="AA1716" s="30"/>
      <c r="AB1716" s="30"/>
      <c r="AC1716" s="30"/>
      <c r="AD1716" s="30"/>
      <c r="AE1716" s="30"/>
      <c r="AF1716" s="30"/>
      <c r="AG1716" s="30"/>
      <c r="AH1716" s="30"/>
      <c r="AI1716" s="30"/>
      <c r="AJ1716" s="30"/>
      <c r="AK1716" s="30"/>
      <c r="AL1716" s="30"/>
      <c r="AM1716" s="30"/>
      <c r="AN1716" s="30"/>
      <c r="AO1716" s="30"/>
      <c r="AP1716" s="30"/>
      <c r="AQ1716" s="30"/>
      <c r="AR1716" s="30"/>
      <c r="AS1716" s="30"/>
      <c r="AT1716" s="30"/>
      <c r="AU1716" s="30"/>
      <c r="AV1716" s="30"/>
      <c r="AW1716" s="30"/>
      <c r="AX1716" s="30"/>
      <c r="AY1716" s="30"/>
      <c r="AZ1716" s="30"/>
      <c r="BA1716" s="30"/>
      <c r="BB1716" s="30"/>
      <c r="BC1716" s="30"/>
      <c r="BD1716" s="30"/>
      <c r="BE1716" s="30"/>
      <c r="BF1716" s="30"/>
      <c r="BG1716" s="30"/>
      <c r="BH1716" s="30"/>
      <c r="BI1716" s="30"/>
      <c r="BJ1716" s="30"/>
      <c r="BK1716" s="30"/>
      <c r="BL1716" s="30"/>
      <c r="BM1716" s="30"/>
      <c r="BN1716" s="30"/>
      <c r="BO1716" s="30"/>
      <c r="BP1716" s="30"/>
      <c r="BQ1716" s="30"/>
      <c r="BR1716" s="30"/>
      <c r="BS1716" s="30"/>
      <c r="BT1716" s="30"/>
      <c r="BU1716" s="30"/>
      <c r="BV1716" s="30"/>
      <c r="BW1716" s="30"/>
      <c r="BX1716" s="30"/>
      <c r="BY1716" s="30"/>
      <c r="BZ1716" s="30"/>
      <c r="CA1716" s="30"/>
      <c r="CB1716" s="30"/>
      <c r="CC1716" s="30"/>
      <c r="CD1716" s="30"/>
      <c r="CE1716" s="30"/>
      <c r="CF1716" s="30"/>
      <c r="CG1716" s="30"/>
      <c r="CH1716" s="30"/>
      <c r="CI1716" s="30"/>
      <c r="CJ1716" s="30"/>
      <c r="CK1716" s="30"/>
      <c r="CL1716" s="30"/>
      <c r="CM1716" s="30"/>
      <c r="CN1716" s="30"/>
      <c r="CO1716" s="30"/>
      <c r="CP1716" s="30"/>
      <c r="CQ1716" s="30"/>
      <c r="CR1716" s="30"/>
    </row>
    <row r="1717" spans="1:96" x14ac:dyDescent="0.25">
      <c r="A1717" s="30" t="s">
        <v>674</v>
      </c>
      <c r="B1717" s="30">
        <v>7879</v>
      </c>
      <c r="C1717" s="30" t="s">
        <v>2640</v>
      </c>
      <c r="D1717" s="30">
        <v>2700</v>
      </c>
      <c r="E1717" s="30"/>
      <c r="F1717" s="30"/>
      <c r="G1717" s="30"/>
      <c r="H1717" s="30"/>
      <c r="I1717" s="30"/>
      <c r="J1717" s="30"/>
      <c r="K1717" s="30"/>
      <c r="L1717" s="30"/>
      <c r="M1717" s="30"/>
      <c r="N1717" s="30"/>
      <c r="O1717" s="30"/>
      <c r="P1717" s="30"/>
      <c r="Q1717" s="30"/>
      <c r="R1717" s="30"/>
      <c r="S1717" s="30"/>
      <c r="T1717" s="30"/>
      <c r="U1717" s="30"/>
      <c r="V1717" s="30"/>
      <c r="W1717" s="30"/>
      <c r="X1717" s="30"/>
      <c r="Y1717" s="30"/>
      <c r="Z1717" s="30"/>
      <c r="AA1717" s="30"/>
      <c r="AB1717" s="30"/>
      <c r="AC1717" s="30"/>
      <c r="AD1717" s="30"/>
      <c r="AE1717" s="30"/>
      <c r="AF1717" s="30"/>
      <c r="AG1717" s="30"/>
      <c r="AH1717" s="30"/>
      <c r="AI1717" s="30"/>
      <c r="AJ1717" s="30"/>
      <c r="AK1717" s="30"/>
      <c r="AL1717" s="30"/>
      <c r="AM1717" s="30"/>
      <c r="AN1717" s="30"/>
      <c r="AO1717" s="30"/>
      <c r="AP1717" s="30"/>
      <c r="AQ1717" s="30"/>
      <c r="AR1717" s="30"/>
      <c r="AS1717" s="30"/>
      <c r="AT1717" s="30"/>
      <c r="AU1717" s="30"/>
      <c r="AV1717" s="30"/>
      <c r="AW1717" s="30"/>
      <c r="AX1717" s="30"/>
      <c r="AY1717" s="30"/>
      <c r="AZ1717" s="30"/>
      <c r="BA1717" s="30"/>
      <c r="BB1717" s="30"/>
      <c r="BC1717" s="30"/>
      <c r="BD1717" s="30"/>
      <c r="BE1717" s="30"/>
      <c r="BF1717" s="30"/>
      <c r="BG1717" s="30"/>
      <c r="BH1717" s="30"/>
      <c r="BI1717" s="30"/>
      <c r="BJ1717" s="30"/>
      <c r="BK1717" s="30"/>
      <c r="BL1717" s="30"/>
      <c r="BM1717" s="30"/>
      <c r="BN1717" s="30"/>
      <c r="BO1717" s="30"/>
      <c r="BP1717" s="30"/>
      <c r="BQ1717" s="30"/>
      <c r="BR1717" s="30"/>
      <c r="BS1717" s="30"/>
      <c r="BT1717" s="30"/>
      <c r="BU1717" s="30"/>
      <c r="BV1717" s="30"/>
      <c r="BW1717" s="30"/>
      <c r="BX1717" s="30"/>
      <c r="BY1717" s="30"/>
      <c r="BZ1717" s="30"/>
      <c r="CA1717" s="30"/>
      <c r="CB1717" s="30"/>
      <c r="CC1717" s="30"/>
      <c r="CD1717" s="30"/>
      <c r="CE1717" s="30"/>
      <c r="CF1717" s="30"/>
      <c r="CG1717" s="30"/>
      <c r="CH1717" s="30"/>
      <c r="CI1717" s="30"/>
      <c r="CJ1717" s="30"/>
      <c r="CK1717" s="30"/>
      <c r="CL1717" s="30"/>
      <c r="CM1717" s="30"/>
      <c r="CN1717" s="30"/>
      <c r="CO1717" s="30"/>
      <c r="CP1717" s="30"/>
      <c r="CQ1717" s="30"/>
      <c r="CR1717" s="30"/>
    </row>
    <row r="1718" spans="1:96" x14ac:dyDescent="0.25">
      <c r="A1718" s="30" t="s">
        <v>675</v>
      </c>
      <c r="B1718" s="30">
        <v>8135</v>
      </c>
      <c r="C1718" s="30" t="s">
        <v>2700</v>
      </c>
      <c r="D1718" s="30">
        <v>480</v>
      </c>
      <c r="E1718" s="30"/>
      <c r="F1718" s="30"/>
      <c r="G1718" s="30"/>
      <c r="H1718" s="30"/>
      <c r="I1718" s="30"/>
      <c r="J1718" s="30"/>
      <c r="K1718" s="30"/>
      <c r="L1718" s="30"/>
      <c r="M1718" s="30"/>
      <c r="N1718" s="30"/>
      <c r="O1718" s="30"/>
      <c r="P1718" s="30"/>
      <c r="Q1718" s="30"/>
      <c r="R1718" s="30"/>
      <c r="S1718" s="30"/>
      <c r="T1718" s="30"/>
      <c r="U1718" s="30"/>
      <c r="V1718" s="30"/>
      <c r="W1718" s="30"/>
      <c r="X1718" s="30"/>
      <c r="Y1718" s="30"/>
      <c r="Z1718" s="30"/>
      <c r="AA1718" s="30"/>
      <c r="AB1718" s="30"/>
      <c r="AC1718" s="30"/>
      <c r="AD1718" s="30"/>
      <c r="AE1718" s="30"/>
      <c r="AF1718" s="30"/>
      <c r="AG1718" s="30"/>
      <c r="AH1718" s="30"/>
      <c r="AI1718" s="30"/>
      <c r="AJ1718" s="30"/>
      <c r="AK1718" s="30"/>
      <c r="AL1718" s="30"/>
      <c r="AM1718" s="30"/>
      <c r="AN1718" s="30"/>
      <c r="AO1718" s="30"/>
      <c r="AP1718" s="30"/>
      <c r="AQ1718" s="30"/>
      <c r="AR1718" s="30"/>
      <c r="AS1718" s="30"/>
      <c r="AT1718" s="30"/>
      <c r="AU1718" s="30"/>
      <c r="AV1718" s="30"/>
      <c r="AW1718" s="30"/>
      <c r="AX1718" s="30"/>
      <c r="AY1718" s="30"/>
      <c r="AZ1718" s="30"/>
      <c r="BA1718" s="30"/>
      <c r="BB1718" s="30"/>
      <c r="BC1718" s="30"/>
      <c r="BD1718" s="30"/>
      <c r="BE1718" s="30"/>
      <c r="BF1718" s="30"/>
      <c r="BG1718" s="30"/>
      <c r="BH1718" s="30"/>
      <c r="BI1718" s="30"/>
      <c r="BJ1718" s="30"/>
      <c r="BK1718" s="30"/>
      <c r="BL1718" s="30"/>
      <c r="BM1718" s="30"/>
      <c r="BN1718" s="30"/>
      <c r="BO1718" s="30"/>
      <c r="BP1718" s="30"/>
      <c r="BQ1718" s="30"/>
      <c r="BR1718" s="30"/>
      <c r="BS1718" s="30"/>
      <c r="BT1718" s="30"/>
      <c r="BU1718" s="30"/>
      <c r="BV1718" s="30"/>
      <c r="BW1718" s="30"/>
      <c r="BX1718" s="30"/>
      <c r="BY1718" s="30"/>
      <c r="BZ1718" s="30"/>
      <c r="CA1718" s="30"/>
      <c r="CB1718" s="30"/>
      <c r="CC1718" s="30"/>
      <c r="CD1718" s="30"/>
      <c r="CE1718" s="30"/>
      <c r="CF1718" s="30"/>
      <c r="CG1718" s="30"/>
      <c r="CH1718" s="30"/>
      <c r="CI1718" s="30"/>
      <c r="CJ1718" s="30"/>
      <c r="CK1718" s="30"/>
      <c r="CL1718" s="30"/>
      <c r="CM1718" s="30"/>
      <c r="CN1718" s="30"/>
      <c r="CO1718" s="30"/>
      <c r="CP1718" s="30"/>
      <c r="CQ1718" s="30"/>
      <c r="CR1718" s="30"/>
    </row>
    <row r="1719" spans="1:96" x14ac:dyDescent="0.25">
      <c r="A1719" s="30" t="s">
        <v>676</v>
      </c>
      <c r="B1719" s="30">
        <v>8138</v>
      </c>
      <c r="C1719" s="30" t="s">
        <v>2642</v>
      </c>
      <c r="D1719" s="30">
        <v>880</v>
      </c>
      <c r="E1719" s="30"/>
      <c r="F1719" s="30"/>
      <c r="G1719" s="30"/>
      <c r="H1719" s="30"/>
      <c r="I1719" s="30"/>
      <c r="J1719" s="30"/>
      <c r="K1719" s="30"/>
      <c r="L1719" s="30"/>
      <c r="M1719" s="30"/>
      <c r="N1719" s="30"/>
      <c r="O1719" s="30"/>
      <c r="P1719" s="30"/>
      <c r="Q1719" s="30"/>
      <c r="R1719" s="30"/>
      <c r="S1719" s="30"/>
      <c r="T1719" s="30"/>
      <c r="U1719" s="30"/>
      <c r="V1719" s="30"/>
      <c r="W1719" s="30"/>
      <c r="X1719" s="30"/>
      <c r="Y1719" s="30"/>
      <c r="Z1719" s="30"/>
      <c r="AA1719" s="30"/>
      <c r="AB1719" s="30"/>
      <c r="AC1719" s="30"/>
      <c r="AD1719" s="30"/>
      <c r="AE1719" s="30"/>
      <c r="AF1719" s="30"/>
      <c r="AG1719" s="30"/>
      <c r="AH1719" s="30"/>
      <c r="AI1719" s="30"/>
      <c r="AJ1719" s="30"/>
      <c r="AK1719" s="30"/>
      <c r="AL1719" s="30"/>
      <c r="AM1719" s="30"/>
      <c r="AN1719" s="30"/>
      <c r="AO1719" s="30"/>
      <c r="AP1719" s="30"/>
      <c r="AQ1719" s="30"/>
      <c r="AR1719" s="30"/>
      <c r="AS1719" s="30"/>
      <c r="AT1719" s="30"/>
      <c r="AU1719" s="30"/>
      <c r="AV1719" s="30"/>
      <c r="AW1719" s="30"/>
      <c r="AX1719" s="30"/>
      <c r="AY1719" s="30"/>
      <c r="AZ1719" s="30"/>
      <c r="BA1719" s="30"/>
      <c r="BB1719" s="30"/>
      <c r="BC1719" s="30"/>
      <c r="BD1719" s="30"/>
      <c r="BE1719" s="30"/>
      <c r="BF1719" s="30"/>
      <c r="BG1719" s="30"/>
      <c r="BH1719" s="30"/>
      <c r="BI1719" s="30"/>
      <c r="BJ1719" s="30"/>
      <c r="BK1719" s="30"/>
      <c r="BL1719" s="30"/>
      <c r="BM1719" s="30"/>
      <c r="BN1719" s="30"/>
      <c r="BO1719" s="30"/>
      <c r="BP1719" s="30"/>
      <c r="BQ1719" s="30"/>
      <c r="BR1719" s="30"/>
      <c r="BS1719" s="30"/>
      <c r="BT1719" s="30"/>
      <c r="BU1719" s="30"/>
      <c r="BV1719" s="30"/>
      <c r="BW1719" s="30"/>
      <c r="BX1719" s="30"/>
      <c r="BY1719" s="30"/>
      <c r="BZ1719" s="30"/>
      <c r="CA1719" s="30"/>
      <c r="CB1719" s="30"/>
      <c r="CC1719" s="30"/>
      <c r="CD1719" s="30"/>
      <c r="CE1719" s="30"/>
      <c r="CF1719" s="30"/>
      <c r="CG1719" s="30"/>
      <c r="CH1719" s="30"/>
      <c r="CI1719" s="30"/>
      <c r="CJ1719" s="30"/>
      <c r="CK1719" s="30"/>
      <c r="CL1719" s="30"/>
      <c r="CM1719" s="30"/>
      <c r="CN1719" s="30"/>
      <c r="CO1719" s="30"/>
      <c r="CP1719" s="30"/>
      <c r="CQ1719" s="30"/>
      <c r="CR1719" s="30"/>
    </row>
    <row r="1720" spans="1:96" x14ac:dyDescent="0.25">
      <c r="A1720" s="30" t="s">
        <v>677</v>
      </c>
      <c r="B1720" s="30">
        <v>8121</v>
      </c>
      <c r="C1720" s="30" t="s">
        <v>2993</v>
      </c>
      <c r="D1720" s="30">
        <v>9050</v>
      </c>
      <c r="E1720" s="30"/>
      <c r="F1720" s="30"/>
      <c r="G1720" s="30"/>
      <c r="H1720" s="30"/>
      <c r="I1720" s="30"/>
      <c r="J1720" s="30"/>
      <c r="K1720" s="30"/>
      <c r="L1720" s="30"/>
      <c r="M1720" s="30"/>
      <c r="N1720" s="30"/>
      <c r="O1720" s="30"/>
      <c r="P1720" s="30"/>
      <c r="Q1720" s="30"/>
      <c r="R1720" s="30"/>
      <c r="S1720" s="30"/>
      <c r="T1720" s="30"/>
      <c r="U1720" s="30"/>
      <c r="V1720" s="30"/>
      <c r="W1720" s="30"/>
      <c r="X1720" s="30"/>
      <c r="Y1720" s="30"/>
      <c r="Z1720" s="30"/>
      <c r="AA1720" s="30"/>
      <c r="AB1720" s="30"/>
      <c r="AC1720" s="30"/>
      <c r="AD1720" s="30"/>
      <c r="AE1720" s="30"/>
      <c r="AF1720" s="30"/>
      <c r="AG1720" s="30"/>
      <c r="AH1720" s="30"/>
      <c r="AI1720" s="30"/>
      <c r="AJ1720" s="30"/>
      <c r="AK1720" s="30"/>
      <c r="AL1720" s="30"/>
      <c r="AM1720" s="30"/>
      <c r="AN1720" s="30"/>
      <c r="AO1720" s="30"/>
      <c r="AP1720" s="30"/>
      <c r="AQ1720" s="30"/>
      <c r="AR1720" s="30"/>
      <c r="AS1720" s="30"/>
      <c r="AT1720" s="30"/>
      <c r="AU1720" s="30"/>
      <c r="AV1720" s="30"/>
      <c r="AW1720" s="30"/>
      <c r="AX1720" s="30"/>
      <c r="AY1720" s="30"/>
      <c r="AZ1720" s="30"/>
      <c r="BA1720" s="30"/>
      <c r="BB1720" s="30"/>
      <c r="BC1720" s="30"/>
      <c r="BD1720" s="30"/>
      <c r="BE1720" s="30"/>
      <c r="BF1720" s="30"/>
      <c r="BG1720" s="30"/>
      <c r="BH1720" s="30"/>
      <c r="BI1720" s="30"/>
      <c r="BJ1720" s="30"/>
      <c r="BK1720" s="30"/>
      <c r="BL1720" s="30"/>
      <c r="BM1720" s="30"/>
      <c r="BN1720" s="30"/>
      <c r="BO1720" s="30"/>
      <c r="BP1720" s="30"/>
      <c r="BQ1720" s="30"/>
      <c r="BR1720" s="30"/>
      <c r="BS1720" s="30"/>
      <c r="BT1720" s="30"/>
      <c r="BU1720" s="30"/>
      <c r="BV1720" s="30"/>
      <c r="BW1720" s="30"/>
      <c r="BX1720" s="30"/>
      <c r="BY1720" s="30"/>
      <c r="BZ1720" s="30"/>
      <c r="CA1720" s="30"/>
      <c r="CB1720" s="30"/>
      <c r="CC1720" s="30"/>
      <c r="CD1720" s="30"/>
      <c r="CE1720" s="30"/>
      <c r="CF1720" s="30"/>
      <c r="CG1720" s="30"/>
      <c r="CH1720" s="30"/>
      <c r="CI1720" s="30"/>
      <c r="CJ1720" s="30"/>
      <c r="CK1720" s="30"/>
      <c r="CL1720" s="30"/>
      <c r="CM1720" s="30"/>
      <c r="CN1720" s="30"/>
      <c r="CO1720" s="30"/>
      <c r="CP1720" s="30"/>
      <c r="CQ1720" s="30"/>
      <c r="CR1720" s="30"/>
    </row>
    <row r="1721" spans="1:96" x14ac:dyDescent="0.25">
      <c r="A1721" s="30" t="s">
        <v>678</v>
      </c>
      <c r="B1721" s="30">
        <v>8132</v>
      </c>
      <c r="C1721" s="30" t="s">
        <v>2642</v>
      </c>
      <c r="D1721" s="30">
        <v>880</v>
      </c>
      <c r="E1721" s="30"/>
      <c r="F1721" s="30"/>
      <c r="G1721" s="30"/>
      <c r="H1721" s="30"/>
      <c r="I1721" s="30"/>
      <c r="J1721" s="30"/>
      <c r="K1721" s="30"/>
      <c r="L1721" s="30"/>
      <c r="M1721" s="30"/>
      <c r="N1721" s="30"/>
      <c r="O1721" s="30"/>
      <c r="P1721" s="30"/>
      <c r="Q1721" s="30"/>
      <c r="R1721" s="30"/>
      <c r="S1721" s="30"/>
      <c r="T1721" s="30"/>
      <c r="U1721" s="30"/>
      <c r="V1721" s="30"/>
      <c r="W1721" s="30"/>
      <c r="X1721" s="30"/>
      <c r="Y1721" s="30"/>
      <c r="Z1721" s="30"/>
      <c r="AA1721" s="30"/>
      <c r="AB1721" s="30"/>
      <c r="AC1721" s="30"/>
      <c r="AD1721" s="30"/>
      <c r="AE1721" s="30"/>
      <c r="AF1721" s="30"/>
      <c r="AG1721" s="30"/>
      <c r="AH1721" s="30"/>
      <c r="AI1721" s="30"/>
      <c r="AJ1721" s="30"/>
      <c r="AK1721" s="30"/>
      <c r="AL1721" s="30"/>
      <c r="AM1721" s="30"/>
      <c r="AN1721" s="30"/>
      <c r="AO1721" s="30"/>
      <c r="AP1721" s="30"/>
      <c r="AQ1721" s="30"/>
      <c r="AR1721" s="30"/>
      <c r="AS1721" s="30"/>
      <c r="AT1721" s="30"/>
      <c r="AU1721" s="30"/>
      <c r="AV1721" s="30"/>
      <c r="AW1721" s="30"/>
      <c r="AX1721" s="30"/>
      <c r="AY1721" s="30"/>
      <c r="AZ1721" s="30"/>
      <c r="BA1721" s="30"/>
      <c r="BB1721" s="30"/>
      <c r="BC1721" s="30"/>
      <c r="BD1721" s="30"/>
      <c r="BE1721" s="30"/>
      <c r="BF1721" s="30"/>
      <c r="BG1721" s="30"/>
      <c r="BH1721" s="30"/>
      <c r="BI1721" s="30"/>
      <c r="BJ1721" s="30"/>
      <c r="BK1721" s="30"/>
      <c r="BL1721" s="30"/>
      <c r="BM1721" s="30"/>
      <c r="BN1721" s="30"/>
      <c r="BO1721" s="30"/>
      <c r="BP1721" s="30"/>
      <c r="BQ1721" s="30"/>
      <c r="BR1721" s="30"/>
      <c r="BS1721" s="30"/>
      <c r="BT1721" s="30"/>
      <c r="BU1721" s="30"/>
      <c r="BV1721" s="30"/>
      <c r="BW1721" s="30"/>
      <c r="BX1721" s="30"/>
      <c r="BY1721" s="30"/>
      <c r="BZ1721" s="30"/>
      <c r="CA1721" s="30"/>
      <c r="CB1721" s="30"/>
      <c r="CC1721" s="30"/>
      <c r="CD1721" s="30"/>
      <c r="CE1721" s="30"/>
      <c r="CF1721" s="30"/>
      <c r="CG1721" s="30"/>
      <c r="CH1721" s="30"/>
      <c r="CI1721" s="30"/>
      <c r="CJ1721" s="30"/>
      <c r="CK1721" s="30"/>
      <c r="CL1721" s="30"/>
      <c r="CM1721" s="30"/>
      <c r="CN1721" s="30"/>
      <c r="CO1721" s="30"/>
      <c r="CP1721" s="30"/>
      <c r="CQ1721" s="30"/>
      <c r="CR1721" s="30"/>
    </row>
    <row r="1722" spans="1:96" x14ac:dyDescent="0.25">
      <c r="A1722" s="30" t="s">
        <v>679</v>
      </c>
      <c r="B1722" s="30">
        <v>8133</v>
      </c>
      <c r="C1722" s="30" t="s">
        <v>2780</v>
      </c>
      <c r="D1722" s="30">
        <v>2035</v>
      </c>
      <c r="E1722" s="30"/>
      <c r="F1722" s="30"/>
      <c r="G1722" s="30"/>
      <c r="H1722" s="30"/>
      <c r="I1722" s="30"/>
      <c r="J1722" s="30"/>
      <c r="K1722" s="30"/>
      <c r="L1722" s="30"/>
      <c r="M1722" s="30"/>
      <c r="N1722" s="30"/>
      <c r="O1722" s="30"/>
      <c r="P1722" s="30"/>
      <c r="Q1722" s="30"/>
      <c r="R1722" s="30"/>
      <c r="S1722" s="30"/>
      <c r="T1722" s="30"/>
      <c r="U1722" s="30"/>
      <c r="V1722" s="30"/>
      <c r="W1722" s="30"/>
      <c r="X1722" s="30"/>
      <c r="Y1722" s="30"/>
      <c r="Z1722" s="30"/>
      <c r="AA1722" s="30"/>
      <c r="AB1722" s="30"/>
      <c r="AC1722" s="30"/>
      <c r="AD1722" s="30"/>
      <c r="AE1722" s="30"/>
      <c r="AF1722" s="30"/>
      <c r="AG1722" s="30"/>
      <c r="AH1722" s="30"/>
      <c r="AI1722" s="30"/>
      <c r="AJ1722" s="30"/>
      <c r="AK1722" s="30"/>
      <c r="AL1722" s="30"/>
      <c r="AM1722" s="30"/>
      <c r="AN1722" s="30"/>
      <c r="AO1722" s="30"/>
      <c r="AP1722" s="30"/>
      <c r="AQ1722" s="30"/>
      <c r="AR1722" s="30"/>
      <c r="AS1722" s="30"/>
      <c r="AT1722" s="30"/>
      <c r="AU1722" s="30"/>
      <c r="AV1722" s="30"/>
      <c r="AW1722" s="30"/>
      <c r="AX1722" s="30"/>
      <c r="AY1722" s="30"/>
      <c r="AZ1722" s="30"/>
      <c r="BA1722" s="30"/>
      <c r="BB1722" s="30"/>
      <c r="BC1722" s="30"/>
      <c r="BD1722" s="30"/>
      <c r="BE1722" s="30"/>
      <c r="BF1722" s="30"/>
      <c r="BG1722" s="30"/>
      <c r="BH1722" s="30"/>
      <c r="BI1722" s="30"/>
      <c r="BJ1722" s="30"/>
      <c r="BK1722" s="30"/>
      <c r="BL1722" s="30"/>
      <c r="BM1722" s="30"/>
      <c r="BN1722" s="30"/>
      <c r="BO1722" s="30"/>
      <c r="BP1722" s="30"/>
      <c r="BQ1722" s="30"/>
      <c r="BR1722" s="30"/>
      <c r="BS1722" s="30"/>
      <c r="BT1722" s="30"/>
      <c r="BU1722" s="30"/>
      <c r="BV1722" s="30"/>
      <c r="BW1722" s="30"/>
      <c r="BX1722" s="30"/>
      <c r="BY1722" s="30"/>
      <c r="BZ1722" s="30"/>
      <c r="CA1722" s="30"/>
      <c r="CB1722" s="30"/>
      <c r="CC1722" s="30"/>
      <c r="CD1722" s="30"/>
      <c r="CE1722" s="30"/>
      <c r="CF1722" s="30"/>
      <c r="CG1722" s="30"/>
      <c r="CH1722" s="30"/>
      <c r="CI1722" s="30"/>
      <c r="CJ1722" s="30"/>
      <c r="CK1722" s="30"/>
      <c r="CL1722" s="30"/>
      <c r="CM1722" s="30"/>
      <c r="CN1722" s="30"/>
      <c r="CO1722" s="30"/>
      <c r="CP1722" s="30"/>
      <c r="CQ1722" s="30"/>
      <c r="CR1722" s="30"/>
    </row>
    <row r="1723" spans="1:96" x14ac:dyDescent="0.25">
      <c r="A1723" s="30" t="s">
        <v>680</v>
      </c>
      <c r="B1723" s="30">
        <v>8359</v>
      </c>
      <c r="C1723" s="30" t="s">
        <v>2651</v>
      </c>
      <c r="D1723" s="30">
        <v>1010</v>
      </c>
      <c r="E1723" s="30"/>
      <c r="F1723" s="30"/>
      <c r="G1723" s="30"/>
      <c r="H1723" s="30"/>
      <c r="I1723" s="30"/>
      <c r="J1723" s="30"/>
      <c r="K1723" s="30"/>
      <c r="L1723" s="30"/>
      <c r="M1723" s="30"/>
      <c r="N1723" s="30"/>
      <c r="O1723" s="30"/>
      <c r="P1723" s="30"/>
      <c r="Q1723" s="30"/>
      <c r="R1723" s="30"/>
      <c r="S1723" s="30"/>
      <c r="T1723" s="30"/>
      <c r="U1723" s="30"/>
      <c r="V1723" s="30"/>
      <c r="W1723" s="30"/>
      <c r="X1723" s="30"/>
      <c r="Y1723" s="30"/>
      <c r="Z1723" s="30"/>
      <c r="AA1723" s="30"/>
      <c r="AB1723" s="30"/>
      <c r="AC1723" s="30"/>
      <c r="AD1723" s="30"/>
      <c r="AE1723" s="30"/>
      <c r="AF1723" s="30"/>
      <c r="AG1723" s="30"/>
      <c r="AH1723" s="30"/>
      <c r="AI1723" s="30"/>
      <c r="AJ1723" s="30"/>
      <c r="AK1723" s="30"/>
      <c r="AL1723" s="30"/>
      <c r="AM1723" s="30"/>
      <c r="AN1723" s="30"/>
      <c r="AO1723" s="30"/>
      <c r="AP1723" s="30"/>
      <c r="AQ1723" s="30"/>
      <c r="AR1723" s="30"/>
      <c r="AS1723" s="30"/>
      <c r="AT1723" s="30"/>
      <c r="AU1723" s="30"/>
      <c r="AV1723" s="30"/>
      <c r="AW1723" s="30"/>
      <c r="AX1723" s="30"/>
      <c r="AY1723" s="30"/>
      <c r="AZ1723" s="30"/>
      <c r="BA1723" s="30"/>
      <c r="BB1723" s="30"/>
      <c r="BC1723" s="30"/>
      <c r="BD1723" s="30"/>
      <c r="BE1723" s="30"/>
      <c r="BF1723" s="30"/>
      <c r="BG1723" s="30"/>
      <c r="BH1723" s="30"/>
      <c r="BI1723" s="30"/>
      <c r="BJ1723" s="30"/>
      <c r="BK1723" s="30"/>
      <c r="BL1723" s="30"/>
      <c r="BM1723" s="30"/>
      <c r="BN1723" s="30"/>
      <c r="BO1723" s="30"/>
      <c r="BP1723" s="30"/>
      <c r="BQ1723" s="30"/>
      <c r="BR1723" s="30"/>
      <c r="BS1723" s="30"/>
      <c r="BT1723" s="30"/>
      <c r="BU1723" s="30"/>
      <c r="BV1723" s="30"/>
      <c r="BW1723" s="30"/>
      <c r="BX1723" s="30"/>
      <c r="BY1723" s="30"/>
      <c r="BZ1723" s="30"/>
      <c r="CA1723" s="30"/>
      <c r="CB1723" s="30"/>
      <c r="CC1723" s="30"/>
      <c r="CD1723" s="30"/>
      <c r="CE1723" s="30"/>
      <c r="CF1723" s="30"/>
      <c r="CG1723" s="30"/>
      <c r="CH1723" s="30"/>
      <c r="CI1723" s="30"/>
      <c r="CJ1723" s="30"/>
      <c r="CK1723" s="30"/>
      <c r="CL1723" s="30"/>
      <c r="CM1723" s="30"/>
      <c r="CN1723" s="30"/>
      <c r="CO1723" s="30"/>
      <c r="CP1723" s="30"/>
      <c r="CQ1723" s="30"/>
      <c r="CR1723" s="30"/>
    </row>
    <row r="1724" spans="1:96" x14ac:dyDescent="0.25">
      <c r="A1724" s="30" t="s">
        <v>681</v>
      </c>
      <c r="B1724" s="30">
        <v>8140</v>
      </c>
      <c r="C1724" s="30" t="s">
        <v>2671</v>
      </c>
      <c r="D1724" s="30">
        <v>470</v>
      </c>
      <c r="E1724" s="30"/>
      <c r="F1724" s="30"/>
      <c r="G1724" s="30"/>
      <c r="H1724" s="30"/>
      <c r="I1724" s="30"/>
      <c r="J1724" s="30"/>
      <c r="K1724" s="30"/>
      <c r="L1724" s="30"/>
      <c r="M1724" s="30"/>
      <c r="N1724" s="30"/>
      <c r="O1724" s="30"/>
      <c r="P1724" s="30"/>
      <c r="Q1724" s="30"/>
      <c r="R1724" s="30"/>
      <c r="S1724" s="30"/>
      <c r="T1724" s="30"/>
      <c r="U1724" s="30"/>
      <c r="V1724" s="30"/>
      <c r="W1724" s="30"/>
      <c r="X1724" s="30"/>
      <c r="Y1724" s="30"/>
      <c r="Z1724" s="30"/>
      <c r="AA1724" s="30"/>
      <c r="AB1724" s="30"/>
      <c r="AC1724" s="30"/>
      <c r="AD1724" s="30"/>
      <c r="AE1724" s="30"/>
      <c r="AF1724" s="30"/>
      <c r="AG1724" s="30"/>
      <c r="AH1724" s="30"/>
      <c r="AI1724" s="30"/>
      <c r="AJ1724" s="30"/>
      <c r="AK1724" s="30"/>
      <c r="AL1724" s="30"/>
      <c r="AM1724" s="30"/>
      <c r="AN1724" s="30"/>
      <c r="AO1724" s="30"/>
      <c r="AP1724" s="30"/>
      <c r="AQ1724" s="30"/>
      <c r="AR1724" s="30"/>
      <c r="AS1724" s="30"/>
      <c r="AT1724" s="30"/>
      <c r="AU1724" s="30"/>
      <c r="AV1724" s="30"/>
      <c r="AW1724" s="30"/>
      <c r="AX1724" s="30"/>
      <c r="AY1724" s="30"/>
      <c r="AZ1724" s="30"/>
      <c r="BA1724" s="30"/>
      <c r="BB1724" s="30"/>
      <c r="BC1724" s="30"/>
      <c r="BD1724" s="30"/>
      <c r="BE1724" s="30"/>
      <c r="BF1724" s="30"/>
      <c r="BG1724" s="30"/>
      <c r="BH1724" s="30"/>
      <c r="BI1724" s="30"/>
      <c r="BJ1724" s="30"/>
      <c r="BK1724" s="30"/>
      <c r="BL1724" s="30"/>
      <c r="BM1724" s="30"/>
      <c r="BN1724" s="30"/>
      <c r="BO1724" s="30"/>
      <c r="BP1724" s="30"/>
      <c r="BQ1724" s="30"/>
      <c r="BR1724" s="30"/>
      <c r="BS1724" s="30"/>
      <c r="BT1724" s="30"/>
      <c r="BU1724" s="30"/>
      <c r="BV1724" s="30"/>
      <c r="BW1724" s="30"/>
      <c r="BX1724" s="30"/>
      <c r="BY1724" s="30"/>
      <c r="BZ1724" s="30"/>
      <c r="CA1724" s="30"/>
      <c r="CB1724" s="30"/>
      <c r="CC1724" s="30"/>
      <c r="CD1724" s="30"/>
      <c r="CE1724" s="30"/>
      <c r="CF1724" s="30"/>
      <c r="CG1724" s="30"/>
      <c r="CH1724" s="30"/>
      <c r="CI1724" s="30"/>
      <c r="CJ1724" s="30"/>
      <c r="CK1724" s="30"/>
      <c r="CL1724" s="30"/>
      <c r="CM1724" s="30"/>
      <c r="CN1724" s="30"/>
      <c r="CO1724" s="30"/>
      <c r="CP1724" s="30"/>
      <c r="CQ1724" s="30"/>
      <c r="CR1724" s="30"/>
    </row>
    <row r="1725" spans="1:96" x14ac:dyDescent="0.25">
      <c r="A1725" s="30" t="s">
        <v>682</v>
      </c>
      <c r="B1725" s="30">
        <v>8143</v>
      </c>
      <c r="C1725" s="30" t="s">
        <v>2804</v>
      </c>
      <c r="D1725" s="30">
        <v>2690</v>
      </c>
      <c r="E1725" s="30"/>
      <c r="F1725" s="30"/>
      <c r="G1725" s="30"/>
      <c r="H1725" s="30"/>
      <c r="I1725" s="30"/>
      <c r="J1725" s="30"/>
      <c r="K1725" s="30"/>
      <c r="L1725" s="30"/>
      <c r="M1725" s="30"/>
      <c r="N1725" s="30"/>
      <c r="O1725" s="30"/>
      <c r="P1725" s="30"/>
      <c r="Q1725" s="30"/>
      <c r="R1725" s="30"/>
      <c r="S1725" s="30"/>
      <c r="T1725" s="30"/>
      <c r="U1725" s="30"/>
      <c r="V1725" s="30"/>
      <c r="W1725" s="30"/>
      <c r="X1725" s="30"/>
      <c r="Y1725" s="30"/>
      <c r="Z1725" s="30"/>
      <c r="AA1725" s="30"/>
      <c r="AB1725" s="30"/>
      <c r="AC1725" s="30"/>
      <c r="AD1725" s="30"/>
      <c r="AE1725" s="30"/>
      <c r="AF1725" s="30"/>
      <c r="AG1725" s="30"/>
      <c r="AH1725" s="30"/>
      <c r="AI1725" s="30"/>
      <c r="AJ1725" s="30"/>
      <c r="AK1725" s="30"/>
      <c r="AL1725" s="30"/>
      <c r="AM1725" s="30"/>
      <c r="AN1725" s="30"/>
      <c r="AO1725" s="30"/>
      <c r="AP1725" s="30"/>
      <c r="AQ1725" s="30"/>
      <c r="AR1725" s="30"/>
      <c r="AS1725" s="30"/>
      <c r="AT1725" s="30"/>
      <c r="AU1725" s="30"/>
      <c r="AV1725" s="30"/>
      <c r="AW1725" s="30"/>
      <c r="AX1725" s="30"/>
      <c r="AY1725" s="30"/>
      <c r="AZ1725" s="30"/>
      <c r="BA1725" s="30"/>
      <c r="BB1725" s="30"/>
      <c r="BC1725" s="30"/>
      <c r="BD1725" s="30"/>
      <c r="BE1725" s="30"/>
      <c r="BF1725" s="30"/>
      <c r="BG1725" s="30"/>
      <c r="BH1725" s="30"/>
      <c r="BI1725" s="30"/>
      <c r="BJ1725" s="30"/>
      <c r="BK1725" s="30"/>
      <c r="BL1725" s="30"/>
      <c r="BM1725" s="30"/>
      <c r="BN1725" s="30"/>
      <c r="BO1725" s="30"/>
      <c r="BP1725" s="30"/>
      <c r="BQ1725" s="30"/>
      <c r="BR1725" s="30"/>
      <c r="BS1725" s="30"/>
      <c r="BT1725" s="30"/>
      <c r="BU1725" s="30"/>
      <c r="BV1725" s="30"/>
      <c r="BW1725" s="30"/>
      <c r="BX1725" s="30"/>
      <c r="BY1725" s="30"/>
      <c r="BZ1725" s="30"/>
      <c r="CA1725" s="30"/>
      <c r="CB1725" s="30"/>
      <c r="CC1725" s="30"/>
      <c r="CD1725" s="30"/>
      <c r="CE1725" s="30"/>
      <c r="CF1725" s="30"/>
      <c r="CG1725" s="30"/>
      <c r="CH1725" s="30"/>
      <c r="CI1725" s="30"/>
      <c r="CJ1725" s="30"/>
      <c r="CK1725" s="30"/>
      <c r="CL1725" s="30"/>
      <c r="CM1725" s="30"/>
      <c r="CN1725" s="30"/>
      <c r="CO1725" s="30"/>
      <c r="CP1725" s="30"/>
      <c r="CQ1725" s="30"/>
      <c r="CR1725" s="30"/>
    </row>
    <row r="1726" spans="1:96" x14ac:dyDescent="0.25">
      <c r="A1726" s="30" t="s">
        <v>683</v>
      </c>
      <c r="B1726" s="30">
        <v>8160</v>
      </c>
      <c r="C1726" s="30" t="s">
        <v>2994</v>
      </c>
      <c r="D1726" s="30">
        <v>250</v>
      </c>
      <c r="E1726" s="30"/>
      <c r="F1726" s="30"/>
      <c r="G1726" s="30"/>
      <c r="H1726" s="30"/>
      <c r="I1726" s="30"/>
      <c r="J1726" s="30"/>
      <c r="K1726" s="30"/>
      <c r="L1726" s="30"/>
      <c r="M1726" s="30"/>
      <c r="N1726" s="30"/>
      <c r="O1726" s="30"/>
      <c r="P1726" s="30"/>
      <c r="Q1726" s="30"/>
      <c r="R1726" s="30"/>
      <c r="S1726" s="30"/>
      <c r="T1726" s="30"/>
      <c r="U1726" s="30"/>
      <c r="V1726" s="30"/>
      <c r="W1726" s="30"/>
      <c r="X1726" s="30"/>
      <c r="Y1726" s="30"/>
      <c r="Z1726" s="30"/>
      <c r="AA1726" s="30"/>
      <c r="AB1726" s="30"/>
      <c r="AC1726" s="30"/>
      <c r="AD1726" s="30"/>
      <c r="AE1726" s="30"/>
      <c r="AF1726" s="30"/>
      <c r="AG1726" s="30"/>
      <c r="AH1726" s="30"/>
      <c r="AI1726" s="30"/>
      <c r="AJ1726" s="30"/>
      <c r="AK1726" s="30"/>
      <c r="AL1726" s="30"/>
      <c r="AM1726" s="30"/>
      <c r="AN1726" s="30"/>
      <c r="AO1726" s="30"/>
      <c r="AP1726" s="30"/>
      <c r="AQ1726" s="30"/>
      <c r="AR1726" s="30"/>
      <c r="AS1726" s="30"/>
      <c r="AT1726" s="30"/>
      <c r="AU1726" s="30"/>
      <c r="AV1726" s="30"/>
      <c r="AW1726" s="30"/>
      <c r="AX1726" s="30"/>
      <c r="AY1726" s="30"/>
      <c r="AZ1726" s="30"/>
      <c r="BA1726" s="30"/>
      <c r="BB1726" s="30"/>
      <c r="BC1726" s="30"/>
      <c r="BD1726" s="30"/>
      <c r="BE1726" s="30"/>
      <c r="BF1726" s="30"/>
      <c r="BG1726" s="30"/>
      <c r="BH1726" s="30"/>
      <c r="BI1726" s="30"/>
      <c r="BJ1726" s="30"/>
      <c r="BK1726" s="30"/>
      <c r="BL1726" s="30"/>
      <c r="BM1726" s="30"/>
      <c r="BN1726" s="30"/>
      <c r="BO1726" s="30"/>
      <c r="BP1726" s="30"/>
      <c r="BQ1726" s="30"/>
      <c r="BR1726" s="30"/>
      <c r="BS1726" s="30"/>
      <c r="BT1726" s="30"/>
      <c r="BU1726" s="30"/>
      <c r="BV1726" s="30"/>
      <c r="BW1726" s="30"/>
      <c r="BX1726" s="30"/>
      <c r="BY1726" s="30"/>
      <c r="BZ1726" s="30"/>
      <c r="CA1726" s="30"/>
      <c r="CB1726" s="30"/>
      <c r="CC1726" s="30"/>
      <c r="CD1726" s="30"/>
      <c r="CE1726" s="30"/>
      <c r="CF1726" s="30"/>
      <c r="CG1726" s="30"/>
      <c r="CH1726" s="30"/>
      <c r="CI1726" s="30"/>
      <c r="CJ1726" s="30"/>
      <c r="CK1726" s="30"/>
      <c r="CL1726" s="30"/>
      <c r="CM1726" s="30"/>
      <c r="CN1726" s="30"/>
      <c r="CO1726" s="30"/>
      <c r="CP1726" s="30"/>
      <c r="CQ1726" s="30"/>
      <c r="CR1726" s="30"/>
    </row>
    <row r="1727" spans="1:96" x14ac:dyDescent="0.25">
      <c r="A1727" s="30" t="s">
        <v>684</v>
      </c>
      <c r="B1727" s="30">
        <v>8168</v>
      </c>
      <c r="C1727" s="30" t="s">
        <v>2994</v>
      </c>
      <c r="D1727" s="30">
        <v>250</v>
      </c>
      <c r="E1727" s="30"/>
      <c r="F1727" s="30"/>
      <c r="G1727" s="30"/>
      <c r="H1727" s="30"/>
      <c r="I1727" s="30"/>
      <c r="J1727" s="30"/>
      <c r="K1727" s="30"/>
      <c r="L1727" s="30"/>
      <c r="M1727" s="30"/>
      <c r="N1727" s="30"/>
      <c r="O1727" s="30"/>
      <c r="P1727" s="30"/>
      <c r="Q1727" s="30"/>
      <c r="R1727" s="30"/>
      <c r="S1727" s="30"/>
      <c r="T1727" s="30"/>
      <c r="U1727" s="30"/>
      <c r="V1727" s="30"/>
      <c r="W1727" s="30"/>
      <c r="X1727" s="30"/>
      <c r="Y1727" s="30"/>
      <c r="Z1727" s="30"/>
      <c r="AA1727" s="30"/>
      <c r="AB1727" s="30"/>
      <c r="AC1727" s="30"/>
      <c r="AD1727" s="30"/>
      <c r="AE1727" s="30"/>
      <c r="AF1727" s="30"/>
      <c r="AG1727" s="30"/>
      <c r="AH1727" s="30"/>
      <c r="AI1727" s="30"/>
      <c r="AJ1727" s="30"/>
      <c r="AK1727" s="30"/>
      <c r="AL1727" s="30"/>
      <c r="AM1727" s="30"/>
      <c r="AN1727" s="30"/>
      <c r="AO1727" s="30"/>
      <c r="AP1727" s="30"/>
      <c r="AQ1727" s="30"/>
      <c r="AR1727" s="30"/>
      <c r="AS1727" s="30"/>
      <c r="AT1727" s="30"/>
      <c r="AU1727" s="30"/>
      <c r="AV1727" s="30"/>
      <c r="AW1727" s="30"/>
      <c r="AX1727" s="30"/>
      <c r="AY1727" s="30"/>
      <c r="AZ1727" s="30"/>
      <c r="BA1727" s="30"/>
      <c r="BB1727" s="30"/>
      <c r="BC1727" s="30"/>
      <c r="BD1727" s="30"/>
      <c r="BE1727" s="30"/>
      <c r="BF1727" s="30"/>
      <c r="BG1727" s="30"/>
      <c r="BH1727" s="30"/>
      <c r="BI1727" s="30"/>
      <c r="BJ1727" s="30"/>
      <c r="BK1727" s="30"/>
      <c r="BL1727" s="30"/>
      <c r="BM1727" s="30"/>
      <c r="BN1727" s="30"/>
      <c r="BO1727" s="30"/>
      <c r="BP1727" s="30"/>
      <c r="BQ1727" s="30"/>
      <c r="BR1727" s="30"/>
      <c r="BS1727" s="30"/>
      <c r="BT1727" s="30"/>
      <c r="BU1727" s="30"/>
      <c r="BV1727" s="30"/>
      <c r="BW1727" s="30"/>
      <c r="BX1727" s="30"/>
      <c r="BY1727" s="30"/>
      <c r="BZ1727" s="30"/>
      <c r="CA1727" s="30"/>
      <c r="CB1727" s="30"/>
      <c r="CC1727" s="30"/>
      <c r="CD1727" s="30"/>
      <c r="CE1727" s="30"/>
      <c r="CF1727" s="30"/>
      <c r="CG1727" s="30"/>
      <c r="CH1727" s="30"/>
      <c r="CI1727" s="30"/>
      <c r="CJ1727" s="30"/>
      <c r="CK1727" s="30"/>
      <c r="CL1727" s="30"/>
      <c r="CM1727" s="30"/>
      <c r="CN1727" s="30"/>
      <c r="CO1727" s="30"/>
      <c r="CP1727" s="30"/>
      <c r="CQ1727" s="30"/>
      <c r="CR1727" s="30"/>
    </row>
    <row r="1728" spans="1:96" x14ac:dyDescent="0.25">
      <c r="A1728" s="30" t="s">
        <v>685</v>
      </c>
      <c r="B1728" s="30">
        <v>8164</v>
      </c>
      <c r="C1728" s="30" t="s">
        <v>2994</v>
      </c>
      <c r="D1728" s="30">
        <v>250</v>
      </c>
      <c r="E1728" s="30"/>
      <c r="F1728" s="30"/>
      <c r="G1728" s="30"/>
      <c r="H1728" s="30"/>
      <c r="I1728" s="30"/>
      <c r="J1728" s="30"/>
      <c r="K1728" s="30"/>
      <c r="L1728" s="30"/>
      <c r="M1728" s="30"/>
      <c r="N1728" s="30"/>
      <c r="O1728" s="30"/>
      <c r="P1728" s="30"/>
      <c r="Q1728" s="30"/>
      <c r="R1728" s="30"/>
      <c r="S1728" s="30"/>
      <c r="T1728" s="30"/>
      <c r="U1728" s="30"/>
      <c r="V1728" s="30"/>
      <c r="W1728" s="30"/>
      <c r="X1728" s="30"/>
      <c r="Y1728" s="30"/>
      <c r="Z1728" s="30"/>
      <c r="AA1728" s="30"/>
      <c r="AB1728" s="30"/>
      <c r="AC1728" s="30"/>
      <c r="AD1728" s="30"/>
      <c r="AE1728" s="30"/>
      <c r="AF1728" s="30"/>
      <c r="AG1728" s="30"/>
      <c r="AH1728" s="30"/>
      <c r="AI1728" s="30"/>
      <c r="AJ1728" s="30"/>
      <c r="AK1728" s="30"/>
      <c r="AL1728" s="30"/>
      <c r="AM1728" s="30"/>
      <c r="AN1728" s="30"/>
      <c r="AO1728" s="30"/>
      <c r="AP1728" s="30"/>
      <c r="AQ1728" s="30"/>
      <c r="AR1728" s="30"/>
      <c r="AS1728" s="30"/>
      <c r="AT1728" s="30"/>
      <c r="AU1728" s="30"/>
      <c r="AV1728" s="30"/>
      <c r="AW1728" s="30"/>
      <c r="AX1728" s="30"/>
      <c r="AY1728" s="30"/>
      <c r="AZ1728" s="30"/>
      <c r="BA1728" s="30"/>
      <c r="BB1728" s="30"/>
      <c r="BC1728" s="30"/>
      <c r="BD1728" s="30"/>
      <c r="BE1728" s="30"/>
      <c r="BF1728" s="30"/>
      <c r="BG1728" s="30"/>
      <c r="BH1728" s="30"/>
      <c r="BI1728" s="30"/>
      <c r="BJ1728" s="30"/>
      <c r="BK1728" s="30"/>
      <c r="BL1728" s="30"/>
      <c r="BM1728" s="30"/>
      <c r="BN1728" s="30"/>
      <c r="BO1728" s="30"/>
      <c r="BP1728" s="30"/>
      <c r="BQ1728" s="30"/>
      <c r="BR1728" s="30"/>
      <c r="BS1728" s="30"/>
      <c r="BT1728" s="30"/>
      <c r="BU1728" s="30"/>
      <c r="BV1728" s="30"/>
      <c r="BW1728" s="30"/>
      <c r="BX1728" s="30"/>
      <c r="BY1728" s="30"/>
      <c r="BZ1728" s="30"/>
      <c r="CA1728" s="30"/>
      <c r="CB1728" s="30"/>
      <c r="CC1728" s="30"/>
      <c r="CD1728" s="30"/>
      <c r="CE1728" s="30"/>
      <c r="CF1728" s="30"/>
      <c r="CG1728" s="30"/>
      <c r="CH1728" s="30"/>
      <c r="CI1728" s="30"/>
      <c r="CJ1728" s="30"/>
      <c r="CK1728" s="30"/>
      <c r="CL1728" s="30"/>
      <c r="CM1728" s="30"/>
      <c r="CN1728" s="30"/>
      <c r="CO1728" s="30"/>
      <c r="CP1728" s="30"/>
      <c r="CQ1728" s="30"/>
      <c r="CR1728" s="30"/>
    </row>
    <row r="1729" spans="1:96" x14ac:dyDescent="0.25">
      <c r="A1729" s="30" t="s">
        <v>686</v>
      </c>
      <c r="B1729" s="30">
        <v>8010</v>
      </c>
      <c r="C1729" s="30" t="s">
        <v>2768</v>
      </c>
      <c r="D1729" s="30">
        <v>1110</v>
      </c>
      <c r="E1729" s="30"/>
      <c r="F1729" s="30"/>
      <c r="G1729" s="30"/>
      <c r="H1729" s="30"/>
      <c r="I1729" s="30"/>
      <c r="J1729" s="30"/>
      <c r="K1729" s="30"/>
      <c r="L1729" s="30"/>
      <c r="M1729" s="30"/>
      <c r="N1729" s="30"/>
      <c r="O1729" s="30"/>
      <c r="P1729" s="30"/>
      <c r="Q1729" s="30"/>
      <c r="R1729" s="30"/>
      <c r="S1729" s="30"/>
      <c r="T1729" s="30"/>
      <c r="U1729" s="30"/>
      <c r="V1729" s="30"/>
      <c r="W1729" s="30"/>
      <c r="X1729" s="30"/>
      <c r="Y1729" s="30"/>
      <c r="Z1729" s="30"/>
      <c r="AA1729" s="30"/>
      <c r="AB1729" s="30"/>
      <c r="AC1729" s="30"/>
      <c r="AD1729" s="30"/>
      <c r="AE1729" s="30"/>
      <c r="AF1729" s="30"/>
      <c r="AG1729" s="30"/>
      <c r="AH1729" s="30"/>
      <c r="AI1729" s="30"/>
      <c r="AJ1729" s="30"/>
      <c r="AK1729" s="30"/>
      <c r="AL1729" s="30"/>
      <c r="AM1729" s="30"/>
      <c r="AN1729" s="30"/>
      <c r="AO1729" s="30"/>
      <c r="AP1729" s="30"/>
      <c r="AQ1729" s="30"/>
      <c r="AR1729" s="30"/>
      <c r="AS1729" s="30"/>
      <c r="AT1729" s="30"/>
      <c r="AU1729" s="30"/>
      <c r="AV1729" s="30"/>
      <c r="AW1729" s="30"/>
      <c r="AX1729" s="30"/>
      <c r="AY1729" s="30"/>
      <c r="AZ1729" s="30"/>
      <c r="BA1729" s="30"/>
      <c r="BB1729" s="30"/>
      <c r="BC1729" s="30"/>
      <c r="BD1729" s="30"/>
      <c r="BE1729" s="30"/>
      <c r="BF1729" s="30"/>
      <c r="BG1729" s="30"/>
      <c r="BH1729" s="30"/>
      <c r="BI1729" s="30"/>
      <c r="BJ1729" s="30"/>
      <c r="BK1729" s="30"/>
      <c r="BL1729" s="30"/>
      <c r="BM1729" s="30"/>
      <c r="BN1729" s="30"/>
      <c r="BO1729" s="30"/>
      <c r="BP1729" s="30"/>
      <c r="BQ1729" s="30"/>
      <c r="BR1729" s="30"/>
      <c r="BS1729" s="30"/>
      <c r="BT1729" s="30"/>
      <c r="BU1729" s="30"/>
      <c r="BV1729" s="30"/>
      <c r="BW1729" s="30"/>
      <c r="BX1729" s="30"/>
      <c r="BY1729" s="30"/>
      <c r="BZ1729" s="30"/>
      <c r="CA1729" s="30"/>
      <c r="CB1729" s="30"/>
      <c r="CC1729" s="30"/>
      <c r="CD1729" s="30"/>
      <c r="CE1729" s="30"/>
      <c r="CF1729" s="30"/>
      <c r="CG1729" s="30"/>
      <c r="CH1729" s="30"/>
      <c r="CI1729" s="30"/>
      <c r="CJ1729" s="30"/>
      <c r="CK1729" s="30"/>
      <c r="CL1729" s="30"/>
      <c r="CM1729" s="30"/>
      <c r="CN1729" s="30"/>
      <c r="CO1729" s="30"/>
      <c r="CP1729" s="30"/>
      <c r="CQ1729" s="30"/>
      <c r="CR1729" s="30"/>
    </row>
    <row r="1730" spans="1:96" x14ac:dyDescent="0.25">
      <c r="A1730" s="30" t="s">
        <v>687</v>
      </c>
      <c r="B1730" s="30">
        <v>8178</v>
      </c>
      <c r="C1730" s="30" t="s">
        <v>2906</v>
      </c>
      <c r="D1730" s="30">
        <v>990</v>
      </c>
      <c r="E1730" s="30"/>
      <c r="F1730" s="30"/>
      <c r="G1730" s="30"/>
      <c r="H1730" s="30"/>
      <c r="I1730" s="30"/>
      <c r="J1730" s="30"/>
      <c r="K1730" s="30"/>
      <c r="L1730" s="30"/>
      <c r="M1730" s="30"/>
      <c r="N1730" s="30"/>
      <c r="O1730" s="30"/>
      <c r="P1730" s="30"/>
      <c r="Q1730" s="30"/>
      <c r="R1730" s="30"/>
      <c r="S1730" s="30"/>
      <c r="T1730" s="30"/>
      <c r="U1730" s="30"/>
      <c r="V1730" s="30"/>
      <c r="W1730" s="30"/>
      <c r="X1730" s="30"/>
      <c r="Y1730" s="30"/>
      <c r="Z1730" s="30"/>
      <c r="AA1730" s="30"/>
      <c r="AB1730" s="30"/>
      <c r="AC1730" s="30"/>
      <c r="AD1730" s="30"/>
      <c r="AE1730" s="30"/>
      <c r="AF1730" s="30"/>
      <c r="AG1730" s="30"/>
      <c r="AH1730" s="30"/>
      <c r="AI1730" s="30"/>
      <c r="AJ1730" s="30"/>
      <c r="AK1730" s="30"/>
      <c r="AL1730" s="30"/>
      <c r="AM1730" s="30"/>
      <c r="AN1730" s="30"/>
      <c r="AO1730" s="30"/>
      <c r="AP1730" s="30"/>
      <c r="AQ1730" s="30"/>
      <c r="AR1730" s="30"/>
      <c r="AS1730" s="30"/>
      <c r="AT1730" s="30"/>
      <c r="AU1730" s="30"/>
      <c r="AV1730" s="30"/>
      <c r="AW1730" s="30"/>
      <c r="AX1730" s="30"/>
      <c r="AY1730" s="30"/>
      <c r="AZ1730" s="30"/>
      <c r="BA1730" s="30"/>
      <c r="BB1730" s="30"/>
      <c r="BC1730" s="30"/>
      <c r="BD1730" s="30"/>
      <c r="BE1730" s="30"/>
      <c r="BF1730" s="30"/>
      <c r="BG1730" s="30"/>
      <c r="BH1730" s="30"/>
      <c r="BI1730" s="30"/>
      <c r="BJ1730" s="30"/>
      <c r="BK1730" s="30"/>
      <c r="BL1730" s="30"/>
      <c r="BM1730" s="30"/>
      <c r="BN1730" s="30"/>
      <c r="BO1730" s="30"/>
      <c r="BP1730" s="30"/>
      <c r="BQ1730" s="30"/>
      <c r="BR1730" s="30"/>
      <c r="BS1730" s="30"/>
      <c r="BT1730" s="30"/>
      <c r="BU1730" s="30"/>
      <c r="BV1730" s="30"/>
      <c r="BW1730" s="30"/>
      <c r="BX1730" s="30"/>
      <c r="BY1730" s="30"/>
      <c r="BZ1730" s="30"/>
      <c r="CA1730" s="30"/>
      <c r="CB1730" s="30"/>
      <c r="CC1730" s="30"/>
      <c r="CD1730" s="30"/>
      <c r="CE1730" s="30"/>
      <c r="CF1730" s="30"/>
      <c r="CG1730" s="30"/>
      <c r="CH1730" s="30"/>
      <c r="CI1730" s="30"/>
      <c r="CJ1730" s="30"/>
      <c r="CK1730" s="30"/>
      <c r="CL1730" s="30"/>
      <c r="CM1730" s="30"/>
      <c r="CN1730" s="30"/>
      <c r="CO1730" s="30"/>
      <c r="CP1730" s="30"/>
      <c r="CQ1730" s="30"/>
      <c r="CR1730" s="30"/>
    </row>
    <row r="1731" spans="1:96" x14ac:dyDescent="0.25">
      <c r="A1731" s="30" t="s">
        <v>688</v>
      </c>
      <c r="B1731" s="30">
        <v>7565</v>
      </c>
      <c r="C1731" s="30" t="s">
        <v>2671</v>
      </c>
      <c r="D1731" s="30">
        <v>470</v>
      </c>
      <c r="E1731" s="30"/>
      <c r="F1731" s="30"/>
      <c r="G1731" s="30"/>
      <c r="H1731" s="30"/>
      <c r="I1731" s="30"/>
      <c r="J1731" s="30"/>
      <c r="K1731" s="30"/>
      <c r="L1731" s="30"/>
      <c r="M1731" s="30"/>
      <c r="N1731" s="30"/>
      <c r="O1731" s="30"/>
      <c r="P1731" s="30"/>
      <c r="Q1731" s="30"/>
      <c r="R1731" s="30"/>
      <c r="S1731" s="30"/>
      <c r="T1731" s="30"/>
      <c r="U1731" s="30"/>
      <c r="V1731" s="30"/>
      <c r="W1731" s="30"/>
      <c r="X1731" s="30"/>
      <c r="Y1731" s="30"/>
      <c r="Z1731" s="30"/>
      <c r="AA1731" s="30"/>
      <c r="AB1731" s="30"/>
      <c r="AC1731" s="30"/>
      <c r="AD1731" s="30"/>
      <c r="AE1731" s="30"/>
      <c r="AF1731" s="30"/>
      <c r="AG1731" s="30"/>
      <c r="AH1731" s="30"/>
      <c r="AI1731" s="30"/>
      <c r="AJ1731" s="30"/>
      <c r="AK1731" s="30"/>
      <c r="AL1731" s="30"/>
      <c r="AM1731" s="30"/>
      <c r="AN1731" s="30"/>
      <c r="AO1731" s="30"/>
      <c r="AP1731" s="30"/>
      <c r="AQ1731" s="30"/>
      <c r="AR1731" s="30"/>
      <c r="AS1731" s="30"/>
      <c r="AT1731" s="30"/>
      <c r="AU1731" s="30"/>
      <c r="AV1731" s="30"/>
      <c r="AW1731" s="30"/>
      <c r="AX1731" s="30"/>
      <c r="AY1731" s="30"/>
      <c r="AZ1731" s="30"/>
      <c r="BA1731" s="30"/>
      <c r="BB1731" s="30"/>
      <c r="BC1731" s="30"/>
      <c r="BD1731" s="30"/>
      <c r="BE1731" s="30"/>
      <c r="BF1731" s="30"/>
      <c r="BG1731" s="30"/>
      <c r="BH1731" s="30"/>
      <c r="BI1731" s="30"/>
      <c r="BJ1731" s="30"/>
      <c r="BK1731" s="30"/>
      <c r="BL1731" s="30"/>
      <c r="BM1731" s="30"/>
      <c r="BN1731" s="30"/>
      <c r="BO1731" s="30"/>
      <c r="BP1731" s="30"/>
      <c r="BQ1731" s="30"/>
      <c r="BR1731" s="30"/>
      <c r="BS1731" s="30"/>
      <c r="BT1731" s="30"/>
      <c r="BU1731" s="30"/>
      <c r="BV1731" s="30"/>
      <c r="BW1731" s="30"/>
      <c r="BX1731" s="30"/>
      <c r="BY1731" s="30"/>
      <c r="BZ1731" s="30"/>
      <c r="CA1731" s="30"/>
      <c r="CB1731" s="30"/>
      <c r="CC1731" s="30"/>
      <c r="CD1731" s="30"/>
      <c r="CE1731" s="30"/>
      <c r="CF1731" s="30"/>
      <c r="CG1731" s="30"/>
      <c r="CH1731" s="30"/>
      <c r="CI1731" s="30"/>
      <c r="CJ1731" s="30"/>
      <c r="CK1731" s="30"/>
      <c r="CL1731" s="30"/>
      <c r="CM1731" s="30"/>
      <c r="CN1731" s="30"/>
      <c r="CO1731" s="30"/>
      <c r="CP1731" s="30"/>
      <c r="CQ1731" s="30"/>
      <c r="CR1731" s="30"/>
    </row>
    <row r="1732" spans="1:96" x14ac:dyDescent="0.25">
      <c r="A1732" s="30" t="s">
        <v>689</v>
      </c>
      <c r="B1732" s="30">
        <v>7839</v>
      </c>
      <c r="C1732" s="30" t="s">
        <v>2671</v>
      </c>
      <c r="D1732" s="30">
        <v>470</v>
      </c>
      <c r="E1732" s="30"/>
      <c r="F1732" s="30"/>
      <c r="G1732" s="30"/>
      <c r="H1732" s="30"/>
      <c r="I1732" s="30"/>
      <c r="J1732" s="30"/>
      <c r="K1732" s="30"/>
      <c r="L1732" s="30"/>
      <c r="M1732" s="30"/>
      <c r="N1732" s="30"/>
      <c r="O1732" s="30"/>
      <c r="P1732" s="30"/>
      <c r="Q1732" s="30"/>
      <c r="R1732" s="30"/>
      <c r="S1732" s="30"/>
      <c r="T1732" s="30"/>
      <c r="U1732" s="30"/>
      <c r="V1732" s="30"/>
      <c r="W1732" s="30"/>
      <c r="X1732" s="30"/>
      <c r="Y1732" s="30"/>
      <c r="Z1732" s="30"/>
      <c r="AA1732" s="30"/>
      <c r="AB1732" s="30"/>
      <c r="AC1732" s="30"/>
      <c r="AD1732" s="30"/>
      <c r="AE1732" s="30"/>
      <c r="AF1732" s="30"/>
      <c r="AG1732" s="30"/>
      <c r="AH1732" s="30"/>
      <c r="AI1732" s="30"/>
      <c r="AJ1732" s="30"/>
      <c r="AK1732" s="30"/>
      <c r="AL1732" s="30"/>
      <c r="AM1732" s="30"/>
      <c r="AN1732" s="30"/>
      <c r="AO1732" s="30"/>
      <c r="AP1732" s="30"/>
      <c r="AQ1732" s="30"/>
      <c r="AR1732" s="30"/>
      <c r="AS1732" s="30"/>
      <c r="AT1732" s="30"/>
      <c r="AU1732" s="30"/>
      <c r="AV1732" s="30"/>
      <c r="AW1732" s="30"/>
      <c r="AX1732" s="30"/>
      <c r="AY1732" s="30"/>
      <c r="AZ1732" s="30"/>
      <c r="BA1732" s="30"/>
      <c r="BB1732" s="30"/>
      <c r="BC1732" s="30"/>
      <c r="BD1732" s="30"/>
      <c r="BE1732" s="30"/>
      <c r="BF1732" s="30"/>
      <c r="BG1732" s="30"/>
      <c r="BH1732" s="30"/>
      <c r="BI1732" s="30"/>
      <c r="BJ1732" s="30"/>
      <c r="BK1732" s="30"/>
      <c r="BL1732" s="30"/>
      <c r="BM1732" s="30"/>
      <c r="BN1732" s="30"/>
      <c r="BO1732" s="30"/>
      <c r="BP1732" s="30"/>
      <c r="BQ1732" s="30"/>
      <c r="BR1732" s="30"/>
      <c r="BS1732" s="30"/>
      <c r="BT1732" s="30"/>
      <c r="BU1732" s="30"/>
      <c r="BV1732" s="30"/>
      <c r="BW1732" s="30"/>
      <c r="BX1732" s="30"/>
      <c r="BY1732" s="30"/>
      <c r="BZ1732" s="30"/>
      <c r="CA1732" s="30"/>
      <c r="CB1732" s="30"/>
      <c r="CC1732" s="30"/>
      <c r="CD1732" s="30"/>
      <c r="CE1732" s="30"/>
      <c r="CF1732" s="30"/>
      <c r="CG1732" s="30"/>
      <c r="CH1732" s="30"/>
      <c r="CI1732" s="30"/>
      <c r="CJ1732" s="30"/>
      <c r="CK1732" s="30"/>
      <c r="CL1732" s="30"/>
      <c r="CM1732" s="30"/>
      <c r="CN1732" s="30"/>
      <c r="CO1732" s="30"/>
      <c r="CP1732" s="30"/>
      <c r="CQ1732" s="30"/>
      <c r="CR1732" s="30"/>
    </row>
    <row r="1733" spans="1:96" x14ac:dyDescent="0.25">
      <c r="A1733" s="30" t="s">
        <v>690</v>
      </c>
      <c r="B1733" s="30">
        <v>8209</v>
      </c>
      <c r="C1733" s="30" t="s">
        <v>2666</v>
      </c>
      <c r="D1733" s="30">
        <v>1420</v>
      </c>
      <c r="E1733" s="30"/>
      <c r="F1733" s="30"/>
      <c r="G1733" s="30"/>
      <c r="H1733" s="30"/>
      <c r="I1733" s="30"/>
      <c r="J1733" s="30"/>
      <c r="K1733" s="30"/>
      <c r="L1733" s="30"/>
      <c r="M1733" s="30"/>
      <c r="N1733" s="30"/>
      <c r="O1733" s="30"/>
      <c r="P1733" s="30"/>
      <c r="Q1733" s="30"/>
      <c r="R1733" s="30"/>
      <c r="S1733" s="30"/>
      <c r="T1733" s="30"/>
      <c r="U1733" s="30"/>
      <c r="V1733" s="30"/>
      <c r="W1733" s="30"/>
      <c r="X1733" s="30"/>
      <c r="Y1733" s="30"/>
      <c r="Z1733" s="30"/>
      <c r="AA1733" s="30"/>
      <c r="AB1733" s="30"/>
      <c r="AC1733" s="30"/>
      <c r="AD1733" s="30"/>
      <c r="AE1733" s="30"/>
      <c r="AF1733" s="30"/>
      <c r="AG1733" s="30"/>
      <c r="AH1733" s="30"/>
      <c r="AI1733" s="30"/>
      <c r="AJ1733" s="30"/>
      <c r="AK1733" s="30"/>
      <c r="AL1733" s="30"/>
      <c r="AM1733" s="30"/>
      <c r="AN1733" s="30"/>
      <c r="AO1733" s="30"/>
      <c r="AP1733" s="30"/>
      <c r="AQ1733" s="30"/>
      <c r="AR1733" s="30"/>
      <c r="AS1733" s="30"/>
      <c r="AT1733" s="30"/>
      <c r="AU1733" s="30"/>
      <c r="AV1733" s="30"/>
      <c r="AW1733" s="30"/>
      <c r="AX1733" s="30"/>
      <c r="AY1733" s="30"/>
      <c r="AZ1733" s="30"/>
      <c r="BA1733" s="30"/>
      <c r="BB1733" s="30"/>
      <c r="BC1733" s="30"/>
      <c r="BD1733" s="30"/>
      <c r="BE1733" s="30"/>
      <c r="BF1733" s="30"/>
      <c r="BG1733" s="30"/>
      <c r="BH1733" s="30"/>
      <c r="BI1733" s="30"/>
      <c r="BJ1733" s="30"/>
      <c r="BK1733" s="30"/>
      <c r="BL1733" s="30"/>
      <c r="BM1733" s="30"/>
      <c r="BN1733" s="30"/>
      <c r="BO1733" s="30"/>
      <c r="BP1733" s="30"/>
      <c r="BQ1733" s="30"/>
      <c r="BR1733" s="30"/>
      <c r="BS1733" s="30"/>
      <c r="BT1733" s="30"/>
      <c r="BU1733" s="30"/>
      <c r="BV1733" s="30"/>
      <c r="BW1733" s="30"/>
      <c r="BX1733" s="30"/>
      <c r="BY1733" s="30"/>
      <c r="BZ1733" s="30"/>
      <c r="CA1733" s="30"/>
      <c r="CB1733" s="30"/>
      <c r="CC1733" s="30"/>
      <c r="CD1733" s="30"/>
      <c r="CE1733" s="30"/>
      <c r="CF1733" s="30"/>
      <c r="CG1733" s="30"/>
      <c r="CH1733" s="30"/>
      <c r="CI1733" s="30"/>
      <c r="CJ1733" s="30"/>
      <c r="CK1733" s="30"/>
      <c r="CL1733" s="30"/>
      <c r="CM1733" s="30"/>
      <c r="CN1733" s="30"/>
      <c r="CO1733" s="30"/>
      <c r="CP1733" s="30"/>
      <c r="CQ1733" s="30"/>
      <c r="CR1733" s="30"/>
    </row>
    <row r="1734" spans="1:96" x14ac:dyDescent="0.25">
      <c r="A1734" s="30" t="s">
        <v>691</v>
      </c>
      <c r="B1734" s="30">
        <v>7650</v>
      </c>
      <c r="C1734" s="30" t="s">
        <v>2760</v>
      </c>
      <c r="D1734" s="30">
        <v>1560</v>
      </c>
      <c r="E1734" s="30"/>
      <c r="F1734" s="30"/>
      <c r="G1734" s="30"/>
      <c r="H1734" s="30"/>
      <c r="I1734" s="30"/>
      <c r="J1734" s="30"/>
      <c r="K1734" s="30"/>
      <c r="L1734" s="30"/>
      <c r="M1734" s="30"/>
      <c r="N1734" s="30"/>
      <c r="O1734" s="30"/>
      <c r="P1734" s="30"/>
      <c r="Q1734" s="30"/>
      <c r="R1734" s="30"/>
      <c r="S1734" s="30"/>
      <c r="T1734" s="30"/>
      <c r="U1734" s="30"/>
      <c r="V1734" s="30"/>
      <c r="W1734" s="30"/>
      <c r="X1734" s="30"/>
      <c r="Y1734" s="30"/>
      <c r="Z1734" s="30"/>
      <c r="AA1734" s="30"/>
      <c r="AB1734" s="30"/>
      <c r="AC1734" s="30"/>
      <c r="AD1734" s="30"/>
      <c r="AE1734" s="30"/>
      <c r="AF1734" s="30"/>
      <c r="AG1734" s="30"/>
      <c r="AH1734" s="30"/>
      <c r="AI1734" s="30"/>
      <c r="AJ1734" s="30"/>
      <c r="AK1734" s="30"/>
      <c r="AL1734" s="30"/>
      <c r="AM1734" s="30"/>
      <c r="AN1734" s="30"/>
      <c r="AO1734" s="30"/>
      <c r="AP1734" s="30"/>
      <c r="AQ1734" s="30"/>
      <c r="AR1734" s="30"/>
      <c r="AS1734" s="30"/>
      <c r="AT1734" s="30"/>
      <c r="AU1734" s="30"/>
      <c r="AV1734" s="30"/>
      <c r="AW1734" s="30"/>
      <c r="AX1734" s="30"/>
      <c r="AY1734" s="30"/>
      <c r="AZ1734" s="30"/>
      <c r="BA1734" s="30"/>
      <c r="BB1734" s="30"/>
      <c r="BC1734" s="30"/>
      <c r="BD1734" s="30"/>
      <c r="BE1734" s="30"/>
      <c r="BF1734" s="30"/>
      <c r="BG1734" s="30"/>
      <c r="BH1734" s="30"/>
      <c r="BI1734" s="30"/>
      <c r="BJ1734" s="30"/>
      <c r="BK1734" s="30"/>
      <c r="BL1734" s="30"/>
      <c r="BM1734" s="30"/>
      <c r="BN1734" s="30"/>
      <c r="BO1734" s="30"/>
      <c r="BP1734" s="30"/>
      <c r="BQ1734" s="30"/>
      <c r="BR1734" s="30"/>
      <c r="BS1734" s="30"/>
      <c r="BT1734" s="30"/>
      <c r="BU1734" s="30"/>
      <c r="BV1734" s="30"/>
      <c r="BW1734" s="30"/>
      <c r="BX1734" s="30"/>
      <c r="BY1734" s="30"/>
      <c r="BZ1734" s="30"/>
      <c r="CA1734" s="30"/>
      <c r="CB1734" s="30"/>
      <c r="CC1734" s="30"/>
      <c r="CD1734" s="30"/>
      <c r="CE1734" s="30"/>
      <c r="CF1734" s="30"/>
      <c r="CG1734" s="30"/>
      <c r="CH1734" s="30"/>
      <c r="CI1734" s="30"/>
      <c r="CJ1734" s="30"/>
      <c r="CK1734" s="30"/>
      <c r="CL1734" s="30"/>
      <c r="CM1734" s="30"/>
      <c r="CN1734" s="30"/>
      <c r="CO1734" s="30"/>
      <c r="CP1734" s="30"/>
      <c r="CQ1734" s="30"/>
      <c r="CR1734" s="30"/>
    </row>
    <row r="1735" spans="1:96" x14ac:dyDescent="0.25">
      <c r="A1735" s="30" t="s">
        <v>692</v>
      </c>
      <c r="B1735" s="30">
        <v>1519</v>
      </c>
      <c r="C1735" s="30" t="s">
        <v>2641</v>
      </c>
      <c r="D1735" s="30">
        <v>20</v>
      </c>
      <c r="E1735" s="30"/>
      <c r="F1735" s="30"/>
      <c r="G1735" s="30"/>
      <c r="H1735" s="30"/>
      <c r="I1735" s="30"/>
      <c r="J1735" s="30"/>
      <c r="K1735" s="30"/>
      <c r="L1735" s="30"/>
      <c r="M1735" s="30"/>
      <c r="N1735" s="30"/>
      <c r="O1735" s="30"/>
      <c r="P1735" s="30"/>
      <c r="Q1735" s="30"/>
      <c r="R1735" s="30"/>
      <c r="S1735" s="30"/>
      <c r="T1735" s="30"/>
      <c r="U1735" s="30"/>
      <c r="V1735" s="30"/>
      <c r="W1735" s="30"/>
      <c r="X1735" s="30"/>
      <c r="Y1735" s="30"/>
      <c r="Z1735" s="30"/>
      <c r="AA1735" s="30"/>
      <c r="AB1735" s="30"/>
      <c r="AC1735" s="30"/>
      <c r="AD1735" s="30"/>
      <c r="AE1735" s="30"/>
      <c r="AF1735" s="30"/>
      <c r="AG1735" s="30"/>
      <c r="AH1735" s="30"/>
      <c r="AI1735" s="30"/>
      <c r="AJ1735" s="30"/>
      <c r="AK1735" s="30"/>
      <c r="AL1735" s="30"/>
      <c r="AM1735" s="30"/>
      <c r="AN1735" s="30"/>
      <c r="AO1735" s="30"/>
      <c r="AP1735" s="30"/>
      <c r="AQ1735" s="30"/>
      <c r="AR1735" s="30"/>
      <c r="AS1735" s="30"/>
      <c r="AT1735" s="30"/>
      <c r="AU1735" s="30"/>
      <c r="AV1735" s="30"/>
      <c r="AW1735" s="30"/>
      <c r="AX1735" s="30"/>
      <c r="AY1735" s="30"/>
      <c r="AZ1735" s="30"/>
      <c r="BA1735" s="30"/>
      <c r="BB1735" s="30"/>
      <c r="BC1735" s="30"/>
      <c r="BD1735" s="30"/>
      <c r="BE1735" s="30"/>
      <c r="BF1735" s="30"/>
      <c r="BG1735" s="30"/>
      <c r="BH1735" s="30"/>
      <c r="BI1735" s="30"/>
      <c r="BJ1735" s="30"/>
      <c r="BK1735" s="30"/>
      <c r="BL1735" s="30"/>
      <c r="BM1735" s="30"/>
      <c r="BN1735" s="30"/>
      <c r="BO1735" s="30"/>
      <c r="BP1735" s="30"/>
      <c r="BQ1735" s="30"/>
      <c r="BR1735" s="30"/>
      <c r="BS1735" s="30"/>
      <c r="BT1735" s="30"/>
      <c r="BU1735" s="30"/>
      <c r="BV1735" s="30"/>
      <c r="BW1735" s="30"/>
      <c r="BX1735" s="30"/>
      <c r="BY1735" s="30"/>
      <c r="BZ1735" s="30"/>
      <c r="CA1735" s="30"/>
      <c r="CB1735" s="30"/>
      <c r="CC1735" s="30"/>
      <c r="CD1735" s="30"/>
      <c r="CE1735" s="30"/>
      <c r="CF1735" s="30"/>
      <c r="CG1735" s="30"/>
      <c r="CH1735" s="30"/>
      <c r="CI1735" s="30"/>
      <c r="CJ1735" s="30"/>
      <c r="CK1735" s="30"/>
      <c r="CL1735" s="30"/>
      <c r="CM1735" s="30"/>
      <c r="CN1735" s="30"/>
      <c r="CO1735" s="30"/>
      <c r="CP1735" s="30"/>
      <c r="CQ1735" s="30"/>
      <c r="CR1735" s="30"/>
    </row>
    <row r="1736" spans="1:96" x14ac:dyDescent="0.25">
      <c r="A1736" s="30" t="s">
        <v>693</v>
      </c>
      <c r="B1736" s="30">
        <v>124</v>
      </c>
      <c r="C1736" s="30" t="s">
        <v>2663</v>
      </c>
      <c r="D1736" s="30">
        <v>30</v>
      </c>
      <c r="E1736" s="30"/>
      <c r="F1736" s="30"/>
      <c r="G1736" s="30"/>
      <c r="H1736" s="30"/>
      <c r="I1736" s="30"/>
      <c r="J1736" s="30"/>
      <c r="K1736" s="30"/>
      <c r="L1736" s="30"/>
      <c r="M1736" s="30"/>
      <c r="N1736" s="30"/>
      <c r="O1736" s="30"/>
      <c r="P1736" s="30"/>
      <c r="Q1736" s="30"/>
      <c r="R1736" s="30"/>
      <c r="S1736" s="30"/>
      <c r="T1736" s="30"/>
      <c r="U1736" s="30"/>
      <c r="V1736" s="30"/>
      <c r="W1736" s="30"/>
      <c r="X1736" s="30"/>
      <c r="Y1736" s="30"/>
      <c r="Z1736" s="30"/>
      <c r="AA1736" s="30"/>
      <c r="AB1736" s="30"/>
      <c r="AC1736" s="30"/>
      <c r="AD1736" s="30"/>
      <c r="AE1736" s="30"/>
      <c r="AF1736" s="30"/>
      <c r="AG1736" s="30"/>
      <c r="AH1736" s="30"/>
      <c r="AI1736" s="30"/>
      <c r="AJ1736" s="30"/>
      <c r="AK1736" s="30"/>
      <c r="AL1736" s="30"/>
      <c r="AM1736" s="30"/>
      <c r="AN1736" s="30"/>
      <c r="AO1736" s="30"/>
      <c r="AP1736" s="30"/>
      <c r="AQ1736" s="30"/>
      <c r="AR1736" s="30"/>
      <c r="AS1736" s="30"/>
      <c r="AT1736" s="30"/>
      <c r="AU1736" s="30"/>
      <c r="AV1736" s="30"/>
      <c r="AW1736" s="30"/>
      <c r="AX1736" s="30"/>
      <c r="AY1736" s="30"/>
      <c r="AZ1736" s="30"/>
      <c r="BA1736" s="30"/>
      <c r="BB1736" s="30"/>
      <c r="BC1736" s="30"/>
      <c r="BD1736" s="30"/>
      <c r="BE1736" s="30"/>
      <c r="BF1736" s="30"/>
      <c r="BG1736" s="30"/>
      <c r="BH1736" s="30"/>
      <c r="BI1736" s="30"/>
      <c r="BJ1736" s="30"/>
      <c r="BK1736" s="30"/>
      <c r="BL1736" s="30"/>
      <c r="BM1736" s="30"/>
      <c r="BN1736" s="30"/>
      <c r="BO1736" s="30"/>
      <c r="BP1736" s="30"/>
      <c r="BQ1736" s="30"/>
      <c r="BR1736" s="30"/>
      <c r="BS1736" s="30"/>
      <c r="BT1736" s="30"/>
      <c r="BU1736" s="30"/>
      <c r="BV1736" s="30"/>
      <c r="BW1736" s="30"/>
      <c r="BX1736" s="30"/>
      <c r="BY1736" s="30"/>
      <c r="BZ1736" s="30"/>
      <c r="CA1736" s="30"/>
      <c r="CB1736" s="30"/>
      <c r="CC1736" s="30"/>
      <c r="CD1736" s="30"/>
      <c r="CE1736" s="30"/>
      <c r="CF1736" s="30"/>
      <c r="CG1736" s="30"/>
      <c r="CH1736" s="30"/>
      <c r="CI1736" s="30"/>
      <c r="CJ1736" s="30"/>
      <c r="CK1736" s="30"/>
      <c r="CL1736" s="30"/>
      <c r="CM1736" s="30"/>
      <c r="CN1736" s="30"/>
      <c r="CO1736" s="30"/>
      <c r="CP1736" s="30"/>
      <c r="CQ1736" s="30"/>
      <c r="CR1736" s="30"/>
    </row>
    <row r="1737" spans="1:96" x14ac:dyDescent="0.25">
      <c r="A1737" s="30" t="s">
        <v>694</v>
      </c>
      <c r="B1737" s="30">
        <v>8212</v>
      </c>
      <c r="C1737" s="30" t="s">
        <v>2969</v>
      </c>
      <c r="D1737" s="30">
        <v>2770</v>
      </c>
      <c r="E1737" s="30"/>
      <c r="F1737" s="30"/>
      <c r="G1737" s="30"/>
      <c r="H1737" s="30"/>
      <c r="I1737" s="30"/>
      <c r="J1737" s="30"/>
      <c r="K1737" s="30"/>
      <c r="L1737" s="30"/>
      <c r="M1737" s="30"/>
      <c r="N1737" s="30"/>
      <c r="O1737" s="30"/>
      <c r="P1737" s="30"/>
      <c r="Q1737" s="30"/>
      <c r="R1737" s="30"/>
      <c r="S1737" s="30"/>
      <c r="T1737" s="30"/>
      <c r="U1737" s="30"/>
      <c r="V1737" s="30"/>
      <c r="W1737" s="30"/>
      <c r="X1737" s="30"/>
      <c r="Y1737" s="30"/>
      <c r="Z1737" s="30"/>
      <c r="AA1737" s="30"/>
      <c r="AB1737" s="30"/>
      <c r="AC1737" s="30"/>
      <c r="AD1737" s="30"/>
      <c r="AE1737" s="30"/>
      <c r="AF1737" s="30"/>
      <c r="AG1737" s="30"/>
      <c r="AH1737" s="30"/>
      <c r="AI1737" s="30"/>
      <c r="AJ1737" s="30"/>
      <c r="AK1737" s="30"/>
      <c r="AL1737" s="30"/>
      <c r="AM1737" s="30"/>
      <c r="AN1737" s="30"/>
      <c r="AO1737" s="30"/>
      <c r="AP1737" s="30"/>
      <c r="AQ1737" s="30"/>
      <c r="AR1737" s="30"/>
      <c r="AS1737" s="30"/>
      <c r="AT1737" s="30"/>
      <c r="AU1737" s="30"/>
      <c r="AV1737" s="30"/>
      <c r="AW1737" s="30"/>
      <c r="AX1737" s="30"/>
      <c r="AY1737" s="30"/>
      <c r="AZ1737" s="30"/>
      <c r="BA1737" s="30"/>
      <c r="BB1737" s="30"/>
      <c r="BC1737" s="30"/>
      <c r="BD1737" s="30"/>
      <c r="BE1737" s="30"/>
      <c r="BF1737" s="30"/>
      <c r="BG1737" s="30"/>
      <c r="BH1737" s="30"/>
      <c r="BI1737" s="30"/>
      <c r="BJ1737" s="30"/>
      <c r="BK1737" s="30"/>
      <c r="BL1737" s="30"/>
      <c r="BM1737" s="30"/>
      <c r="BN1737" s="30"/>
      <c r="BO1737" s="30"/>
      <c r="BP1737" s="30"/>
      <c r="BQ1737" s="30"/>
      <c r="BR1737" s="30"/>
      <c r="BS1737" s="30"/>
      <c r="BT1737" s="30"/>
      <c r="BU1737" s="30"/>
      <c r="BV1737" s="30"/>
      <c r="BW1737" s="30"/>
      <c r="BX1737" s="30"/>
      <c r="BY1737" s="30"/>
      <c r="BZ1737" s="30"/>
      <c r="CA1737" s="30"/>
      <c r="CB1737" s="30"/>
      <c r="CC1737" s="30"/>
      <c r="CD1737" s="30"/>
      <c r="CE1737" s="30"/>
      <c r="CF1737" s="30"/>
      <c r="CG1737" s="30"/>
      <c r="CH1737" s="30"/>
      <c r="CI1737" s="30"/>
      <c r="CJ1737" s="30"/>
      <c r="CK1737" s="30"/>
      <c r="CL1737" s="30"/>
      <c r="CM1737" s="30"/>
      <c r="CN1737" s="30"/>
      <c r="CO1737" s="30"/>
      <c r="CP1737" s="30"/>
      <c r="CQ1737" s="30"/>
      <c r="CR1737" s="30"/>
    </row>
    <row r="1738" spans="1:96" x14ac:dyDescent="0.25">
      <c r="A1738" s="30" t="s">
        <v>695</v>
      </c>
      <c r="B1738" s="30">
        <v>8210</v>
      </c>
      <c r="C1738" s="30" t="s">
        <v>2969</v>
      </c>
      <c r="D1738" s="30">
        <v>2770</v>
      </c>
      <c r="E1738" s="30"/>
      <c r="F1738" s="30"/>
      <c r="G1738" s="30"/>
      <c r="H1738" s="30"/>
      <c r="I1738" s="30"/>
      <c r="J1738" s="30"/>
      <c r="K1738" s="30"/>
      <c r="L1738" s="30"/>
      <c r="M1738" s="30"/>
      <c r="N1738" s="30"/>
      <c r="O1738" s="30"/>
      <c r="P1738" s="30"/>
      <c r="Q1738" s="30"/>
      <c r="R1738" s="30"/>
      <c r="S1738" s="30"/>
      <c r="T1738" s="30"/>
      <c r="U1738" s="30"/>
      <c r="V1738" s="30"/>
      <c r="W1738" s="30"/>
      <c r="X1738" s="30"/>
      <c r="Y1738" s="30"/>
      <c r="Z1738" s="30"/>
      <c r="AA1738" s="30"/>
      <c r="AB1738" s="30"/>
      <c r="AC1738" s="30"/>
      <c r="AD1738" s="30"/>
      <c r="AE1738" s="30"/>
      <c r="AF1738" s="30"/>
      <c r="AG1738" s="30"/>
      <c r="AH1738" s="30"/>
      <c r="AI1738" s="30"/>
      <c r="AJ1738" s="30"/>
      <c r="AK1738" s="30"/>
      <c r="AL1738" s="30"/>
      <c r="AM1738" s="30"/>
      <c r="AN1738" s="30"/>
      <c r="AO1738" s="30"/>
      <c r="AP1738" s="30"/>
      <c r="AQ1738" s="30"/>
      <c r="AR1738" s="30"/>
      <c r="AS1738" s="30"/>
      <c r="AT1738" s="30"/>
      <c r="AU1738" s="30"/>
      <c r="AV1738" s="30"/>
      <c r="AW1738" s="30"/>
      <c r="AX1738" s="30"/>
      <c r="AY1738" s="30"/>
      <c r="AZ1738" s="30"/>
      <c r="BA1738" s="30"/>
      <c r="BB1738" s="30"/>
      <c r="BC1738" s="30"/>
      <c r="BD1738" s="30"/>
      <c r="BE1738" s="30"/>
      <c r="BF1738" s="30"/>
      <c r="BG1738" s="30"/>
      <c r="BH1738" s="30"/>
      <c r="BI1738" s="30"/>
      <c r="BJ1738" s="30"/>
      <c r="BK1738" s="30"/>
      <c r="BL1738" s="30"/>
      <c r="BM1738" s="30"/>
      <c r="BN1738" s="30"/>
      <c r="BO1738" s="30"/>
      <c r="BP1738" s="30"/>
      <c r="BQ1738" s="30"/>
      <c r="BR1738" s="30"/>
      <c r="BS1738" s="30"/>
      <c r="BT1738" s="30"/>
      <c r="BU1738" s="30"/>
      <c r="BV1738" s="30"/>
      <c r="BW1738" s="30"/>
      <c r="BX1738" s="30"/>
      <c r="BY1738" s="30"/>
      <c r="BZ1738" s="30"/>
      <c r="CA1738" s="30"/>
      <c r="CB1738" s="30"/>
      <c r="CC1738" s="30"/>
      <c r="CD1738" s="30"/>
      <c r="CE1738" s="30"/>
      <c r="CF1738" s="30"/>
      <c r="CG1738" s="30"/>
      <c r="CH1738" s="30"/>
      <c r="CI1738" s="30"/>
      <c r="CJ1738" s="30"/>
      <c r="CK1738" s="30"/>
      <c r="CL1738" s="30"/>
      <c r="CM1738" s="30"/>
      <c r="CN1738" s="30"/>
      <c r="CO1738" s="30"/>
      <c r="CP1738" s="30"/>
      <c r="CQ1738" s="30"/>
      <c r="CR1738" s="30"/>
    </row>
    <row r="1739" spans="1:96" x14ac:dyDescent="0.25">
      <c r="A1739" s="30" t="s">
        <v>696</v>
      </c>
      <c r="B1739" s="30">
        <v>8222</v>
      </c>
      <c r="C1739" s="30" t="s">
        <v>2642</v>
      </c>
      <c r="D1739" s="30">
        <v>880</v>
      </c>
      <c r="E1739" s="30"/>
      <c r="F1739" s="30"/>
      <c r="G1739" s="30"/>
      <c r="H1739" s="30"/>
      <c r="I1739" s="30"/>
      <c r="J1739" s="30"/>
      <c r="K1739" s="30"/>
      <c r="L1739" s="30"/>
      <c r="M1739" s="30"/>
      <c r="N1739" s="30"/>
      <c r="O1739" s="30"/>
      <c r="P1739" s="30"/>
      <c r="Q1739" s="30"/>
      <c r="R1739" s="30"/>
      <c r="S1739" s="30"/>
      <c r="T1739" s="30"/>
      <c r="U1739" s="30"/>
      <c r="V1739" s="30"/>
      <c r="W1739" s="30"/>
      <c r="X1739" s="30"/>
      <c r="Y1739" s="30"/>
      <c r="Z1739" s="30"/>
      <c r="AA1739" s="30"/>
      <c r="AB1739" s="30"/>
      <c r="AC1739" s="30"/>
      <c r="AD1739" s="30"/>
      <c r="AE1739" s="30"/>
      <c r="AF1739" s="30"/>
      <c r="AG1739" s="30"/>
      <c r="AH1739" s="30"/>
      <c r="AI1739" s="30"/>
      <c r="AJ1739" s="30"/>
      <c r="AK1739" s="30"/>
      <c r="AL1739" s="30"/>
      <c r="AM1739" s="30"/>
      <c r="AN1739" s="30"/>
      <c r="AO1739" s="30"/>
      <c r="AP1739" s="30"/>
      <c r="AQ1739" s="30"/>
      <c r="AR1739" s="30"/>
      <c r="AS1739" s="30"/>
      <c r="AT1739" s="30"/>
      <c r="AU1739" s="30"/>
      <c r="AV1739" s="30"/>
      <c r="AW1739" s="30"/>
      <c r="AX1739" s="30"/>
      <c r="AY1739" s="30"/>
      <c r="AZ1739" s="30"/>
      <c r="BA1739" s="30"/>
      <c r="BB1739" s="30"/>
      <c r="BC1739" s="30"/>
      <c r="BD1739" s="30"/>
      <c r="BE1739" s="30"/>
      <c r="BF1739" s="30"/>
      <c r="BG1739" s="30"/>
      <c r="BH1739" s="30"/>
      <c r="BI1739" s="30"/>
      <c r="BJ1739" s="30"/>
      <c r="BK1739" s="30"/>
      <c r="BL1739" s="30"/>
      <c r="BM1739" s="30"/>
      <c r="BN1739" s="30"/>
      <c r="BO1739" s="30"/>
      <c r="BP1739" s="30"/>
      <c r="BQ1739" s="30"/>
      <c r="BR1739" s="30"/>
      <c r="BS1739" s="30"/>
      <c r="BT1739" s="30"/>
      <c r="BU1739" s="30"/>
      <c r="BV1739" s="30"/>
      <c r="BW1739" s="30"/>
      <c r="BX1739" s="30"/>
      <c r="BY1739" s="30"/>
      <c r="BZ1739" s="30"/>
      <c r="CA1739" s="30"/>
      <c r="CB1739" s="30"/>
      <c r="CC1739" s="30"/>
      <c r="CD1739" s="30"/>
      <c r="CE1739" s="30"/>
      <c r="CF1739" s="30"/>
      <c r="CG1739" s="30"/>
      <c r="CH1739" s="30"/>
      <c r="CI1739" s="30"/>
      <c r="CJ1739" s="30"/>
      <c r="CK1739" s="30"/>
      <c r="CL1739" s="30"/>
      <c r="CM1739" s="30"/>
      <c r="CN1739" s="30"/>
      <c r="CO1739" s="30"/>
      <c r="CP1739" s="30"/>
      <c r="CQ1739" s="30"/>
      <c r="CR1739" s="30"/>
    </row>
    <row r="1740" spans="1:96" x14ac:dyDescent="0.25">
      <c r="A1740" s="30" t="s">
        <v>697</v>
      </c>
      <c r="B1740" s="30">
        <v>8232</v>
      </c>
      <c r="C1740" s="30" t="s">
        <v>2642</v>
      </c>
      <c r="D1740" s="30">
        <v>880</v>
      </c>
      <c r="E1740" s="30"/>
      <c r="F1740" s="30"/>
      <c r="G1740" s="30"/>
      <c r="H1740" s="30"/>
      <c r="I1740" s="30"/>
      <c r="J1740" s="30"/>
      <c r="K1740" s="30"/>
      <c r="L1740" s="30"/>
      <c r="M1740" s="30"/>
      <c r="N1740" s="30"/>
      <c r="O1740" s="30"/>
      <c r="P1740" s="30"/>
      <c r="Q1740" s="30"/>
      <c r="R1740" s="30"/>
      <c r="S1740" s="30"/>
      <c r="T1740" s="30"/>
      <c r="U1740" s="30"/>
      <c r="V1740" s="30"/>
      <c r="W1740" s="30"/>
      <c r="X1740" s="30"/>
      <c r="Y1740" s="30"/>
      <c r="Z1740" s="30"/>
      <c r="AA1740" s="30"/>
      <c r="AB1740" s="30"/>
      <c r="AC1740" s="30"/>
      <c r="AD1740" s="30"/>
      <c r="AE1740" s="30"/>
      <c r="AF1740" s="30"/>
      <c r="AG1740" s="30"/>
      <c r="AH1740" s="30"/>
      <c r="AI1740" s="30"/>
      <c r="AJ1740" s="30"/>
      <c r="AK1740" s="30"/>
      <c r="AL1740" s="30"/>
      <c r="AM1740" s="30"/>
      <c r="AN1740" s="30"/>
      <c r="AO1740" s="30"/>
      <c r="AP1740" s="30"/>
      <c r="AQ1740" s="30"/>
      <c r="AR1740" s="30"/>
      <c r="AS1740" s="30"/>
      <c r="AT1740" s="30"/>
      <c r="AU1740" s="30"/>
      <c r="AV1740" s="30"/>
      <c r="AW1740" s="30"/>
      <c r="AX1740" s="30"/>
      <c r="AY1740" s="30"/>
      <c r="AZ1740" s="30"/>
      <c r="BA1740" s="30"/>
      <c r="BB1740" s="30"/>
      <c r="BC1740" s="30"/>
      <c r="BD1740" s="30"/>
      <c r="BE1740" s="30"/>
      <c r="BF1740" s="30"/>
      <c r="BG1740" s="30"/>
      <c r="BH1740" s="30"/>
      <c r="BI1740" s="30"/>
      <c r="BJ1740" s="30"/>
      <c r="BK1740" s="30"/>
      <c r="BL1740" s="30"/>
      <c r="BM1740" s="30"/>
      <c r="BN1740" s="30"/>
      <c r="BO1740" s="30"/>
      <c r="BP1740" s="30"/>
      <c r="BQ1740" s="30"/>
      <c r="BR1740" s="30"/>
      <c r="BS1740" s="30"/>
      <c r="BT1740" s="30"/>
      <c r="BU1740" s="30"/>
      <c r="BV1740" s="30"/>
      <c r="BW1740" s="30"/>
      <c r="BX1740" s="30"/>
      <c r="BY1740" s="30"/>
      <c r="BZ1740" s="30"/>
      <c r="CA1740" s="30"/>
      <c r="CB1740" s="30"/>
      <c r="CC1740" s="30"/>
      <c r="CD1740" s="30"/>
      <c r="CE1740" s="30"/>
      <c r="CF1740" s="30"/>
      <c r="CG1740" s="30"/>
      <c r="CH1740" s="30"/>
      <c r="CI1740" s="30"/>
      <c r="CJ1740" s="30"/>
      <c r="CK1740" s="30"/>
      <c r="CL1740" s="30"/>
      <c r="CM1740" s="30"/>
      <c r="CN1740" s="30"/>
      <c r="CO1740" s="30"/>
      <c r="CP1740" s="30"/>
      <c r="CQ1740" s="30"/>
      <c r="CR1740" s="30"/>
    </row>
    <row r="1741" spans="1:96" x14ac:dyDescent="0.25">
      <c r="A1741" s="30" t="s">
        <v>698</v>
      </c>
      <c r="B1741" s="30">
        <v>8246</v>
      </c>
      <c r="C1741" s="30" t="s">
        <v>2651</v>
      </c>
      <c r="D1741" s="30">
        <v>1010</v>
      </c>
      <c r="E1741" s="30"/>
      <c r="F1741" s="30"/>
      <c r="G1741" s="30"/>
      <c r="H1741" s="30"/>
      <c r="I1741" s="30"/>
      <c r="J1741" s="30"/>
      <c r="K1741" s="30"/>
      <c r="L1741" s="30"/>
      <c r="M1741" s="30"/>
      <c r="N1741" s="30"/>
      <c r="O1741" s="30"/>
      <c r="P1741" s="30"/>
      <c r="Q1741" s="30"/>
      <c r="R1741" s="30"/>
      <c r="S1741" s="30"/>
      <c r="T1741" s="30"/>
      <c r="U1741" s="30"/>
      <c r="V1741" s="30"/>
      <c r="W1741" s="30"/>
      <c r="X1741" s="30"/>
      <c r="Y1741" s="30"/>
      <c r="Z1741" s="30"/>
      <c r="AA1741" s="30"/>
      <c r="AB1741" s="30"/>
      <c r="AC1741" s="30"/>
      <c r="AD1741" s="30"/>
      <c r="AE1741" s="30"/>
      <c r="AF1741" s="30"/>
      <c r="AG1741" s="30"/>
      <c r="AH1741" s="30"/>
      <c r="AI1741" s="30"/>
      <c r="AJ1741" s="30"/>
      <c r="AK1741" s="30"/>
      <c r="AL1741" s="30"/>
      <c r="AM1741" s="30"/>
      <c r="AN1741" s="30"/>
      <c r="AO1741" s="30"/>
      <c r="AP1741" s="30"/>
      <c r="AQ1741" s="30"/>
      <c r="AR1741" s="30"/>
      <c r="AS1741" s="30"/>
      <c r="AT1741" s="30"/>
      <c r="AU1741" s="30"/>
      <c r="AV1741" s="30"/>
      <c r="AW1741" s="30"/>
      <c r="AX1741" s="30"/>
      <c r="AY1741" s="30"/>
      <c r="AZ1741" s="30"/>
      <c r="BA1741" s="30"/>
      <c r="BB1741" s="30"/>
      <c r="BC1741" s="30"/>
      <c r="BD1741" s="30"/>
      <c r="BE1741" s="30"/>
      <c r="BF1741" s="30"/>
      <c r="BG1741" s="30"/>
      <c r="BH1741" s="30"/>
      <c r="BI1741" s="30"/>
      <c r="BJ1741" s="30"/>
      <c r="BK1741" s="30"/>
      <c r="BL1741" s="30"/>
      <c r="BM1741" s="30"/>
      <c r="BN1741" s="30"/>
      <c r="BO1741" s="30"/>
      <c r="BP1741" s="30"/>
      <c r="BQ1741" s="30"/>
      <c r="BR1741" s="30"/>
      <c r="BS1741" s="30"/>
      <c r="BT1741" s="30"/>
      <c r="BU1741" s="30"/>
      <c r="BV1741" s="30"/>
      <c r="BW1741" s="30"/>
      <c r="BX1741" s="30"/>
      <c r="BY1741" s="30"/>
      <c r="BZ1741" s="30"/>
      <c r="CA1741" s="30"/>
      <c r="CB1741" s="30"/>
      <c r="CC1741" s="30"/>
      <c r="CD1741" s="30"/>
      <c r="CE1741" s="30"/>
      <c r="CF1741" s="30"/>
      <c r="CG1741" s="30"/>
      <c r="CH1741" s="30"/>
      <c r="CI1741" s="30"/>
      <c r="CJ1741" s="30"/>
      <c r="CK1741" s="30"/>
      <c r="CL1741" s="30"/>
      <c r="CM1741" s="30"/>
      <c r="CN1741" s="30"/>
      <c r="CO1741" s="30"/>
      <c r="CP1741" s="30"/>
      <c r="CQ1741" s="30"/>
      <c r="CR1741" s="30"/>
    </row>
    <row r="1742" spans="1:96" x14ac:dyDescent="0.25">
      <c r="A1742" s="30" t="s">
        <v>699</v>
      </c>
      <c r="B1742" s="30">
        <v>8242</v>
      </c>
      <c r="C1742" s="30" t="s">
        <v>2642</v>
      </c>
      <c r="D1742" s="30">
        <v>880</v>
      </c>
      <c r="E1742" s="30"/>
      <c r="F1742" s="30"/>
      <c r="G1742" s="30"/>
      <c r="H1742" s="30"/>
      <c r="I1742" s="30"/>
      <c r="J1742" s="30"/>
      <c r="K1742" s="30"/>
      <c r="L1742" s="30"/>
      <c r="M1742" s="30"/>
      <c r="N1742" s="30"/>
      <c r="O1742" s="30"/>
      <c r="P1742" s="30"/>
      <c r="Q1742" s="30"/>
      <c r="R1742" s="30"/>
      <c r="S1742" s="30"/>
      <c r="T1742" s="30"/>
      <c r="U1742" s="30"/>
      <c r="V1742" s="30"/>
      <c r="W1742" s="30"/>
      <c r="X1742" s="30"/>
      <c r="Y1742" s="30"/>
      <c r="Z1742" s="30"/>
      <c r="AA1742" s="30"/>
      <c r="AB1742" s="30"/>
      <c r="AC1742" s="30"/>
      <c r="AD1742" s="30"/>
      <c r="AE1742" s="30"/>
      <c r="AF1742" s="30"/>
      <c r="AG1742" s="30"/>
      <c r="AH1742" s="30"/>
      <c r="AI1742" s="30"/>
      <c r="AJ1742" s="30"/>
      <c r="AK1742" s="30"/>
      <c r="AL1742" s="30"/>
      <c r="AM1742" s="30"/>
      <c r="AN1742" s="30"/>
      <c r="AO1742" s="30"/>
      <c r="AP1742" s="30"/>
      <c r="AQ1742" s="30"/>
      <c r="AR1742" s="30"/>
      <c r="AS1742" s="30"/>
      <c r="AT1742" s="30"/>
      <c r="AU1742" s="30"/>
      <c r="AV1742" s="30"/>
      <c r="AW1742" s="30"/>
      <c r="AX1742" s="30"/>
      <c r="AY1742" s="30"/>
      <c r="AZ1742" s="30"/>
      <c r="BA1742" s="30"/>
      <c r="BB1742" s="30"/>
      <c r="BC1742" s="30"/>
      <c r="BD1742" s="30"/>
      <c r="BE1742" s="30"/>
      <c r="BF1742" s="30"/>
      <c r="BG1742" s="30"/>
      <c r="BH1742" s="30"/>
      <c r="BI1742" s="30"/>
      <c r="BJ1742" s="30"/>
      <c r="BK1742" s="30"/>
      <c r="BL1742" s="30"/>
      <c r="BM1742" s="30"/>
      <c r="BN1742" s="30"/>
      <c r="BO1742" s="30"/>
      <c r="BP1742" s="30"/>
      <c r="BQ1742" s="30"/>
      <c r="BR1742" s="30"/>
      <c r="BS1742" s="30"/>
      <c r="BT1742" s="30"/>
      <c r="BU1742" s="30"/>
      <c r="BV1742" s="30"/>
      <c r="BW1742" s="30"/>
      <c r="BX1742" s="30"/>
      <c r="BY1742" s="30"/>
      <c r="BZ1742" s="30"/>
      <c r="CA1742" s="30"/>
      <c r="CB1742" s="30"/>
      <c r="CC1742" s="30"/>
      <c r="CD1742" s="30"/>
      <c r="CE1742" s="30"/>
      <c r="CF1742" s="30"/>
      <c r="CG1742" s="30"/>
      <c r="CH1742" s="30"/>
      <c r="CI1742" s="30"/>
      <c r="CJ1742" s="30"/>
      <c r="CK1742" s="30"/>
      <c r="CL1742" s="30"/>
      <c r="CM1742" s="30"/>
      <c r="CN1742" s="30"/>
      <c r="CO1742" s="30"/>
      <c r="CP1742" s="30"/>
      <c r="CQ1742" s="30"/>
      <c r="CR1742" s="30"/>
    </row>
    <row r="1743" spans="1:96" x14ac:dyDescent="0.25">
      <c r="A1743" s="30" t="s">
        <v>700</v>
      </c>
      <c r="B1743" s="30">
        <v>8248</v>
      </c>
      <c r="C1743" s="30" t="s">
        <v>2666</v>
      </c>
      <c r="D1743" s="30">
        <v>1420</v>
      </c>
      <c r="E1743" s="30"/>
      <c r="F1743" s="30"/>
      <c r="G1743" s="30"/>
      <c r="H1743" s="30"/>
      <c r="I1743" s="30"/>
      <c r="J1743" s="30"/>
      <c r="K1743" s="30"/>
      <c r="L1743" s="30"/>
      <c r="M1743" s="30"/>
      <c r="N1743" s="30"/>
      <c r="O1743" s="30"/>
      <c r="P1743" s="30"/>
      <c r="Q1743" s="30"/>
      <c r="R1743" s="30"/>
      <c r="S1743" s="30"/>
      <c r="T1743" s="30"/>
      <c r="U1743" s="30"/>
      <c r="V1743" s="30"/>
      <c r="W1743" s="30"/>
      <c r="X1743" s="30"/>
      <c r="Y1743" s="30"/>
      <c r="Z1743" s="30"/>
      <c r="AA1743" s="30"/>
      <c r="AB1743" s="30"/>
      <c r="AC1743" s="30"/>
      <c r="AD1743" s="30"/>
      <c r="AE1743" s="30"/>
      <c r="AF1743" s="30"/>
      <c r="AG1743" s="30"/>
      <c r="AH1743" s="30"/>
      <c r="AI1743" s="30"/>
      <c r="AJ1743" s="30"/>
      <c r="AK1743" s="30"/>
      <c r="AL1743" s="30"/>
      <c r="AM1743" s="30"/>
      <c r="AN1743" s="30"/>
      <c r="AO1743" s="30"/>
      <c r="AP1743" s="30"/>
      <c r="AQ1743" s="30"/>
      <c r="AR1743" s="30"/>
      <c r="AS1743" s="30"/>
      <c r="AT1743" s="30"/>
      <c r="AU1743" s="30"/>
      <c r="AV1743" s="30"/>
      <c r="AW1743" s="30"/>
      <c r="AX1743" s="30"/>
      <c r="AY1743" s="30"/>
      <c r="AZ1743" s="30"/>
      <c r="BA1743" s="30"/>
      <c r="BB1743" s="30"/>
      <c r="BC1743" s="30"/>
      <c r="BD1743" s="30"/>
      <c r="BE1743" s="30"/>
      <c r="BF1743" s="30"/>
      <c r="BG1743" s="30"/>
      <c r="BH1743" s="30"/>
      <c r="BI1743" s="30"/>
      <c r="BJ1743" s="30"/>
      <c r="BK1743" s="30"/>
      <c r="BL1743" s="30"/>
      <c r="BM1743" s="30"/>
      <c r="BN1743" s="30"/>
      <c r="BO1743" s="30"/>
      <c r="BP1743" s="30"/>
      <c r="BQ1743" s="30"/>
      <c r="BR1743" s="30"/>
      <c r="BS1743" s="30"/>
      <c r="BT1743" s="30"/>
      <c r="BU1743" s="30"/>
      <c r="BV1743" s="30"/>
      <c r="BW1743" s="30"/>
      <c r="BX1743" s="30"/>
      <c r="BY1743" s="30"/>
      <c r="BZ1743" s="30"/>
      <c r="CA1743" s="30"/>
      <c r="CB1743" s="30"/>
      <c r="CC1743" s="30"/>
      <c r="CD1743" s="30"/>
      <c r="CE1743" s="30"/>
      <c r="CF1743" s="30"/>
      <c r="CG1743" s="30"/>
      <c r="CH1743" s="30"/>
      <c r="CI1743" s="30"/>
      <c r="CJ1743" s="30"/>
      <c r="CK1743" s="30"/>
      <c r="CL1743" s="30"/>
      <c r="CM1743" s="30"/>
      <c r="CN1743" s="30"/>
      <c r="CO1743" s="30"/>
      <c r="CP1743" s="30"/>
      <c r="CQ1743" s="30"/>
      <c r="CR1743" s="30"/>
    </row>
    <row r="1744" spans="1:96" x14ac:dyDescent="0.25">
      <c r="A1744" s="30" t="s">
        <v>701</v>
      </c>
      <c r="B1744" s="30">
        <v>8225</v>
      </c>
      <c r="C1744" s="30" t="s">
        <v>2641</v>
      </c>
      <c r="D1744" s="30">
        <v>20</v>
      </c>
      <c r="E1744" s="30"/>
      <c r="F1744" s="30"/>
      <c r="G1744" s="30"/>
      <c r="H1744" s="30"/>
      <c r="I1744" s="30"/>
      <c r="J1744" s="30"/>
      <c r="K1744" s="30"/>
      <c r="L1744" s="30"/>
      <c r="M1744" s="30"/>
      <c r="N1744" s="30"/>
      <c r="O1744" s="30"/>
      <c r="P1744" s="30"/>
      <c r="Q1744" s="30"/>
      <c r="R1744" s="30"/>
      <c r="S1744" s="30"/>
      <c r="T1744" s="30"/>
      <c r="U1744" s="30"/>
      <c r="V1744" s="30"/>
      <c r="W1744" s="30"/>
      <c r="X1744" s="30"/>
      <c r="Y1744" s="30"/>
      <c r="Z1744" s="30"/>
      <c r="AA1744" s="30"/>
      <c r="AB1744" s="30"/>
      <c r="AC1744" s="30"/>
      <c r="AD1744" s="30"/>
      <c r="AE1744" s="30"/>
      <c r="AF1744" s="30"/>
      <c r="AG1744" s="30"/>
      <c r="AH1744" s="30"/>
      <c r="AI1744" s="30"/>
      <c r="AJ1744" s="30"/>
      <c r="AK1744" s="30"/>
      <c r="AL1744" s="30"/>
      <c r="AM1744" s="30"/>
      <c r="AN1744" s="30"/>
      <c r="AO1744" s="30"/>
      <c r="AP1744" s="30"/>
      <c r="AQ1744" s="30"/>
      <c r="AR1744" s="30"/>
      <c r="AS1744" s="30"/>
      <c r="AT1744" s="30"/>
      <c r="AU1744" s="30"/>
      <c r="AV1744" s="30"/>
      <c r="AW1744" s="30"/>
      <c r="AX1744" s="30"/>
      <c r="AY1744" s="30"/>
      <c r="AZ1744" s="30"/>
      <c r="BA1744" s="30"/>
      <c r="BB1744" s="30"/>
      <c r="BC1744" s="30"/>
      <c r="BD1744" s="30"/>
      <c r="BE1744" s="30"/>
      <c r="BF1744" s="30"/>
      <c r="BG1744" s="30"/>
      <c r="BH1744" s="30"/>
      <c r="BI1744" s="30"/>
      <c r="BJ1744" s="30"/>
      <c r="BK1744" s="30"/>
      <c r="BL1744" s="30"/>
      <c r="BM1744" s="30"/>
      <c r="BN1744" s="30"/>
      <c r="BO1744" s="30"/>
      <c r="BP1744" s="30"/>
      <c r="BQ1744" s="30"/>
      <c r="BR1744" s="30"/>
      <c r="BS1744" s="30"/>
      <c r="BT1744" s="30"/>
      <c r="BU1744" s="30"/>
      <c r="BV1744" s="30"/>
      <c r="BW1744" s="30"/>
      <c r="BX1744" s="30"/>
      <c r="BY1744" s="30"/>
      <c r="BZ1744" s="30"/>
      <c r="CA1744" s="30"/>
      <c r="CB1744" s="30"/>
      <c r="CC1744" s="30"/>
      <c r="CD1744" s="30"/>
      <c r="CE1744" s="30"/>
      <c r="CF1744" s="30"/>
      <c r="CG1744" s="30"/>
      <c r="CH1744" s="30"/>
      <c r="CI1744" s="30"/>
      <c r="CJ1744" s="30"/>
      <c r="CK1744" s="30"/>
      <c r="CL1744" s="30"/>
      <c r="CM1744" s="30"/>
      <c r="CN1744" s="30"/>
      <c r="CO1744" s="30"/>
      <c r="CP1744" s="30"/>
      <c r="CQ1744" s="30"/>
      <c r="CR1744" s="30"/>
    </row>
    <row r="1745" spans="1:96" x14ac:dyDescent="0.25">
      <c r="A1745" s="30" t="s">
        <v>702</v>
      </c>
      <c r="B1745" s="30">
        <v>5259</v>
      </c>
      <c r="C1745" s="30" t="s">
        <v>2647</v>
      </c>
      <c r="D1745" s="30">
        <v>900</v>
      </c>
      <c r="E1745" s="30"/>
      <c r="F1745" s="30"/>
      <c r="G1745" s="30"/>
      <c r="H1745" s="30"/>
      <c r="I1745" s="30"/>
      <c r="J1745" s="30"/>
      <c r="K1745" s="30"/>
      <c r="L1745" s="30"/>
      <c r="M1745" s="30"/>
      <c r="N1745" s="30"/>
      <c r="O1745" s="30"/>
      <c r="P1745" s="30"/>
      <c r="Q1745" s="30"/>
      <c r="R1745" s="30"/>
      <c r="S1745" s="30"/>
      <c r="T1745" s="30"/>
      <c r="U1745" s="30"/>
      <c r="V1745" s="30"/>
      <c r="W1745" s="30"/>
      <c r="X1745" s="30"/>
      <c r="Y1745" s="30"/>
      <c r="Z1745" s="30"/>
      <c r="AA1745" s="30"/>
      <c r="AB1745" s="30"/>
      <c r="AC1745" s="30"/>
      <c r="AD1745" s="30"/>
      <c r="AE1745" s="30"/>
      <c r="AF1745" s="30"/>
      <c r="AG1745" s="30"/>
      <c r="AH1745" s="30"/>
      <c r="AI1745" s="30"/>
      <c r="AJ1745" s="30"/>
      <c r="AK1745" s="30"/>
      <c r="AL1745" s="30"/>
      <c r="AM1745" s="30"/>
      <c r="AN1745" s="30"/>
      <c r="AO1745" s="30"/>
      <c r="AP1745" s="30"/>
      <c r="AQ1745" s="30"/>
      <c r="AR1745" s="30"/>
      <c r="AS1745" s="30"/>
      <c r="AT1745" s="30"/>
      <c r="AU1745" s="30"/>
      <c r="AV1745" s="30"/>
      <c r="AW1745" s="30"/>
      <c r="AX1745" s="30"/>
      <c r="AY1745" s="30"/>
      <c r="AZ1745" s="30"/>
      <c r="BA1745" s="30"/>
      <c r="BB1745" s="30"/>
      <c r="BC1745" s="30"/>
      <c r="BD1745" s="30"/>
      <c r="BE1745" s="30"/>
      <c r="BF1745" s="30"/>
      <c r="BG1745" s="30"/>
      <c r="BH1745" s="30"/>
      <c r="BI1745" s="30"/>
      <c r="BJ1745" s="30"/>
      <c r="BK1745" s="30"/>
      <c r="BL1745" s="30"/>
      <c r="BM1745" s="30"/>
      <c r="BN1745" s="30"/>
      <c r="BO1745" s="30"/>
      <c r="BP1745" s="30"/>
      <c r="BQ1745" s="30"/>
      <c r="BR1745" s="30"/>
      <c r="BS1745" s="30"/>
      <c r="BT1745" s="30"/>
      <c r="BU1745" s="30"/>
      <c r="BV1745" s="30"/>
      <c r="BW1745" s="30"/>
      <c r="BX1745" s="30"/>
      <c r="BY1745" s="30"/>
      <c r="BZ1745" s="30"/>
      <c r="CA1745" s="30"/>
      <c r="CB1745" s="30"/>
      <c r="CC1745" s="30"/>
      <c r="CD1745" s="30"/>
      <c r="CE1745" s="30"/>
      <c r="CF1745" s="30"/>
      <c r="CG1745" s="30"/>
      <c r="CH1745" s="30"/>
      <c r="CI1745" s="30"/>
      <c r="CJ1745" s="30"/>
      <c r="CK1745" s="30"/>
      <c r="CL1745" s="30"/>
      <c r="CM1745" s="30"/>
      <c r="CN1745" s="30"/>
      <c r="CO1745" s="30"/>
      <c r="CP1745" s="30"/>
      <c r="CQ1745" s="30"/>
      <c r="CR1745" s="30"/>
    </row>
    <row r="1746" spans="1:96" x14ac:dyDescent="0.25">
      <c r="A1746" s="30" t="s">
        <v>703</v>
      </c>
      <c r="B1746" s="30">
        <v>8275</v>
      </c>
      <c r="C1746" s="30" t="s">
        <v>2641</v>
      </c>
      <c r="D1746" s="30">
        <v>20</v>
      </c>
      <c r="E1746" s="30"/>
      <c r="F1746" s="30"/>
      <c r="G1746" s="30"/>
      <c r="H1746" s="30"/>
      <c r="I1746" s="30"/>
      <c r="J1746" s="30"/>
      <c r="K1746" s="30"/>
      <c r="L1746" s="30"/>
      <c r="M1746" s="30"/>
      <c r="N1746" s="30"/>
      <c r="O1746" s="30"/>
      <c r="P1746" s="30"/>
      <c r="Q1746" s="30"/>
      <c r="R1746" s="30"/>
      <c r="S1746" s="30"/>
      <c r="T1746" s="30"/>
      <c r="U1746" s="30"/>
      <c r="V1746" s="30"/>
      <c r="W1746" s="30"/>
      <c r="X1746" s="30"/>
      <c r="Y1746" s="30"/>
      <c r="Z1746" s="30"/>
      <c r="AA1746" s="30"/>
      <c r="AB1746" s="30"/>
      <c r="AC1746" s="30"/>
      <c r="AD1746" s="30"/>
      <c r="AE1746" s="30"/>
      <c r="AF1746" s="30"/>
      <c r="AG1746" s="30"/>
      <c r="AH1746" s="30"/>
      <c r="AI1746" s="30"/>
      <c r="AJ1746" s="30"/>
      <c r="AK1746" s="30"/>
      <c r="AL1746" s="30"/>
      <c r="AM1746" s="30"/>
      <c r="AN1746" s="30"/>
      <c r="AO1746" s="30"/>
      <c r="AP1746" s="30"/>
      <c r="AQ1746" s="30"/>
      <c r="AR1746" s="30"/>
      <c r="AS1746" s="30"/>
      <c r="AT1746" s="30"/>
      <c r="AU1746" s="30"/>
      <c r="AV1746" s="30"/>
      <c r="AW1746" s="30"/>
      <c r="AX1746" s="30"/>
      <c r="AY1746" s="30"/>
      <c r="AZ1746" s="30"/>
      <c r="BA1746" s="30"/>
      <c r="BB1746" s="30"/>
      <c r="BC1746" s="30"/>
      <c r="BD1746" s="30"/>
      <c r="BE1746" s="30"/>
      <c r="BF1746" s="30"/>
      <c r="BG1746" s="30"/>
      <c r="BH1746" s="30"/>
      <c r="BI1746" s="30"/>
      <c r="BJ1746" s="30"/>
      <c r="BK1746" s="30"/>
      <c r="BL1746" s="30"/>
      <c r="BM1746" s="30"/>
      <c r="BN1746" s="30"/>
      <c r="BO1746" s="30"/>
      <c r="BP1746" s="30"/>
      <c r="BQ1746" s="30"/>
      <c r="BR1746" s="30"/>
      <c r="BS1746" s="30"/>
      <c r="BT1746" s="30"/>
      <c r="BU1746" s="30"/>
      <c r="BV1746" s="30"/>
      <c r="BW1746" s="30"/>
      <c r="BX1746" s="30"/>
      <c r="BY1746" s="30"/>
      <c r="BZ1746" s="30"/>
      <c r="CA1746" s="30"/>
      <c r="CB1746" s="30"/>
      <c r="CC1746" s="30"/>
      <c r="CD1746" s="30"/>
      <c r="CE1746" s="30"/>
      <c r="CF1746" s="30"/>
      <c r="CG1746" s="30"/>
      <c r="CH1746" s="30"/>
      <c r="CI1746" s="30"/>
      <c r="CJ1746" s="30"/>
      <c r="CK1746" s="30"/>
      <c r="CL1746" s="30"/>
      <c r="CM1746" s="30"/>
      <c r="CN1746" s="30"/>
      <c r="CO1746" s="30"/>
      <c r="CP1746" s="30"/>
      <c r="CQ1746" s="30"/>
      <c r="CR1746" s="30"/>
    </row>
    <row r="1747" spans="1:96" x14ac:dyDescent="0.25">
      <c r="A1747" s="30" t="s">
        <v>704</v>
      </c>
      <c r="B1747" s="30">
        <v>8149</v>
      </c>
      <c r="C1747" s="30" t="s">
        <v>2642</v>
      </c>
      <c r="D1747" s="30">
        <v>880</v>
      </c>
      <c r="E1747" s="30"/>
      <c r="F1747" s="30"/>
      <c r="G1747" s="30"/>
      <c r="H1747" s="30"/>
      <c r="I1747" s="30"/>
      <c r="J1747" s="30"/>
      <c r="K1747" s="30"/>
      <c r="L1747" s="30"/>
      <c r="M1747" s="30"/>
      <c r="N1747" s="30"/>
      <c r="O1747" s="30"/>
      <c r="P1747" s="30"/>
      <c r="Q1747" s="30"/>
      <c r="R1747" s="30"/>
      <c r="S1747" s="30"/>
      <c r="T1747" s="30"/>
      <c r="U1747" s="30"/>
      <c r="V1747" s="30"/>
      <c r="W1747" s="30"/>
      <c r="X1747" s="30"/>
      <c r="Y1747" s="30"/>
      <c r="Z1747" s="30"/>
      <c r="AA1747" s="30"/>
      <c r="AB1747" s="30"/>
      <c r="AC1747" s="30"/>
      <c r="AD1747" s="30"/>
      <c r="AE1747" s="30"/>
      <c r="AF1747" s="30"/>
      <c r="AG1747" s="30"/>
      <c r="AH1747" s="30"/>
      <c r="AI1747" s="30"/>
      <c r="AJ1747" s="30"/>
      <c r="AK1747" s="30"/>
      <c r="AL1747" s="30"/>
      <c r="AM1747" s="30"/>
      <c r="AN1747" s="30"/>
      <c r="AO1747" s="30"/>
      <c r="AP1747" s="30"/>
      <c r="AQ1747" s="30"/>
      <c r="AR1747" s="30"/>
      <c r="AS1747" s="30"/>
      <c r="AT1747" s="30"/>
      <c r="AU1747" s="30"/>
      <c r="AV1747" s="30"/>
      <c r="AW1747" s="30"/>
      <c r="AX1747" s="30"/>
      <c r="AY1747" s="30"/>
      <c r="AZ1747" s="30"/>
      <c r="BA1747" s="30"/>
      <c r="BB1747" s="30"/>
      <c r="BC1747" s="30"/>
      <c r="BD1747" s="30"/>
      <c r="BE1747" s="30"/>
      <c r="BF1747" s="30"/>
      <c r="BG1747" s="30"/>
      <c r="BH1747" s="30"/>
      <c r="BI1747" s="30"/>
      <c r="BJ1747" s="30"/>
      <c r="BK1747" s="30"/>
      <c r="BL1747" s="30"/>
      <c r="BM1747" s="30"/>
      <c r="BN1747" s="30"/>
      <c r="BO1747" s="30"/>
      <c r="BP1747" s="30"/>
      <c r="BQ1747" s="30"/>
      <c r="BR1747" s="30"/>
      <c r="BS1747" s="30"/>
      <c r="BT1747" s="30"/>
      <c r="BU1747" s="30"/>
      <c r="BV1747" s="30"/>
      <c r="BW1747" s="30"/>
      <c r="BX1747" s="30"/>
      <c r="BY1747" s="30"/>
      <c r="BZ1747" s="30"/>
      <c r="CA1747" s="30"/>
      <c r="CB1747" s="30"/>
      <c r="CC1747" s="30"/>
      <c r="CD1747" s="30"/>
      <c r="CE1747" s="30"/>
      <c r="CF1747" s="30"/>
      <c r="CG1747" s="30"/>
      <c r="CH1747" s="30"/>
      <c r="CI1747" s="30"/>
      <c r="CJ1747" s="30"/>
      <c r="CK1747" s="30"/>
      <c r="CL1747" s="30"/>
      <c r="CM1747" s="30"/>
      <c r="CN1747" s="30"/>
      <c r="CO1747" s="30"/>
      <c r="CP1747" s="30"/>
      <c r="CQ1747" s="30"/>
      <c r="CR1747" s="30"/>
    </row>
    <row r="1748" spans="1:96" x14ac:dyDescent="0.25">
      <c r="A1748" s="30" t="s">
        <v>705</v>
      </c>
      <c r="B1748" s="30">
        <v>8260</v>
      </c>
      <c r="C1748" s="30" t="s">
        <v>2758</v>
      </c>
      <c r="D1748" s="30">
        <v>1828</v>
      </c>
      <c r="E1748" s="30"/>
      <c r="F1748" s="30"/>
      <c r="G1748" s="30"/>
      <c r="H1748" s="30"/>
      <c r="I1748" s="30"/>
      <c r="J1748" s="30"/>
      <c r="K1748" s="30"/>
      <c r="L1748" s="30"/>
      <c r="M1748" s="30"/>
      <c r="N1748" s="30"/>
      <c r="O1748" s="30"/>
      <c r="P1748" s="30"/>
      <c r="Q1748" s="30"/>
      <c r="R1748" s="30"/>
      <c r="S1748" s="30"/>
      <c r="T1748" s="30"/>
      <c r="U1748" s="30"/>
      <c r="V1748" s="30"/>
      <c r="W1748" s="30"/>
      <c r="X1748" s="30"/>
      <c r="Y1748" s="30"/>
      <c r="Z1748" s="30"/>
      <c r="AA1748" s="30"/>
      <c r="AB1748" s="30"/>
      <c r="AC1748" s="30"/>
      <c r="AD1748" s="30"/>
      <c r="AE1748" s="30"/>
      <c r="AF1748" s="30"/>
      <c r="AG1748" s="30"/>
      <c r="AH1748" s="30"/>
      <c r="AI1748" s="30"/>
      <c r="AJ1748" s="30"/>
      <c r="AK1748" s="30"/>
      <c r="AL1748" s="30"/>
      <c r="AM1748" s="30"/>
      <c r="AN1748" s="30"/>
      <c r="AO1748" s="30"/>
      <c r="AP1748" s="30"/>
      <c r="AQ1748" s="30"/>
      <c r="AR1748" s="30"/>
      <c r="AS1748" s="30"/>
      <c r="AT1748" s="30"/>
      <c r="AU1748" s="30"/>
      <c r="AV1748" s="30"/>
      <c r="AW1748" s="30"/>
      <c r="AX1748" s="30"/>
      <c r="AY1748" s="30"/>
      <c r="AZ1748" s="30"/>
      <c r="BA1748" s="30"/>
      <c r="BB1748" s="30"/>
      <c r="BC1748" s="30"/>
      <c r="BD1748" s="30"/>
      <c r="BE1748" s="30"/>
      <c r="BF1748" s="30"/>
      <c r="BG1748" s="30"/>
      <c r="BH1748" s="30"/>
      <c r="BI1748" s="30"/>
      <c r="BJ1748" s="30"/>
      <c r="BK1748" s="30"/>
      <c r="BL1748" s="30"/>
      <c r="BM1748" s="30"/>
      <c r="BN1748" s="30"/>
      <c r="BO1748" s="30"/>
      <c r="BP1748" s="30"/>
      <c r="BQ1748" s="30"/>
      <c r="BR1748" s="30"/>
      <c r="BS1748" s="30"/>
      <c r="BT1748" s="30"/>
      <c r="BU1748" s="30"/>
      <c r="BV1748" s="30"/>
      <c r="BW1748" s="30"/>
      <c r="BX1748" s="30"/>
      <c r="BY1748" s="30"/>
      <c r="BZ1748" s="30"/>
      <c r="CA1748" s="30"/>
      <c r="CB1748" s="30"/>
      <c r="CC1748" s="30"/>
      <c r="CD1748" s="30"/>
      <c r="CE1748" s="30"/>
      <c r="CF1748" s="30"/>
      <c r="CG1748" s="30"/>
      <c r="CH1748" s="30"/>
      <c r="CI1748" s="30"/>
      <c r="CJ1748" s="30"/>
      <c r="CK1748" s="30"/>
      <c r="CL1748" s="30"/>
      <c r="CM1748" s="30"/>
      <c r="CN1748" s="30"/>
      <c r="CO1748" s="30"/>
      <c r="CP1748" s="30"/>
      <c r="CQ1748" s="30"/>
      <c r="CR1748" s="30"/>
    </row>
    <row r="1749" spans="1:96" x14ac:dyDescent="0.25">
      <c r="A1749" s="30" t="s">
        <v>706</v>
      </c>
      <c r="B1749" s="30">
        <v>8256</v>
      </c>
      <c r="C1749" s="30" t="s">
        <v>2758</v>
      </c>
      <c r="D1749" s="30">
        <v>1828</v>
      </c>
      <c r="E1749" s="30"/>
      <c r="F1749" s="30"/>
      <c r="G1749" s="30"/>
      <c r="H1749" s="30"/>
      <c r="I1749" s="30"/>
      <c r="J1749" s="30"/>
      <c r="K1749" s="30"/>
      <c r="L1749" s="30"/>
      <c r="M1749" s="30"/>
      <c r="N1749" s="30"/>
      <c r="O1749" s="30"/>
      <c r="P1749" s="30"/>
      <c r="Q1749" s="30"/>
      <c r="R1749" s="30"/>
      <c r="S1749" s="30"/>
      <c r="T1749" s="30"/>
      <c r="U1749" s="30"/>
      <c r="V1749" s="30"/>
      <c r="W1749" s="30"/>
      <c r="X1749" s="30"/>
      <c r="Y1749" s="30"/>
      <c r="Z1749" s="30"/>
      <c r="AA1749" s="30"/>
      <c r="AB1749" s="30"/>
      <c r="AC1749" s="30"/>
      <c r="AD1749" s="30"/>
      <c r="AE1749" s="30"/>
      <c r="AF1749" s="30"/>
      <c r="AG1749" s="30"/>
      <c r="AH1749" s="30"/>
      <c r="AI1749" s="30"/>
      <c r="AJ1749" s="30"/>
      <c r="AK1749" s="30"/>
      <c r="AL1749" s="30"/>
      <c r="AM1749" s="30"/>
      <c r="AN1749" s="30"/>
      <c r="AO1749" s="30"/>
      <c r="AP1749" s="30"/>
      <c r="AQ1749" s="30"/>
      <c r="AR1749" s="30"/>
      <c r="AS1749" s="30"/>
      <c r="AT1749" s="30"/>
      <c r="AU1749" s="30"/>
      <c r="AV1749" s="30"/>
      <c r="AW1749" s="30"/>
      <c r="AX1749" s="30"/>
      <c r="AY1749" s="30"/>
      <c r="AZ1749" s="30"/>
      <c r="BA1749" s="30"/>
      <c r="BB1749" s="30"/>
      <c r="BC1749" s="30"/>
      <c r="BD1749" s="30"/>
      <c r="BE1749" s="30"/>
      <c r="BF1749" s="30"/>
      <c r="BG1749" s="30"/>
      <c r="BH1749" s="30"/>
      <c r="BI1749" s="30"/>
      <c r="BJ1749" s="30"/>
      <c r="BK1749" s="30"/>
      <c r="BL1749" s="30"/>
      <c r="BM1749" s="30"/>
      <c r="BN1749" s="30"/>
      <c r="BO1749" s="30"/>
      <c r="BP1749" s="30"/>
      <c r="BQ1749" s="30"/>
      <c r="BR1749" s="30"/>
      <c r="BS1749" s="30"/>
      <c r="BT1749" s="30"/>
      <c r="BU1749" s="30"/>
      <c r="BV1749" s="30"/>
      <c r="BW1749" s="30"/>
      <c r="BX1749" s="30"/>
      <c r="BY1749" s="30"/>
      <c r="BZ1749" s="30"/>
      <c r="CA1749" s="30"/>
      <c r="CB1749" s="30"/>
      <c r="CC1749" s="30"/>
      <c r="CD1749" s="30"/>
      <c r="CE1749" s="30"/>
      <c r="CF1749" s="30"/>
      <c r="CG1749" s="30"/>
      <c r="CH1749" s="30"/>
      <c r="CI1749" s="30"/>
      <c r="CJ1749" s="30"/>
      <c r="CK1749" s="30"/>
      <c r="CL1749" s="30"/>
      <c r="CM1749" s="30"/>
      <c r="CN1749" s="30"/>
      <c r="CO1749" s="30"/>
      <c r="CP1749" s="30"/>
      <c r="CQ1749" s="30"/>
      <c r="CR1749" s="30"/>
    </row>
    <row r="1750" spans="1:96" x14ac:dyDescent="0.25">
      <c r="A1750" s="30" t="s">
        <v>707</v>
      </c>
      <c r="B1750" s="30">
        <v>8266</v>
      </c>
      <c r="C1750" s="30" t="s">
        <v>2768</v>
      </c>
      <c r="D1750" s="30">
        <v>1110</v>
      </c>
      <c r="E1750" s="30"/>
      <c r="F1750" s="30"/>
      <c r="G1750" s="30"/>
      <c r="H1750" s="30"/>
      <c r="I1750" s="30"/>
      <c r="J1750" s="30"/>
      <c r="K1750" s="30"/>
      <c r="L1750" s="30"/>
      <c r="M1750" s="30"/>
      <c r="N1750" s="30"/>
      <c r="O1750" s="30"/>
      <c r="P1750" s="30"/>
      <c r="Q1750" s="30"/>
      <c r="R1750" s="30"/>
      <c r="S1750" s="30"/>
      <c r="T1750" s="30"/>
      <c r="U1750" s="30"/>
      <c r="V1750" s="30"/>
      <c r="W1750" s="30"/>
      <c r="X1750" s="30"/>
      <c r="Y1750" s="30"/>
      <c r="Z1750" s="30"/>
      <c r="AA1750" s="30"/>
      <c r="AB1750" s="30"/>
      <c r="AC1750" s="30"/>
      <c r="AD1750" s="30"/>
      <c r="AE1750" s="30"/>
      <c r="AF1750" s="30"/>
      <c r="AG1750" s="30"/>
      <c r="AH1750" s="30"/>
      <c r="AI1750" s="30"/>
      <c r="AJ1750" s="30"/>
      <c r="AK1750" s="30"/>
      <c r="AL1750" s="30"/>
      <c r="AM1750" s="30"/>
      <c r="AN1750" s="30"/>
      <c r="AO1750" s="30"/>
      <c r="AP1750" s="30"/>
      <c r="AQ1750" s="30"/>
      <c r="AR1750" s="30"/>
      <c r="AS1750" s="30"/>
      <c r="AT1750" s="30"/>
      <c r="AU1750" s="30"/>
      <c r="AV1750" s="30"/>
      <c r="AW1750" s="30"/>
      <c r="AX1750" s="30"/>
      <c r="AY1750" s="30"/>
      <c r="AZ1750" s="30"/>
      <c r="BA1750" s="30"/>
      <c r="BB1750" s="30"/>
      <c r="BC1750" s="30"/>
      <c r="BD1750" s="30"/>
      <c r="BE1750" s="30"/>
      <c r="BF1750" s="30"/>
      <c r="BG1750" s="30"/>
      <c r="BH1750" s="30"/>
      <c r="BI1750" s="30"/>
      <c r="BJ1750" s="30"/>
      <c r="BK1750" s="30"/>
      <c r="BL1750" s="30"/>
      <c r="BM1750" s="30"/>
      <c r="BN1750" s="30"/>
      <c r="BO1750" s="30"/>
      <c r="BP1750" s="30"/>
      <c r="BQ1750" s="30"/>
      <c r="BR1750" s="30"/>
      <c r="BS1750" s="30"/>
      <c r="BT1750" s="30"/>
      <c r="BU1750" s="30"/>
      <c r="BV1750" s="30"/>
      <c r="BW1750" s="30"/>
      <c r="BX1750" s="30"/>
      <c r="BY1750" s="30"/>
      <c r="BZ1750" s="30"/>
      <c r="CA1750" s="30"/>
      <c r="CB1750" s="30"/>
      <c r="CC1750" s="30"/>
      <c r="CD1750" s="30"/>
      <c r="CE1750" s="30"/>
      <c r="CF1750" s="30"/>
      <c r="CG1750" s="30"/>
      <c r="CH1750" s="30"/>
      <c r="CI1750" s="30"/>
      <c r="CJ1750" s="30"/>
      <c r="CK1750" s="30"/>
      <c r="CL1750" s="30"/>
      <c r="CM1750" s="30"/>
      <c r="CN1750" s="30"/>
      <c r="CO1750" s="30"/>
      <c r="CP1750" s="30"/>
      <c r="CQ1750" s="30"/>
      <c r="CR1750" s="30"/>
    </row>
    <row r="1751" spans="1:96" x14ac:dyDescent="0.25">
      <c r="A1751" s="30" t="s">
        <v>708</v>
      </c>
      <c r="B1751" s="30">
        <v>8223</v>
      </c>
      <c r="C1751" s="30" t="s">
        <v>2666</v>
      </c>
      <c r="D1751" s="30">
        <v>1420</v>
      </c>
      <c r="E1751" s="30"/>
      <c r="F1751" s="30"/>
      <c r="G1751" s="30"/>
      <c r="H1751" s="30"/>
      <c r="I1751" s="30"/>
      <c r="J1751" s="30"/>
      <c r="K1751" s="30"/>
      <c r="L1751" s="30"/>
      <c r="M1751" s="30"/>
      <c r="N1751" s="30"/>
      <c r="O1751" s="30"/>
      <c r="P1751" s="30"/>
      <c r="Q1751" s="30"/>
      <c r="R1751" s="30"/>
      <c r="S1751" s="30"/>
      <c r="T1751" s="30"/>
      <c r="U1751" s="30"/>
      <c r="V1751" s="30"/>
      <c r="W1751" s="30"/>
      <c r="X1751" s="30"/>
      <c r="Y1751" s="30"/>
      <c r="Z1751" s="30"/>
      <c r="AA1751" s="30"/>
      <c r="AB1751" s="30"/>
      <c r="AC1751" s="30"/>
      <c r="AD1751" s="30"/>
      <c r="AE1751" s="30"/>
      <c r="AF1751" s="30"/>
      <c r="AG1751" s="30"/>
      <c r="AH1751" s="30"/>
      <c r="AI1751" s="30"/>
      <c r="AJ1751" s="30"/>
      <c r="AK1751" s="30"/>
      <c r="AL1751" s="30"/>
      <c r="AM1751" s="30"/>
      <c r="AN1751" s="30"/>
      <c r="AO1751" s="30"/>
      <c r="AP1751" s="30"/>
      <c r="AQ1751" s="30"/>
      <c r="AR1751" s="30"/>
      <c r="AS1751" s="30"/>
      <c r="AT1751" s="30"/>
      <c r="AU1751" s="30"/>
      <c r="AV1751" s="30"/>
      <c r="AW1751" s="30"/>
      <c r="AX1751" s="30"/>
      <c r="AY1751" s="30"/>
      <c r="AZ1751" s="30"/>
      <c r="BA1751" s="30"/>
      <c r="BB1751" s="30"/>
      <c r="BC1751" s="30"/>
      <c r="BD1751" s="30"/>
      <c r="BE1751" s="30"/>
      <c r="BF1751" s="30"/>
      <c r="BG1751" s="30"/>
      <c r="BH1751" s="30"/>
      <c r="BI1751" s="30"/>
      <c r="BJ1751" s="30"/>
      <c r="BK1751" s="30"/>
      <c r="BL1751" s="30"/>
      <c r="BM1751" s="30"/>
      <c r="BN1751" s="30"/>
      <c r="BO1751" s="30"/>
      <c r="BP1751" s="30"/>
      <c r="BQ1751" s="30"/>
      <c r="BR1751" s="30"/>
      <c r="BS1751" s="30"/>
      <c r="BT1751" s="30"/>
      <c r="BU1751" s="30"/>
      <c r="BV1751" s="30"/>
      <c r="BW1751" s="30"/>
      <c r="BX1751" s="30"/>
      <c r="BY1751" s="30"/>
      <c r="BZ1751" s="30"/>
      <c r="CA1751" s="30"/>
      <c r="CB1751" s="30"/>
      <c r="CC1751" s="30"/>
      <c r="CD1751" s="30"/>
      <c r="CE1751" s="30"/>
      <c r="CF1751" s="30"/>
      <c r="CG1751" s="30"/>
      <c r="CH1751" s="30"/>
      <c r="CI1751" s="30"/>
      <c r="CJ1751" s="30"/>
      <c r="CK1751" s="30"/>
      <c r="CL1751" s="30"/>
      <c r="CM1751" s="30"/>
      <c r="CN1751" s="30"/>
      <c r="CO1751" s="30"/>
      <c r="CP1751" s="30"/>
      <c r="CQ1751" s="30"/>
      <c r="CR1751" s="30"/>
    </row>
    <row r="1752" spans="1:96" x14ac:dyDescent="0.25">
      <c r="A1752" s="30" t="s">
        <v>708</v>
      </c>
      <c r="B1752" s="30">
        <v>8272</v>
      </c>
      <c r="C1752" s="30" t="s">
        <v>2666</v>
      </c>
      <c r="D1752" s="30">
        <v>1420</v>
      </c>
      <c r="E1752" s="30"/>
      <c r="F1752" s="30"/>
      <c r="G1752" s="30"/>
      <c r="H1752" s="30"/>
      <c r="I1752" s="30"/>
      <c r="J1752" s="30"/>
      <c r="K1752" s="30"/>
      <c r="L1752" s="30"/>
      <c r="M1752" s="30"/>
      <c r="N1752" s="30"/>
      <c r="O1752" s="30"/>
      <c r="P1752" s="30"/>
      <c r="Q1752" s="30"/>
      <c r="R1752" s="30"/>
      <c r="S1752" s="30"/>
      <c r="T1752" s="30"/>
      <c r="U1752" s="30"/>
      <c r="V1752" s="30"/>
      <c r="W1752" s="30"/>
      <c r="X1752" s="30"/>
      <c r="Y1752" s="30"/>
      <c r="Z1752" s="30"/>
      <c r="AA1752" s="30"/>
      <c r="AB1752" s="30"/>
      <c r="AC1752" s="30"/>
      <c r="AD1752" s="30"/>
      <c r="AE1752" s="30"/>
      <c r="AF1752" s="30"/>
      <c r="AG1752" s="30"/>
      <c r="AH1752" s="30"/>
      <c r="AI1752" s="30"/>
      <c r="AJ1752" s="30"/>
      <c r="AK1752" s="30"/>
      <c r="AL1752" s="30"/>
      <c r="AM1752" s="30"/>
      <c r="AN1752" s="30"/>
      <c r="AO1752" s="30"/>
      <c r="AP1752" s="30"/>
      <c r="AQ1752" s="30"/>
      <c r="AR1752" s="30"/>
      <c r="AS1752" s="30"/>
      <c r="AT1752" s="30"/>
      <c r="AU1752" s="30"/>
      <c r="AV1752" s="30"/>
      <c r="AW1752" s="30"/>
      <c r="AX1752" s="30"/>
      <c r="AY1752" s="30"/>
      <c r="AZ1752" s="30"/>
      <c r="BA1752" s="30"/>
      <c r="BB1752" s="30"/>
      <c r="BC1752" s="30"/>
      <c r="BD1752" s="30"/>
      <c r="BE1752" s="30"/>
      <c r="BF1752" s="30"/>
      <c r="BG1752" s="30"/>
      <c r="BH1752" s="30"/>
      <c r="BI1752" s="30"/>
      <c r="BJ1752" s="30"/>
      <c r="BK1752" s="30"/>
      <c r="BL1752" s="30"/>
      <c r="BM1752" s="30"/>
      <c r="BN1752" s="30"/>
      <c r="BO1752" s="30"/>
      <c r="BP1752" s="30"/>
      <c r="BQ1752" s="30"/>
      <c r="BR1752" s="30"/>
      <c r="BS1752" s="30"/>
      <c r="BT1752" s="30"/>
      <c r="BU1752" s="30"/>
      <c r="BV1752" s="30"/>
      <c r="BW1752" s="30"/>
      <c r="BX1752" s="30"/>
      <c r="BY1752" s="30"/>
      <c r="BZ1752" s="30"/>
      <c r="CA1752" s="30"/>
      <c r="CB1752" s="30"/>
      <c r="CC1752" s="30"/>
      <c r="CD1752" s="30"/>
      <c r="CE1752" s="30"/>
      <c r="CF1752" s="30"/>
      <c r="CG1752" s="30"/>
      <c r="CH1752" s="30"/>
      <c r="CI1752" s="30"/>
      <c r="CJ1752" s="30"/>
      <c r="CK1752" s="30"/>
      <c r="CL1752" s="30"/>
      <c r="CM1752" s="30"/>
      <c r="CN1752" s="30"/>
      <c r="CO1752" s="30"/>
      <c r="CP1752" s="30"/>
      <c r="CQ1752" s="30"/>
      <c r="CR1752" s="30"/>
    </row>
    <row r="1753" spans="1:96" x14ac:dyDescent="0.25">
      <c r="A1753" s="30" t="s">
        <v>709</v>
      </c>
      <c r="B1753" s="30">
        <v>8276</v>
      </c>
      <c r="C1753" s="30" t="s">
        <v>2666</v>
      </c>
      <c r="D1753" s="30">
        <v>1420</v>
      </c>
      <c r="E1753" s="30"/>
      <c r="F1753" s="30"/>
      <c r="G1753" s="30"/>
      <c r="H1753" s="30"/>
      <c r="I1753" s="30"/>
      <c r="J1753" s="30"/>
      <c r="K1753" s="30"/>
      <c r="L1753" s="30"/>
      <c r="M1753" s="30"/>
      <c r="N1753" s="30"/>
      <c r="O1753" s="30"/>
      <c r="P1753" s="30"/>
      <c r="Q1753" s="30"/>
      <c r="R1753" s="30"/>
      <c r="S1753" s="30"/>
      <c r="T1753" s="30"/>
      <c r="U1753" s="30"/>
      <c r="V1753" s="30"/>
      <c r="W1753" s="30"/>
      <c r="X1753" s="30"/>
      <c r="Y1753" s="30"/>
      <c r="Z1753" s="30"/>
      <c r="AA1753" s="30"/>
      <c r="AB1753" s="30"/>
      <c r="AC1753" s="30"/>
      <c r="AD1753" s="30"/>
      <c r="AE1753" s="30"/>
      <c r="AF1753" s="30"/>
      <c r="AG1753" s="30"/>
      <c r="AH1753" s="30"/>
      <c r="AI1753" s="30"/>
      <c r="AJ1753" s="30"/>
      <c r="AK1753" s="30"/>
      <c r="AL1753" s="30"/>
      <c r="AM1753" s="30"/>
      <c r="AN1753" s="30"/>
      <c r="AO1753" s="30"/>
      <c r="AP1753" s="30"/>
      <c r="AQ1753" s="30"/>
      <c r="AR1753" s="30"/>
      <c r="AS1753" s="30"/>
      <c r="AT1753" s="30"/>
      <c r="AU1753" s="30"/>
      <c r="AV1753" s="30"/>
      <c r="AW1753" s="30"/>
      <c r="AX1753" s="30"/>
      <c r="AY1753" s="30"/>
      <c r="AZ1753" s="30"/>
      <c r="BA1753" s="30"/>
      <c r="BB1753" s="30"/>
      <c r="BC1753" s="30"/>
      <c r="BD1753" s="30"/>
      <c r="BE1753" s="30"/>
      <c r="BF1753" s="30"/>
      <c r="BG1753" s="30"/>
      <c r="BH1753" s="30"/>
      <c r="BI1753" s="30"/>
      <c r="BJ1753" s="30"/>
      <c r="BK1753" s="30"/>
      <c r="BL1753" s="30"/>
      <c r="BM1753" s="30"/>
      <c r="BN1753" s="30"/>
      <c r="BO1753" s="30"/>
      <c r="BP1753" s="30"/>
      <c r="BQ1753" s="30"/>
      <c r="BR1753" s="30"/>
      <c r="BS1753" s="30"/>
      <c r="BT1753" s="30"/>
      <c r="BU1753" s="30"/>
      <c r="BV1753" s="30"/>
      <c r="BW1753" s="30"/>
      <c r="BX1753" s="30"/>
      <c r="BY1753" s="30"/>
      <c r="BZ1753" s="30"/>
      <c r="CA1753" s="30"/>
      <c r="CB1753" s="30"/>
      <c r="CC1753" s="30"/>
      <c r="CD1753" s="30"/>
      <c r="CE1753" s="30"/>
      <c r="CF1753" s="30"/>
      <c r="CG1753" s="30"/>
      <c r="CH1753" s="30"/>
      <c r="CI1753" s="30"/>
      <c r="CJ1753" s="30"/>
      <c r="CK1753" s="30"/>
      <c r="CL1753" s="30"/>
      <c r="CM1753" s="30"/>
      <c r="CN1753" s="30"/>
      <c r="CO1753" s="30"/>
      <c r="CP1753" s="30"/>
      <c r="CQ1753" s="30"/>
      <c r="CR1753" s="30"/>
    </row>
    <row r="1754" spans="1:96" x14ac:dyDescent="0.25">
      <c r="A1754" s="30" t="s">
        <v>710</v>
      </c>
      <c r="B1754" s="30">
        <v>653</v>
      </c>
      <c r="C1754" s="30" t="s">
        <v>2702</v>
      </c>
      <c r="D1754" s="30">
        <v>8001</v>
      </c>
      <c r="E1754" s="30"/>
      <c r="F1754" s="30"/>
      <c r="G1754" s="30"/>
      <c r="H1754" s="30"/>
      <c r="I1754" s="30"/>
      <c r="J1754" s="30"/>
      <c r="K1754" s="30"/>
      <c r="L1754" s="30"/>
      <c r="M1754" s="30"/>
      <c r="N1754" s="30"/>
      <c r="O1754" s="30"/>
      <c r="P1754" s="30"/>
      <c r="Q1754" s="30"/>
      <c r="R1754" s="30"/>
      <c r="S1754" s="30"/>
      <c r="T1754" s="30"/>
      <c r="U1754" s="30"/>
      <c r="V1754" s="30"/>
      <c r="W1754" s="30"/>
      <c r="X1754" s="30"/>
      <c r="Y1754" s="30"/>
      <c r="Z1754" s="30"/>
      <c r="AA1754" s="30"/>
      <c r="AB1754" s="30"/>
      <c r="AC1754" s="30"/>
      <c r="AD1754" s="30"/>
      <c r="AE1754" s="30"/>
      <c r="AF1754" s="30"/>
      <c r="AG1754" s="30"/>
      <c r="AH1754" s="30"/>
      <c r="AI1754" s="30"/>
      <c r="AJ1754" s="30"/>
      <c r="AK1754" s="30"/>
      <c r="AL1754" s="30"/>
      <c r="AM1754" s="30"/>
      <c r="AN1754" s="30"/>
      <c r="AO1754" s="30"/>
      <c r="AP1754" s="30"/>
      <c r="AQ1754" s="30"/>
      <c r="AR1754" s="30"/>
      <c r="AS1754" s="30"/>
      <c r="AT1754" s="30"/>
      <c r="AU1754" s="30"/>
      <c r="AV1754" s="30"/>
      <c r="AW1754" s="30"/>
      <c r="AX1754" s="30"/>
      <c r="AY1754" s="30"/>
      <c r="AZ1754" s="30"/>
      <c r="BA1754" s="30"/>
      <c r="BB1754" s="30"/>
      <c r="BC1754" s="30"/>
      <c r="BD1754" s="30"/>
      <c r="BE1754" s="30"/>
      <c r="BF1754" s="30"/>
      <c r="BG1754" s="30"/>
      <c r="BH1754" s="30"/>
      <c r="BI1754" s="30"/>
      <c r="BJ1754" s="30"/>
      <c r="BK1754" s="30"/>
      <c r="BL1754" s="30"/>
      <c r="BM1754" s="30"/>
      <c r="BN1754" s="30"/>
      <c r="BO1754" s="30"/>
      <c r="BP1754" s="30"/>
      <c r="BQ1754" s="30"/>
      <c r="BR1754" s="30"/>
      <c r="BS1754" s="30"/>
      <c r="BT1754" s="30"/>
      <c r="BU1754" s="30"/>
      <c r="BV1754" s="30"/>
      <c r="BW1754" s="30"/>
      <c r="BX1754" s="30"/>
      <c r="BY1754" s="30"/>
      <c r="BZ1754" s="30"/>
      <c r="CA1754" s="30"/>
      <c r="CB1754" s="30"/>
      <c r="CC1754" s="30"/>
      <c r="CD1754" s="30"/>
      <c r="CE1754" s="30"/>
      <c r="CF1754" s="30"/>
      <c r="CG1754" s="30"/>
      <c r="CH1754" s="30"/>
      <c r="CI1754" s="30"/>
      <c r="CJ1754" s="30"/>
      <c r="CK1754" s="30"/>
      <c r="CL1754" s="30"/>
      <c r="CM1754" s="30"/>
      <c r="CN1754" s="30"/>
      <c r="CO1754" s="30"/>
      <c r="CP1754" s="30"/>
      <c r="CQ1754" s="30"/>
      <c r="CR1754" s="30"/>
    </row>
    <row r="1755" spans="1:96" x14ac:dyDescent="0.25">
      <c r="A1755" s="30" t="s">
        <v>711</v>
      </c>
      <c r="B1755" s="30">
        <v>2953</v>
      </c>
      <c r="C1755" s="30" t="s">
        <v>2647</v>
      </c>
      <c r="D1755" s="30">
        <v>900</v>
      </c>
      <c r="E1755" s="30"/>
      <c r="F1755" s="30"/>
      <c r="G1755" s="30"/>
      <c r="H1755" s="30"/>
      <c r="I1755" s="30"/>
      <c r="J1755" s="30"/>
      <c r="K1755" s="30"/>
      <c r="L1755" s="30"/>
      <c r="M1755" s="30"/>
      <c r="N1755" s="30"/>
      <c r="O1755" s="30"/>
      <c r="P1755" s="30"/>
      <c r="Q1755" s="30"/>
      <c r="R1755" s="30"/>
      <c r="S1755" s="30"/>
      <c r="T1755" s="30"/>
      <c r="U1755" s="30"/>
      <c r="V1755" s="30"/>
      <c r="W1755" s="30"/>
      <c r="X1755" s="30"/>
      <c r="Y1755" s="30"/>
      <c r="Z1755" s="30"/>
      <c r="AA1755" s="30"/>
      <c r="AB1755" s="30"/>
      <c r="AC1755" s="30"/>
      <c r="AD1755" s="30"/>
      <c r="AE1755" s="30"/>
      <c r="AF1755" s="30"/>
      <c r="AG1755" s="30"/>
      <c r="AH1755" s="30"/>
      <c r="AI1755" s="30"/>
      <c r="AJ1755" s="30"/>
      <c r="AK1755" s="30"/>
      <c r="AL1755" s="30"/>
      <c r="AM1755" s="30"/>
      <c r="AN1755" s="30"/>
      <c r="AO1755" s="30"/>
      <c r="AP1755" s="30"/>
      <c r="AQ1755" s="30"/>
      <c r="AR1755" s="30"/>
      <c r="AS1755" s="30"/>
      <c r="AT1755" s="30"/>
      <c r="AU1755" s="30"/>
      <c r="AV1755" s="30"/>
      <c r="AW1755" s="30"/>
      <c r="AX1755" s="30"/>
      <c r="AY1755" s="30"/>
      <c r="AZ1755" s="30"/>
      <c r="BA1755" s="30"/>
      <c r="BB1755" s="30"/>
      <c r="BC1755" s="30"/>
      <c r="BD1755" s="30"/>
      <c r="BE1755" s="30"/>
      <c r="BF1755" s="30"/>
      <c r="BG1755" s="30"/>
      <c r="BH1755" s="30"/>
      <c r="BI1755" s="30"/>
      <c r="BJ1755" s="30"/>
      <c r="BK1755" s="30"/>
      <c r="BL1755" s="30"/>
      <c r="BM1755" s="30"/>
      <c r="BN1755" s="30"/>
      <c r="BO1755" s="30"/>
      <c r="BP1755" s="30"/>
      <c r="BQ1755" s="30"/>
      <c r="BR1755" s="30"/>
      <c r="BS1755" s="30"/>
      <c r="BT1755" s="30"/>
      <c r="BU1755" s="30"/>
      <c r="BV1755" s="30"/>
      <c r="BW1755" s="30"/>
      <c r="BX1755" s="30"/>
      <c r="BY1755" s="30"/>
      <c r="BZ1755" s="30"/>
      <c r="CA1755" s="30"/>
      <c r="CB1755" s="30"/>
      <c r="CC1755" s="30"/>
      <c r="CD1755" s="30"/>
      <c r="CE1755" s="30"/>
      <c r="CF1755" s="30"/>
      <c r="CG1755" s="30"/>
      <c r="CH1755" s="30"/>
      <c r="CI1755" s="30"/>
      <c r="CJ1755" s="30"/>
      <c r="CK1755" s="30"/>
      <c r="CL1755" s="30"/>
      <c r="CM1755" s="30"/>
      <c r="CN1755" s="30"/>
      <c r="CO1755" s="30"/>
      <c r="CP1755" s="30"/>
      <c r="CQ1755" s="30"/>
      <c r="CR1755" s="30"/>
    </row>
    <row r="1756" spans="1:96" x14ac:dyDescent="0.25">
      <c r="A1756" s="30" t="s">
        <v>712</v>
      </c>
      <c r="B1756" s="30">
        <v>8280</v>
      </c>
      <c r="C1756" s="30" t="s">
        <v>2666</v>
      </c>
      <c r="D1756" s="30">
        <v>1420</v>
      </c>
      <c r="E1756" s="30"/>
      <c r="F1756" s="30"/>
      <c r="G1756" s="30"/>
      <c r="H1756" s="30"/>
      <c r="I1756" s="30"/>
      <c r="J1756" s="30"/>
      <c r="K1756" s="30"/>
      <c r="L1756" s="30"/>
      <c r="M1756" s="30"/>
      <c r="N1756" s="30"/>
      <c r="O1756" s="30"/>
      <c r="P1756" s="30"/>
      <c r="Q1756" s="30"/>
      <c r="R1756" s="30"/>
      <c r="S1756" s="30"/>
      <c r="T1756" s="30"/>
      <c r="U1756" s="30"/>
      <c r="V1756" s="30"/>
      <c r="W1756" s="30"/>
      <c r="X1756" s="30"/>
      <c r="Y1756" s="30"/>
      <c r="Z1756" s="30"/>
      <c r="AA1756" s="30"/>
      <c r="AB1756" s="30"/>
      <c r="AC1756" s="30"/>
      <c r="AD1756" s="30"/>
      <c r="AE1756" s="30"/>
      <c r="AF1756" s="30"/>
      <c r="AG1756" s="30"/>
      <c r="AH1756" s="30"/>
      <c r="AI1756" s="30"/>
      <c r="AJ1756" s="30"/>
      <c r="AK1756" s="30"/>
      <c r="AL1756" s="30"/>
      <c r="AM1756" s="30"/>
      <c r="AN1756" s="30"/>
      <c r="AO1756" s="30"/>
      <c r="AP1756" s="30"/>
      <c r="AQ1756" s="30"/>
      <c r="AR1756" s="30"/>
      <c r="AS1756" s="30"/>
      <c r="AT1756" s="30"/>
      <c r="AU1756" s="30"/>
      <c r="AV1756" s="30"/>
      <c r="AW1756" s="30"/>
      <c r="AX1756" s="30"/>
      <c r="AY1756" s="30"/>
      <c r="AZ1756" s="30"/>
      <c r="BA1756" s="30"/>
      <c r="BB1756" s="30"/>
      <c r="BC1756" s="30"/>
      <c r="BD1756" s="30"/>
      <c r="BE1756" s="30"/>
      <c r="BF1756" s="30"/>
      <c r="BG1756" s="30"/>
      <c r="BH1756" s="30"/>
      <c r="BI1756" s="30"/>
      <c r="BJ1756" s="30"/>
      <c r="BK1756" s="30"/>
      <c r="BL1756" s="30"/>
      <c r="BM1756" s="30"/>
      <c r="BN1756" s="30"/>
      <c r="BO1756" s="30"/>
      <c r="BP1756" s="30"/>
      <c r="BQ1756" s="30"/>
      <c r="BR1756" s="30"/>
      <c r="BS1756" s="30"/>
      <c r="BT1756" s="30"/>
      <c r="BU1756" s="30"/>
      <c r="BV1756" s="30"/>
      <c r="BW1756" s="30"/>
      <c r="BX1756" s="30"/>
      <c r="BY1756" s="30"/>
      <c r="BZ1756" s="30"/>
      <c r="CA1756" s="30"/>
      <c r="CB1756" s="30"/>
      <c r="CC1756" s="30"/>
      <c r="CD1756" s="30"/>
      <c r="CE1756" s="30"/>
      <c r="CF1756" s="30"/>
      <c r="CG1756" s="30"/>
      <c r="CH1756" s="30"/>
      <c r="CI1756" s="30"/>
      <c r="CJ1756" s="30"/>
      <c r="CK1756" s="30"/>
      <c r="CL1756" s="30"/>
      <c r="CM1756" s="30"/>
      <c r="CN1756" s="30"/>
      <c r="CO1756" s="30"/>
      <c r="CP1756" s="30"/>
      <c r="CQ1756" s="30"/>
      <c r="CR1756" s="30"/>
    </row>
    <row r="1757" spans="1:96" x14ac:dyDescent="0.25">
      <c r="A1757" s="30" t="s">
        <v>713</v>
      </c>
      <c r="B1757" s="30">
        <v>8300</v>
      </c>
      <c r="C1757" s="30" t="s">
        <v>2666</v>
      </c>
      <c r="D1757" s="30">
        <v>1420</v>
      </c>
      <c r="E1757" s="30"/>
      <c r="F1757" s="30"/>
      <c r="G1757" s="30"/>
      <c r="H1757" s="30"/>
      <c r="I1757" s="30"/>
      <c r="J1757" s="30"/>
      <c r="K1757" s="30"/>
      <c r="L1757" s="30"/>
      <c r="M1757" s="30"/>
      <c r="N1757" s="30"/>
      <c r="O1757" s="30"/>
      <c r="P1757" s="30"/>
      <c r="Q1757" s="30"/>
      <c r="R1757" s="30"/>
      <c r="S1757" s="30"/>
      <c r="T1757" s="30"/>
      <c r="U1757" s="30"/>
      <c r="V1757" s="30"/>
      <c r="W1757" s="30"/>
      <c r="X1757" s="30"/>
      <c r="Y1757" s="30"/>
      <c r="Z1757" s="30"/>
      <c r="AA1757" s="30"/>
      <c r="AB1757" s="30"/>
      <c r="AC1757" s="30"/>
      <c r="AD1757" s="30"/>
      <c r="AE1757" s="30"/>
      <c r="AF1757" s="30"/>
      <c r="AG1757" s="30"/>
      <c r="AH1757" s="30"/>
      <c r="AI1757" s="30"/>
      <c r="AJ1757" s="30"/>
      <c r="AK1757" s="30"/>
      <c r="AL1757" s="30"/>
      <c r="AM1757" s="30"/>
      <c r="AN1757" s="30"/>
      <c r="AO1757" s="30"/>
      <c r="AP1757" s="30"/>
      <c r="AQ1757" s="30"/>
      <c r="AR1757" s="30"/>
      <c r="AS1757" s="30"/>
      <c r="AT1757" s="30"/>
      <c r="AU1757" s="30"/>
      <c r="AV1757" s="30"/>
      <c r="AW1757" s="30"/>
      <c r="AX1757" s="30"/>
      <c r="AY1757" s="30"/>
      <c r="AZ1757" s="30"/>
      <c r="BA1757" s="30"/>
      <c r="BB1757" s="30"/>
      <c r="BC1757" s="30"/>
      <c r="BD1757" s="30"/>
      <c r="BE1757" s="30"/>
      <c r="BF1757" s="30"/>
      <c r="BG1757" s="30"/>
      <c r="BH1757" s="30"/>
      <c r="BI1757" s="30"/>
      <c r="BJ1757" s="30"/>
      <c r="BK1757" s="30"/>
      <c r="BL1757" s="30"/>
      <c r="BM1757" s="30"/>
      <c r="BN1757" s="30"/>
      <c r="BO1757" s="30"/>
      <c r="BP1757" s="30"/>
      <c r="BQ1757" s="30"/>
      <c r="BR1757" s="30"/>
      <c r="BS1757" s="30"/>
      <c r="BT1757" s="30"/>
      <c r="BU1757" s="30"/>
      <c r="BV1757" s="30"/>
      <c r="BW1757" s="30"/>
      <c r="BX1757" s="30"/>
      <c r="BY1757" s="30"/>
      <c r="BZ1757" s="30"/>
      <c r="CA1757" s="30"/>
      <c r="CB1757" s="30"/>
      <c r="CC1757" s="30"/>
      <c r="CD1757" s="30"/>
      <c r="CE1757" s="30"/>
      <c r="CF1757" s="30"/>
      <c r="CG1757" s="30"/>
      <c r="CH1757" s="30"/>
      <c r="CI1757" s="30"/>
      <c r="CJ1757" s="30"/>
      <c r="CK1757" s="30"/>
      <c r="CL1757" s="30"/>
      <c r="CM1757" s="30"/>
      <c r="CN1757" s="30"/>
      <c r="CO1757" s="30"/>
      <c r="CP1757" s="30"/>
      <c r="CQ1757" s="30"/>
      <c r="CR1757" s="30"/>
    </row>
    <row r="1758" spans="1:96" x14ac:dyDescent="0.25">
      <c r="A1758" s="30" t="s">
        <v>714</v>
      </c>
      <c r="B1758" s="30">
        <v>8318</v>
      </c>
      <c r="C1758" s="30" t="s">
        <v>2764</v>
      </c>
      <c r="D1758" s="30">
        <v>1550</v>
      </c>
      <c r="E1758" s="30"/>
      <c r="F1758" s="30"/>
      <c r="G1758" s="30"/>
      <c r="H1758" s="30"/>
      <c r="I1758" s="30"/>
      <c r="J1758" s="30"/>
      <c r="K1758" s="30"/>
      <c r="L1758" s="30"/>
      <c r="M1758" s="30"/>
      <c r="N1758" s="30"/>
      <c r="O1758" s="30"/>
      <c r="P1758" s="30"/>
      <c r="Q1758" s="30"/>
      <c r="R1758" s="30"/>
      <c r="S1758" s="30"/>
      <c r="T1758" s="30"/>
      <c r="U1758" s="30"/>
      <c r="V1758" s="30"/>
      <c r="W1758" s="30"/>
      <c r="X1758" s="30"/>
      <c r="Y1758" s="30"/>
      <c r="Z1758" s="30"/>
      <c r="AA1758" s="30"/>
      <c r="AB1758" s="30"/>
      <c r="AC1758" s="30"/>
      <c r="AD1758" s="30"/>
      <c r="AE1758" s="30"/>
      <c r="AF1758" s="30"/>
      <c r="AG1758" s="30"/>
      <c r="AH1758" s="30"/>
      <c r="AI1758" s="30"/>
      <c r="AJ1758" s="30"/>
      <c r="AK1758" s="30"/>
      <c r="AL1758" s="30"/>
      <c r="AM1758" s="30"/>
      <c r="AN1758" s="30"/>
      <c r="AO1758" s="30"/>
      <c r="AP1758" s="30"/>
      <c r="AQ1758" s="30"/>
      <c r="AR1758" s="30"/>
      <c r="AS1758" s="30"/>
      <c r="AT1758" s="30"/>
      <c r="AU1758" s="30"/>
      <c r="AV1758" s="30"/>
      <c r="AW1758" s="30"/>
      <c r="AX1758" s="30"/>
      <c r="AY1758" s="30"/>
      <c r="AZ1758" s="30"/>
      <c r="BA1758" s="30"/>
      <c r="BB1758" s="30"/>
      <c r="BC1758" s="30"/>
      <c r="BD1758" s="30"/>
      <c r="BE1758" s="30"/>
      <c r="BF1758" s="30"/>
      <c r="BG1758" s="30"/>
      <c r="BH1758" s="30"/>
      <c r="BI1758" s="30"/>
      <c r="BJ1758" s="30"/>
      <c r="BK1758" s="30"/>
      <c r="BL1758" s="30"/>
      <c r="BM1758" s="30"/>
      <c r="BN1758" s="30"/>
      <c r="BO1758" s="30"/>
      <c r="BP1758" s="30"/>
      <c r="BQ1758" s="30"/>
      <c r="BR1758" s="30"/>
      <c r="BS1758" s="30"/>
      <c r="BT1758" s="30"/>
      <c r="BU1758" s="30"/>
      <c r="BV1758" s="30"/>
      <c r="BW1758" s="30"/>
      <c r="BX1758" s="30"/>
      <c r="BY1758" s="30"/>
      <c r="BZ1758" s="30"/>
      <c r="CA1758" s="30"/>
      <c r="CB1758" s="30"/>
      <c r="CC1758" s="30"/>
      <c r="CD1758" s="30"/>
      <c r="CE1758" s="30"/>
      <c r="CF1758" s="30"/>
      <c r="CG1758" s="30"/>
      <c r="CH1758" s="30"/>
      <c r="CI1758" s="30"/>
      <c r="CJ1758" s="30"/>
      <c r="CK1758" s="30"/>
      <c r="CL1758" s="30"/>
      <c r="CM1758" s="30"/>
      <c r="CN1758" s="30"/>
      <c r="CO1758" s="30"/>
      <c r="CP1758" s="30"/>
      <c r="CQ1758" s="30"/>
      <c r="CR1758" s="30"/>
    </row>
    <row r="1759" spans="1:96" x14ac:dyDescent="0.25">
      <c r="A1759" s="30" t="s">
        <v>715</v>
      </c>
      <c r="B1759" s="30">
        <v>8328</v>
      </c>
      <c r="C1759" s="30" t="s">
        <v>2934</v>
      </c>
      <c r="D1759" s="30">
        <v>60</v>
      </c>
      <c r="E1759" s="30"/>
      <c r="F1759" s="30"/>
      <c r="G1759" s="30"/>
      <c r="H1759" s="30"/>
      <c r="I1759" s="30"/>
      <c r="J1759" s="30"/>
      <c r="K1759" s="30"/>
      <c r="L1759" s="30"/>
      <c r="M1759" s="30"/>
      <c r="N1759" s="30"/>
      <c r="O1759" s="30"/>
      <c r="P1759" s="30"/>
      <c r="Q1759" s="30"/>
      <c r="R1759" s="30"/>
      <c r="S1759" s="30"/>
      <c r="T1759" s="30"/>
      <c r="U1759" s="30"/>
      <c r="V1759" s="30"/>
      <c r="W1759" s="30"/>
      <c r="X1759" s="30"/>
      <c r="Y1759" s="30"/>
      <c r="Z1759" s="30"/>
      <c r="AA1759" s="30"/>
      <c r="AB1759" s="30"/>
      <c r="AC1759" s="30"/>
      <c r="AD1759" s="30"/>
      <c r="AE1759" s="30"/>
      <c r="AF1759" s="30"/>
      <c r="AG1759" s="30"/>
      <c r="AH1759" s="30"/>
      <c r="AI1759" s="30"/>
      <c r="AJ1759" s="30"/>
      <c r="AK1759" s="30"/>
      <c r="AL1759" s="30"/>
      <c r="AM1759" s="30"/>
      <c r="AN1759" s="30"/>
      <c r="AO1759" s="30"/>
      <c r="AP1759" s="30"/>
      <c r="AQ1759" s="30"/>
      <c r="AR1759" s="30"/>
      <c r="AS1759" s="30"/>
      <c r="AT1759" s="30"/>
      <c r="AU1759" s="30"/>
      <c r="AV1759" s="30"/>
      <c r="AW1759" s="30"/>
      <c r="AX1759" s="30"/>
      <c r="AY1759" s="30"/>
      <c r="AZ1759" s="30"/>
      <c r="BA1759" s="30"/>
      <c r="BB1759" s="30"/>
      <c r="BC1759" s="30"/>
      <c r="BD1759" s="30"/>
      <c r="BE1759" s="30"/>
      <c r="BF1759" s="30"/>
      <c r="BG1759" s="30"/>
      <c r="BH1759" s="30"/>
      <c r="BI1759" s="30"/>
      <c r="BJ1759" s="30"/>
      <c r="BK1759" s="30"/>
      <c r="BL1759" s="30"/>
      <c r="BM1759" s="30"/>
      <c r="BN1759" s="30"/>
      <c r="BO1759" s="30"/>
      <c r="BP1759" s="30"/>
      <c r="BQ1759" s="30"/>
      <c r="BR1759" s="30"/>
      <c r="BS1759" s="30"/>
      <c r="BT1759" s="30"/>
      <c r="BU1759" s="30"/>
      <c r="BV1759" s="30"/>
      <c r="BW1759" s="30"/>
      <c r="BX1759" s="30"/>
      <c r="BY1759" s="30"/>
      <c r="BZ1759" s="30"/>
      <c r="CA1759" s="30"/>
      <c r="CB1759" s="30"/>
      <c r="CC1759" s="30"/>
      <c r="CD1759" s="30"/>
      <c r="CE1759" s="30"/>
      <c r="CF1759" s="30"/>
      <c r="CG1759" s="30"/>
      <c r="CH1759" s="30"/>
      <c r="CI1759" s="30"/>
      <c r="CJ1759" s="30"/>
      <c r="CK1759" s="30"/>
      <c r="CL1759" s="30"/>
      <c r="CM1759" s="30"/>
      <c r="CN1759" s="30"/>
      <c r="CO1759" s="30"/>
      <c r="CP1759" s="30"/>
      <c r="CQ1759" s="30"/>
      <c r="CR1759" s="30"/>
    </row>
    <row r="1760" spans="1:96" x14ac:dyDescent="0.25">
      <c r="A1760" s="30" t="s">
        <v>716</v>
      </c>
      <c r="B1760" s="30">
        <v>8334</v>
      </c>
      <c r="C1760" s="30" t="s">
        <v>2934</v>
      </c>
      <c r="D1760" s="30">
        <v>60</v>
      </c>
      <c r="E1760" s="30"/>
      <c r="F1760" s="30"/>
      <c r="G1760" s="30"/>
      <c r="H1760" s="30"/>
      <c r="I1760" s="30"/>
      <c r="J1760" s="30"/>
      <c r="K1760" s="30"/>
      <c r="L1760" s="30"/>
      <c r="M1760" s="30"/>
      <c r="N1760" s="30"/>
      <c r="O1760" s="30"/>
      <c r="P1760" s="30"/>
      <c r="Q1760" s="30"/>
      <c r="R1760" s="30"/>
      <c r="S1760" s="30"/>
      <c r="T1760" s="30"/>
      <c r="U1760" s="30"/>
      <c r="V1760" s="30"/>
      <c r="W1760" s="30"/>
      <c r="X1760" s="30"/>
      <c r="Y1760" s="30"/>
      <c r="Z1760" s="30"/>
      <c r="AA1760" s="30"/>
      <c r="AB1760" s="30"/>
      <c r="AC1760" s="30"/>
      <c r="AD1760" s="30"/>
      <c r="AE1760" s="30"/>
      <c r="AF1760" s="30"/>
      <c r="AG1760" s="30"/>
      <c r="AH1760" s="30"/>
      <c r="AI1760" s="30"/>
      <c r="AJ1760" s="30"/>
      <c r="AK1760" s="30"/>
      <c r="AL1760" s="30"/>
      <c r="AM1760" s="30"/>
      <c r="AN1760" s="30"/>
      <c r="AO1760" s="30"/>
      <c r="AP1760" s="30"/>
      <c r="AQ1760" s="30"/>
      <c r="AR1760" s="30"/>
      <c r="AS1760" s="30"/>
      <c r="AT1760" s="30"/>
      <c r="AU1760" s="30"/>
      <c r="AV1760" s="30"/>
      <c r="AW1760" s="30"/>
      <c r="AX1760" s="30"/>
      <c r="AY1760" s="30"/>
      <c r="AZ1760" s="30"/>
      <c r="BA1760" s="30"/>
      <c r="BB1760" s="30"/>
      <c r="BC1760" s="30"/>
      <c r="BD1760" s="30"/>
      <c r="BE1760" s="30"/>
      <c r="BF1760" s="30"/>
      <c r="BG1760" s="30"/>
      <c r="BH1760" s="30"/>
      <c r="BI1760" s="30"/>
      <c r="BJ1760" s="30"/>
      <c r="BK1760" s="30"/>
      <c r="BL1760" s="30"/>
      <c r="BM1760" s="30"/>
      <c r="BN1760" s="30"/>
      <c r="BO1760" s="30"/>
      <c r="BP1760" s="30"/>
      <c r="BQ1760" s="30"/>
      <c r="BR1760" s="30"/>
      <c r="BS1760" s="30"/>
      <c r="BT1760" s="30"/>
      <c r="BU1760" s="30"/>
      <c r="BV1760" s="30"/>
      <c r="BW1760" s="30"/>
      <c r="BX1760" s="30"/>
      <c r="BY1760" s="30"/>
      <c r="BZ1760" s="30"/>
      <c r="CA1760" s="30"/>
      <c r="CB1760" s="30"/>
      <c r="CC1760" s="30"/>
      <c r="CD1760" s="30"/>
      <c r="CE1760" s="30"/>
      <c r="CF1760" s="30"/>
      <c r="CG1760" s="30"/>
      <c r="CH1760" s="30"/>
      <c r="CI1760" s="30"/>
      <c r="CJ1760" s="30"/>
      <c r="CK1760" s="30"/>
      <c r="CL1760" s="30"/>
      <c r="CM1760" s="30"/>
      <c r="CN1760" s="30"/>
      <c r="CO1760" s="30"/>
      <c r="CP1760" s="30"/>
      <c r="CQ1760" s="30"/>
      <c r="CR1760" s="30"/>
    </row>
    <row r="1761" spans="1:96" x14ac:dyDescent="0.25">
      <c r="A1761" s="30" t="s">
        <v>717</v>
      </c>
      <c r="B1761" s="30">
        <v>8337</v>
      </c>
      <c r="C1761" s="30" t="s">
        <v>2669</v>
      </c>
      <c r="D1761" s="30">
        <v>980</v>
      </c>
      <c r="E1761" s="30"/>
      <c r="F1761" s="30"/>
      <c r="G1761" s="30"/>
      <c r="H1761" s="30"/>
      <c r="I1761" s="30"/>
      <c r="J1761" s="30"/>
      <c r="K1761" s="30"/>
      <c r="L1761" s="30"/>
      <c r="M1761" s="30"/>
      <c r="N1761" s="30"/>
      <c r="O1761" s="30"/>
      <c r="P1761" s="30"/>
      <c r="Q1761" s="30"/>
      <c r="R1761" s="30"/>
      <c r="S1761" s="30"/>
      <c r="T1761" s="30"/>
      <c r="U1761" s="30"/>
      <c r="V1761" s="30"/>
      <c r="W1761" s="30"/>
      <c r="X1761" s="30"/>
      <c r="Y1761" s="30"/>
      <c r="Z1761" s="30"/>
      <c r="AA1761" s="30"/>
      <c r="AB1761" s="30"/>
      <c r="AC1761" s="30"/>
      <c r="AD1761" s="30"/>
      <c r="AE1761" s="30"/>
      <c r="AF1761" s="30"/>
      <c r="AG1761" s="30"/>
      <c r="AH1761" s="30"/>
      <c r="AI1761" s="30"/>
      <c r="AJ1761" s="30"/>
      <c r="AK1761" s="30"/>
      <c r="AL1761" s="30"/>
      <c r="AM1761" s="30"/>
      <c r="AN1761" s="30"/>
      <c r="AO1761" s="30"/>
      <c r="AP1761" s="30"/>
      <c r="AQ1761" s="30"/>
      <c r="AR1761" s="30"/>
      <c r="AS1761" s="30"/>
      <c r="AT1761" s="30"/>
      <c r="AU1761" s="30"/>
      <c r="AV1761" s="30"/>
      <c r="AW1761" s="30"/>
      <c r="AX1761" s="30"/>
      <c r="AY1761" s="30"/>
      <c r="AZ1761" s="30"/>
      <c r="BA1761" s="30"/>
      <c r="BB1761" s="30"/>
      <c r="BC1761" s="30"/>
      <c r="BD1761" s="30"/>
      <c r="BE1761" s="30"/>
      <c r="BF1761" s="30"/>
      <c r="BG1761" s="30"/>
      <c r="BH1761" s="30"/>
      <c r="BI1761" s="30"/>
      <c r="BJ1761" s="30"/>
      <c r="BK1761" s="30"/>
      <c r="BL1761" s="30"/>
      <c r="BM1761" s="30"/>
      <c r="BN1761" s="30"/>
      <c r="BO1761" s="30"/>
      <c r="BP1761" s="30"/>
      <c r="BQ1761" s="30"/>
      <c r="BR1761" s="30"/>
      <c r="BS1761" s="30"/>
      <c r="BT1761" s="30"/>
      <c r="BU1761" s="30"/>
      <c r="BV1761" s="30"/>
      <c r="BW1761" s="30"/>
      <c r="BX1761" s="30"/>
      <c r="BY1761" s="30"/>
      <c r="BZ1761" s="30"/>
      <c r="CA1761" s="30"/>
      <c r="CB1761" s="30"/>
      <c r="CC1761" s="30"/>
      <c r="CD1761" s="30"/>
      <c r="CE1761" s="30"/>
      <c r="CF1761" s="30"/>
      <c r="CG1761" s="30"/>
      <c r="CH1761" s="30"/>
      <c r="CI1761" s="30"/>
      <c r="CJ1761" s="30"/>
      <c r="CK1761" s="30"/>
      <c r="CL1761" s="30"/>
      <c r="CM1761" s="30"/>
      <c r="CN1761" s="30"/>
      <c r="CO1761" s="30"/>
      <c r="CP1761" s="30"/>
      <c r="CQ1761" s="30"/>
      <c r="CR1761" s="30"/>
    </row>
    <row r="1762" spans="1:96" x14ac:dyDescent="0.25">
      <c r="A1762" s="30" t="s">
        <v>718</v>
      </c>
      <c r="B1762" s="30">
        <v>8346</v>
      </c>
      <c r="C1762" s="30" t="s">
        <v>2651</v>
      </c>
      <c r="D1762" s="30">
        <v>1010</v>
      </c>
      <c r="E1762" s="30"/>
      <c r="F1762" s="30"/>
      <c r="G1762" s="30"/>
      <c r="H1762" s="30"/>
      <c r="I1762" s="30"/>
      <c r="J1762" s="30"/>
      <c r="K1762" s="30"/>
      <c r="L1762" s="30"/>
      <c r="M1762" s="30"/>
      <c r="N1762" s="30"/>
      <c r="O1762" s="30"/>
      <c r="P1762" s="30"/>
      <c r="Q1762" s="30"/>
      <c r="R1762" s="30"/>
      <c r="S1762" s="30"/>
      <c r="T1762" s="30"/>
      <c r="U1762" s="30"/>
      <c r="V1762" s="30"/>
      <c r="W1762" s="30"/>
      <c r="X1762" s="30"/>
      <c r="Y1762" s="30"/>
      <c r="Z1762" s="30"/>
      <c r="AA1762" s="30"/>
      <c r="AB1762" s="30"/>
      <c r="AC1762" s="30"/>
      <c r="AD1762" s="30"/>
      <c r="AE1762" s="30"/>
      <c r="AF1762" s="30"/>
      <c r="AG1762" s="30"/>
      <c r="AH1762" s="30"/>
      <c r="AI1762" s="30"/>
      <c r="AJ1762" s="30"/>
      <c r="AK1762" s="30"/>
      <c r="AL1762" s="30"/>
      <c r="AM1762" s="30"/>
      <c r="AN1762" s="30"/>
      <c r="AO1762" s="30"/>
      <c r="AP1762" s="30"/>
      <c r="AQ1762" s="30"/>
      <c r="AR1762" s="30"/>
      <c r="AS1762" s="30"/>
      <c r="AT1762" s="30"/>
      <c r="AU1762" s="30"/>
      <c r="AV1762" s="30"/>
      <c r="AW1762" s="30"/>
      <c r="AX1762" s="30"/>
      <c r="AY1762" s="30"/>
      <c r="AZ1762" s="30"/>
      <c r="BA1762" s="30"/>
      <c r="BB1762" s="30"/>
      <c r="BC1762" s="30"/>
      <c r="BD1762" s="30"/>
      <c r="BE1762" s="30"/>
      <c r="BF1762" s="30"/>
      <c r="BG1762" s="30"/>
      <c r="BH1762" s="30"/>
      <c r="BI1762" s="30"/>
      <c r="BJ1762" s="30"/>
      <c r="BK1762" s="30"/>
      <c r="BL1762" s="30"/>
      <c r="BM1762" s="30"/>
      <c r="BN1762" s="30"/>
      <c r="BO1762" s="30"/>
      <c r="BP1762" s="30"/>
      <c r="BQ1762" s="30"/>
      <c r="BR1762" s="30"/>
      <c r="BS1762" s="30"/>
      <c r="BT1762" s="30"/>
      <c r="BU1762" s="30"/>
      <c r="BV1762" s="30"/>
      <c r="BW1762" s="30"/>
      <c r="BX1762" s="30"/>
      <c r="BY1762" s="30"/>
      <c r="BZ1762" s="30"/>
      <c r="CA1762" s="30"/>
      <c r="CB1762" s="30"/>
      <c r="CC1762" s="30"/>
      <c r="CD1762" s="30"/>
      <c r="CE1762" s="30"/>
      <c r="CF1762" s="30"/>
      <c r="CG1762" s="30"/>
      <c r="CH1762" s="30"/>
      <c r="CI1762" s="30"/>
      <c r="CJ1762" s="30"/>
      <c r="CK1762" s="30"/>
      <c r="CL1762" s="30"/>
      <c r="CM1762" s="30"/>
      <c r="CN1762" s="30"/>
      <c r="CO1762" s="30"/>
      <c r="CP1762" s="30"/>
      <c r="CQ1762" s="30"/>
      <c r="CR1762" s="30"/>
    </row>
    <row r="1763" spans="1:96" x14ac:dyDescent="0.25">
      <c r="A1763" s="30" t="s">
        <v>719</v>
      </c>
      <c r="B1763" s="30">
        <v>8342</v>
      </c>
      <c r="C1763" s="30" t="s">
        <v>2995</v>
      </c>
      <c r="D1763" s="30">
        <v>1480</v>
      </c>
      <c r="E1763" s="30"/>
      <c r="F1763" s="30"/>
      <c r="G1763" s="30"/>
      <c r="H1763" s="30"/>
      <c r="I1763" s="30"/>
      <c r="J1763" s="30"/>
      <c r="K1763" s="30"/>
      <c r="L1763" s="30"/>
      <c r="M1763" s="30"/>
      <c r="N1763" s="30"/>
      <c r="O1763" s="30"/>
      <c r="P1763" s="30"/>
      <c r="Q1763" s="30"/>
      <c r="R1763" s="30"/>
      <c r="S1763" s="30"/>
      <c r="T1763" s="30"/>
      <c r="U1763" s="30"/>
      <c r="V1763" s="30"/>
      <c r="W1763" s="30"/>
      <c r="X1763" s="30"/>
      <c r="Y1763" s="30"/>
      <c r="Z1763" s="30"/>
      <c r="AA1763" s="30"/>
      <c r="AB1763" s="30"/>
      <c r="AC1763" s="30"/>
      <c r="AD1763" s="30"/>
      <c r="AE1763" s="30"/>
      <c r="AF1763" s="30"/>
      <c r="AG1763" s="30"/>
      <c r="AH1763" s="30"/>
      <c r="AI1763" s="30"/>
      <c r="AJ1763" s="30"/>
      <c r="AK1763" s="30"/>
      <c r="AL1763" s="30"/>
      <c r="AM1763" s="30"/>
      <c r="AN1763" s="30"/>
      <c r="AO1763" s="30"/>
      <c r="AP1763" s="30"/>
      <c r="AQ1763" s="30"/>
      <c r="AR1763" s="30"/>
      <c r="AS1763" s="30"/>
      <c r="AT1763" s="30"/>
      <c r="AU1763" s="30"/>
      <c r="AV1763" s="30"/>
      <c r="AW1763" s="30"/>
      <c r="AX1763" s="30"/>
      <c r="AY1763" s="30"/>
      <c r="AZ1763" s="30"/>
      <c r="BA1763" s="30"/>
      <c r="BB1763" s="30"/>
      <c r="BC1763" s="30"/>
      <c r="BD1763" s="30"/>
      <c r="BE1763" s="30"/>
      <c r="BF1763" s="30"/>
      <c r="BG1763" s="30"/>
      <c r="BH1763" s="30"/>
      <c r="BI1763" s="30"/>
      <c r="BJ1763" s="30"/>
      <c r="BK1763" s="30"/>
      <c r="BL1763" s="30"/>
      <c r="BM1763" s="30"/>
      <c r="BN1763" s="30"/>
      <c r="BO1763" s="30"/>
      <c r="BP1763" s="30"/>
      <c r="BQ1763" s="30"/>
      <c r="BR1763" s="30"/>
      <c r="BS1763" s="30"/>
      <c r="BT1763" s="30"/>
      <c r="BU1763" s="30"/>
      <c r="BV1763" s="30"/>
      <c r="BW1763" s="30"/>
      <c r="BX1763" s="30"/>
      <c r="BY1763" s="30"/>
      <c r="BZ1763" s="30"/>
      <c r="CA1763" s="30"/>
      <c r="CB1763" s="30"/>
      <c r="CC1763" s="30"/>
      <c r="CD1763" s="30"/>
      <c r="CE1763" s="30"/>
      <c r="CF1763" s="30"/>
      <c r="CG1763" s="30"/>
      <c r="CH1763" s="30"/>
      <c r="CI1763" s="30"/>
      <c r="CJ1763" s="30"/>
      <c r="CK1763" s="30"/>
      <c r="CL1763" s="30"/>
      <c r="CM1763" s="30"/>
      <c r="CN1763" s="30"/>
      <c r="CO1763" s="30"/>
      <c r="CP1763" s="30"/>
      <c r="CQ1763" s="30"/>
      <c r="CR1763" s="30"/>
    </row>
    <row r="1764" spans="1:96" x14ac:dyDescent="0.25">
      <c r="A1764" s="30" t="s">
        <v>720</v>
      </c>
      <c r="B1764" s="30">
        <v>8350</v>
      </c>
      <c r="C1764" s="30" t="s">
        <v>2669</v>
      </c>
      <c r="D1764" s="30">
        <v>980</v>
      </c>
      <c r="E1764" s="30"/>
      <c r="F1764" s="30"/>
      <c r="G1764" s="30"/>
      <c r="H1764" s="30"/>
      <c r="I1764" s="30"/>
      <c r="J1764" s="30"/>
      <c r="K1764" s="30"/>
      <c r="L1764" s="30"/>
      <c r="M1764" s="30"/>
      <c r="N1764" s="30"/>
      <c r="O1764" s="30"/>
      <c r="P1764" s="30"/>
      <c r="Q1764" s="30"/>
      <c r="R1764" s="30"/>
      <c r="S1764" s="30"/>
      <c r="T1764" s="30"/>
      <c r="U1764" s="30"/>
      <c r="V1764" s="30"/>
      <c r="W1764" s="30"/>
      <c r="X1764" s="30"/>
      <c r="Y1764" s="30"/>
      <c r="Z1764" s="30"/>
      <c r="AA1764" s="30"/>
      <c r="AB1764" s="30"/>
      <c r="AC1764" s="30"/>
      <c r="AD1764" s="30"/>
      <c r="AE1764" s="30"/>
      <c r="AF1764" s="30"/>
      <c r="AG1764" s="30"/>
      <c r="AH1764" s="30"/>
      <c r="AI1764" s="30"/>
      <c r="AJ1764" s="30"/>
      <c r="AK1764" s="30"/>
      <c r="AL1764" s="30"/>
      <c r="AM1764" s="30"/>
      <c r="AN1764" s="30"/>
      <c r="AO1764" s="30"/>
      <c r="AP1764" s="30"/>
      <c r="AQ1764" s="30"/>
      <c r="AR1764" s="30"/>
      <c r="AS1764" s="30"/>
      <c r="AT1764" s="30"/>
      <c r="AU1764" s="30"/>
      <c r="AV1764" s="30"/>
      <c r="AW1764" s="30"/>
      <c r="AX1764" s="30"/>
      <c r="AY1764" s="30"/>
      <c r="AZ1764" s="30"/>
      <c r="BA1764" s="30"/>
      <c r="BB1764" s="30"/>
      <c r="BC1764" s="30"/>
      <c r="BD1764" s="30"/>
      <c r="BE1764" s="30"/>
      <c r="BF1764" s="30"/>
      <c r="BG1764" s="30"/>
      <c r="BH1764" s="30"/>
      <c r="BI1764" s="30"/>
      <c r="BJ1764" s="30"/>
      <c r="BK1764" s="30"/>
      <c r="BL1764" s="30"/>
      <c r="BM1764" s="30"/>
      <c r="BN1764" s="30"/>
      <c r="BO1764" s="30"/>
      <c r="BP1764" s="30"/>
      <c r="BQ1764" s="30"/>
      <c r="BR1764" s="30"/>
      <c r="BS1764" s="30"/>
      <c r="BT1764" s="30"/>
      <c r="BU1764" s="30"/>
      <c r="BV1764" s="30"/>
      <c r="BW1764" s="30"/>
      <c r="BX1764" s="30"/>
      <c r="BY1764" s="30"/>
      <c r="BZ1764" s="30"/>
      <c r="CA1764" s="30"/>
      <c r="CB1764" s="30"/>
      <c r="CC1764" s="30"/>
      <c r="CD1764" s="30"/>
      <c r="CE1764" s="30"/>
      <c r="CF1764" s="30"/>
      <c r="CG1764" s="30"/>
      <c r="CH1764" s="30"/>
      <c r="CI1764" s="30"/>
      <c r="CJ1764" s="30"/>
      <c r="CK1764" s="30"/>
      <c r="CL1764" s="30"/>
      <c r="CM1764" s="30"/>
      <c r="CN1764" s="30"/>
      <c r="CO1764" s="30"/>
      <c r="CP1764" s="30"/>
      <c r="CQ1764" s="30"/>
      <c r="CR1764" s="30"/>
    </row>
    <row r="1765" spans="1:96" x14ac:dyDescent="0.25">
      <c r="A1765" s="30" t="s">
        <v>721</v>
      </c>
      <c r="B1765" s="30">
        <v>8351</v>
      </c>
      <c r="C1765" s="30" t="s">
        <v>2995</v>
      </c>
      <c r="D1765" s="30">
        <v>1480</v>
      </c>
      <c r="E1765" s="30"/>
      <c r="F1765" s="30"/>
      <c r="G1765" s="30"/>
      <c r="H1765" s="30"/>
      <c r="I1765" s="30"/>
      <c r="J1765" s="30"/>
      <c r="K1765" s="30"/>
      <c r="L1765" s="30"/>
      <c r="M1765" s="30"/>
      <c r="N1765" s="30"/>
      <c r="O1765" s="30"/>
      <c r="P1765" s="30"/>
      <c r="Q1765" s="30"/>
      <c r="R1765" s="30"/>
      <c r="S1765" s="30"/>
      <c r="T1765" s="30"/>
      <c r="U1765" s="30"/>
      <c r="V1765" s="30"/>
      <c r="W1765" s="30"/>
      <c r="X1765" s="30"/>
      <c r="Y1765" s="30"/>
      <c r="Z1765" s="30"/>
      <c r="AA1765" s="30"/>
      <c r="AB1765" s="30"/>
      <c r="AC1765" s="30"/>
      <c r="AD1765" s="30"/>
      <c r="AE1765" s="30"/>
      <c r="AF1765" s="30"/>
      <c r="AG1765" s="30"/>
      <c r="AH1765" s="30"/>
      <c r="AI1765" s="30"/>
      <c r="AJ1765" s="30"/>
      <c r="AK1765" s="30"/>
      <c r="AL1765" s="30"/>
      <c r="AM1765" s="30"/>
      <c r="AN1765" s="30"/>
      <c r="AO1765" s="30"/>
      <c r="AP1765" s="30"/>
      <c r="AQ1765" s="30"/>
      <c r="AR1765" s="30"/>
      <c r="AS1765" s="30"/>
      <c r="AT1765" s="30"/>
      <c r="AU1765" s="30"/>
      <c r="AV1765" s="30"/>
      <c r="AW1765" s="30"/>
      <c r="AX1765" s="30"/>
      <c r="AY1765" s="30"/>
      <c r="AZ1765" s="30"/>
      <c r="BA1765" s="30"/>
      <c r="BB1765" s="30"/>
      <c r="BC1765" s="30"/>
      <c r="BD1765" s="30"/>
      <c r="BE1765" s="30"/>
      <c r="BF1765" s="30"/>
      <c r="BG1765" s="30"/>
      <c r="BH1765" s="30"/>
      <c r="BI1765" s="30"/>
      <c r="BJ1765" s="30"/>
      <c r="BK1765" s="30"/>
      <c r="BL1765" s="30"/>
      <c r="BM1765" s="30"/>
      <c r="BN1765" s="30"/>
      <c r="BO1765" s="30"/>
      <c r="BP1765" s="30"/>
      <c r="BQ1765" s="30"/>
      <c r="BR1765" s="30"/>
      <c r="BS1765" s="30"/>
      <c r="BT1765" s="30"/>
      <c r="BU1765" s="30"/>
      <c r="BV1765" s="30"/>
      <c r="BW1765" s="30"/>
      <c r="BX1765" s="30"/>
      <c r="BY1765" s="30"/>
      <c r="BZ1765" s="30"/>
      <c r="CA1765" s="30"/>
      <c r="CB1765" s="30"/>
      <c r="CC1765" s="30"/>
      <c r="CD1765" s="30"/>
      <c r="CE1765" s="30"/>
      <c r="CF1765" s="30"/>
      <c r="CG1765" s="30"/>
      <c r="CH1765" s="30"/>
      <c r="CI1765" s="30"/>
      <c r="CJ1765" s="30"/>
      <c r="CK1765" s="30"/>
      <c r="CL1765" s="30"/>
      <c r="CM1765" s="30"/>
      <c r="CN1765" s="30"/>
      <c r="CO1765" s="30"/>
      <c r="CP1765" s="30"/>
      <c r="CQ1765" s="30"/>
      <c r="CR1765" s="30"/>
    </row>
    <row r="1766" spans="1:96" x14ac:dyDescent="0.25">
      <c r="A1766" s="30" t="s">
        <v>722</v>
      </c>
      <c r="B1766" s="30">
        <v>8354</v>
      </c>
      <c r="C1766" s="30" t="s">
        <v>2995</v>
      </c>
      <c r="D1766" s="30">
        <v>1480</v>
      </c>
      <c r="E1766" s="30"/>
      <c r="F1766" s="30"/>
      <c r="G1766" s="30"/>
      <c r="H1766" s="30"/>
      <c r="I1766" s="30"/>
      <c r="J1766" s="30"/>
      <c r="K1766" s="30"/>
      <c r="L1766" s="30"/>
      <c r="M1766" s="30"/>
      <c r="N1766" s="30"/>
      <c r="O1766" s="30"/>
      <c r="P1766" s="30"/>
      <c r="Q1766" s="30"/>
      <c r="R1766" s="30"/>
      <c r="S1766" s="30"/>
      <c r="T1766" s="30"/>
      <c r="U1766" s="30"/>
      <c r="V1766" s="30"/>
      <c r="W1766" s="30"/>
      <c r="X1766" s="30"/>
      <c r="Y1766" s="30"/>
      <c r="Z1766" s="30"/>
      <c r="AA1766" s="30"/>
      <c r="AB1766" s="30"/>
      <c r="AC1766" s="30"/>
      <c r="AD1766" s="30"/>
      <c r="AE1766" s="30"/>
      <c r="AF1766" s="30"/>
      <c r="AG1766" s="30"/>
      <c r="AH1766" s="30"/>
      <c r="AI1766" s="30"/>
      <c r="AJ1766" s="30"/>
      <c r="AK1766" s="30"/>
      <c r="AL1766" s="30"/>
      <c r="AM1766" s="30"/>
      <c r="AN1766" s="30"/>
      <c r="AO1766" s="30"/>
      <c r="AP1766" s="30"/>
      <c r="AQ1766" s="30"/>
      <c r="AR1766" s="30"/>
      <c r="AS1766" s="30"/>
      <c r="AT1766" s="30"/>
      <c r="AU1766" s="30"/>
      <c r="AV1766" s="30"/>
      <c r="AW1766" s="30"/>
      <c r="AX1766" s="30"/>
      <c r="AY1766" s="30"/>
      <c r="AZ1766" s="30"/>
      <c r="BA1766" s="30"/>
      <c r="BB1766" s="30"/>
      <c r="BC1766" s="30"/>
      <c r="BD1766" s="30"/>
      <c r="BE1766" s="30"/>
      <c r="BF1766" s="30"/>
      <c r="BG1766" s="30"/>
      <c r="BH1766" s="30"/>
      <c r="BI1766" s="30"/>
      <c r="BJ1766" s="30"/>
      <c r="BK1766" s="30"/>
      <c r="BL1766" s="30"/>
      <c r="BM1766" s="30"/>
      <c r="BN1766" s="30"/>
      <c r="BO1766" s="30"/>
      <c r="BP1766" s="30"/>
      <c r="BQ1766" s="30"/>
      <c r="BR1766" s="30"/>
      <c r="BS1766" s="30"/>
      <c r="BT1766" s="30"/>
      <c r="BU1766" s="30"/>
      <c r="BV1766" s="30"/>
      <c r="BW1766" s="30"/>
      <c r="BX1766" s="30"/>
      <c r="BY1766" s="30"/>
      <c r="BZ1766" s="30"/>
      <c r="CA1766" s="30"/>
      <c r="CB1766" s="30"/>
      <c r="CC1766" s="30"/>
      <c r="CD1766" s="30"/>
      <c r="CE1766" s="30"/>
      <c r="CF1766" s="30"/>
      <c r="CG1766" s="30"/>
      <c r="CH1766" s="30"/>
      <c r="CI1766" s="30"/>
      <c r="CJ1766" s="30"/>
      <c r="CK1766" s="30"/>
      <c r="CL1766" s="30"/>
      <c r="CM1766" s="30"/>
      <c r="CN1766" s="30"/>
      <c r="CO1766" s="30"/>
      <c r="CP1766" s="30"/>
      <c r="CQ1766" s="30"/>
      <c r="CR1766" s="30"/>
    </row>
    <row r="1767" spans="1:96" x14ac:dyDescent="0.25">
      <c r="A1767" s="30" t="s">
        <v>723</v>
      </c>
      <c r="B1767" s="30">
        <v>8358</v>
      </c>
      <c r="C1767" s="30" t="s">
        <v>2969</v>
      </c>
      <c r="D1767" s="30">
        <v>2770</v>
      </c>
      <c r="E1767" s="30"/>
      <c r="F1767" s="30"/>
      <c r="G1767" s="30"/>
      <c r="H1767" s="30"/>
      <c r="I1767" s="30"/>
      <c r="J1767" s="30"/>
      <c r="K1767" s="30"/>
      <c r="L1767" s="30"/>
      <c r="M1767" s="30"/>
      <c r="N1767" s="30"/>
      <c r="O1767" s="30"/>
      <c r="P1767" s="30"/>
      <c r="Q1767" s="30"/>
      <c r="R1767" s="30"/>
      <c r="S1767" s="30"/>
      <c r="T1767" s="30"/>
      <c r="U1767" s="30"/>
      <c r="V1767" s="30"/>
      <c r="W1767" s="30"/>
      <c r="X1767" s="30"/>
      <c r="Y1767" s="30"/>
      <c r="Z1767" s="30"/>
      <c r="AA1767" s="30"/>
      <c r="AB1767" s="30"/>
      <c r="AC1767" s="30"/>
      <c r="AD1767" s="30"/>
      <c r="AE1767" s="30"/>
      <c r="AF1767" s="30"/>
      <c r="AG1767" s="30"/>
      <c r="AH1767" s="30"/>
      <c r="AI1767" s="30"/>
      <c r="AJ1767" s="30"/>
      <c r="AK1767" s="30"/>
      <c r="AL1767" s="30"/>
      <c r="AM1767" s="30"/>
      <c r="AN1767" s="30"/>
      <c r="AO1767" s="30"/>
      <c r="AP1767" s="30"/>
      <c r="AQ1767" s="30"/>
      <c r="AR1767" s="30"/>
      <c r="AS1767" s="30"/>
      <c r="AT1767" s="30"/>
      <c r="AU1767" s="30"/>
      <c r="AV1767" s="30"/>
      <c r="AW1767" s="30"/>
      <c r="AX1767" s="30"/>
      <c r="AY1767" s="30"/>
      <c r="AZ1767" s="30"/>
      <c r="BA1767" s="30"/>
      <c r="BB1767" s="30"/>
      <c r="BC1767" s="30"/>
      <c r="BD1767" s="30"/>
      <c r="BE1767" s="30"/>
      <c r="BF1767" s="30"/>
      <c r="BG1767" s="30"/>
      <c r="BH1767" s="30"/>
      <c r="BI1767" s="30"/>
      <c r="BJ1767" s="30"/>
      <c r="BK1767" s="30"/>
      <c r="BL1767" s="30"/>
      <c r="BM1767" s="30"/>
      <c r="BN1767" s="30"/>
      <c r="BO1767" s="30"/>
      <c r="BP1767" s="30"/>
      <c r="BQ1767" s="30"/>
      <c r="BR1767" s="30"/>
      <c r="BS1767" s="30"/>
      <c r="BT1767" s="30"/>
      <c r="BU1767" s="30"/>
      <c r="BV1767" s="30"/>
      <c r="BW1767" s="30"/>
      <c r="BX1767" s="30"/>
      <c r="BY1767" s="30"/>
      <c r="BZ1767" s="30"/>
      <c r="CA1767" s="30"/>
      <c r="CB1767" s="30"/>
      <c r="CC1767" s="30"/>
      <c r="CD1767" s="30"/>
      <c r="CE1767" s="30"/>
      <c r="CF1767" s="30"/>
      <c r="CG1767" s="30"/>
      <c r="CH1767" s="30"/>
      <c r="CI1767" s="30"/>
      <c r="CJ1767" s="30"/>
      <c r="CK1767" s="30"/>
      <c r="CL1767" s="30"/>
      <c r="CM1767" s="30"/>
      <c r="CN1767" s="30"/>
      <c r="CO1767" s="30"/>
      <c r="CP1767" s="30"/>
      <c r="CQ1767" s="30"/>
      <c r="CR1767" s="30"/>
    </row>
    <row r="1768" spans="1:96" x14ac:dyDescent="0.25">
      <c r="A1768" s="30" t="s">
        <v>724</v>
      </c>
      <c r="B1768" s="30">
        <v>8361</v>
      </c>
      <c r="C1768" s="30" t="s">
        <v>2641</v>
      </c>
      <c r="D1768" s="30">
        <v>20</v>
      </c>
      <c r="E1768" s="30"/>
      <c r="F1768" s="30"/>
      <c r="G1768" s="30"/>
      <c r="H1768" s="30"/>
      <c r="I1768" s="30"/>
      <c r="J1768" s="30"/>
      <c r="K1768" s="30"/>
      <c r="L1768" s="30"/>
      <c r="M1768" s="30"/>
      <c r="N1768" s="30"/>
      <c r="O1768" s="30"/>
      <c r="P1768" s="30"/>
      <c r="Q1768" s="30"/>
      <c r="R1768" s="30"/>
      <c r="S1768" s="30"/>
      <c r="T1768" s="30"/>
      <c r="U1768" s="30"/>
      <c r="V1768" s="30"/>
      <c r="W1768" s="30"/>
      <c r="X1768" s="30"/>
      <c r="Y1768" s="30"/>
      <c r="Z1768" s="30"/>
      <c r="AA1768" s="30"/>
      <c r="AB1768" s="30"/>
      <c r="AC1768" s="30"/>
      <c r="AD1768" s="30"/>
      <c r="AE1768" s="30"/>
      <c r="AF1768" s="30"/>
      <c r="AG1768" s="30"/>
      <c r="AH1768" s="30"/>
      <c r="AI1768" s="30"/>
      <c r="AJ1768" s="30"/>
      <c r="AK1768" s="30"/>
      <c r="AL1768" s="30"/>
      <c r="AM1768" s="30"/>
      <c r="AN1768" s="30"/>
      <c r="AO1768" s="30"/>
      <c r="AP1768" s="30"/>
      <c r="AQ1768" s="30"/>
      <c r="AR1768" s="30"/>
      <c r="AS1768" s="30"/>
      <c r="AT1768" s="30"/>
      <c r="AU1768" s="30"/>
      <c r="AV1768" s="30"/>
      <c r="AW1768" s="30"/>
      <c r="AX1768" s="30"/>
      <c r="AY1768" s="30"/>
      <c r="AZ1768" s="30"/>
      <c r="BA1768" s="30"/>
      <c r="BB1768" s="30"/>
      <c r="BC1768" s="30"/>
      <c r="BD1768" s="30"/>
      <c r="BE1768" s="30"/>
      <c r="BF1768" s="30"/>
      <c r="BG1768" s="30"/>
      <c r="BH1768" s="30"/>
      <c r="BI1768" s="30"/>
      <c r="BJ1768" s="30"/>
      <c r="BK1768" s="30"/>
      <c r="BL1768" s="30"/>
      <c r="BM1768" s="30"/>
      <c r="BN1768" s="30"/>
      <c r="BO1768" s="30"/>
      <c r="BP1768" s="30"/>
      <c r="BQ1768" s="30"/>
      <c r="BR1768" s="30"/>
      <c r="BS1768" s="30"/>
      <c r="BT1768" s="30"/>
      <c r="BU1768" s="30"/>
      <c r="BV1768" s="30"/>
      <c r="BW1768" s="30"/>
      <c r="BX1768" s="30"/>
      <c r="BY1768" s="30"/>
      <c r="BZ1768" s="30"/>
      <c r="CA1768" s="30"/>
      <c r="CB1768" s="30"/>
      <c r="CC1768" s="30"/>
      <c r="CD1768" s="30"/>
      <c r="CE1768" s="30"/>
      <c r="CF1768" s="30"/>
      <c r="CG1768" s="30"/>
      <c r="CH1768" s="30"/>
      <c r="CI1768" s="30"/>
      <c r="CJ1768" s="30"/>
      <c r="CK1768" s="30"/>
      <c r="CL1768" s="30"/>
      <c r="CM1768" s="30"/>
      <c r="CN1768" s="30"/>
      <c r="CO1768" s="30"/>
      <c r="CP1768" s="30"/>
      <c r="CQ1768" s="30"/>
      <c r="CR1768" s="30"/>
    </row>
    <row r="1769" spans="1:96" x14ac:dyDescent="0.25">
      <c r="A1769" s="30" t="s">
        <v>725</v>
      </c>
      <c r="B1769" s="30">
        <v>8145</v>
      </c>
      <c r="C1769" s="30" t="s">
        <v>2642</v>
      </c>
      <c r="D1769" s="30">
        <v>880</v>
      </c>
      <c r="E1769" s="30"/>
      <c r="F1769" s="30"/>
      <c r="G1769" s="30"/>
      <c r="H1769" s="30"/>
      <c r="I1769" s="30"/>
      <c r="J1769" s="30"/>
      <c r="K1769" s="30"/>
      <c r="L1769" s="30"/>
      <c r="M1769" s="30"/>
      <c r="N1769" s="30"/>
      <c r="O1769" s="30"/>
      <c r="P1769" s="30"/>
      <c r="Q1769" s="30"/>
      <c r="R1769" s="30"/>
      <c r="S1769" s="30"/>
      <c r="T1769" s="30"/>
      <c r="U1769" s="30"/>
      <c r="V1769" s="30"/>
      <c r="W1769" s="30"/>
      <c r="X1769" s="30"/>
      <c r="Y1769" s="30"/>
      <c r="Z1769" s="30"/>
      <c r="AA1769" s="30"/>
      <c r="AB1769" s="30"/>
      <c r="AC1769" s="30"/>
      <c r="AD1769" s="30"/>
      <c r="AE1769" s="30"/>
      <c r="AF1769" s="30"/>
      <c r="AG1769" s="30"/>
      <c r="AH1769" s="30"/>
      <c r="AI1769" s="30"/>
      <c r="AJ1769" s="30"/>
      <c r="AK1769" s="30"/>
      <c r="AL1769" s="30"/>
      <c r="AM1769" s="30"/>
      <c r="AN1769" s="30"/>
      <c r="AO1769" s="30"/>
      <c r="AP1769" s="30"/>
      <c r="AQ1769" s="30"/>
      <c r="AR1769" s="30"/>
      <c r="AS1769" s="30"/>
      <c r="AT1769" s="30"/>
      <c r="AU1769" s="30"/>
      <c r="AV1769" s="30"/>
      <c r="AW1769" s="30"/>
      <c r="AX1769" s="30"/>
      <c r="AY1769" s="30"/>
      <c r="AZ1769" s="30"/>
      <c r="BA1769" s="30"/>
      <c r="BB1769" s="30"/>
      <c r="BC1769" s="30"/>
      <c r="BD1769" s="30"/>
      <c r="BE1769" s="30"/>
      <c r="BF1769" s="30"/>
      <c r="BG1769" s="30"/>
      <c r="BH1769" s="30"/>
      <c r="BI1769" s="30"/>
      <c r="BJ1769" s="30"/>
      <c r="BK1769" s="30"/>
      <c r="BL1769" s="30"/>
      <c r="BM1769" s="30"/>
      <c r="BN1769" s="30"/>
      <c r="BO1769" s="30"/>
      <c r="BP1769" s="30"/>
      <c r="BQ1769" s="30"/>
      <c r="BR1769" s="30"/>
      <c r="BS1769" s="30"/>
      <c r="BT1769" s="30"/>
      <c r="BU1769" s="30"/>
      <c r="BV1769" s="30"/>
      <c r="BW1769" s="30"/>
      <c r="BX1769" s="30"/>
      <c r="BY1769" s="30"/>
      <c r="BZ1769" s="30"/>
      <c r="CA1769" s="30"/>
      <c r="CB1769" s="30"/>
      <c r="CC1769" s="30"/>
      <c r="CD1769" s="30"/>
      <c r="CE1769" s="30"/>
      <c r="CF1769" s="30"/>
      <c r="CG1769" s="30"/>
      <c r="CH1769" s="30"/>
      <c r="CI1769" s="30"/>
      <c r="CJ1769" s="30"/>
      <c r="CK1769" s="30"/>
      <c r="CL1769" s="30"/>
      <c r="CM1769" s="30"/>
      <c r="CN1769" s="30"/>
      <c r="CO1769" s="30"/>
      <c r="CP1769" s="30"/>
      <c r="CQ1769" s="30"/>
      <c r="CR1769" s="30"/>
    </row>
    <row r="1770" spans="1:96" x14ac:dyDescent="0.25">
      <c r="A1770" s="30" t="s">
        <v>726</v>
      </c>
      <c r="B1770" s="30">
        <v>8385</v>
      </c>
      <c r="C1770" s="30" t="s">
        <v>2855</v>
      </c>
      <c r="D1770" s="30">
        <v>3000</v>
      </c>
      <c r="E1770" s="30"/>
      <c r="F1770" s="30"/>
      <c r="G1770" s="30"/>
      <c r="H1770" s="30"/>
      <c r="I1770" s="30"/>
      <c r="J1770" s="30"/>
      <c r="K1770" s="30"/>
      <c r="L1770" s="30"/>
      <c r="M1770" s="30"/>
      <c r="N1770" s="30"/>
      <c r="O1770" s="30"/>
      <c r="P1770" s="30"/>
      <c r="Q1770" s="30"/>
      <c r="R1770" s="30"/>
      <c r="S1770" s="30"/>
      <c r="T1770" s="30"/>
      <c r="U1770" s="30"/>
      <c r="V1770" s="30"/>
      <c r="W1770" s="30"/>
      <c r="X1770" s="30"/>
      <c r="Y1770" s="30"/>
      <c r="Z1770" s="30"/>
      <c r="AA1770" s="30"/>
      <c r="AB1770" s="30"/>
      <c r="AC1770" s="30"/>
      <c r="AD1770" s="30"/>
      <c r="AE1770" s="30"/>
      <c r="AF1770" s="30"/>
      <c r="AG1770" s="30"/>
      <c r="AH1770" s="30"/>
      <c r="AI1770" s="30"/>
      <c r="AJ1770" s="30"/>
      <c r="AK1770" s="30"/>
      <c r="AL1770" s="30"/>
      <c r="AM1770" s="30"/>
      <c r="AN1770" s="30"/>
      <c r="AO1770" s="30"/>
      <c r="AP1770" s="30"/>
      <c r="AQ1770" s="30"/>
      <c r="AR1770" s="30"/>
      <c r="AS1770" s="30"/>
      <c r="AT1770" s="30"/>
      <c r="AU1770" s="30"/>
      <c r="AV1770" s="30"/>
      <c r="AW1770" s="30"/>
      <c r="AX1770" s="30"/>
      <c r="AY1770" s="30"/>
      <c r="AZ1770" s="30"/>
      <c r="BA1770" s="30"/>
      <c r="BB1770" s="30"/>
      <c r="BC1770" s="30"/>
      <c r="BD1770" s="30"/>
      <c r="BE1770" s="30"/>
      <c r="BF1770" s="30"/>
      <c r="BG1770" s="30"/>
      <c r="BH1770" s="30"/>
      <c r="BI1770" s="30"/>
      <c r="BJ1770" s="30"/>
      <c r="BK1770" s="30"/>
      <c r="BL1770" s="30"/>
      <c r="BM1770" s="30"/>
      <c r="BN1770" s="30"/>
      <c r="BO1770" s="30"/>
      <c r="BP1770" s="30"/>
      <c r="BQ1770" s="30"/>
      <c r="BR1770" s="30"/>
      <c r="BS1770" s="30"/>
      <c r="BT1770" s="30"/>
      <c r="BU1770" s="30"/>
      <c r="BV1770" s="30"/>
      <c r="BW1770" s="30"/>
      <c r="BX1770" s="30"/>
      <c r="BY1770" s="30"/>
      <c r="BZ1770" s="30"/>
      <c r="CA1770" s="30"/>
      <c r="CB1770" s="30"/>
      <c r="CC1770" s="30"/>
      <c r="CD1770" s="30"/>
      <c r="CE1770" s="30"/>
      <c r="CF1770" s="30"/>
      <c r="CG1770" s="30"/>
      <c r="CH1770" s="30"/>
      <c r="CI1770" s="30"/>
      <c r="CJ1770" s="30"/>
      <c r="CK1770" s="30"/>
      <c r="CL1770" s="30"/>
      <c r="CM1770" s="30"/>
      <c r="CN1770" s="30"/>
      <c r="CO1770" s="30"/>
      <c r="CP1770" s="30"/>
      <c r="CQ1770" s="30"/>
      <c r="CR1770" s="30"/>
    </row>
    <row r="1771" spans="1:96" x14ac:dyDescent="0.25">
      <c r="A1771" s="30" t="s">
        <v>727</v>
      </c>
      <c r="B1771" s="30">
        <v>8380</v>
      </c>
      <c r="C1771" s="30" t="s">
        <v>2706</v>
      </c>
      <c r="D1771" s="30">
        <v>130</v>
      </c>
      <c r="E1771" s="30"/>
      <c r="F1771" s="30"/>
      <c r="G1771" s="30"/>
      <c r="H1771" s="30"/>
      <c r="I1771" s="30"/>
      <c r="J1771" s="30"/>
      <c r="K1771" s="30"/>
      <c r="L1771" s="30"/>
      <c r="M1771" s="30"/>
      <c r="N1771" s="30"/>
      <c r="O1771" s="30"/>
      <c r="P1771" s="30"/>
      <c r="Q1771" s="30"/>
      <c r="R1771" s="30"/>
      <c r="S1771" s="30"/>
      <c r="T1771" s="30"/>
      <c r="U1771" s="30"/>
      <c r="V1771" s="30"/>
      <c r="W1771" s="30"/>
      <c r="X1771" s="30"/>
      <c r="Y1771" s="30"/>
      <c r="Z1771" s="30"/>
      <c r="AA1771" s="30"/>
      <c r="AB1771" s="30"/>
      <c r="AC1771" s="30"/>
      <c r="AD1771" s="30"/>
      <c r="AE1771" s="30"/>
      <c r="AF1771" s="30"/>
      <c r="AG1771" s="30"/>
      <c r="AH1771" s="30"/>
      <c r="AI1771" s="30"/>
      <c r="AJ1771" s="30"/>
      <c r="AK1771" s="30"/>
      <c r="AL1771" s="30"/>
      <c r="AM1771" s="30"/>
      <c r="AN1771" s="30"/>
      <c r="AO1771" s="30"/>
      <c r="AP1771" s="30"/>
      <c r="AQ1771" s="30"/>
      <c r="AR1771" s="30"/>
      <c r="AS1771" s="30"/>
      <c r="AT1771" s="30"/>
      <c r="AU1771" s="30"/>
      <c r="AV1771" s="30"/>
      <c r="AW1771" s="30"/>
      <c r="AX1771" s="30"/>
      <c r="AY1771" s="30"/>
      <c r="AZ1771" s="30"/>
      <c r="BA1771" s="30"/>
      <c r="BB1771" s="30"/>
      <c r="BC1771" s="30"/>
      <c r="BD1771" s="30"/>
      <c r="BE1771" s="30"/>
      <c r="BF1771" s="30"/>
      <c r="BG1771" s="30"/>
      <c r="BH1771" s="30"/>
      <c r="BI1771" s="30"/>
      <c r="BJ1771" s="30"/>
      <c r="BK1771" s="30"/>
      <c r="BL1771" s="30"/>
      <c r="BM1771" s="30"/>
      <c r="BN1771" s="30"/>
      <c r="BO1771" s="30"/>
      <c r="BP1771" s="30"/>
      <c r="BQ1771" s="30"/>
      <c r="BR1771" s="30"/>
      <c r="BS1771" s="30"/>
      <c r="BT1771" s="30"/>
      <c r="BU1771" s="30"/>
      <c r="BV1771" s="30"/>
      <c r="BW1771" s="30"/>
      <c r="BX1771" s="30"/>
      <c r="BY1771" s="30"/>
      <c r="BZ1771" s="30"/>
      <c r="CA1771" s="30"/>
      <c r="CB1771" s="30"/>
      <c r="CC1771" s="30"/>
      <c r="CD1771" s="30"/>
      <c r="CE1771" s="30"/>
      <c r="CF1771" s="30"/>
      <c r="CG1771" s="30"/>
      <c r="CH1771" s="30"/>
      <c r="CI1771" s="30"/>
      <c r="CJ1771" s="30"/>
      <c r="CK1771" s="30"/>
      <c r="CL1771" s="30"/>
      <c r="CM1771" s="30"/>
      <c r="CN1771" s="30"/>
      <c r="CO1771" s="30"/>
      <c r="CP1771" s="30"/>
      <c r="CQ1771" s="30"/>
      <c r="CR1771" s="30"/>
    </row>
    <row r="1772" spans="1:96" x14ac:dyDescent="0.25">
      <c r="A1772" s="30" t="s">
        <v>728</v>
      </c>
      <c r="B1772" s="30">
        <v>8379</v>
      </c>
      <c r="C1772" s="30" t="s">
        <v>2894</v>
      </c>
      <c r="D1772" s="30">
        <v>3020</v>
      </c>
      <c r="E1772" s="30"/>
      <c r="F1772" s="30"/>
      <c r="G1772" s="30"/>
      <c r="H1772" s="30"/>
      <c r="I1772" s="30"/>
      <c r="J1772" s="30"/>
      <c r="K1772" s="30"/>
      <c r="L1772" s="30"/>
      <c r="M1772" s="30"/>
      <c r="N1772" s="30"/>
      <c r="O1772" s="30"/>
      <c r="P1772" s="30"/>
      <c r="Q1772" s="30"/>
      <c r="R1772" s="30"/>
      <c r="S1772" s="30"/>
      <c r="T1772" s="30"/>
      <c r="U1772" s="30"/>
      <c r="V1772" s="30"/>
      <c r="W1772" s="30"/>
      <c r="X1772" s="30"/>
      <c r="Y1772" s="30"/>
      <c r="Z1772" s="30"/>
      <c r="AA1772" s="30"/>
      <c r="AB1772" s="30"/>
      <c r="AC1772" s="30"/>
      <c r="AD1772" s="30"/>
      <c r="AE1772" s="30"/>
      <c r="AF1772" s="30"/>
      <c r="AG1772" s="30"/>
      <c r="AH1772" s="30"/>
      <c r="AI1772" s="30"/>
      <c r="AJ1772" s="30"/>
      <c r="AK1772" s="30"/>
      <c r="AL1772" s="30"/>
      <c r="AM1772" s="30"/>
      <c r="AN1772" s="30"/>
      <c r="AO1772" s="30"/>
      <c r="AP1772" s="30"/>
      <c r="AQ1772" s="30"/>
      <c r="AR1772" s="30"/>
      <c r="AS1772" s="30"/>
      <c r="AT1772" s="30"/>
      <c r="AU1772" s="30"/>
      <c r="AV1772" s="30"/>
      <c r="AW1772" s="30"/>
      <c r="AX1772" s="30"/>
      <c r="AY1772" s="30"/>
      <c r="AZ1772" s="30"/>
      <c r="BA1772" s="30"/>
      <c r="BB1772" s="30"/>
      <c r="BC1772" s="30"/>
      <c r="BD1772" s="30"/>
      <c r="BE1772" s="30"/>
      <c r="BF1772" s="30"/>
      <c r="BG1772" s="30"/>
      <c r="BH1772" s="30"/>
      <c r="BI1772" s="30"/>
      <c r="BJ1772" s="30"/>
      <c r="BK1772" s="30"/>
      <c r="BL1772" s="30"/>
      <c r="BM1772" s="30"/>
      <c r="BN1772" s="30"/>
      <c r="BO1772" s="30"/>
      <c r="BP1772" s="30"/>
      <c r="BQ1772" s="30"/>
      <c r="BR1772" s="30"/>
      <c r="BS1772" s="30"/>
      <c r="BT1772" s="30"/>
      <c r="BU1772" s="30"/>
      <c r="BV1772" s="30"/>
      <c r="BW1772" s="30"/>
      <c r="BX1772" s="30"/>
      <c r="BY1772" s="30"/>
      <c r="BZ1772" s="30"/>
      <c r="CA1772" s="30"/>
      <c r="CB1772" s="30"/>
      <c r="CC1772" s="30"/>
      <c r="CD1772" s="30"/>
      <c r="CE1772" s="30"/>
      <c r="CF1772" s="30"/>
      <c r="CG1772" s="30"/>
      <c r="CH1772" s="30"/>
      <c r="CI1772" s="30"/>
      <c r="CJ1772" s="30"/>
      <c r="CK1772" s="30"/>
      <c r="CL1772" s="30"/>
      <c r="CM1772" s="30"/>
      <c r="CN1772" s="30"/>
      <c r="CO1772" s="30"/>
      <c r="CP1772" s="30"/>
      <c r="CQ1772" s="30"/>
      <c r="CR1772" s="30"/>
    </row>
    <row r="1773" spans="1:96" x14ac:dyDescent="0.25">
      <c r="A1773" s="30" t="s">
        <v>729</v>
      </c>
      <c r="B1773" s="30">
        <v>8378</v>
      </c>
      <c r="C1773" s="30" t="s">
        <v>2855</v>
      </c>
      <c r="D1773" s="30">
        <v>3000</v>
      </c>
      <c r="E1773" s="30"/>
      <c r="F1773" s="30"/>
      <c r="G1773" s="30"/>
      <c r="H1773" s="30"/>
      <c r="I1773" s="30"/>
      <c r="J1773" s="30"/>
      <c r="K1773" s="30"/>
      <c r="L1773" s="30"/>
      <c r="M1773" s="30"/>
      <c r="N1773" s="30"/>
      <c r="O1773" s="30"/>
      <c r="P1773" s="30"/>
      <c r="Q1773" s="30"/>
      <c r="R1773" s="30"/>
      <c r="S1773" s="30"/>
      <c r="T1773" s="30"/>
      <c r="U1773" s="30"/>
      <c r="V1773" s="30"/>
      <c r="W1773" s="30"/>
      <c r="X1773" s="30"/>
      <c r="Y1773" s="30"/>
      <c r="Z1773" s="30"/>
      <c r="AA1773" s="30"/>
      <c r="AB1773" s="30"/>
      <c r="AC1773" s="30"/>
      <c r="AD1773" s="30"/>
      <c r="AE1773" s="30"/>
      <c r="AF1773" s="30"/>
      <c r="AG1773" s="30"/>
      <c r="AH1773" s="30"/>
      <c r="AI1773" s="30"/>
      <c r="AJ1773" s="30"/>
      <c r="AK1773" s="30"/>
      <c r="AL1773" s="30"/>
      <c r="AM1773" s="30"/>
      <c r="AN1773" s="30"/>
      <c r="AO1773" s="30"/>
      <c r="AP1773" s="30"/>
      <c r="AQ1773" s="30"/>
      <c r="AR1773" s="30"/>
      <c r="AS1773" s="30"/>
      <c r="AT1773" s="30"/>
      <c r="AU1773" s="30"/>
      <c r="AV1773" s="30"/>
      <c r="AW1773" s="30"/>
      <c r="AX1773" s="30"/>
      <c r="AY1773" s="30"/>
      <c r="AZ1773" s="30"/>
      <c r="BA1773" s="30"/>
      <c r="BB1773" s="30"/>
      <c r="BC1773" s="30"/>
      <c r="BD1773" s="30"/>
      <c r="BE1773" s="30"/>
      <c r="BF1773" s="30"/>
      <c r="BG1773" s="30"/>
      <c r="BH1773" s="30"/>
      <c r="BI1773" s="30"/>
      <c r="BJ1773" s="30"/>
      <c r="BK1773" s="30"/>
      <c r="BL1773" s="30"/>
      <c r="BM1773" s="30"/>
      <c r="BN1773" s="30"/>
      <c r="BO1773" s="30"/>
      <c r="BP1773" s="30"/>
      <c r="BQ1773" s="30"/>
      <c r="BR1773" s="30"/>
      <c r="BS1773" s="30"/>
      <c r="BT1773" s="30"/>
      <c r="BU1773" s="30"/>
      <c r="BV1773" s="30"/>
      <c r="BW1773" s="30"/>
      <c r="BX1773" s="30"/>
      <c r="BY1773" s="30"/>
      <c r="BZ1773" s="30"/>
      <c r="CA1773" s="30"/>
      <c r="CB1773" s="30"/>
      <c r="CC1773" s="30"/>
      <c r="CD1773" s="30"/>
      <c r="CE1773" s="30"/>
      <c r="CF1773" s="30"/>
      <c r="CG1773" s="30"/>
      <c r="CH1773" s="30"/>
      <c r="CI1773" s="30"/>
      <c r="CJ1773" s="30"/>
      <c r="CK1773" s="30"/>
      <c r="CL1773" s="30"/>
      <c r="CM1773" s="30"/>
      <c r="CN1773" s="30"/>
      <c r="CO1773" s="30"/>
      <c r="CP1773" s="30"/>
      <c r="CQ1773" s="30"/>
      <c r="CR1773" s="30"/>
    </row>
    <row r="1774" spans="1:96" x14ac:dyDescent="0.25">
      <c r="A1774" s="30" t="s">
        <v>730</v>
      </c>
      <c r="B1774" s="30">
        <v>8387</v>
      </c>
      <c r="C1774" s="30" t="s">
        <v>2700</v>
      </c>
      <c r="D1774" s="30">
        <v>480</v>
      </c>
      <c r="E1774" s="30"/>
      <c r="F1774" s="30"/>
      <c r="G1774" s="30"/>
      <c r="H1774" s="30"/>
      <c r="I1774" s="30"/>
      <c r="J1774" s="30"/>
      <c r="K1774" s="30"/>
      <c r="L1774" s="30"/>
      <c r="M1774" s="30"/>
      <c r="N1774" s="30"/>
      <c r="O1774" s="30"/>
      <c r="P1774" s="30"/>
      <c r="Q1774" s="30"/>
      <c r="R1774" s="30"/>
      <c r="S1774" s="30"/>
      <c r="T1774" s="30"/>
      <c r="U1774" s="30"/>
      <c r="V1774" s="30"/>
      <c r="W1774" s="30"/>
      <c r="X1774" s="30"/>
      <c r="Y1774" s="30"/>
      <c r="Z1774" s="30"/>
      <c r="AA1774" s="30"/>
      <c r="AB1774" s="30"/>
      <c r="AC1774" s="30"/>
      <c r="AD1774" s="30"/>
      <c r="AE1774" s="30"/>
      <c r="AF1774" s="30"/>
      <c r="AG1774" s="30"/>
      <c r="AH1774" s="30"/>
      <c r="AI1774" s="30"/>
      <c r="AJ1774" s="30"/>
      <c r="AK1774" s="30"/>
      <c r="AL1774" s="30"/>
      <c r="AM1774" s="30"/>
      <c r="AN1774" s="30"/>
      <c r="AO1774" s="30"/>
      <c r="AP1774" s="30"/>
      <c r="AQ1774" s="30"/>
      <c r="AR1774" s="30"/>
      <c r="AS1774" s="30"/>
      <c r="AT1774" s="30"/>
      <c r="AU1774" s="30"/>
      <c r="AV1774" s="30"/>
      <c r="AW1774" s="30"/>
      <c r="AX1774" s="30"/>
      <c r="AY1774" s="30"/>
      <c r="AZ1774" s="30"/>
      <c r="BA1774" s="30"/>
      <c r="BB1774" s="30"/>
      <c r="BC1774" s="30"/>
      <c r="BD1774" s="30"/>
      <c r="BE1774" s="30"/>
      <c r="BF1774" s="30"/>
      <c r="BG1774" s="30"/>
      <c r="BH1774" s="30"/>
      <c r="BI1774" s="30"/>
      <c r="BJ1774" s="30"/>
      <c r="BK1774" s="30"/>
      <c r="BL1774" s="30"/>
      <c r="BM1774" s="30"/>
      <c r="BN1774" s="30"/>
      <c r="BO1774" s="30"/>
      <c r="BP1774" s="30"/>
      <c r="BQ1774" s="30"/>
      <c r="BR1774" s="30"/>
      <c r="BS1774" s="30"/>
      <c r="BT1774" s="30"/>
      <c r="BU1774" s="30"/>
      <c r="BV1774" s="30"/>
      <c r="BW1774" s="30"/>
      <c r="BX1774" s="30"/>
      <c r="BY1774" s="30"/>
      <c r="BZ1774" s="30"/>
      <c r="CA1774" s="30"/>
      <c r="CB1774" s="30"/>
      <c r="CC1774" s="30"/>
      <c r="CD1774" s="30"/>
      <c r="CE1774" s="30"/>
      <c r="CF1774" s="30"/>
      <c r="CG1774" s="30"/>
      <c r="CH1774" s="30"/>
      <c r="CI1774" s="30"/>
      <c r="CJ1774" s="30"/>
      <c r="CK1774" s="30"/>
      <c r="CL1774" s="30"/>
      <c r="CM1774" s="30"/>
      <c r="CN1774" s="30"/>
      <c r="CO1774" s="30"/>
      <c r="CP1774" s="30"/>
      <c r="CQ1774" s="30"/>
      <c r="CR1774" s="30"/>
    </row>
    <row r="1775" spans="1:96" x14ac:dyDescent="0.25">
      <c r="A1775" s="30" t="s">
        <v>731</v>
      </c>
      <c r="B1775" s="30">
        <v>8377</v>
      </c>
      <c r="C1775" s="30" t="s">
        <v>2855</v>
      </c>
      <c r="D1775" s="30">
        <v>3000</v>
      </c>
      <c r="E1775" s="30"/>
      <c r="F1775" s="30"/>
      <c r="G1775" s="30"/>
      <c r="H1775" s="30"/>
      <c r="I1775" s="30"/>
      <c r="J1775" s="30"/>
      <c r="K1775" s="30"/>
      <c r="L1775" s="30"/>
      <c r="M1775" s="30"/>
      <c r="N1775" s="30"/>
      <c r="O1775" s="30"/>
      <c r="P1775" s="30"/>
      <c r="Q1775" s="30"/>
      <c r="R1775" s="30"/>
      <c r="S1775" s="30"/>
      <c r="T1775" s="30"/>
      <c r="U1775" s="30"/>
      <c r="V1775" s="30"/>
      <c r="W1775" s="30"/>
      <c r="X1775" s="30"/>
      <c r="Y1775" s="30"/>
      <c r="Z1775" s="30"/>
      <c r="AA1775" s="30"/>
      <c r="AB1775" s="30"/>
      <c r="AC1775" s="30"/>
      <c r="AD1775" s="30"/>
      <c r="AE1775" s="30"/>
      <c r="AF1775" s="30"/>
      <c r="AG1775" s="30"/>
      <c r="AH1775" s="30"/>
      <c r="AI1775" s="30"/>
      <c r="AJ1775" s="30"/>
      <c r="AK1775" s="30"/>
      <c r="AL1775" s="30"/>
      <c r="AM1775" s="30"/>
      <c r="AN1775" s="30"/>
      <c r="AO1775" s="30"/>
      <c r="AP1775" s="30"/>
      <c r="AQ1775" s="30"/>
      <c r="AR1775" s="30"/>
      <c r="AS1775" s="30"/>
      <c r="AT1775" s="30"/>
      <c r="AU1775" s="30"/>
      <c r="AV1775" s="30"/>
      <c r="AW1775" s="30"/>
      <c r="AX1775" s="30"/>
      <c r="AY1775" s="30"/>
      <c r="AZ1775" s="30"/>
      <c r="BA1775" s="30"/>
      <c r="BB1775" s="30"/>
      <c r="BC1775" s="30"/>
      <c r="BD1775" s="30"/>
      <c r="BE1775" s="30"/>
      <c r="BF1775" s="30"/>
      <c r="BG1775" s="30"/>
      <c r="BH1775" s="30"/>
      <c r="BI1775" s="30"/>
      <c r="BJ1775" s="30"/>
      <c r="BK1775" s="30"/>
      <c r="BL1775" s="30"/>
      <c r="BM1775" s="30"/>
      <c r="BN1775" s="30"/>
      <c r="BO1775" s="30"/>
      <c r="BP1775" s="30"/>
      <c r="BQ1775" s="30"/>
      <c r="BR1775" s="30"/>
      <c r="BS1775" s="30"/>
      <c r="BT1775" s="30"/>
      <c r="BU1775" s="30"/>
      <c r="BV1775" s="30"/>
      <c r="BW1775" s="30"/>
      <c r="BX1775" s="30"/>
      <c r="BY1775" s="30"/>
      <c r="BZ1775" s="30"/>
      <c r="CA1775" s="30"/>
      <c r="CB1775" s="30"/>
      <c r="CC1775" s="30"/>
      <c r="CD1775" s="30"/>
      <c r="CE1775" s="30"/>
      <c r="CF1775" s="30"/>
      <c r="CG1775" s="30"/>
      <c r="CH1775" s="30"/>
      <c r="CI1775" s="30"/>
      <c r="CJ1775" s="30"/>
      <c r="CK1775" s="30"/>
      <c r="CL1775" s="30"/>
      <c r="CM1775" s="30"/>
      <c r="CN1775" s="30"/>
      <c r="CO1775" s="30"/>
      <c r="CP1775" s="30"/>
      <c r="CQ1775" s="30"/>
      <c r="CR1775" s="30"/>
    </row>
    <row r="1776" spans="1:96" x14ac:dyDescent="0.25">
      <c r="A1776" s="30" t="s">
        <v>732</v>
      </c>
      <c r="B1776" s="30">
        <v>8381</v>
      </c>
      <c r="C1776" s="30" t="s">
        <v>2666</v>
      </c>
      <c r="D1776" s="30">
        <v>1420</v>
      </c>
      <c r="E1776" s="30"/>
      <c r="F1776" s="30"/>
      <c r="G1776" s="30"/>
      <c r="H1776" s="30"/>
      <c r="I1776" s="30"/>
      <c r="J1776" s="30"/>
      <c r="K1776" s="30"/>
      <c r="L1776" s="30"/>
      <c r="M1776" s="30"/>
      <c r="N1776" s="30"/>
      <c r="O1776" s="30"/>
      <c r="P1776" s="30"/>
      <c r="Q1776" s="30"/>
      <c r="R1776" s="30"/>
      <c r="S1776" s="30"/>
      <c r="T1776" s="30"/>
      <c r="U1776" s="30"/>
      <c r="V1776" s="30"/>
      <c r="W1776" s="30"/>
      <c r="X1776" s="30"/>
      <c r="Y1776" s="30"/>
      <c r="Z1776" s="30"/>
      <c r="AA1776" s="30"/>
      <c r="AB1776" s="30"/>
      <c r="AC1776" s="30"/>
      <c r="AD1776" s="30"/>
      <c r="AE1776" s="30"/>
      <c r="AF1776" s="30"/>
      <c r="AG1776" s="30"/>
      <c r="AH1776" s="30"/>
      <c r="AI1776" s="30"/>
      <c r="AJ1776" s="30"/>
      <c r="AK1776" s="30"/>
      <c r="AL1776" s="30"/>
      <c r="AM1776" s="30"/>
      <c r="AN1776" s="30"/>
      <c r="AO1776" s="30"/>
      <c r="AP1776" s="30"/>
      <c r="AQ1776" s="30"/>
      <c r="AR1776" s="30"/>
      <c r="AS1776" s="30"/>
      <c r="AT1776" s="30"/>
      <c r="AU1776" s="30"/>
      <c r="AV1776" s="30"/>
      <c r="AW1776" s="30"/>
      <c r="AX1776" s="30"/>
      <c r="AY1776" s="30"/>
      <c r="AZ1776" s="30"/>
      <c r="BA1776" s="30"/>
      <c r="BB1776" s="30"/>
      <c r="BC1776" s="30"/>
      <c r="BD1776" s="30"/>
      <c r="BE1776" s="30"/>
      <c r="BF1776" s="30"/>
      <c r="BG1776" s="30"/>
      <c r="BH1776" s="30"/>
      <c r="BI1776" s="30"/>
      <c r="BJ1776" s="30"/>
      <c r="BK1776" s="30"/>
      <c r="BL1776" s="30"/>
      <c r="BM1776" s="30"/>
      <c r="BN1776" s="30"/>
      <c r="BO1776" s="30"/>
      <c r="BP1776" s="30"/>
      <c r="BQ1776" s="30"/>
      <c r="BR1776" s="30"/>
      <c r="BS1776" s="30"/>
      <c r="BT1776" s="30"/>
      <c r="BU1776" s="30"/>
      <c r="BV1776" s="30"/>
      <c r="BW1776" s="30"/>
      <c r="BX1776" s="30"/>
      <c r="BY1776" s="30"/>
      <c r="BZ1776" s="30"/>
      <c r="CA1776" s="30"/>
      <c r="CB1776" s="30"/>
      <c r="CC1776" s="30"/>
      <c r="CD1776" s="30"/>
      <c r="CE1776" s="30"/>
      <c r="CF1776" s="30"/>
      <c r="CG1776" s="30"/>
      <c r="CH1776" s="30"/>
      <c r="CI1776" s="30"/>
      <c r="CJ1776" s="30"/>
      <c r="CK1776" s="30"/>
      <c r="CL1776" s="30"/>
      <c r="CM1776" s="30"/>
      <c r="CN1776" s="30"/>
      <c r="CO1776" s="30"/>
      <c r="CP1776" s="30"/>
      <c r="CQ1776" s="30"/>
      <c r="CR1776" s="30"/>
    </row>
    <row r="1777" spans="1:96" x14ac:dyDescent="0.25">
      <c r="A1777" s="30" t="s">
        <v>733</v>
      </c>
      <c r="B1777" s="30">
        <v>8382</v>
      </c>
      <c r="C1777" s="30" t="s">
        <v>2647</v>
      </c>
      <c r="D1777" s="30">
        <v>900</v>
      </c>
      <c r="E1777" s="30"/>
      <c r="F1777" s="30"/>
      <c r="G1777" s="30"/>
      <c r="H1777" s="30"/>
      <c r="I1777" s="30"/>
      <c r="J1777" s="30"/>
      <c r="K1777" s="30"/>
      <c r="L1777" s="30"/>
      <c r="M1777" s="30"/>
      <c r="N1777" s="30"/>
      <c r="O1777" s="30"/>
      <c r="P1777" s="30"/>
      <c r="Q1777" s="30"/>
      <c r="R1777" s="30"/>
      <c r="S1777" s="30"/>
      <c r="T1777" s="30"/>
      <c r="U1777" s="30"/>
      <c r="V1777" s="30"/>
      <c r="W1777" s="30"/>
      <c r="X1777" s="30"/>
      <c r="Y1777" s="30"/>
      <c r="Z1777" s="30"/>
      <c r="AA1777" s="30"/>
      <c r="AB1777" s="30"/>
      <c r="AC1777" s="30"/>
      <c r="AD1777" s="30"/>
      <c r="AE1777" s="30"/>
      <c r="AF1777" s="30"/>
      <c r="AG1777" s="30"/>
      <c r="AH1777" s="30"/>
      <c r="AI1777" s="30"/>
      <c r="AJ1777" s="30"/>
      <c r="AK1777" s="30"/>
      <c r="AL1777" s="30"/>
      <c r="AM1777" s="30"/>
      <c r="AN1777" s="30"/>
      <c r="AO1777" s="30"/>
      <c r="AP1777" s="30"/>
      <c r="AQ1777" s="30"/>
      <c r="AR1777" s="30"/>
      <c r="AS1777" s="30"/>
      <c r="AT1777" s="30"/>
      <c r="AU1777" s="30"/>
      <c r="AV1777" s="30"/>
      <c r="AW1777" s="30"/>
      <c r="AX1777" s="30"/>
      <c r="AY1777" s="30"/>
      <c r="AZ1777" s="30"/>
      <c r="BA1777" s="30"/>
      <c r="BB1777" s="30"/>
      <c r="BC1777" s="30"/>
      <c r="BD1777" s="30"/>
      <c r="BE1777" s="30"/>
      <c r="BF1777" s="30"/>
      <c r="BG1777" s="30"/>
      <c r="BH1777" s="30"/>
      <c r="BI1777" s="30"/>
      <c r="BJ1777" s="30"/>
      <c r="BK1777" s="30"/>
      <c r="BL1777" s="30"/>
      <c r="BM1777" s="30"/>
      <c r="BN1777" s="30"/>
      <c r="BO1777" s="30"/>
      <c r="BP1777" s="30"/>
      <c r="BQ1777" s="30"/>
      <c r="BR1777" s="30"/>
      <c r="BS1777" s="30"/>
      <c r="BT1777" s="30"/>
      <c r="BU1777" s="30"/>
      <c r="BV1777" s="30"/>
      <c r="BW1777" s="30"/>
      <c r="BX1777" s="30"/>
      <c r="BY1777" s="30"/>
      <c r="BZ1777" s="30"/>
      <c r="CA1777" s="30"/>
      <c r="CB1777" s="30"/>
      <c r="CC1777" s="30"/>
      <c r="CD1777" s="30"/>
      <c r="CE1777" s="30"/>
      <c r="CF1777" s="30"/>
      <c r="CG1777" s="30"/>
      <c r="CH1777" s="30"/>
      <c r="CI1777" s="30"/>
      <c r="CJ1777" s="30"/>
      <c r="CK1777" s="30"/>
      <c r="CL1777" s="30"/>
      <c r="CM1777" s="30"/>
      <c r="CN1777" s="30"/>
      <c r="CO1777" s="30"/>
      <c r="CP1777" s="30"/>
      <c r="CQ1777" s="30"/>
      <c r="CR1777" s="30"/>
    </row>
    <row r="1778" spans="1:96" x14ac:dyDescent="0.25">
      <c r="A1778" s="30" t="s">
        <v>734</v>
      </c>
      <c r="B1778" s="30">
        <v>8388</v>
      </c>
      <c r="C1778" s="30" t="s">
        <v>2704</v>
      </c>
      <c r="D1778" s="30">
        <v>1520</v>
      </c>
      <c r="E1778" s="30"/>
      <c r="F1778" s="30"/>
      <c r="G1778" s="30"/>
      <c r="H1778" s="30"/>
      <c r="I1778" s="30"/>
      <c r="J1778" s="30"/>
      <c r="K1778" s="30"/>
      <c r="L1778" s="30"/>
      <c r="M1778" s="30"/>
      <c r="N1778" s="30"/>
      <c r="O1778" s="30"/>
      <c r="P1778" s="30"/>
      <c r="Q1778" s="30"/>
      <c r="R1778" s="30"/>
      <c r="S1778" s="30"/>
      <c r="T1778" s="30"/>
      <c r="U1778" s="30"/>
      <c r="V1778" s="30"/>
      <c r="W1778" s="30"/>
      <c r="X1778" s="30"/>
      <c r="Y1778" s="30"/>
      <c r="Z1778" s="30"/>
      <c r="AA1778" s="30"/>
      <c r="AB1778" s="30"/>
      <c r="AC1778" s="30"/>
      <c r="AD1778" s="30"/>
      <c r="AE1778" s="30"/>
      <c r="AF1778" s="30"/>
      <c r="AG1778" s="30"/>
      <c r="AH1778" s="30"/>
      <c r="AI1778" s="30"/>
      <c r="AJ1778" s="30"/>
      <c r="AK1778" s="30"/>
      <c r="AL1778" s="30"/>
      <c r="AM1778" s="30"/>
      <c r="AN1778" s="30"/>
      <c r="AO1778" s="30"/>
      <c r="AP1778" s="30"/>
      <c r="AQ1778" s="30"/>
      <c r="AR1778" s="30"/>
      <c r="AS1778" s="30"/>
      <c r="AT1778" s="30"/>
      <c r="AU1778" s="30"/>
      <c r="AV1778" s="30"/>
      <c r="AW1778" s="30"/>
      <c r="AX1778" s="30"/>
      <c r="AY1778" s="30"/>
      <c r="AZ1778" s="30"/>
      <c r="BA1778" s="30"/>
      <c r="BB1778" s="30"/>
      <c r="BC1778" s="30"/>
      <c r="BD1778" s="30"/>
      <c r="BE1778" s="30"/>
      <c r="BF1778" s="30"/>
      <c r="BG1778" s="30"/>
      <c r="BH1778" s="30"/>
      <c r="BI1778" s="30"/>
      <c r="BJ1778" s="30"/>
      <c r="BK1778" s="30"/>
      <c r="BL1778" s="30"/>
      <c r="BM1778" s="30"/>
      <c r="BN1778" s="30"/>
      <c r="BO1778" s="30"/>
      <c r="BP1778" s="30"/>
      <c r="BQ1778" s="30"/>
      <c r="BR1778" s="30"/>
      <c r="BS1778" s="30"/>
      <c r="BT1778" s="30"/>
      <c r="BU1778" s="30"/>
      <c r="BV1778" s="30"/>
      <c r="BW1778" s="30"/>
      <c r="BX1778" s="30"/>
      <c r="BY1778" s="30"/>
      <c r="BZ1778" s="30"/>
      <c r="CA1778" s="30"/>
      <c r="CB1778" s="30"/>
      <c r="CC1778" s="30"/>
      <c r="CD1778" s="30"/>
      <c r="CE1778" s="30"/>
      <c r="CF1778" s="30"/>
      <c r="CG1778" s="30"/>
      <c r="CH1778" s="30"/>
      <c r="CI1778" s="30"/>
      <c r="CJ1778" s="30"/>
      <c r="CK1778" s="30"/>
      <c r="CL1778" s="30"/>
      <c r="CM1778" s="30"/>
      <c r="CN1778" s="30"/>
      <c r="CO1778" s="30"/>
      <c r="CP1778" s="30"/>
      <c r="CQ1778" s="30"/>
      <c r="CR1778" s="30"/>
    </row>
    <row r="1779" spans="1:96" x14ac:dyDescent="0.25">
      <c r="A1779" s="30" t="s">
        <v>735</v>
      </c>
      <c r="B1779" s="30">
        <v>8394</v>
      </c>
      <c r="C1779" s="30" t="s">
        <v>2706</v>
      </c>
      <c r="D1779" s="30">
        <v>130</v>
      </c>
      <c r="E1779" s="30"/>
      <c r="F1779" s="30"/>
      <c r="G1779" s="30"/>
      <c r="H1779" s="30"/>
      <c r="I1779" s="30"/>
      <c r="J1779" s="30"/>
      <c r="K1779" s="30"/>
      <c r="L1779" s="30"/>
      <c r="M1779" s="30"/>
      <c r="N1779" s="30"/>
      <c r="O1779" s="30"/>
      <c r="P1779" s="30"/>
      <c r="Q1779" s="30"/>
      <c r="R1779" s="30"/>
      <c r="S1779" s="30"/>
      <c r="T1779" s="30"/>
      <c r="U1779" s="30"/>
      <c r="V1779" s="30"/>
      <c r="W1779" s="30"/>
      <c r="X1779" s="30"/>
      <c r="Y1779" s="30"/>
      <c r="Z1779" s="30"/>
      <c r="AA1779" s="30"/>
      <c r="AB1779" s="30"/>
      <c r="AC1779" s="30"/>
      <c r="AD1779" s="30"/>
      <c r="AE1779" s="30"/>
      <c r="AF1779" s="30"/>
      <c r="AG1779" s="30"/>
      <c r="AH1779" s="30"/>
      <c r="AI1779" s="30"/>
      <c r="AJ1779" s="30"/>
      <c r="AK1779" s="30"/>
      <c r="AL1779" s="30"/>
      <c r="AM1779" s="30"/>
      <c r="AN1779" s="30"/>
      <c r="AO1779" s="30"/>
      <c r="AP1779" s="30"/>
      <c r="AQ1779" s="30"/>
      <c r="AR1779" s="30"/>
      <c r="AS1779" s="30"/>
      <c r="AT1779" s="30"/>
      <c r="AU1779" s="30"/>
      <c r="AV1779" s="30"/>
      <c r="AW1779" s="30"/>
      <c r="AX1779" s="30"/>
      <c r="AY1779" s="30"/>
      <c r="AZ1779" s="30"/>
      <c r="BA1779" s="30"/>
      <c r="BB1779" s="30"/>
      <c r="BC1779" s="30"/>
      <c r="BD1779" s="30"/>
      <c r="BE1779" s="30"/>
      <c r="BF1779" s="30"/>
      <c r="BG1779" s="30"/>
      <c r="BH1779" s="30"/>
      <c r="BI1779" s="30"/>
      <c r="BJ1779" s="30"/>
      <c r="BK1779" s="30"/>
      <c r="BL1779" s="30"/>
      <c r="BM1779" s="30"/>
      <c r="BN1779" s="30"/>
      <c r="BO1779" s="30"/>
      <c r="BP1779" s="30"/>
      <c r="BQ1779" s="30"/>
      <c r="BR1779" s="30"/>
      <c r="BS1779" s="30"/>
      <c r="BT1779" s="30"/>
      <c r="BU1779" s="30"/>
      <c r="BV1779" s="30"/>
      <c r="BW1779" s="30"/>
      <c r="BX1779" s="30"/>
      <c r="BY1779" s="30"/>
      <c r="BZ1779" s="30"/>
      <c r="CA1779" s="30"/>
      <c r="CB1779" s="30"/>
      <c r="CC1779" s="30"/>
      <c r="CD1779" s="30"/>
      <c r="CE1779" s="30"/>
      <c r="CF1779" s="30"/>
      <c r="CG1779" s="30"/>
      <c r="CH1779" s="30"/>
      <c r="CI1779" s="30"/>
      <c r="CJ1779" s="30"/>
      <c r="CK1779" s="30"/>
      <c r="CL1779" s="30"/>
      <c r="CM1779" s="30"/>
      <c r="CN1779" s="30"/>
      <c r="CO1779" s="30"/>
      <c r="CP1779" s="30"/>
      <c r="CQ1779" s="30"/>
      <c r="CR1779" s="30"/>
    </row>
    <row r="1780" spans="1:96" x14ac:dyDescent="0.25">
      <c r="A1780" s="30" t="s">
        <v>736</v>
      </c>
      <c r="B1780" s="30">
        <v>8392</v>
      </c>
      <c r="C1780" s="30" t="s">
        <v>2906</v>
      </c>
      <c r="D1780" s="30">
        <v>990</v>
      </c>
      <c r="E1780" s="30"/>
      <c r="F1780" s="30"/>
      <c r="G1780" s="30"/>
      <c r="H1780" s="30"/>
      <c r="I1780" s="30"/>
      <c r="J1780" s="30"/>
      <c r="K1780" s="30"/>
      <c r="L1780" s="30"/>
      <c r="M1780" s="30"/>
      <c r="N1780" s="30"/>
      <c r="O1780" s="30"/>
      <c r="P1780" s="30"/>
      <c r="Q1780" s="30"/>
      <c r="R1780" s="30"/>
      <c r="S1780" s="30"/>
      <c r="T1780" s="30"/>
      <c r="U1780" s="30"/>
      <c r="V1780" s="30"/>
      <c r="W1780" s="30"/>
      <c r="X1780" s="30"/>
      <c r="Y1780" s="30"/>
      <c r="Z1780" s="30"/>
      <c r="AA1780" s="30"/>
      <c r="AB1780" s="30"/>
      <c r="AC1780" s="30"/>
      <c r="AD1780" s="30"/>
      <c r="AE1780" s="30"/>
      <c r="AF1780" s="30"/>
      <c r="AG1780" s="30"/>
      <c r="AH1780" s="30"/>
      <c r="AI1780" s="30"/>
      <c r="AJ1780" s="30"/>
      <c r="AK1780" s="30"/>
      <c r="AL1780" s="30"/>
      <c r="AM1780" s="30"/>
      <c r="AN1780" s="30"/>
      <c r="AO1780" s="30"/>
      <c r="AP1780" s="30"/>
      <c r="AQ1780" s="30"/>
      <c r="AR1780" s="30"/>
      <c r="AS1780" s="30"/>
      <c r="AT1780" s="30"/>
      <c r="AU1780" s="30"/>
      <c r="AV1780" s="30"/>
      <c r="AW1780" s="30"/>
      <c r="AX1780" s="30"/>
      <c r="AY1780" s="30"/>
      <c r="AZ1780" s="30"/>
      <c r="BA1780" s="30"/>
      <c r="BB1780" s="30"/>
      <c r="BC1780" s="30"/>
      <c r="BD1780" s="30"/>
      <c r="BE1780" s="30"/>
      <c r="BF1780" s="30"/>
      <c r="BG1780" s="30"/>
      <c r="BH1780" s="30"/>
      <c r="BI1780" s="30"/>
      <c r="BJ1780" s="30"/>
      <c r="BK1780" s="30"/>
      <c r="BL1780" s="30"/>
      <c r="BM1780" s="30"/>
      <c r="BN1780" s="30"/>
      <c r="BO1780" s="30"/>
      <c r="BP1780" s="30"/>
      <c r="BQ1780" s="30"/>
      <c r="BR1780" s="30"/>
      <c r="BS1780" s="30"/>
      <c r="BT1780" s="30"/>
      <c r="BU1780" s="30"/>
      <c r="BV1780" s="30"/>
      <c r="BW1780" s="30"/>
      <c r="BX1780" s="30"/>
      <c r="BY1780" s="30"/>
      <c r="BZ1780" s="30"/>
      <c r="CA1780" s="30"/>
      <c r="CB1780" s="30"/>
      <c r="CC1780" s="30"/>
      <c r="CD1780" s="30"/>
      <c r="CE1780" s="30"/>
      <c r="CF1780" s="30"/>
      <c r="CG1780" s="30"/>
      <c r="CH1780" s="30"/>
      <c r="CI1780" s="30"/>
      <c r="CJ1780" s="30"/>
      <c r="CK1780" s="30"/>
      <c r="CL1780" s="30"/>
      <c r="CM1780" s="30"/>
      <c r="CN1780" s="30"/>
      <c r="CO1780" s="30"/>
      <c r="CP1780" s="30"/>
      <c r="CQ1780" s="30"/>
      <c r="CR1780" s="30"/>
    </row>
    <row r="1781" spans="1:96" x14ac:dyDescent="0.25">
      <c r="A1781" s="30" t="s">
        <v>737</v>
      </c>
      <c r="B1781" s="30">
        <v>8398</v>
      </c>
      <c r="C1781" s="30" t="s">
        <v>2896</v>
      </c>
      <c r="D1781" s="30">
        <v>2020</v>
      </c>
      <c r="E1781" s="30"/>
      <c r="F1781" s="30"/>
      <c r="G1781" s="30"/>
      <c r="H1781" s="30"/>
      <c r="I1781" s="30"/>
      <c r="J1781" s="30"/>
      <c r="K1781" s="30"/>
      <c r="L1781" s="30"/>
      <c r="M1781" s="30"/>
      <c r="N1781" s="30"/>
      <c r="O1781" s="30"/>
      <c r="P1781" s="30"/>
      <c r="Q1781" s="30"/>
      <c r="R1781" s="30"/>
      <c r="S1781" s="30"/>
      <c r="T1781" s="30"/>
      <c r="U1781" s="30"/>
      <c r="V1781" s="30"/>
      <c r="W1781" s="30"/>
      <c r="X1781" s="30"/>
      <c r="Y1781" s="30"/>
      <c r="Z1781" s="30"/>
      <c r="AA1781" s="30"/>
      <c r="AB1781" s="30"/>
      <c r="AC1781" s="30"/>
      <c r="AD1781" s="30"/>
      <c r="AE1781" s="30"/>
      <c r="AF1781" s="30"/>
      <c r="AG1781" s="30"/>
      <c r="AH1781" s="30"/>
      <c r="AI1781" s="30"/>
      <c r="AJ1781" s="30"/>
      <c r="AK1781" s="30"/>
      <c r="AL1781" s="30"/>
      <c r="AM1781" s="30"/>
      <c r="AN1781" s="30"/>
      <c r="AO1781" s="30"/>
      <c r="AP1781" s="30"/>
      <c r="AQ1781" s="30"/>
      <c r="AR1781" s="30"/>
      <c r="AS1781" s="30"/>
      <c r="AT1781" s="30"/>
      <c r="AU1781" s="30"/>
      <c r="AV1781" s="30"/>
      <c r="AW1781" s="30"/>
      <c r="AX1781" s="30"/>
      <c r="AY1781" s="30"/>
      <c r="AZ1781" s="30"/>
      <c r="BA1781" s="30"/>
      <c r="BB1781" s="30"/>
      <c r="BC1781" s="30"/>
      <c r="BD1781" s="30"/>
      <c r="BE1781" s="30"/>
      <c r="BF1781" s="30"/>
      <c r="BG1781" s="30"/>
      <c r="BH1781" s="30"/>
      <c r="BI1781" s="30"/>
      <c r="BJ1781" s="30"/>
      <c r="BK1781" s="30"/>
      <c r="BL1781" s="30"/>
      <c r="BM1781" s="30"/>
      <c r="BN1781" s="30"/>
      <c r="BO1781" s="30"/>
      <c r="BP1781" s="30"/>
      <c r="BQ1781" s="30"/>
      <c r="BR1781" s="30"/>
      <c r="BS1781" s="30"/>
      <c r="BT1781" s="30"/>
      <c r="BU1781" s="30"/>
      <c r="BV1781" s="30"/>
      <c r="BW1781" s="30"/>
      <c r="BX1781" s="30"/>
      <c r="BY1781" s="30"/>
      <c r="BZ1781" s="30"/>
      <c r="CA1781" s="30"/>
      <c r="CB1781" s="30"/>
      <c r="CC1781" s="30"/>
      <c r="CD1781" s="30"/>
      <c r="CE1781" s="30"/>
      <c r="CF1781" s="30"/>
      <c r="CG1781" s="30"/>
      <c r="CH1781" s="30"/>
      <c r="CI1781" s="30"/>
      <c r="CJ1781" s="30"/>
      <c r="CK1781" s="30"/>
      <c r="CL1781" s="30"/>
      <c r="CM1781" s="30"/>
      <c r="CN1781" s="30"/>
      <c r="CO1781" s="30"/>
      <c r="CP1781" s="30"/>
      <c r="CQ1781" s="30"/>
      <c r="CR1781" s="30"/>
    </row>
    <row r="1782" spans="1:96" x14ac:dyDescent="0.25">
      <c r="A1782" s="30" t="s">
        <v>738</v>
      </c>
      <c r="B1782" s="30">
        <v>5286</v>
      </c>
      <c r="C1782" s="30" t="s">
        <v>2671</v>
      </c>
      <c r="D1782" s="30">
        <v>470</v>
      </c>
      <c r="E1782" s="30"/>
      <c r="F1782" s="30"/>
      <c r="G1782" s="30"/>
      <c r="H1782" s="30"/>
      <c r="I1782" s="30"/>
      <c r="J1782" s="30"/>
      <c r="K1782" s="30"/>
      <c r="L1782" s="30"/>
      <c r="M1782" s="30"/>
      <c r="N1782" s="30"/>
      <c r="O1782" s="30"/>
      <c r="P1782" s="30"/>
      <c r="Q1782" s="30"/>
      <c r="R1782" s="30"/>
      <c r="S1782" s="30"/>
      <c r="T1782" s="30"/>
      <c r="U1782" s="30"/>
      <c r="V1782" s="30"/>
      <c r="W1782" s="30"/>
      <c r="X1782" s="30"/>
      <c r="Y1782" s="30"/>
      <c r="Z1782" s="30"/>
      <c r="AA1782" s="30"/>
      <c r="AB1782" s="30"/>
      <c r="AC1782" s="30"/>
      <c r="AD1782" s="30"/>
      <c r="AE1782" s="30"/>
      <c r="AF1782" s="30"/>
      <c r="AG1782" s="30"/>
      <c r="AH1782" s="30"/>
      <c r="AI1782" s="30"/>
      <c r="AJ1782" s="30"/>
      <c r="AK1782" s="30"/>
      <c r="AL1782" s="30"/>
      <c r="AM1782" s="30"/>
      <c r="AN1782" s="30"/>
      <c r="AO1782" s="30"/>
      <c r="AP1782" s="30"/>
      <c r="AQ1782" s="30"/>
      <c r="AR1782" s="30"/>
      <c r="AS1782" s="30"/>
      <c r="AT1782" s="30"/>
      <c r="AU1782" s="30"/>
      <c r="AV1782" s="30"/>
      <c r="AW1782" s="30"/>
      <c r="AX1782" s="30"/>
      <c r="AY1782" s="30"/>
      <c r="AZ1782" s="30"/>
      <c r="BA1782" s="30"/>
      <c r="BB1782" s="30"/>
      <c r="BC1782" s="30"/>
      <c r="BD1782" s="30"/>
      <c r="BE1782" s="30"/>
      <c r="BF1782" s="30"/>
      <c r="BG1782" s="30"/>
      <c r="BH1782" s="30"/>
      <c r="BI1782" s="30"/>
      <c r="BJ1782" s="30"/>
      <c r="BK1782" s="30"/>
      <c r="BL1782" s="30"/>
      <c r="BM1782" s="30"/>
      <c r="BN1782" s="30"/>
      <c r="BO1782" s="30"/>
      <c r="BP1782" s="30"/>
      <c r="BQ1782" s="30"/>
      <c r="BR1782" s="30"/>
      <c r="BS1782" s="30"/>
      <c r="BT1782" s="30"/>
      <c r="BU1782" s="30"/>
      <c r="BV1782" s="30"/>
      <c r="BW1782" s="30"/>
      <c r="BX1782" s="30"/>
      <c r="BY1782" s="30"/>
      <c r="BZ1782" s="30"/>
      <c r="CA1782" s="30"/>
      <c r="CB1782" s="30"/>
      <c r="CC1782" s="30"/>
      <c r="CD1782" s="30"/>
      <c r="CE1782" s="30"/>
      <c r="CF1782" s="30"/>
      <c r="CG1782" s="30"/>
      <c r="CH1782" s="30"/>
      <c r="CI1782" s="30"/>
      <c r="CJ1782" s="30"/>
      <c r="CK1782" s="30"/>
      <c r="CL1782" s="30"/>
      <c r="CM1782" s="30"/>
      <c r="CN1782" s="30"/>
      <c r="CO1782" s="30"/>
      <c r="CP1782" s="30"/>
      <c r="CQ1782" s="30"/>
      <c r="CR1782" s="30"/>
    </row>
    <row r="1783" spans="1:96" x14ac:dyDescent="0.25">
      <c r="A1783" s="30" t="s">
        <v>739</v>
      </c>
      <c r="B1783" s="30">
        <v>8402</v>
      </c>
      <c r="C1783" s="30" t="s">
        <v>2804</v>
      </c>
      <c r="D1783" s="30">
        <v>2690</v>
      </c>
      <c r="E1783" s="30"/>
      <c r="F1783" s="30"/>
      <c r="G1783" s="30"/>
      <c r="H1783" s="30"/>
      <c r="I1783" s="30"/>
      <c r="J1783" s="30"/>
      <c r="K1783" s="30"/>
      <c r="L1783" s="30"/>
      <c r="M1783" s="30"/>
      <c r="N1783" s="30"/>
      <c r="O1783" s="30"/>
      <c r="P1783" s="30"/>
      <c r="Q1783" s="30"/>
      <c r="R1783" s="30"/>
      <c r="S1783" s="30"/>
      <c r="T1783" s="30"/>
      <c r="U1783" s="30"/>
      <c r="V1783" s="30"/>
      <c r="W1783" s="30"/>
      <c r="X1783" s="30"/>
      <c r="Y1783" s="30"/>
      <c r="Z1783" s="30"/>
      <c r="AA1783" s="30"/>
      <c r="AB1783" s="30"/>
      <c r="AC1783" s="30"/>
      <c r="AD1783" s="30"/>
      <c r="AE1783" s="30"/>
      <c r="AF1783" s="30"/>
      <c r="AG1783" s="30"/>
      <c r="AH1783" s="30"/>
      <c r="AI1783" s="30"/>
      <c r="AJ1783" s="30"/>
      <c r="AK1783" s="30"/>
      <c r="AL1783" s="30"/>
      <c r="AM1783" s="30"/>
      <c r="AN1783" s="30"/>
      <c r="AO1783" s="30"/>
      <c r="AP1783" s="30"/>
      <c r="AQ1783" s="30"/>
      <c r="AR1783" s="30"/>
      <c r="AS1783" s="30"/>
      <c r="AT1783" s="30"/>
      <c r="AU1783" s="30"/>
      <c r="AV1783" s="30"/>
      <c r="AW1783" s="30"/>
      <c r="AX1783" s="30"/>
      <c r="AY1783" s="30"/>
      <c r="AZ1783" s="30"/>
      <c r="BA1783" s="30"/>
      <c r="BB1783" s="30"/>
      <c r="BC1783" s="30"/>
      <c r="BD1783" s="30"/>
      <c r="BE1783" s="30"/>
      <c r="BF1783" s="30"/>
      <c r="BG1783" s="30"/>
      <c r="BH1783" s="30"/>
      <c r="BI1783" s="30"/>
      <c r="BJ1783" s="30"/>
      <c r="BK1783" s="30"/>
      <c r="BL1783" s="30"/>
      <c r="BM1783" s="30"/>
      <c r="BN1783" s="30"/>
      <c r="BO1783" s="30"/>
      <c r="BP1783" s="30"/>
      <c r="BQ1783" s="30"/>
      <c r="BR1783" s="30"/>
      <c r="BS1783" s="30"/>
      <c r="BT1783" s="30"/>
      <c r="BU1783" s="30"/>
      <c r="BV1783" s="30"/>
      <c r="BW1783" s="30"/>
      <c r="BX1783" s="30"/>
      <c r="BY1783" s="30"/>
      <c r="BZ1783" s="30"/>
      <c r="CA1783" s="30"/>
      <c r="CB1783" s="30"/>
      <c r="CC1783" s="30"/>
      <c r="CD1783" s="30"/>
      <c r="CE1783" s="30"/>
      <c r="CF1783" s="30"/>
      <c r="CG1783" s="30"/>
      <c r="CH1783" s="30"/>
      <c r="CI1783" s="30"/>
      <c r="CJ1783" s="30"/>
      <c r="CK1783" s="30"/>
      <c r="CL1783" s="30"/>
      <c r="CM1783" s="30"/>
      <c r="CN1783" s="30"/>
      <c r="CO1783" s="30"/>
      <c r="CP1783" s="30"/>
      <c r="CQ1783" s="30"/>
      <c r="CR1783" s="30"/>
    </row>
    <row r="1784" spans="1:96" x14ac:dyDescent="0.25">
      <c r="A1784" s="30" t="s">
        <v>740</v>
      </c>
      <c r="B1784" s="30">
        <v>8406</v>
      </c>
      <c r="C1784" s="30" t="s">
        <v>2893</v>
      </c>
      <c r="D1784" s="30">
        <v>70</v>
      </c>
      <c r="E1784" s="30"/>
      <c r="F1784" s="30"/>
      <c r="G1784" s="30"/>
      <c r="H1784" s="30"/>
      <c r="I1784" s="30"/>
      <c r="J1784" s="30"/>
      <c r="K1784" s="30"/>
      <c r="L1784" s="30"/>
      <c r="M1784" s="30"/>
      <c r="N1784" s="30"/>
      <c r="O1784" s="30"/>
      <c r="P1784" s="30"/>
      <c r="Q1784" s="30"/>
      <c r="R1784" s="30"/>
      <c r="S1784" s="30"/>
      <c r="T1784" s="30"/>
      <c r="U1784" s="30"/>
      <c r="V1784" s="30"/>
      <c r="W1784" s="30"/>
      <c r="X1784" s="30"/>
      <c r="Y1784" s="30"/>
      <c r="Z1784" s="30"/>
      <c r="AA1784" s="30"/>
      <c r="AB1784" s="30"/>
      <c r="AC1784" s="30"/>
      <c r="AD1784" s="30"/>
      <c r="AE1784" s="30"/>
      <c r="AF1784" s="30"/>
      <c r="AG1784" s="30"/>
      <c r="AH1784" s="30"/>
      <c r="AI1784" s="30"/>
      <c r="AJ1784" s="30"/>
      <c r="AK1784" s="30"/>
      <c r="AL1784" s="30"/>
      <c r="AM1784" s="30"/>
      <c r="AN1784" s="30"/>
      <c r="AO1784" s="30"/>
      <c r="AP1784" s="30"/>
      <c r="AQ1784" s="30"/>
      <c r="AR1784" s="30"/>
      <c r="AS1784" s="30"/>
      <c r="AT1784" s="30"/>
      <c r="AU1784" s="30"/>
      <c r="AV1784" s="30"/>
      <c r="AW1784" s="30"/>
      <c r="AX1784" s="30"/>
      <c r="AY1784" s="30"/>
      <c r="AZ1784" s="30"/>
      <c r="BA1784" s="30"/>
      <c r="BB1784" s="30"/>
      <c r="BC1784" s="30"/>
      <c r="BD1784" s="30"/>
      <c r="BE1784" s="30"/>
      <c r="BF1784" s="30"/>
      <c r="BG1784" s="30"/>
      <c r="BH1784" s="30"/>
      <c r="BI1784" s="30"/>
      <c r="BJ1784" s="30"/>
      <c r="BK1784" s="30"/>
      <c r="BL1784" s="30"/>
      <c r="BM1784" s="30"/>
      <c r="BN1784" s="30"/>
      <c r="BO1784" s="30"/>
      <c r="BP1784" s="30"/>
      <c r="BQ1784" s="30"/>
      <c r="BR1784" s="30"/>
      <c r="BS1784" s="30"/>
      <c r="BT1784" s="30"/>
      <c r="BU1784" s="30"/>
      <c r="BV1784" s="30"/>
      <c r="BW1784" s="30"/>
      <c r="BX1784" s="30"/>
      <c r="BY1784" s="30"/>
      <c r="BZ1784" s="30"/>
      <c r="CA1784" s="30"/>
      <c r="CB1784" s="30"/>
      <c r="CC1784" s="30"/>
      <c r="CD1784" s="30"/>
      <c r="CE1784" s="30"/>
      <c r="CF1784" s="30"/>
      <c r="CG1784" s="30"/>
      <c r="CH1784" s="30"/>
      <c r="CI1784" s="30"/>
      <c r="CJ1784" s="30"/>
      <c r="CK1784" s="30"/>
      <c r="CL1784" s="30"/>
      <c r="CM1784" s="30"/>
      <c r="CN1784" s="30"/>
      <c r="CO1784" s="30"/>
      <c r="CP1784" s="30"/>
      <c r="CQ1784" s="30"/>
      <c r="CR1784" s="30"/>
    </row>
    <row r="1785" spans="1:96" x14ac:dyDescent="0.25">
      <c r="A1785" s="30" t="s">
        <v>741</v>
      </c>
      <c r="B1785" s="30">
        <v>8418</v>
      </c>
      <c r="C1785" s="30" t="s">
        <v>2700</v>
      </c>
      <c r="D1785" s="30">
        <v>480</v>
      </c>
      <c r="E1785" s="30"/>
      <c r="F1785" s="30"/>
      <c r="G1785" s="30"/>
      <c r="H1785" s="30"/>
      <c r="I1785" s="30"/>
      <c r="J1785" s="30"/>
      <c r="K1785" s="30"/>
      <c r="L1785" s="30"/>
      <c r="M1785" s="30"/>
      <c r="N1785" s="30"/>
      <c r="O1785" s="30"/>
      <c r="P1785" s="30"/>
      <c r="Q1785" s="30"/>
      <c r="R1785" s="30"/>
      <c r="S1785" s="30"/>
      <c r="T1785" s="30"/>
      <c r="U1785" s="30"/>
      <c r="V1785" s="30"/>
      <c r="W1785" s="30"/>
      <c r="X1785" s="30"/>
      <c r="Y1785" s="30"/>
      <c r="Z1785" s="30"/>
      <c r="AA1785" s="30"/>
      <c r="AB1785" s="30"/>
      <c r="AC1785" s="30"/>
      <c r="AD1785" s="30"/>
      <c r="AE1785" s="30"/>
      <c r="AF1785" s="30"/>
      <c r="AG1785" s="30"/>
      <c r="AH1785" s="30"/>
      <c r="AI1785" s="30"/>
      <c r="AJ1785" s="30"/>
      <c r="AK1785" s="30"/>
      <c r="AL1785" s="30"/>
      <c r="AM1785" s="30"/>
      <c r="AN1785" s="30"/>
      <c r="AO1785" s="30"/>
      <c r="AP1785" s="30"/>
      <c r="AQ1785" s="30"/>
      <c r="AR1785" s="30"/>
      <c r="AS1785" s="30"/>
      <c r="AT1785" s="30"/>
      <c r="AU1785" s="30"/>
      <c r="AV1785" s="30"/>
      <c r="AW1785" s="30"/>
      <c r="AX1785" s="30"/>
      <c r="AY1785" s="30"/>
      <c r="AZ1785" s="30"/>
      <c r="BA1785" s="30"/>
      <c r="BB1785" s="30"/>
      <c r="BC1785" s="30"/>
      <c r="BD1785" s="30"/>
      <c r="BE1785" s="30"/>
      <c r="BF1785" s="30"/>
      <c r="BG1785" s="30"/>
      <c r="BH1785" s="30"/>
      <c r="BI1785" s="30"/>
      <c r="BJ1785" s="30"/>
      <c r="BK1785" s="30"/>
      <c r="BL1785" s="30"/>
      <c r="BM1785" s="30"/>
      <c r="BN1785" s="30"/>
      <c r="BO1785" s="30"/>
      <c r="BP1785" s="30"/>
      <c r="BQ1785" s="30"/>
      <c r="BR1785" s="30"/>
      <c r="BS1785" s="30"/>
      <c r="BT1785" s="30"/>
      <c r="BU1785" s="30"/>
      <c r="BV1785" s="30"/>
      <c r="BW1785" s="30"/>
      <c r="BX1785" s="30"/>
      <c r="BY1785" s="30"/>
      <c r="BZ1785" s="30"/>
      <c r="CA1785" s="30"/>
      <c r="CB1785" s="30"/>
      <c r="CC1785" s="30"/>
      <c r="CD1785" s="30"/>
      <c r="CE1785" s="30"/>
      <c r="CF1785" s="30"/>
      <c r="CG1785" s="30"/>
      <c r="CH1785" s="30"/>
      <c r="CI1785" s="30"/>
      <c r="CJ1785" s="30"/>
      <c r="CK1785" s="30"/>
      <c r="CL1785" s="30"/>
      <c r="CM1785" s="30"/>
      <c r="CN1785" s="30"/>
      <c r="CO1785" s="30"/>
      <c r="CP1785" s="30"/>
      <c r="CQ1785" s="30"/>
      <c r="CR1785" s="30"/>
    </row>
    <row r="1786" spans="1:96" x14ac:dyDescent="0.25">
      <c r="A1786" s="30" t="s">
        <v>742</v>
      </c>
      <c r="B1786" s="30">
        <v>8419</v>
      </c>
      <c r="C1786" s="30" t="s">
        <v>2762</v>
      </c>
      <c r="D1786" s="30">
        <v>870</v>
      </c>
      <c r="E1786" s="30"/>
      <c r="F1786" s="30"/>
      <c r="G1786" s="30"/>
      <c r="H1786" s="30"/>
      <c r="I1786" s="30"/>
      <c r="J1786" s="30"/>
      <c r="K1786" s="30"/>
      <c r="L1786" s="30"/>
      <c r="M1786" s="30"/>
      <c r="N1786" s="30"/>
      <c r="O1786" s="30"/>
      <c r="P1786" s="30"/>
      <c r="Q1786" s="30"/>
      <c r="R1786" s="30"/>
      <c r="S1786" s="30"/>
      <c r="T1786" s="30"/>
      <c r="U1786" s="30"/>
      <c r="V1786" s="30"/>
      <c r="W1786" s="30"/>
      <c r="X1786" s="30"/>
      <c r="Y1786" s="30"/>
      <c r="Z1786" s="30"/>
      <c r="AA1786" s="30"/>
      <c r="AB1786" s="30"/>
      <c r="AC1786" s="30"/>
      <c r="AD1786" s="30"/>
      <c r="AE1786" s="30"/>
      <c r="AF1786" s="30"/>
      <c r="AG1786" s="30"/>
      <c r="AH1786" s="30"/>
      <c r="AI1786" s="30"/>
      <c r="AJ1786" s="30"/>
      <c r="AK1786" s="30"/>
      <c r="AL1786" s="30"/>
      <c r="AM1786" s="30"/>
      <c r="AN1786" s="30"/>
      <c r="AO1786" s="30"/>
      <c r="AP1786" s="30"/>
      <c r="AQ1786" s="30"/>
      <c r="AR1786" s="30"/>
      <c r="AS1786" s="30"/>
      <c r="AT1786" s="30"/>
      <c r="AU1786" s="30"/>
      <c r="AV1786" s="30"/>
      <c r="AW1786" s="30"/>
      <c r="AX1786" s="30"/>
      <c r="AY1786" s="30"/>
      <c r="AZ1786" s="30"/>
      <c r="BA1786" s="30"/>
      <c r="BB1786" s="30"/>
      <c r="BC1786" s="30"/>
      <c r="BD1786" s="30"/>
      <c r="BE1786" s="30"/>
      <c r="BF1786" s="30"/>
      <c r="BG1786" s="30"/>
      <c r="BH1786" s="30"/>
      <c r="BI1786" s="30"/>
      <c r="BJ1786" s="30"/>
      <c r="BK1786" s="30"/>
      <c r="BL1786" s="30"/>
      <c r="BM1786" s="30"/>
      <c r="BN1786" s="30"/>
      <c r="BO1786" s="30"/>
      <c r="BP1786" s="30"/>
      <c r="BQ1786" s="30"/>
      <c r="BR1786" s="30"/>
      <c r="BS1786" s="30"/>
      <c r="BT1786" s="30"/>
      <c r="BU1786" s="30"/>
      <c r="BV1786" s="30"/>
      <c r="BW1786" s="30"/>
      <c r="BX1786" s="30"/>
      <c r="BY1786" s="30"/>
      <c r="BZ1786" s="30"/>
      <c r="CA1786" s="30"/>
      <c r="CB1786" s="30"/>
      <c r="CC1786" s="30"/>
      <c r="CD1786" s="30"/>
      <c r="CE1786" s="30"/>
      <c r="CF1786" s="30"/>
      <c r="CG1786" s="30"/>
      <c r="CH1786" s="30"/>
      <c r="CI1786" s="30"/>
      <c r="CJ1786" s="30"/>
      <c r="CK1786" s="30"/>
      <c r="CL1786" s="30"/>
      <c r="CM1786" s="30"/>
      <c r="CN1786" s="30"/>
      <c r="CO1786" s="30"/>
      <c r="CP1786" s="30"/>
      <c r="CQ1786" s="30"/>
      <c r="CR1786" s="30"/>
    </row>
    <row r="1787" spans="1:96" x14ac:dyDescent="0.25">
      <c r="A1787" s="30" t="s">
        <v>743</v>
      </c>
      <c r="B1787" s="30">
        <v>8420</v>
      </c>
      <c r="C1787" s="30" t="s">
        <v>2640</v>
      </c>
      <c r="D1787" s="30">
        <v>2700</v>
      </c>
      <c r="E1787" s="30"/>
      <c r="F1787" s="30"/>
      <c r="G1787" s="30"/>
      <c r="H1787" s="30"/>
      <c r="I1787" s="30"/>
      <c r="J1787" s="30"/>
      <c r="K1787" s="30"/>
      <c r="L1787" s="30"/>
      <c r="M1787" s="30"/>
      <c r="N1787" s="30"/>
      <c r="O1787" s="30"/>
      <c r="P1787" s="30"/>
      <c r="Q1787" s="30"/>
      <c r="R1787" s="30"/>
      <c r="S1787" s="30"/>
      <c r="T1787" s="30"/>
      <c r="U1787" s="30"/>
      <c r="V1787" s="30"/>
      <c r="W1787" s="30"/>
      <c r="X1787" s="30"/>
      <c r="Y1787" s="30"/>
      <c r="Z1787" s="30"/>
      <c r="AA1787" s="30"/>
      <c r="AB1787" s="30"/>
      <c r="AC1787" s="30"/>
      <c r="AD1787" s="30"/>
      <c r="AE1787" s="30"/>
      <c r="AF1787" s="30"/>
      <c r="AG1787" s="30"/>
      <c r="AH1787" s="30"/>
      <c r="AI1787" s="30"/>
      <c r="AJ1787" s="30"/>
      <c r="AK1787" s="30"/>
      <c r="AL1787" s="30"/>
      <c r="AM1787" s="30"/>
      <c r="AN1787" s="30"/>
      <c r="AO1787" s="30"/>
      <c r="AP1787" s="30"/>
      <c r="AQ1787" s="30"/>
      <c r="AR1787" s="30"/>
      <c r="AS1787" s="30"/>
      <c r="AT1787" s="30"/>
      <c r="AU1787" s="30"/>
      <c r="AV1787" s="30"/>
      <c r="AW1787" s="30"/>
      <c r="AX1787" s="30"/>
      <c r="AY1787" s="30"/>
      <c r="AZ1787" s="30"/>
      <c r="BA1787" s="30"/>
      <c r="BB1787" s="30"/>
      <c r="BC1787" s="30"/>
      <c r="BD1787" s="30"/>
      <c r="BE1787" s="30"/>
      <c r="BF1787" s="30"/>
      <c r="BG1787" s="30"/>
      <c r="BH1787" s="30"/>
      <c r="BI1787" s="30"/>
      <c r="BJ1787" s="30"/>
      <c r="BK1787" s="30"/>
      <c r="BL1787" s="30"/>
      <c r="BM1787" s="30"/>
      <c r="BN1787" s="30"/>
      <c r="BO1787" s="30"/>
      <c r="BP1787" s="30"/>
      <c r="BQ1787" s="30"/>
      <c r="BR1787" s="30"/>
      <c r="BS1787" s="30"/>
      <c r="BT1787" s="30"/>
      <c r="BU1787" s="30"/>
      <c r="BV1787" s="30"/>
      <c r="BW1787" s="30"/>
      <c r="BX1787" s="30"/>
      <c r="BY1787" s="30"/>
      <c r="BZ1787" s="30"/>
      <c r="CA1787" s="30"/>
      <c r="CB1787" s="30"/>
      <c r="CC1787" s="30"/>
      <c r="CD1787" s="30"/>
      <c r="CE1787" s="30"/>
      <c r="CF1787" s="30"/>
      <c r="CG1787" s="30"/>
      <c r="CH1787" s="30"/>
      <c r="CI1787" s="30"/>
      <c r="CJ1787" s="30"/>
      <c r="CK1787" s="30"/>
      <c r="CL1787" s="30"/>
      <c r="CM1787" s="30"/>
      <c r="CN1787" s="30"/>
      <c r="CO1787" s="30"/>
      <c r="CP1787" s="30"/>
      <c r="CQ1787" s="30"/>
      <c r="CR1787" s="30"/>
    </row>
    <row r="1788" spans="1:96" x14ac:dyDescent="0.25">
      <c r="A1788" s="30" t="s">
        <v>744</v>
      </c>
      <c r="B1788" s="30">
        <v>8422</v>
      </c>
      <c r="C1788" s="30" t="s">
        <v>2642</v>
      </c>
      <c r="D1788" s="30">
        <v>880</v>
      </c>
      <c r="E1788" s="30"/>
      <c r="F1788" s="30"/>
      <c r="G1788" s="30"/>
      <c r="H1788" s="30"/>
      <c r="I1788" s="30"/>
      <c r="J1788" s="30"/>
      <c r="K1788" s="30"/>
      <c r="L1788" s="30"/>
      <c r="M1788" s="30"/>
      <c r="N1788" s="30"/>
      <c r="O1788" s="30"/>
      <c r="P1788" s="30"/>
      <c r="Q1788" s="30"/>
      <c r="R1788" s="30"/>
      <c r="S1788" s="30"/>
      <c r="T1788" s="30"/>
      <c r="U1788" s="30"/>
      <c r="V1788" s="30"/>
      <c r="W1788" s="30"/>
      <c r="X1788" s="30"/>
      <c r="Y1788" s="30"/>
      <c r="Z1788" s="30"/>
      <c r="AA1788" s="30"/>
      <c r="AB1788" s="30"/>
      <c r="AC1788" s="30"/>
      <c r="AD1788" s="30"/>
      <c r="AE1788" s="30"/>
      <c r="AF1788" s="30"/>
      <c r="AG1788" s="30"/>
      <c r="AH1788" s="30"/>
      <c r="AI1788" s="30"/>
      <c r="AJ1788" s="30"/>
      <c r="AK1788" s="30"/>
      <c r="AL1788" s="30"/>
      <c r="AM1788" s="30"/>
      <c r="AN1788" s="30"/>
      <c r="AO1788" s="30"/>
      <c r="AP1788" s="30"/>
      <c r="AQ1788" s="30"/>
      <c r="AR1788" s="30"/>
      <c r="AS1788" s="30"/>
      <c r="AT1788" s="30"/>
      <c r="AU1788" s="30"/>
      <c r="AV1788" s="30"/>
      <c r="AW1788" s="30"/>
      <c r="AX1788" s="30"/>
      <c r="AY1788" s="30"/>
      <c r="AZ1788" s="30"/>
      <c r="BA1788" s="30"/>
      <c r="BB1788" s="30"/>
      <c r="BC1788" s="30"/>
      <c r="BD1788" s="30"/>
      <c r="BE1788" s="30"/>
      <c r="BF1788" s="30"/>
      <c r="BG1788" s="30"/>
      <c r="BH1788" s="30"/>
      <c r="BI1788" s="30"/>
      <c r="BJ1788" s="30"/>
      <c r="BK1788" s="30"/>
      <c r="BL1788" s="30"/>
      <c r="BM1788" s="30"/>
      <c r="BN1788" s="30"/>
      <c r="BO1788" s="30"/>
      <c r="BP1788" s="30"/>
      <c r="BQ1788" s="30"/>
      <c r="BR1788" s="30"/>
      <c r="BS1788" s="30"/>
      <c r="BT1788" s="30"/>
      <c r="BU1788" s="30"/>
      <c r="BV1788" s="30"/>
      <c r="BW1788" s="30"/>
      <c r="BX1788" s="30"/>
      <c r="BY1788" s="30"/>
      <c r="BZ1788" s="30"/>
      <c r="CA1788" s="30"/>
      <c r="CB1788" s="30"/>
      <c r="CC1788" s="30"/>
      <c r="CD1788" s="30"/>
      <c r="CE1788" s="30"/>
      <c r="CF1788" s="30"/>
      <c r="CG1788" s="30"/>
      <c r="CH1788" s="30"/>
      <c r="CI1788" s="30"/>
      <c r="CJ1788" s="30"/>
      <c r="CK1788" s="30"/>
      <c r="CL1788" s="30"/>
      <c r="CM1788" s="30"/>
      <c r="CN1788" s="30"/>
      <c r="CO1788" s="30"/>
      <c r="CP1788" s="30"/>
      <c r="CQ1788" s="30"/>
      <c r="CR1788" s="30"/>
    </row>
    <row r="1789" spans="1:96" x14ac:dyDescent="0.25">
      <c r="A1789" s="30" t="s">
        <v>745</v>
      </c>
      <c r="B1789" s="30">
        <v>8432</v>
      </c>
      <c r="C1789" s="30" t="s">
        <v>2666</v>
      </c>
      <c r="D1789" s="30">
        <v>1420</v>
      </c>
      <c r="E1789" s="30"/>
      <c r="F1789" s="30"/>
      <c r="G1789" s="30"/>
      <c r="H1789" s="30"/>
      <c r="I1789" s="30"/>
      <c r="J1789" s="30"/>
      <c r="K1789" s="30"/>
      <c r="L1789" s="30"/>
      <c r="M1789" s="30"/>
      <c r="N1789" s="30"/>
      <c r="O1789" s="30"/>
      <c r="P1789" s="30"/>
      <c r="Q1789" s="30"/>
      <c r="R1789" s="30"/>
      <c r="S1789" s="30"/>
      <c r="T1789" s="30"/>
      <c r="U1789" s="30"/>
      <c r="V1789" s="30"/>
      <c r="W1789" s="30"/>
      <c r="X1789" s="30"/>
      <c r="Y1789" s="30"/>
      <c r="Z1789" s="30"/>
      <c r="AA1789" s="30"/>
      <c r="AB1789" s="30"/>
      <c r="AC1789" s="30"/>
      <c r="AD1789" s="30"/>
      <c r="AE1789" s="30"/>
      <c r="AF1789" s="30"/>
      <c r="AG1789" s="30"/>
      <c r="AH1789" s="30"/>
      <c r="AI1789" s="30"/>
      <c r="AJ1789" s="30"/>
      <c r="AK1789" s="30"/>
      <c r="AL1789" s="30"/>
      <c r="AM1789" s="30"/>
      <c r="AN1789" s="30"/>
      <c r="AO1789" s="30"/>
      <c r="AP1789" s="30"/>
      <c r="AQ1789" s="30"/>
      <c r="AR1789" s="30"/>
      <c r="AS1789" s="30"/>
      <c r="AT1789" s="30"/>
      <c r="AU1789" s="30"/>
      <c r="AV1789" s="30"/>
      <c r="AW1789" s="30"/>
      <c r="AX1789" s="30"/>
      <c r="AY1789" s="30"/>
      <c r="AZ1789" s="30"/>
      <c r="BA1789" s="30"/>
      <c r="BB1789" s="30"/>
      <c r="BC1789" s="30"/>
      <c r="BD1789" s="30"/>
      <c r="BE1789" s="30"/>
      <c r="BF1789" s="30"/>
      <c r="BG1789" s="30"/>
      <c r="BH1789" s="30"/>
      <c r="BI1789" s="30"/>
      <c r="BJ1789" s="30"/>
      <c r="BK1789" s="30"/>
      <c r="BL1789" s="30"/>
      <c r="BM1789" s="30"/>
      <c r="BN1789" s="30"/>
      <c r="BO1789" s="30"/>
      <c r="BP1789" s="30"/>
      <c r="BQ1789" s="30"/>
      <c r="BR1789" s="30"/>
      <c r="BS1789" s="30"/>
      <c r="BT1789" s="30"/>
      <c r="BU1789" s="30"/>
      <c r="BV1789" s="30"/>
      <c r="BW1789" s="30"/>
      <c r="BX1789" s="30"/>
      <c r="BY1789" s="30"/>
      <c r="BZ1789" s="30"/>
      <c r="CA1789" s="30"/>
      <c r="CB1789" s="30"/>
      <c r="CC1789" s="30"/>
      <c r="CD1789" s="30"/>
      <c r="CE1789" s="30"/>
      <c r="CF1789" s="30"/>
      <c r="CG1789" s="30"/>
      <c r="CH1789" s="30"/>
      <c r="CI1789" s="30"/>
      <c r="CJ1789" s="30"/>
      <c r="CK1789" s="30"/>
      <c r="CL1789" s="30"/>
      <c r="CM1789" s="30"/>
      <c r="CN1789" s="30"/>
      <c r="CO1789" s="30"/>
      <c r="CP1789" s="30"/>
      <c r="CQ1789" s="30"/>
      <c r="CR1789" s="30"/>
    </row>
    <row r="1790" spans="1:96" x14ac:dyDescent="0.25">
      <c r="A1790" s="30" t="s">
        <v>746</v>
      </c>
      <c r="B1790" s="30">
        <v>8453</v>
      </c>
      <c r="C1790" s="30" t="s">
        <v>2642</v>
      </c>
      <c r="D1790" s="30">
        <v>880</v>
      </c>
      <c r="E1790" s="30"/>
      <c r="F1790" s="30"/>
      <c r="G1790" s="30"/>
      <c r="H1790" s="30"/>
      <c r="I1790" s="30"/>
      <c r="J1790" s="30"/>
      <c r="K1790" s="30"/>
      <c r="L1790" s="30"/>
      <c r="M1790" s="30"/>
      <c r="N1790" s="30"/>
      <c r="O1790" s="30"/>
      <c r="P1790" s="30"/>
      <c r="Q1790" s="30"/>
      <c r="R1790" s="30"/>
      <c r="S1790" s="30"/>
      <c r="T1790" s="30"/>
      <c r="U1790" s="30"/>
      <c r="V1790" s="30"/>
      <c r="W1790" s="30"/>
      <c r="X1790" s="30"/>
      <c r="Y1790" s="30"/>
      <c r="Z1790" s="30"/>
      <c r="AA1790" s="30"/>
      <c r="AB1790" s="30"/>
      <c r="AC1790" s="30"/>
      <c r="AD1790" s="30"/>
      <c r="AE1790" s="30"/>
      <c r="AF1790" s="30"/>
      <c r="AG1790" s="30"/>
      <c r="AH1790" s="30"/>
      <c r="AI1790" s="30"/>
      <c r="AJ1790" s="30"/>
      <c r="AK1790" s="30"/>
      <c r="AL1790" s="30"/>
      <c r="AM1790" s="30"/>
      <c r="AN1790" s="30"/>
      <c r="AO1790" s="30"/>
      <c r="AP1790" s="30"/>
      <c r="AQ1790" s="30"/>
      <c r="AR1790" s="30"/>
      <c r="AS1790" s="30"/>
      <c r="AT1790" s="30"/>
      <c r="AU1790" s="30"/>
      <c r="AV1790" s="30"/>
      <c r="AW1790" s="30"/>
      <c r="AX1790" s="30"/>
      <c r="AY1790" s="30"/>
      <c r="AZ1790" s="30"/>
      <c r="BA1790" s="30"/>
      <c r="BB1790" s="30"/>
      <c r="BC1790" s="30"/>
      <c r="BD1790" s="30"/>
      <c r="BE1790" s="30"/>
      <c r="BF1790" s="30"/>
      <c r="BG1790" s="30"/>
      <c r="BH1790" s="30"/>
      <c r="BI1790" s="30"/>
      <c r="BJ1790" s="30"/>
      <c r="BK1790" s="30"/>
      <c r="BL1790" s="30"/>
      <c r="BM1790" s="30"/>
      <c r="BN1790" s="30"/>
      <c r="BO1790" s="30"/>
      <c r="BP1790" s="30"/>
      <c r="BQ1790" s="30"/>
      <c r="BR1790" s="30"/>
      <c r="BS1790" s="30"/>
      <c r="BT1790" s="30"/>
      <c r="BU1790" s="30"/>
      <c r="BV1790" s="30"/>
      <c r="BW1790" s="30"/>
      <c r="BX1790" s="30"/>
      <c r="BY1790" s="30"/>
      <c r="BZ1790" s="30"/>
      <c r="CA1790" s="30"/>
      <c r="CB1790" s="30"/>
      <c r="CC1790" s="30"/>
      <c r="CD1790" s="30"/>
      <c r="CE1790" s="30"/>
      <c r="CF1790" s="30"/>
      <c r="CG1790" s="30"/>
      <c r="CH1790" s="30"/>
      <c r="CI1790" s="30"/>
      <c r="CJ1790" s="30"/>
      <c r="CK1790" s="30"/>
      <c r="CL1790" s="30"/>
      <c r="CM1790" s="30"/>
      <c r="CN1790" s="30"/>
      <c r="CO1790" s="30"/>
      <c r="CP1790" s="30"/>
      <c r="CQ1790" s="30"/>
      <c r="CR1790" s="30"/>
    </row>
    <row r="1791" spans="1:96" x14ac:dyDescent="0.25">
      <c r="A1791" s="30" t="s">
        <v>747</v>
      </c>
      <c r="B1791" s="30">
        <v>8452</v>
      </c>
      <c r="C1791" s="30" t="s">
        <v>2996</v>
      </c>
      <c r="D1791" s="30">
        <v>2570</v>
      </c>
      <c r="E1791" s="30"/>
      <c r="F1791" s="30"/>
      <c r="G1791" s="30"/>
      <c r="H1791" s="30"/>
      <c r="I1791" s="30"/>
      <c r="J1791" s="30"/>
      <c r="K1791" s="30"/>
      <c r="L1791" s="30"/>
      <c r="M1791" s="30"/>
      <c r="N1791" s="30"/>
      <c r="O1791" s="30"/>
      <c r="P1791" s="30"/>
      <c r="Q1791" s="30"/>
      <c r="R1791" s="30"/>
      <c r="S1791" s="30"/>
      <c r="T1791" s="30"/>
      <c r="U1791" s="30"/>
      <c r="V1791" s="30"/>
      <c r="W1791" s="30"/>
      <c r="X1791" s="30"/>
      <c r="Y1791" s="30"/>
      <c r="Z1791" s="30"/>
      <c r="AA1791" s="30"/>
      <c r="AB1791" s="30"/>
      <c r="AC1791" s="30"/>
      <c r="AD1791" s="30"/>
      <c r="AE1791" s="30"/>
      <c r="AF1791" s="30"/>
      <c r="AG1791" s="30"/>
      <c r="AH1791" s="30"/>
      <c r="AI1791" s="30"/>
      <c r="AJ1791" s="30"/>
      <c r="AK1791" s="30"/>
      <c r="AL1791" s="30"/>
      <c r="AM1791" s="30"/>
      <c r="AN1791" s="30"/>
      <c r="AO1791" s="30"/>
      <c r="AP1791" s="30"/>
      <c r="AQ1791" s="30"/>
      <c r="AR1791" s="30"/>
      <c r="AS1791" s="30"/>
      <c r="AT1791" s="30"/>
      <c r="AU1791" s="30"/>
      <c r="AV1791" s="30"/>
      <c r="AW1791" s="30"/>
      <c r="AX1791" s="30"/>
      <c r="AY1791" s="30"/>
      <c r="AZ1791" s="30"/>
      <c r="BA1791" s="30"/>
      <c r="BB1791" s="30"/>
      <c r="BC1791" s="30"/>
      <c r="BD1791" s="30"/>
      <c r="BE1791" s="30"/>
      <c r="BF1791" s="30"/>
      <c r="BG1791" s="30"/>
      <c r="BH1791" s="30"/>
      <c r="BI1791" s="30"/>
      <c r="BJ1791" s="30"/>
      <c r="BK1791" s="30"/>
      <c r="BL1791" s="30"/>
      <c r="BM1791" s="30"/>
      <c r="BN1791" s="30"/>
      <c r="BO1791" s="30"/>
      <c r="BP1791" s="30"/>
      <c r="BQ1791" s="30"/>
      <c r="BR1791" s="30"/>
      <c r="BS1791" s="30"/>
      <c r="BT1791" s="30"/>
      <c r="BU1791" s="30"/>
      <c r="BV1791" s="30"/>
      <c r="BW1791" s="30"/>
      <c r="BX1791" s="30"/>
      <c r="BY1791" s="30"/>
      <c r="BZ1791" s="30"/>
      <c r="CA1791" s="30"/>
      <c r="CB1791" s="30"/>
      <c r="CC1791" s="30"/>
      <c r="CD1791" s="30"/>
      <c r="CE1791" s="30"/>
      <c r="CF1791" s="30"/>
      <c r="CG1791" s="30"/>
      <c r="CH1791" s="30"/>
      <c r="CI1791" s="30"/>
      <c r="CJ1791" s="30"/>
      <c r="CK1791" s="30"/>
      <c r="CL1791" s="30"/>
      <c r="CM1791" s="30"/>
      <c r="CN1791" s="30"/>
      <c r="CO1791" s="30"/>
      <c r="CP1791" s="30"/>
      <c r="CQ1791" s="30"/>
      <c r="CR1791" s="30"/>
    </row>
    <row r="1792" spans="1:96" x14ac:dyDescent="0.25">
      <c r="A1792" s="30" t="s">
        <v>748</v>
      </c>
      <c r="B1792" s="30">
        <v>8456</v>
      </c>
      <c r="C1792" s="30" t="s">
        <v>2996</v>
      </c>
      <c r="D1792" s="30">
        <v>2570</v>
      </c>
      <c r="E1792" s="30"/>
      <c r="F1792" s="30"/>
      <c r="G1792" s="30"/>
      <c r="H1792" s="30"/>
      <c r="I1792" s="30"/>
      <c r="J1792" s="30"/>
      <c r="K1792" s="30"/>
      <c r="L1792" s="30"/>
      <c r="M1792" s="30"/>
      <c r="N1792" s="30"/>
      <c r="O1792" s="30"/>
      <c r="P1792" s="30"/>
      <c r="Q1792" s="30"/>
      <c r="R1792" s="30"/>
      <c r="S1792" s="30"/>
      <c r="T1792" s="30"/>
      <c r="U1792" s="30"/>
      <c r="V1792" s="30"/>
      <c r="W1792" s="30"/>
      <c r="X1792" s="30"/>
      <c r="Y1792" s="30"/>
      <c r="Z1792" s="30"/>
      <c r="AA1792" s="30"/>
      <c r="AB1792" s="30"/>
      <c r="AC1792" s="30"/>
      <c r="AD1792" s="30"/>
      <c r="AE1792" s="30"/>
      <c r="AF1792" s="30"/>
      <c r="AG1792" s="30"/>
      <c r="AH1792" s="30"/>
      <c r="AI1792" s="30"/>
      <c r="AJ1792" s="30"/>
      <c r="AK1792" s="30"/>
      <c r="AL1792" s="30"/>
      <c r="AM1792" s="30"/>
      <c r="AN1792" s="30"/>
      <c r="AO1792" s="30"/>
      <c r="AP1792" s="30"/>
      <c r="AQ1792" s="30"/>
      <c r="AR1792" s="30"/>
      <c r="AS1792" s="30"/>
      <c r="AT1792" s="30"/>
      <c r="AU1792" s="30"/>
      <c r="AV1792" s="30"/>
      <c r="AW1792" s="30"/>
      <c r="AX1792" s="30"/>
      <c r="AY1792" s="30"/>
      <c r="AZ1792" s="30"/>
      <c r="BA1792" s="30"/>
      <c r="BB1792" s="30"/>
      <c r="BC1792" s="30"/>
      <c r="BD1792" s="30"/>
      <c r="BE1792" s="30"/>
      <c r="BF1792" s="30"/>
      <c r="BG1792" s="30"/>
      <c r="BH1792" s="30"/>
      <c r="BI1792" s="30"/>
      <c r="BJ1792" s="30"/>
      <c r="BK1792" s="30"/>
      <c r="BL1792" s="30"/>
      <c r="BM1792" s="30"/>
      <c r="BN1792" s="30"/>
      <c r="BO1792" s="30"/>
      <c r="BP1792" s="30"/>
      <c r="BQ1792" s="30"/>
      <c r="BR1792" s="30"/>
      <c r="BS1792" s="30"/>
      <c r="BT1792" s="30"/>
      <c r="BU1792" s="30"/>
      <c r="BV1792" s="30"/>
      <c r="BW1792" s="30"/>
      <c r="BX1792" s="30"/>
      <c r="BY1792" s="30"/>
      <c r="BZ1792" s="30"/>
      <c r="CA1792" s="30"/>
      <c r="CB1792" s="30"/>
      <c r="CC1792" s="30"/>
      <c r="CD1792" s="30"/>
      <c r="CE1792" s="30"/>
      <c r="CF1792" s="30"/>
      <c r="CG1792" s="30"/>
      <c r="CH1792" s="30"/>
      <c r="CI1792" s="30"/>
      <c r="CJ1792" s="30"/>
      <c r="CK1792" s="30"/>
      <c r="CL1792" s="30"/>
      <c r="CM1792" s="30"/>
      <c r="CN1792" s="30"/>
      <c r="CO1792" s="30"/>
      <c r="CP1792" s="30"/>
      <c r="CQ1792" s="30"/>
      <c r="CR1792" s="30"/>
    </row>
    <row r="1793" spans="1:96" x14ac:dyDescent="0.25">
      <c r="A1793" s="30" t="s">
        <v>749</v>
      </c>
      <c r="B1793" s="30">
        <v>657</v>
      </c>
      <c r="C1793" s="30" t="s">
        <v>2702</v>
      </c>
      <c r="D1793" s="30">
        <v>8001</v>
      </c>
      <c r="E1793" s="30"/>
      <c r="F1793" s="30"/>
      <c r="G1793" s="30"/>
      <c r="H1793" s="30"/>
      <c r="I1793" s="30"/>
      <c r="J1793" s="30"/>
      <c r="K1793" s="30"/>
      <c r="L1793" s="30"/>
      <c r="M1793" s="30"/>
      <c r="N1793" s="30"/>
      <c r="O1793" s="30"/>
      <c r="P1793" s="30"/>
      <c r="Q1793" s="30"/>
      <c r="R1793" s="30"/>
      <c r="S1793" s="30"/>
      <c r="T1793" s="30"/>
      <c r="U1793" s="30"/>
      <c r="V1793" s="30"/>
      <c r="W1793" s="30"/>
      <c r="X1793" s="30"/>
      <c r="Y1793" s="30"/>
      <c r="Z1793" s="30"/>
      <c r="AA1793" s="30"/>
      <c r="AB1793" s="30"/>
      <c r="AC1793" s="30"/>
      <c r="AD1793" s="30"/>
      <c r="AE1793" s="30"/>
      <c r="AF1793" s="30"/>
      <c r="AG1793" s="30"/>
      <c r="AH1793" s="30"/>
      <c r="AI1793" s="30"/>
      <c r="AJ1793" s="30"/>
      <c r="AK1793" s="30"/>
      <c r="AL1793" s="30"/>
      <c r="AM1793" s="30"/>
      <c r="AN1793" s="30"/>
      <c r="AO1793" s="30"/>
      <c r="AP1793" s="30"/>
      <c r="AQ1793" s="30"/>
      <c r="AR1793" s="30"/>
      <c r="AS1793" s="30"/>
      <c r="AT1793" s="30"/>
      <c r="AU1793" s="30"/>
      <c r="AV1793" s="30"/>
      <c r="AW1793" s="30"/>
      <c r="AX1793" s="30"/>
      <c r="AY1793" s="30"/>
      <c r="AZ1793" s="30"/>
      <c r="BA1793" s="30"/>
      <c r="BB1793" s="30"/>
      <c r="BC1793" s="30"/>
      <c r="BD1793" s="30"/>
      <c r="BE1793" s="30"/>
      <c r="BF1793" s="30"/>
      <c r="BG1793" s="30"/>
      <c r="BH1793" s="30"/>
      <c r="BI1793" s="30"/>
      <c r="BJ1793" s="30"/>
      <c r="BK1793" s="30"/>
      <c r="BL1793" s="30"/>
      <c r="BM1793" s="30"/>
      <c r="BN1793" s="30"/>
      <c r="BO1793" s="30"/>
      <c r="BP1793" s="30"/>
      <c r="BQ1793" s="30"/>
      <c r="BR1793" s="30"/>
      <c r="BS1793" s="30"/>
      <c r="BT1793" s="30"/>
      <c r="BU1793" s="30"/>
      <c r="BV1793" s="30"/>
      <c r="BW1793" s="30"/>
      <c r="BX1793" s="30"/>
      <c r="BY1793" s="30"/>
      <c r="BZ1793" s="30"/>
      <c r="CA1793" s="30"/>
      <c r="CB1793" s="30"/>
      <c r="CC1793" s="30"/>
      <c r="CD1793" s="30"/>
      <c r="CE1793" s="30"/>
      <c r="CF1793" s="30"/>
      <c r="CG1793" s="30"/>
      <c r="CH1793" s="30"/>
      <c r="CI1793" s="30"/>
      <c r="CJ1793" s="30"/>
      <c r="CK1793" s="30"/>
      <c r="CL1793" s="30"/>
      <c r="CM1793" s="30"/>
      <c r="CN1793" s="30"/>
      <c r="CO1793" s="30"/>
      <c r="CP1793" s="30"/>
      <c r="CQ1793" s="30"/>
      <c r="CR1793" s="30"/>
    </row>
    <row r="1794" spans="1:96" x14ac:dyDescent="0.25">
      <c r="A1794" s="30" t="s">
        <v>750</v>
      </c>
      <c r="B1794" s="30">
        <v>4346</v>
      </c>
      <c r="C1794" s="30" t="s">
        <v>2906</v>
      </c>
      <c r="D1794" s="30">
        <v>990</v>
      </c>
      <c r="E1794" s="30"/>
      <c r="F1794" s="30"/>
      <c r="G1794" s="30"/>
      <c r="H1794" s="30"/>
      <c r="I1794" s="30"/>
      <c r="J1794" s="30"/>
      <c r="K1794" s="30"/>
      <c r="L1794" s="30"/>
      <c r="M1794" s="30"/>
      <c r="N1794" s="30"/>
      <c r="O1794" s="30"/>
      <c r="P1794" s="30"/>
      <c r="Q1794" s="30"/>
      <c r="R1794" s="30"/>
      <c r="S1794" s="30"/>
      <c r="T1794" s="30"/>
      <c r="U1794" s="30"/>
      <c r="V1794" s="30"/>
      <c r="W1794" s="30"/>
      <c r="X1794" s="30"/>
      <c r="Y1794" s="30"/>
      <c r="Z1794" s="30"/>
      <c r="AA1794" s="30"/>
      <c r="AB1794" s="30"/>
      <c r="AC1794" s="30"/>
      <c r="AD1794" s="30"/>
      <c r="AE1794" s="30"/>
      <c r="AF1794" s="30"/>
      <c r="AG1794" s="30"/>
      <c r="AH1794" s="30"/>
      <c r="AI1794" s="30"/>
      <c r="AJ1794" s="30"/>
      <c r="AK1794" s="30"/>
      <c r="AL1794" s="30"/>
      <c r="AM1794" s="30"/>
      <c r="AN1794" s="30"/>
      <c r="AO1794" s="30"/>
      <c r="AP1794" s="30"/>
      <c r="AQ1794" s="30"/>
      <c r="AR1794" s="30"/>
      <c r="AS1794" s="30"/>
      <c r="AT1794" s="30"/>
      <c r="AU1794" s="30"/>
      <c r="AV1794" s="30"/>
      <c r="AW1794" s="30"/>
      <c r="AX1794" s="30"/>
      <c r="AY1794" s="30"/>
      <c r="AZ1794" s="30"/>
      <c r="BA1794" s="30"/>
      <c r="BB1794" s="30"/>
      <c r="BC1794" s="30"/>
      <c r="BD1794" s="30"/>
      <c r="BE1794" s="30"/>
      <c r="BF1794" s="30"/>
      <c r="BG1794" s="30"/>
      <c r="BH1794" s="30"/>
      <c r="BI1794" s="30"/>
      <c r="BJ1794" s="30"/>
      <c r="BK1794" s="30"/>
      <c r="BL1794" s="30"/>
      <c r="BM1794" s="30"/>
      <c r="BN1794" s="30"/>
      <c r="BO1794" s="30"/>
      <c r="BP1794" s="30"/>
      <c r="BQ1794" s="30"/>
      <c r="BR1794" s="30"/>
      <c r="BS1794" s="30"/>
      <c r="BT1794" s="30"/>
      <c r="BU1794" s="30"/>
      <c r="BV1794" s="30"/>
      <c r="BW1794" s="30"/>
      <c r="BX1794" s="30"/>
      <c r="BY1794" s="30"/>
      <c r="BZ1794" s="30"/>
      <c r="CA1794" s="30"/>
      <c r="CB1794" s="30"/>
      <c r="CC1794" s="30"/>
      <c r="CD1794" s="30"/>
      <c r="CE1794" s="30"/>
      <c r="CF1794" s="30"/>
      <c r="CG1794" s="30"/>
      <c r="CH1794" s="30"/>
      <c r="CI1794" s="30"/>
      <c r="CJ1794" s="30"/>
      <c r="CK1794" s="30"/>
      <c r="CL1794" s="30"/>
      <c r="CM1794" s="30"/>
      <c r="CN1794" s="30"/>
      <c r="CO1794" s="30"/>
      <c r="CP1794" s="30"/>
      <c r="CQ1794" s="30"/>
      <c r="CR1794" s="30"/>
    </row>
    <row r="1795" spans="1:96" x14ac:dyDescent="0.25">
      <c r="A1795" s="30" t="s">
        <v>751</v>
      </c>
      <c r="B1795" s="30">
        <v>2410</v>
      </c>
      <c r="C1795" s="30" t="s">
        <v>2641</v>
      </c>
      <c r="D1795" s="30">
        <v>20</v>
      </c>
      <c r="E1795" s="30"/>
      <c r="F1795" s="30"/>
      <c r="G1795" s="30"/>
      <c r="H1795" s="30"/>
      <c r="I1795" s="30"/>
      <c r="J1795" s="30"/>
      <c r="K1795" s="30"/>
      <c r="L1795" s="30"/>
      <c r="M1795" s="30"/>
      <c r="N1795" s="30"/>
      <c r="O1795" s="30"/>
      <c r="P1795" s="30"/>
      <c r="Q1795" s="30"/>
      <c r="R1795" s="30"/>
      <c r="S1795" s="30"/>
      <c r="T1795" s="30"/>
      <c r="U1795" s="30"/>
      <c r="V1795" s="30"/>
      <c r="W1795" s="30"/>
      <c r="X1795" s="30"/>
      <c r="Y1795" s="30"/>
      <c r="Z1795" s="30"/>
      <c r="AA1795" s="30"/>
      <c r="AB1795" s="30"/>
      <c r="AC1795" s="30"/>
      <c r="AD1795" s="30"/>
      <c r="AE1795" s="30"/>
      <c r="AF1795" s="30"/>
      <c r="AG1795" s="30"/>
      <c r="AH1795" s="30"/>
      <c r="AI1795" s="30"/>
      <c r="AJ1795" s="30"/>
      <c r="AK1795" s="30"/>
      <c r="AL1795" s="30"/>
      <c r="AM1795" s="30"/>
      <c r="AN1795" s="30"/>
      <c r="AO1795" s="30"/>
      <c r="AP1795" s="30"/>
      <c r="AQ1795" s="30"/>
      <c r="AR1795" s="30"/>
      <c r="AS1795" s="30"/>
      <c r="AT1795" s="30"/>
      <c r="AU1795" s="30"/>
      <c r="AV1795" s="30"/>
      <c r="AW1795" s="30"/>
      <c r="AX1795" s="30"/>
      <c r="AY1795" s="30"/>
      <c r="AZ1795" s="30"/>
      <c r="BA1795" s="30"/>
      <c r="BB1795" s="30"/>
      <c r="BC1795" s="30"/>
      <c r="BD1795" s="30"/>
      <c r="BE1795" s="30"/>
      <c r="BF1795" s="30"/>
      <c r="BG1795" s="30"/>
      <c r="BH1795" s="30"/>
      <c r="BI1795" s="30"/>
      <c r="BJ1795" s="30"/>
      <c r="BK1795" s="30"/>
      <c r="BL1795" s="30"/>
      <c r="BM1795" s="30"/>
      <c r="BN1795" s="30"/>
      <c r="BO1795" s="30"/>
      <c r="BP1795" s="30"/>
      <c r="BQ1795" s="30"/>
      <c r="BR1795" s="30"/>
      <c r="BS1795" s="30"/>
      <c r="BT1795" s="30"/>
      <c r="BU1795" s="30"/>
      <c r="BV1795" s="30"/>
      <c r="BW1795" s="30"/>
      <c r="BX1795" s="30"/>
      <c r="BY1795" s="30"/>
      <c r="BZ1795" s="30"/>
      <c r="CA1795" s="30"/>
      <c r="CB1795" s="30"/>
      <c r="CC1795" s="30"/>
      <c r="CD1795" s="30"/>
      <c r="CE1795" s="30"/>
      <c r="CF1795" s="30"/>
      <c r="CG1795" s="30"/>
      <c r="CH1795" s="30"/>
      <c r="CI1795" s="30"/>
      <c r="CJ1795" s="30"/>
      <c r="CK1795" s="30"/>
      <c r="CL1795" s="30"/>
      <c r="CM1795" s="30"/>
      <c r="CN1795" s="30"/>
      <c r="CO1795" s="30"/>
      <c r="CP1795" s="30"/>
      <c r="CQ1795" s="30"/>
      <c r="CR1795" s="30"/>
    </row>
    <row r="1796" spans="1:96" x14ac:dyDescent="0.25">
      <c r="A1796" s="30" t="s">
        <v>752</v>
      </c>
      <c r="B1796" s="30">
        <v>8460</v>
      </c>
      <c r="C1796" s="30" t="s">
        <v>2764</v>
      </c>
      <c r="D1796" s="30">
        <v>1550</v>
      </c>
      <c r="E1796" s="30"/>
      <c r="F1796" s="30"/>
      <c r="G1796" s="30"/>
      <c r="H1796" s="30"/>
      <c r="I1796" s="30"/>
      <c r="J1796" s="30"/>
      <c r="K1796" s="30"/>
      <c r="L1796" s="30"/>
      <c r="M1796" s="30"/>
      <c r="N1796" s="30"/>
      <c r="O1796" s="30"/>
      <c r="P1796" s="30"/>
      <c r="Q1796" s="30"/>
      <c r="R1796" s="30"/>
      <c r="S1796" s="30"/>
      <c r="T1796" s="30"/>
      <c r="U1796" s="30"/>
      <c r="V1796" s="30"/>
      <c r="W1796" s="30"/>
      <c r="X1796" s="30"/>
      <c r="Y1796" s="30"/>
      <c r="Z1796" s="30"/>
      <c r="AA1796" s="30"/>
      <c r="AB1796" s="30"/>
      <c r="AC1796" s="30"/>
      <c r="AD1796" s="30"/>
      <c r="AE1796" s="30"/>
      <c r="AF1796" s="30"/>
      <c r="AG1796" s="30"/>
      <c r="AH1796" s="30"/>
      <c r="AI1796" s="30"/>
      <c r="AJ1796" s="30"/>
      <c r="AK1796" s="30"/>
      <c r="AL1796" s="30"/>
      <c r="AM1796" s="30"/>
      <c r="AN1796" s="30"/>
      <c r="AO1796" s="30"/>
      <c r="AP1796" s="30"/>
      <c r="AQ1796" s="30"/>
      <c r="AR1796" s="30"/>
      <c r="AS1796" s="30"/>
      <c r="AT1796" s="30"/>
      <c r="AU1796" s="30"/>
      <c r="AV1796" s="30"/>
      <c r="AW1796" s="30"/>
      <c r="AX1796" s="30"/>
      <c r="AY1796" s="30"/>
      <c r="AZ1796" s="30"/>
      <c r="BA1796" s="30"/>
      <c r="BB1796" s="30"/>
      <c r="BC1796" s="30"/>
      <c r="BD1796" s="30"/>
      <c r="BE1796" s="30"/>
      <c r="BF1796" s="30"/>
      <c r="BG1796" s="30"/>
      <c r="BH1796" s="30"/>
      <c r="BI1796" s="30"/>
      <c r="BJ1796" s="30"/>
      <c r="BK1796" s="30"/>
      <c r="BL1796" s="30"/>
      <c r="BM1796" s="30"/>
      <c r="BN1796" s="30"/>
      <c r="BO1796" s="30"/>
      <c r="BP1796" s="30"/>
      <c r="BQ1796" s="30"/>
      <c r="BR1796" s="30"/>
      <c r="BS1796" s="30"/>
      <c r="BT1796" s="30"/>
      <c r="BU1796" s="30"/>
      <c r="BV1796" s="30"/>
      <c r="BW1796" s="30"/>
      <c r="BX1796" s="30"/>
      <c r="BY1796" s="30"/>
      <c r="BZ1796" s="30"/>
      <c r="CA1796" s="30"/>
      <c r="CB1796" s="30"/>
      <c r="CC1796" s="30"/>
      <c r="CD1796" s="30"/>
      <c r="CE1796" s="30"/>
      <c r="CF1796" s="30"/>
      <c r="CG1796" s="30"/>
      <c r="CH1796" s="30"/>
      <c r="CI1796" s="30"/>
      <c r="CJ1796" s="30"/>
      <c r="CK1796" s="30"/>
      <c r="CL1796" s="30"/>
      <c r="CM1796" s="30"/>
      <c r="CN1796" s="30"/>
      <c r="CO1796" s="30"/>
      <c r="CP1796" s="30"/>
      <c r="CQ1796" s="30"/>
      <c r="CR1796" s="30"/>
    </row>
    <row r="1797" spans="1:96" x14ac:dyDescent="0.25">
      <c r="A1797" s="30" t="s">
        <v>753</v>
      </c>
      <c r="B1797" s="30">
        <v>8466</v>
      </c>
      <c r="C1797" s="30" t="s">
        <v>2651</v>
      </c>
      <c r="D1797" s="30">
        <v>1010</v>
      </c>
      <c r="E1797" s="30"/>
      <c r="F1797" s="30"/>
      <c r="G1797" s="30"/>
      <c r="H1797" s="30"/>
      <c r="I1797" s="30"/>
      <c r="J1797" s="30"/>
      <c r="K1797" s="30"/>
      <c r="L1797" s="30"/>
      <c r="M1797" s="30"/>
      <c r="N1797" s="30"/>
      <c r="O1797" s="30"/>
      <c r="P1797" s="30"/>
      <c r="Q1797" s="30"/>
      <c r="R1797" s="30"/>
      <c r="S1797" s="30"/>
      <c r="T1797" s="30"/>
      <c r="U1797" s="30"/>
      <c r="V1797" s="30"/>
      <c r="W1797" s="30"/>
      <c r="X1797" s="30"/>
      <c r="Y1797" s="30"/>
      <c r="Z1797" s="30"/>
      <c r="AA1797" s="30"/>
      <c r="AB1797" s="30"/>
      <c r="AC1797" s="30"/>
      <c r="AD1797" s="30"/>
      <c r="AE1797" s="30"/>
      <c r="AF1797" s="30"/>
      <c r="AG1797" s="30"/>
      <c r="AH1797" s="30"/>
      <c r="AI1797" s="30"/>
      <c r="AJ1797" s="30"/>
      <c r="AK1797" s="30"/>
      <c r="AL1797" s="30"/>
      <c r="AM1797" s="30"/>
      <c r="AN1797" s="30"/>
      <c r="AO1797" s="30"/>
      <c r="AP1797" s="30"/>
      <c r="AQ1797" s="30"/>
      <c r="AR1797" s="30"/>
      <c r="AS1797" s="30"/>
      <c r="AT1797" s="30"/>
      <c r="AU1797" s="30"/>
      <c r="AV1797" s="30"/>
      <c r="AW1797" s="30"/>
      <c r="AX1797" s="30"/>
      <c r="AY1797" s="30"/>
      <c r="AZ1797" s="30"/>
      <c r="BA1797" s="30"/>
      <c r="BB1797" s="30"/>
      <c r="BC1797" s="30"/>
      <c r="BD1797" s="30"/>
      <c r="BE1797" s="30"/>
      <c r="BF1797" s="30"/>
      <c r="BG1797" s="30"/>
      <c r="BH1797" s="30"/>
      <c r="BI1797" s="30"/>
      <c r="BJ1797" s="30"/>
      <c r="BK1797" s="30"/>
      <c r="BL1797" s="30"/>
      <c r="BM1797" s="30"/>
      <c r="BN1797" s="30"/>
      <c r="BO1797" s="30"/>
      <c r="BP1797" s="30"/>
      <c r="BQ1797" s="30"/>
      <c r="BR1797" s="30"/>
      <c r="BS1797" s="30"/>
      <c r="BT1797" s="30"/>
      <c r="BU1797" s="30"/>
      <c r="BV1797" s="30"/>
      <c r="BW1797" s="30"/>
      <c r="BX1797" s="30"/>
      <c r="BY1797" s="30"/>
      <c r="BZ1797" s="30"/>
      <c r="CA1797" s="30"/>
      <c r="CB1797" s="30"/>
      <c r="CC1797" s="30"/>
      <c r="CD1797" s="30"/>
      <c r="CE1797" s="30"/>
      <c r="CF1797" s="30"/>
      <c r="CG1797" s="30"/>
      <c r="CH1797" s="30"/>
      <c r="CI1797" s="30"/>
      <c r="CJ1797" s="30"/>
      <c r="CK1797" s="30"/>
      <c r="CL1797" s="30"/>
      <c r="CM1797" s="30"/>
      <c r="CN1797" s="30"/>
      <c r="CO1797" s="30"/>
      <c r="CP1797" s="30"/>
      <c r="CQ1797" s="30"/>
      <c r="CR1797" s="30"/>
    </row>
    <row r="1798" spans="1:96" x14ac:dyDescent="0.25">
      <c r="A1798" s="30" t="s">
        <v>754</v>
      </c>
      <c r="B1798" s="30">
        <v>8462</v>
      </c>
      <c r="C1798" s="30" t="s">
        <v>2712</v>
      </c>
      <c r="D1798" s="30">
        <v>2000</v>
      </c>
      <c r="E1798" s="30"/>
      <c r="F1798" s="30"/>
      <c r="G1798" s="30"/>
      <c r="H1798" s="30"/>
      <c r="I1798" s="30"/>
      <c r="J1798" s="30"/>
      <c r="K1798" s="30"/>
      <c r="L1798" s="30"/>
      <c r="M1798" s="30"/>
      <c r="N1798" s="30"/>
      <c r="O1798" s="30"/>
      <c r="P1798" s="30"/>
      <c r="Q1798" s="30"/>
      <c r="R1798" s="30"/>
      <c r="S1798" s="30"/>
      <c r="T1798" s="30"/>
      <c r="U1798" s="30"/>
      <c r="V1798" s="30"/>
      <c r="W1798" s="30"/>
      <c r="X1798" s="30"/>
      <c r="Y1798" s="30"/>
      <c r="Z1798" s="30"/>
      <c r="AA1798" s="30"/>
      <c r="AB1798" s="30"/>
      <c r="AC1798" s="30"/>
      <c r="AD1798" s="30"/>
      <c r="AE1798" s="30"/>
      <c r="AF1798" s="30"/>
      <c r="AG1798" s="30"/>
      <c r="AH1798" s="30"/>
      <c r="AI1798" s="30"/>
      <c r="AJ1798" s="30"/>
      <c r="AK1798" s="30"/>
      <c r="AL1798" s="30"/>
      <c r="AM1798" s="30"/>
      <c r="AN1798" s="30"/>
      <c r="AO1798" s="30"/>
      <c r="AP1798" s="30"/>
      <c r="AQ1798" s="30"/>
      <c r="AR1798" s="30"/>
      <c r="AS1798" s="30"/>
      <c r="AT1798" s="30"/>
      <c r="AU1798" s="30"/>
      <c r="AV1798" s="30"/>
      <c r="AW1798" s="30"/>
      <c r="AX1798" s="30"/>
      <c r="AY1798" s="30"/>
      <c r="AZ1798" s="30"/>
      <c r="BA1798" s="30"/>
      <c r="BB1798" s="30"/>
      <c r="BC1798" s="30"/>
      <c r="BD1798" s="30"/>
      <c r="BE1798" s="30"/>
      <c r="BF1798" s="30"/>
      <c r="BG1798" s="30"/>
      <c r="BH1798" s="30"/>
      <c r="BI1798" s="30"/>
      <c r="BJ1798" s="30"/>
      <c r="BK1798" s="30"/>
      <c r="BL1798" s="30"/>
      <c r="BM1798" s="30"/>
      <c r="BN1798" s="30"/>
      <c r="BO1798" s="30"/>
      <c r="BP1798" s="30"/>
      <c r="BQ1798" s="30"/>
      <c r="BR1798" s="30"/>
      <c r="BS1798" s="30"/>
      <c r="BT1798" s="30"/>
      <c r="BU1798" s="30"/>
      <c r="BV1798" s="30"/>
      <c r="BW1798" s="30"/>
      <c r="BX1798" s="30"/>
      <c r="BY1798" s="30"/>
      <c r="BZ1798" s="30"/>
      <c r="CA1798" s="30"/>
      <c r="CB1798" s="30"/>
      <c r="CC1798" s="30"/>
      <c r="CD1798" s="30"/>
      <c r="CE1798" s="30"/>
      <c r="CF1798" s="30"/>
      <c r="CG1798" s="30"/>
      <c r="CH1798" s="30"/>
      <c r="CI1798" s="30"/>
      <c r="CJ1798" s="30"/>
      <c r="CK1798" s="30"/>
      <c r="CL1798" s="30"/>
      <c r="CM1798" s="30"/>
      <c r="CN1798" s="30"/>
      <c r="CO1798" s="30"/>
      <c r="CP1798" s="30"/>
      <c r="CQ1798" s="30"/>
      <c r="CR1798" s="30"/>
    </row>
    <row r="1799" spans="1:96" x14ac:dyDescent="0.25">
      <c r="A1799" s="30" t="s">
        <v>755</v>
      </c>
      <c r="B1799" s="30">
        <v>8779</v>
      </c>
      <c r="C1799" s="30" t="s">
        <v>2649</v>
      </c>
      <c r="D1799" s="30">
        <v>1040</v>
      </c>
      <c r="E1799" s="30"/>
      <c r="F1799" s="30"/>
      <c r="G1799" s="30"/>
      <c r="H1799" s="30"/>
      <c r="I1799" s="30"/>
      <c r="J1799" s="30"/>
      <c r="K1799" s="30"/>
      <c r="L1799" s="30"/>
      <c r="M1799" s="30"/>
      <c r="N1799" s="30"/>
      <c r="O1799" s="30"/>
      <c r="P1799" s="30"/>
      <c r="Q1799" s="30"/>
      <c r="R1799" s="30"/>
      <c r="S1799" s="30"/>
      <c r="T1799" s="30"/>
      <c r="U1799" s="30"/>
      <c r="V1799" s="30"/>
      <c r="W1799" s="30"/>
      <c r="X1799" s="30"/>
      <c r="Y1799" s="30"/>
      <c r="Z1799" s="30"/>
      <c r="AA1799" s="30"/>
      <c r="AB1799" s="30"/>
      <c r="AC1799" s="30"/>
      <c r="AD1799" s="30"/>
      <c r="AE1799" s="30"/>
      <c r="AF1799" s="30"/>
      <c r="AG1799" s="30"/>
      <c r="AH1799" s="30"/>
      <c r="AI1799" s="30"/>
      <c r="AJ1799" s="30"/>
      <c r="AK1799" s="30"/>
      <c r="AL1799" s="30"/>
      <c r="AM1799" s="30"/>
      <c r="AN1799" s="30"/>
      <c r="AO1799" s="30"/>
      <c r="AP1799" s="30"/>
      <c r="AQ1799" s="30"/>
      <c r="AR1799" s="30"/>
      <c r="AS1799" s="30"/>
      <c r="AT1799" s="30"/>
      <c r="AU1799" s="30"/>
      <c r="AV1799" s="30"/>
      <c r="AW1799" s="30"/>
      <c r="AX1799" s="30"/>
      <c r="AY1799" s="30"/>
      <c r="AZ1799" s="30"/>
      <c r="BA1799" s="30"/>
      <c r="BB1799" s="30"/>
      <c r="BC1799" s="30"/>
      <c r="BD1799" s="30"/>
      <c r="BE1799" s="30"/>
      <c r="BF1799" s="30"/>
      <c r="BG1799" s="30"/>
      <c r="BH1799" s="30"/>
      <c r="BI1799" s="30"/>
      <c r="BJ1799" s="30"/>
      <c r="BK1799" s="30"/>
      <c r="BL1799" s="30"/>
      <c r="BM1799" s="30"/>
      <c r="BN1799" s="30"/>
      <c r="BO1799" s="30"/>
      <c r="BP1799" s="30"/>
      <c r="BQ1799" s="30"/>
      <c r="BR1799" s="30"/>
      <c r="BS1799" s="30"/>
      <c r="BT1799" s="30"/>
      <c r="BU1799" s="30"/>
      <c r="BV1799" s="30"/>
      <c r="BW1799" s="30"/>
      <c r="BX1799" s="30"/>
      <c r="BY1799" s="30"/>
      <c r="BZ1799" s="30"/>
      <c r="CA1799" s="30"/>
      <c r="CB1799" s="30"/>
      <c r="CC1799" s="30"/>
      <c r="CD1799" s="30"/>
      <c r="CE1799" s="30"/>
      <c r="CF1799" s="30"/>
      <c r="CG1799" s="30"/>
      <c r="CH1799" s="30"/>
      <c r="CI1799" s="30"/>
      <c r="CJ1799" s="30"/>
      <c r="CK1799" s="30"/>
      <c r="CL1799" s="30"/>
      <c r="CM1799" s="30"/>
      <c r="CN1799" s="30"/>
      <c r="CO1799" s="30"/>
      <c r="CP1799" s="30"/>
      <c r="CQ1799" s="30"/>
      <c r="CR1799" s="30"/>
    </row>
    <row r="1800" spans="1:96" x14ac:dyDescent="0.25">
      <c r="A1800" s="30" t="s">
        <v>756</v>
      </c>
      <c r="B1800" s="30">
        <v>8776</v>
      </c>
      <c r="C1800" s="30" t="s">
        <v>2642</v>
      </c>
      <c r="D1800" s="30">
        <v>880</v>
      </c>
      <c r="E1800" s="30"/>
      <c r="F1800" s="30"/>
      <c r="G1800" s="30"/>
      <c r="H1800" s="30"/>
      <c r="I1800" s="30"/>
      <c r="J1800" s="30"/>
      <c r="K1800" s="30"/>
      <c r="L1800" s="30"/>
      <c r="M1800" s="30"/>
      <c r="N1800" s="30"/>
      <c r="O1800" s="30"/>
      <c r="P1800" s="30"/>
      <c r="Q1800" s="30"/>
      <c r="R1800" s="30"/>
      <c r="S1800" s="30"/>
      <c r="T1800" s="30"/>
      <c r="U1800" s="30"/>
      <c r="V1800" s="30"/>
      <c r="W1800" s="30"/>
      <c r="X1800" s="30"/>
      <c r="Y1800" s="30"/>
      <c r="Z1800" s="30"/>
      <c r="AA1800" s="30"/>
      <c r="AB1800" s="30"/>
      <c r="AC1800" s="30"/>
      <c r="AD1800" s="30"/>
      <c r="AE1800" s="30"/>
      <c r="AF1800" s="30"/>
      <c r="AG1800" s="30"/>
      <c r="AH1800" s="30"/>
      <c r="AI1800" s="30"/>
      <c r="AJ1800" s="30"/>
      <c r="AK1800" s="30"/>
      <c r="AL1800" s="30"/>
      <c r="AM1800" s="30"/>
      <c r="AN1800" s="30"/>
      <c r="AO1800" s="30"/>
      <c r="AP1800" s="30"/>
      <c r="AQ1800" s="30"/>
      <c r="AR1800" s="30"/>
      <c r="AS1800" s="30"/>
      <c r="AT1800" s="30"/>
      <c r="AU1800" s="30"/>
      <c r="AV1800" s="30"/>
      <c r="AW1800" s="30"/>
      <c r="AX1800" s="30"/>
      <c r="AY1800" s="30"/>
      <c r="AZ1800" s="30"/>
      <c r="BA1800" s="30"/>
      <c r="BB1800" s="30"/>
      <c r="BC1800" s="30"/>
      <c r="BD1800" s="30"/>
      <c r="BE1800" s="30"/>
      <c r="BF1800" s="30"/>
      <c r="BG1800" s="30"/>
      <c r="BH1800" s="30"/>
      <c r="BI1800" s="30"/>
      <c r="BJ1800" s="30"/>
      <c r="BK1800" s="30"/>
      <c r="BL1800" s="30"/>
      <c r="BM1800" s="30"/>
      <c r="BN1800" s="30"/>
      <c r="BO1800" s="30"/>
      <c r="BP1800" s="30"/>
      <c r="BQ1800" s="30"/>
      <c r="BR1800" s="30"/>
      <c r="BS1800" s="30"/>
      <c r="BT1800" s="30"/>
      <c r="BU1800" s="30"/>
      <c r="BV1800" s="30"/>
      <c r="BW1800" s="30"/>
      <c r="BX1800" s="30"/>
      <c r="BY1800" s="30"/>
      <c r="BZ1800" s="30"/>
      <c r="CA1800" s="30"/>
      <c r="CB1800" s="30"/>
      <c r="CC1800" s="30"/>
      <c r="CD1800" s="30"/>
      <c r="CE1800" s="30"/>
      <c r="CF1800" s="30"/>
      <c r="CG1800" s="30"/>
      <c r="CH1800" s="30"/>
      <c r="CI1800" s="30"/>
      <c r="CJ1800" s="30"/>
      <c r="CK1800" s="30"/>
      <c r="CL1800" s="30"/>
      <c r="CM1800" s="30"/>
      <c r="CN1800" s="30"/>
      <c r="CO1800" s="30"/>
      <c r="CP1800" s="30"/>
      <c r="CQ1800" s="30"/>
      <c r="CR1800" s="30"/>
    </row>
    <row r="1801" spans="1:96" x14ac:dyDescent="0.25">
      <c r="A1801" s="30" t="s">
        <v>757</v>
      </c>
      <c r="B1801" s="30">
        <v>8786</v>
      </c>
      <c r="C1801" s="30" t="s">
        <v>2997</v>
      </c>
      <c r="D1801" s="30">
        <v>2830</v>
      </c>
      <c r="E1801" s="30"/>
      <c r="F1801" s="30"/>
      <c r="G1801" s="30"/>
      <c r="H1801" s="30"/>
      <c r="I1801" s="30"/>
      <c r="J1801" s="30"/>
      <c r="K1801" s="30"/>
      <c r="L1801" s="30"/>
      <c r="M1801" s="30"/>
      <c r="N1801" s="30"/>
      <c r="O1801" s="30"/>
      <c r="P1801" s="30"/>
      <c r="Q1801" s="30"/>
      <c r="R1801" s="30"/>
      <c r="S1801" s="30"/>
      <c r="T1801" s="30"/>
      <c r="U1801" s="30"/>
      <c r="V1801" s="30"/>
      <c r="W1801" s="30"/>
      <c r="X1801" s="30"/>
      <c r="Y1801" s="30"/>
      <c r="Z1801" s="30"/>
      <c r="AA1801" s="30"/>
      <c r="AB1801" s="30"/>
      <c r="AC1801" s="30"/>
      <c r="AD1801" s="30"/>
      <c r="AE1801" s="30"/>
      <c r="AF1801" s="30"/>
      <c r="AG1801" s="30"/>
      <c r="AH1801" s="30"/>
      <c r="AI1801" s="30"/>
      <c r="AJ1801" s="30"/>
      <c r="AK1801" s="30"/>
      <c r="AL1801" s="30"/>
      <c r="AM1801" s="30"/>
      <c r="AN1801" s="30"/>
      <c r="AO1801" s="30"/>
      <c r="AP1801" s="30"/>
      <c r="AQ1801" s="30"/>
      <c r="AR1801" s="30"/>
      <c r="AS1801" s="30"/>
      <c r="AT1801" s="30"/>
      <c r="AU1801" s="30"/>
      <c r="AV1801" s="30"/>
      <c r="AW1801" s="30"/>
      <c r="AX1801" s="30"/>
      <c r="AY1801" s="30"/>
      <c r="AZ1801" s="30"/>
      <c r="BA1801" s="30"/>
      <c r="BB1801" s="30"/>
      <c r="BC1801" s="30"/>
      <c r="BD1801" s="30"/>
      <c r="BE1801" s="30"/>
      <c r="BF1801" s="30"/>
      <c r="BG1801" s="30"/>
      <c r="BH1801" s="30"/>
      <c r="BI1801" s="30"/>
      <c r="BJ1801" s="30"/>
      <c r="BK1801" s="30"/>
      <c r="BL1801" s="30"/>
      <c r="BM1801" s="30"/>
      <c r="BN1801" s="30"/>
      <c r="BO1801" s="30"/>
      <c r="BP1801" s="30"/>
      <c r="BQ1801" s="30"/>
      <c r="BR1801" s="30"/>
      <c r="BS1801" s="30"/>
      <c r="BT1801" s="30"/>
      <c r="BU1801" s="30"/>
      <c r="BV1801" s="30"/>
      <c r="BW1801" s="30"/>
      <c r="BX1801" s="30"/>
      <c r="BY1801" s="30"/>
      <c r="BZ1801" s="30"/>
      <c r="CA1801" s="30"/>
      <c r="CB1801" s="30"/>
      <c r="CC1801" s="30"/>
      <c r="CD1801" s="30"/>
      <c r="CE1801" s="30"/>
      <c r="CF1801" s="30"/>
      <c r="CG1801" s="30"/>
      <c r="CH1801" s="30"/>
      <c r="CI1801" s="30"/>
      <c r="CJ1801" s="30"/>
      <c r="CK1801" s="30"/>
      <c r="CL1801" s="30"/>
      <c r="CM1801" s="30"/>
      <c r="CN1801" s="30"/>
      <c r="CO1801" s="30"/>
      <c r="CP1801" s="30"/>
      <c r="CQ1801" s="30"/>
      <c r="CR1801" s="30"/>
    </row>
    <row r="1802" spans="1:96" x14ac:dyDescent="0.25">
      <c r="A1802" s="30" t="s">
        <v>758</v>
      </c>
      <c r="B1802" s="30">
        <v>8794</v>
      </c>
      <c r="C1802" s="30" t="s">
        <v>2997</v>
      </c>
      <c r="D1802" s="30">
        <v>2830</v>
      </c>
      <c r="E1802" s="30"/>
      <c r="F1802" s="30"/>
      <c r="G1802" s="30"/>
      <c r="H1802" s="30"/>
      <c r="I1802" s="30"/>
      <c r="J1802" s="30"/>
      <c r="K1802" s="30"/>
      <c r="L1802" s="30"/>
      <c r="M1802" s="30"/>
      <c r="N1802" s="30"/>
      <c r="O1802" s="30"/>
      <c r="P1802" s="30"/>
      <c r="Q1802" s="30"/>
      <c r="R1802" s="30"/>
      <c r="S1802" s="30"/>
      <c r="T1802" s="30"/>
      <c r="U1802" s="30"/>
      <c r="V1802" s="30"/>
      <c r="W1802" s="30"/>
      <c r="X1802" s="30"/>
      <c r="Y1802" s="30"/>
      <c r="Z1802" s="30"/>
      <c r="AA1802" s="30"/>
      <c r="AB1802" s="30"/>
      <c r="AC1802" s="30"/>
      <c r="AD1802" s="30"/>
      <c r="AE1802" s="30"/>
      <c r="AF1802" s="30"/>
      <c r="AG1802" s="30"/>
      <c r="AH1802" s="30"/>
      <c r="AI1802" s="30"/>
      <c r="AJ1802" s="30"/>
      <c r="AK1802" s="30"/>
      <c r="AL1802" s="30"/>
      <c r="AM1802" s="30"/>
      <c r="AN1802" s="30"/>
      <c r="AO1802" s="30"/>
      <c r="AP1802" s="30"/>
      <c r="AQ1802" s="30"/>
      <c r="AR1802" s="30"/>
      <c r="AS1802" s="30"/>
      <c r="AT1802" s="30"/>
      <c r="AU1802" s="30"/>
      <c r="AV1802" s="30"/>
      <c r="AW1802" s="30"/>
      <c r="AX1802" s="30"/>
      <c r="AY1802" s="30"/>
      <c r="AZ1802" s="30"/>
      <c r="BA1802" s="30"/>
      <c r="BB1802" s="30"/>
      <c r="BC1802" s="30"/>
      <c r="BD1802" s="30"/>
      <c r="BE1802" s="30"/>
      <c r="BF1802" s="30"/>
      <c r="BG1802" s="30"/>
      <c r="BH1802" s="30"/>
      <c r="BI1802" s="30"/>
      <c r="BJ1802" s="30"/>
      <c r="BK1802" s="30"/>
      <c r="BL1802" s="30"/>
      <c r="BM1802" s="30"/>
      <c r="BN1802" s="30"/>
      <c r="BO1802" s="30"/>
      <c r="BP1802" s="30"/>
      <c r="BQ1802" s="30"/>
      <c r="BR1802" s="30"/>
      <c r="BS1802" s="30"/>
      <c r="BT1802" s="30"/>
      <c r="BU1802" s="30"/>
      <c r="BV1802" s="30"/>
      <c r="BW1802" s="30"/>
      <c r="BX1802" s="30"/>
      <c r="BY1802" s="30"/>
      <c r="BZ1802" s="30"/>
      <c r="CA1802" s="30"/>
      <c r="CB1802" s="30"/>
      <c r="CC1802" s="30"/>
      <c r="CD1802" s="30"/>
      <c r="CE1802" s="30"/>
      <c r="CF1802" s="30"/>
      <c r="CG1802" s="30"/>
      <c r="CH1802" s="30"/>
      <c r="CI1802" s="30"/>
      <c r="CJ1802" s="30"/>
      <c r="CK1802" s="30"/>
      <c r="CL1802" s="30"/>
      <c r="CM1802" s="30"/>
      <c r="CN1802" s="30"/>
      <c r="CO1802" s="30"/>
      <c r="CP1802" s="30"/>
      <c r="CQ1802" s="30"/>
      <c r="CR1802" s="30"/>
    </row>
    <row r="1803" spans="1:96" x14ac:dyDescent="0.25">
      <c r="A1803" s="30" t="s">
        <v>759</v>
      </c>
      <c r="B1803" s="30">
        <v>8790</v>
      </c>
      <c r="C1803" s="30" t="s">
        <v>2997</v>
      </c>
      <c r="D1803" s="30">
        <v>2830</v>
      </c>
      <c r="E1803" s="30"/>
      <c r="F1803" s="30"/>
      <c r="G1803" s="30"/>
      <c r="H1803" s="30"/>
      <c r="I1803" s="30"/>
      <c r="J1803" s="30"/>
      <c r="K1803" s="30"/>
      <c r="L1803" s="30"/>
      <c r="M1803" s="30"/>
      <c r="N1803" s="30"/>
      <c r="O1803" s="30"/>
      <c r="P1803" s="30"/>
      <c r="Q1803" s="30"/>
      <c r="R1803" s="30"/>
      <c r="S1803" s="30"/>
      <c r="T1803" s="30"/>
      <c r="U1803" s="30"/>
      <c r="V1803" s="30"/>
      <c r="W1803" s="30"/>
      <c r="X1803" s="30"/>
      <c r="Y1803" s="30"/>
      <c r="Z1803" s="30"/>
      <c r="AA1803" s="30"/>
      <c r="AB1803" s="30"/>
      <c r="AC1803" s="30"/>
      <c r="AD1803" s="30"/>
      <c r="AE1803" s="30"/>
      <c r="AF1803" s="30"/>
      <c r="AG1803" s="30"/>
      <c r="AH1803" s="30"/>
      <c r="AI1803" s="30"/>
      <c r="AJ1803" s="30"/>
      <c r="AK1803" s="30"/>
      <c r="AL1803" s="30"/>
      <c r="AM1803" s="30"/>
      <c r="AN1803" s="30"/>
      <c r="AO1803" s="30"/>
      <c r="AP1803" s="30"/>
      <c r="AQ1803" s="30"/>
      <c r="AR1803" s="30"/>
      <c r="AS1803" s="30"/>
      <c r="AT1803" s="30"/>
      <c r="AU1803" s="30"/>
      <c r="AV1803" s="30"/>
      <c r="AW1803" s="30"/>
      <c r="AX1803" s="30"/>
      <c r="AY1803" s="30"/>
      <c r="AZ1803" s="30"/>
      <c r="BA1803" s="30"/>
      <c r="BB1803" s="30"/>
      <c r="BC1803" s="30"/>
      <c r="BD1803" s="30"/>
      <c r="BE1803" s="30"/>
      <c r="BF1803" s="30"/>
      <c r="BG1803" s="30"/>
      <c r="BH1803" s="30"/>
      <c r="BI1803" s="30"/>
      <c r="BJ1803" s="30"/>
      <c r="BK1803" s="30"/>
      <c r="BL1803" s="30"/>
      <c r="BM1803" s="30"/>
      <c r="BN1803" s="30"/>
      <c r="BO1803" s="30"/>
      <c r="BP1803" s="30"/>
      <c r="BQ1803" s="30"/>
      <c r="BR1803" s="30"/>
      <c r="BS1803" s="30"/>
      <c r="BT1803" s="30"/>
      <c r="BU1803" s="30"/>
      <c r="BV1803" s="30"/>
      <c r="BW1803" s="30"/>
      <c r="BX1803" s="30"/>
      <c r="BY1803" s="30"/>
      <c r="BZ1803" s="30"/>
      <c r="CA1803" s="30"/>
      <c r="CB1803" s="30"/>
      <c r="CC1803" s="30"/>
      <c r="CD1803" s="30"/>
      <c r="CE1803" s="30"/>
      <c r="CF1803" s="30"/>
      <c r="CG1803" s="30"/>
      <c r="CH1803" s="30"/>
      <c r="CI1803" s="30"/>
      <c r="CJ1803" s="30"/>
      <c r="CK1803" s="30"/>
      <c r="CL1803" s="30"/>
      <c r="CM1803" s="30"/>
      <c r="CN1803" s="30"/>
      <c r="CO1803" s="30"/>
      <c r="CP1803" s="30"/>
      <c r="CQ1803" s="30"/>
      <c r="CR1803" s="30"/>
    </row>
    <row r="1804" spans="1:96" x14ac:dyDescent="0.25">
      <c r="A1804" s="30" t="s">
        <v>760</v>
      </c>
      <c r="B1804" s="30">
        <v>8798</v>
      </c>
      <c r="C1804" s="30" t="s">
        <v>2893</v>
      </c>
      <c r="D1804" s="30">
        <v>70</v>
      </c>
      <c r="E1804" s="30"/>
      <c r="F1804" s="30"/>
      <c r="G1804" s="30"/>
      <c r="H1804" s="30"/>
      <c r="I1804" s="30"/>
      <c r="J1804" s="30"/>
      <c r="K1804" s="30"/>
      <c r="L1804" s="30"/>
      <c r="M1804" s="30"/>
      <c r="N1804" s="30"/>
      <c r="O1804" s="30"/>
      <c r="P1804" s="30"/>
      <c r="Q1804" s="30"/>
      <c r="R1804" s="30"/>
      <c r="S1804" s="30"/>
      <c r="T1804" s="30"/>
      <c r="U1804" s="30"/>
      <c r="V1804" s="30"/>
      <c r="W1804" s="30"/>
      <c r="X1804" s="30"/>
      <c r="Y1804" s="30"/>
      <c r="Z1804" s="30"/>
      <c r="AA1804" s="30"/>
      <c r="AB1804" s="30"/>
      <c r="AC1804" s="30"/>
      <c r="AD1804" s="30"/>
      <c r="AE1804" s="30"/>
      <c r="AF1804" s="30"/>
      <c r="AG1804" s="30"/>
      <c r="AH1804" s="30"/>
      <c r="AI1804" s="30"/>
      <c r="AJ1804" s="30"/>
      <c r="AK1804" s="30"/>
      <c r="AL1804" s="30"/>
      <c r="AM1804" s="30"/>
      <c r="AN1804" s="30"/>
      <c r="AO1804" s="30"/>
      <c r="AP1804" s="30"/>
      <c r="AQ1804" s="30"/>
      <c r="AR1804" s="30"/>
      <c r="AS1804" s="30"/>
      <c r="AT1804" s="30"/>
      <c r="AU1804" s="30"/>
      <c r="AV1804" s="30"/>
      <c r="AW1804" s="30"/>
      <c r="AX1804" s="30"/>
      <c r="AY1804" s="30"/>
      <c r="AZ1804" s="30"/>
      <c r="BA1804" s="30"/>
      <c r="BB1804" s="30"/>
      <c r="BC1804" s="30"/>
      <c r="BD1804" s="30"/>
      <c r="BE1804" s="30"/>
      <c r="BF1804" s="30"/>
      <c r="BG1804" s="30"/>
      <c r="BH1804" s="30"/>
      <c r="BI1804" s="30"/>
      <c r="BJ1804" s="30"/>
      <c r="BK1804" s="30"/>
      <c r="BL1804" s="30"/>
      <c r="BM1804" s="30"/>
      <c r="BN1804" s="30"/>
      <c r="BO1804" s="30"/>
      <c r="BP1804" s="30"/>
      <c r="BQ1804" s="30"/>
      <c r="BR1804" s="30"/>
      <c r="BS1804" s="30"/>
      <c r="BT1804" s="30"/>
      <c r="BU1804" s="30"/>
      <c r="BV1804" s="30"/>
      <c r="BW1804" s="30"/>
      <c r="BX1804" s="30"/>
      <c r="BY1804" s="30"/>
      <c r="BZ1804" s="30"/>
      <c r="CA1804" s="30"/>
      <c r="CB1804" s="30"/>
      <c r="CC1804" s="30"/>
      <c r="CD1804" s="30"/>
      <c r="CE1804" s="30"/>
      <c r="CF1804" s="30"/>
      <c r="CG1804" s="30"/>
      <c r="CH1804" s="30"/>
      <c r="CI1804" s="30"/>
      <c r="CJ1804" s="30"/>
      <c r="CK1804" s="30"/>
      <c r="CL1804" s="30"/>
      <c r="CM1804" s="30"/>
      <c r="CN1804" s="30"/>
      <c r="CO1804" s="30"/>
      <c r="CP1804" s="30"/>
      <c r="CQ1804" s="30"/>
      <c r="CR1804" s="30"/>
    </row>
    <row r="1805" spans="1:96" x14ac:dyDescent="0.25">
      <c r="A1805" s="30" t="s">
        <v>761</v>
      </c>
      <c r="B1805" s="30">
        <v>51</v>
      </c>
      <c r="C1805" s="30" t="s">
        <v>2889</v>
      </c>
      <c r="D1805" s="30">
        <v>2810</v>
      </c>
      <c r="E1805" s="30"/>
      <c r="F1805" s="30"/>
      <c r="G1805" s="30"/>
      <c r="H1805" s="30"/>
      <c r="I1805" s="30"/>
      <c r="J1805" s="30"/>
      <c r="K1805" s="30"/>
      <c r="L1805" s="30"/>
      <c r="M1805" s="30"/>
      <c r="N1805" s="30"/>
      <c r="O1805" s="30"/>
      <c r="P1805" s="30"/>
      <c r="Q1805" s="30"/>
      <c r="R1805" s="30"/>
      <c r="S1805" s="30"/>
      <c r="T1805" s="30"/>
      <c r="U1805" s="30"/>
      <c r="V1805" s="30"/>
      <c r="W1805" s="30"/>
      <c r="X1805" s="30"/>
      <c r="Y1805" s="30"/>
      <c r="Z1805" s="30"/>
      <c r="AA1805" s="30"/>
      <c r="AB1805" s="30"/>
      <c r="AC1805" s="30"/>
      <c r="AD1805" s="30"/>
      <c r="AE1805" s="30"/>
      <c r="AF1805" s="30"/>
      <c r="AG1805" s="30"/>
      <c r="AH1805" s="30"/>
      <c r="AI1805" s="30"/>
      <c r="AJ1805" s="30"/>
      <c r="AK1805" s="30"/>
      <c r="AL1805" s="30"/>
      <c r="AM1805" s="30"/>
      <c r="AN1805" s="30"/>
      <c r="AO1805" s="30"/>
      <c r="AP1805" s="30"/>
      <c r="AQ1805" s="30"/>
      <c r="AR1805" s="30"/>
      <c r="AS1805" s="30"/>
      <c r="AT1805" s="30"/>
      <c r="AU1805" s="30"/>
      <c r="AV1805" s="30"/>
      <c r="AW1805" s="30"/>
      <c r="AX1805" s="30"/>
      <c r="AY1805" s="30"/>
      <c r="AZ1805" s="30"/>
      <c r="BA1805" s="30"/>
      <c r="BB1805" s="30"/>
      <c r="BC1805" s="30"/>
      <c r="BD1805" s="30"/>
      <c r="BE1805" s="30"/>
      <c r="BF1805" s="30"/>
      <c r="BG1805" s="30"/>
      <c r="BH1805" s="30"/>
      <c r="BI1805" s="30"/>
      <c r="BJ1805" s="30"/>
      <c r="BK1805" s="30"/>
      <c r="BL1805" s="30"/>
      <c r="BM1805" s="30"/>
      <c r="BN1805" s="30"/>
      <c r="BO1805" s="30"/>
      <c r="BP1805" s="30"/>
      <c r="BQ1805" s="30"/>
      <c r="BR1805" s="30"/>
      <c r="BS1805" s="30"/>
      <c r="BT1805" s="30"/>
      <c r="BU1805" s="30"/>
      <c r="BV1805" s="30"/>
      <c r="BW1805" s="30"/>
      <c r="BX1805" s="30"/>
      <c r="BY1805" s="30"/>
      <c r="BZ1805" s="30"/>
      <c r="CA1805" s="30"/>
      <c r="CB1805" s="30"/>
      <c r="CC1805" s="30"/>
      <c r="CD1805" s="30"/>
      <c r="CE1805" s="30"/>
      <c r="CF1805" s="30"/>
      <c r="CG1805" s="30"/>
      <c r="CH1805" s="30"/>
      <c r="CI1805" s="30"/>
      <c r="CJ1805" s="30"/>
      <c r="CK1805" s="30"/>
      <c r="CL1805" s="30"/>
      <c r="CM1805" s="30"/>
      <c r="CN1805" s="30"/>
      <c r="CO1805" s="30"/>
      <c r="CP1805" s="30"/>
      <c r="CQ1805" s="30"/>
      <c r="CR1805" s="30"/>
    </row>
    <row r="1806" spans="1:96" x14ac:dyDescent="0.25">
      <c r="A1806" s="30" t="s">
        <v>762</v>
      </c>
      <c r="B1806" s="30">
        <v>871</v>
      </c>
      <c r="C1806" s="30" t="s">
        <v>2651</v>
      </c>
      <c r="D1806" s="30">
        <v>1010</v>
      </c>
      <c r="E1806" s="30"/>
      <c r="F1806" s="30"/>
      <c r="G1806" s="30"/>
      <c r="H1806" s="30"/>
      <c r="I1806" s="30"/>
      <c r="J1806" s="30"/>
      <c r="K1806" s="30"/>
      <c r="L1806" s="30"/>
      <c r="M1806" s="30"/>
      <c r="N1806" s="30"/>
      <c r="O1806" s="30"/>
      <c r="P1806" s="30"/>
      <c r="Q1806" s="30"/>
      <c r="R1806" s="30"/>
      <c r="S1806" s="30"/>
      <c r="T1806" s="30"/>
      <c r="U1806" s="30"/>
      <c r="V1806" s="30"/>
      <c r="W1806" s="30"/>
      <c r="X1806" s="30"/>
      <c r="Y1806" s="30"/>
      <c r="Z1806" s="30"/>
      <c r="AA1806" s="30"/>
      <c r="AB1806" s="30"/>
      <c r="AC1806" s="30"/>
      <c r="AD1806" s="30"/>
      <c r="AE1806" s="30"/>
      <c r="AF1806" s="30"/>
      <c r="AG1806" s="30"/>
      <c r="AH1806" s="30"/>
      <c r="AI1806" s="30"/>
      <c r="AJ1806" s="30"/>
      <c r="AK1806" s="30"/>
      <c r="AL1806" s="30"/>
      <c r="AM1806" s="30"/>
      <c r="AN1806" s="30"/>
      <c r="AO1806" s="30"/>
      <c r="AP1806" s="30"/>
      <c r="AQ1806" s="30"/>
      <c r="AR1806" s="30"/>
      <c r="AS1806" s="30"/>
      <c r="AT1806" s="30"/>
      <c r="AU1806" s="30"/>
      <c r="AV1806" s="30"/>
      <c r="AW1806" s="30"/>
      <c r="AX1806" s="30"/>
      <c r="AY1806" s="30"/>
      <c r="AZ1806" s="30"/>
      <c r="BA1806" s="30"/>
      <c r="BB1806" s="30"/>
      <c r="BC1806" s="30"/>
      <c r="BD1806" s="30"/>
      <c r="BE1806" s="30"/>
      <c r="BF1806" s="30"/>
      <c r="BG1806" s="30"/>
      <c r="BH1806" s="30"/>
      <c r="BI1806" s="30"/>
      <c r="BJ1806" s="30"/>
      <c r="BK1806" s="30"/>
      <c r="BL1806" s="30"/>
      <c r="BM1806" s="30"/>
      <c r="BN1806" s="30"/>
      <c r="BO1806" s="30"/>
      <c r="BP1806" s="30"/>
      <c r="BQ1806" s="30"/>
      <c r="BR1806" s="30"/>
      <c r="BS1806" s="30"/>
      <c r="BT1806" s="30"/>
      <c r="BU1806" s="30"/>
      <c r="BV1806" s="30"/>
      <c r="BW1806" s="30"/>
      <c r="BX1806" s="30"/>
      <c r="BY1806" s="30"/>
      <c r="BZ1806" s="30"/>
      <c r="CA1806" s="30"/>
      <c r="CB1806" s="30"/>
      <c r="CC1806" s="30"/>
      <c r="CD1806" s="30"/>
      <c r="CE1806" s="30"/>
      <c r="CF1806" s="30"/>
      <c r="CG1806" s="30"/>
      <c r="CH1806" s="30"/>
      <c r="CI1806" s="30"/>
      <c r="CJ1806" s="30"/>
      <c r="CK1806" s="30"/>
      <c r="CL1806" s="30"/>
      <c r="CM1806" s="30"/>
      <c r="CN1806" s="30"/>
      <c r="CO1806" s="30"/>
      <c r="CP1806" s="30"/>
      <c r="CQ1806" s="30"/>
      <c r="CR1806" s="30"/>
    </row>
    <row r="1807" spans="1:96" x14ac:dyDescent="0.25">
      <c r="A1807" s="30" t="s">
        <v>763</v>
      </c>
      <c r="B1807" s="30">
        <v>1627</v>
      </c>
      <c r="C1807" s="30" t="s">
        <v>2649</v>
      </c>
      <c r="D1807" s="30">
        <v>1040</v>
      </c>
      <c r="E1807" s="30"/>
      <c r="F1807" s="30"/>
      <c r="G1807" s="30"/>
      <c r="H1807" s="30"/>
      <c r="I1807" s="30"/>
      <c r="J1807" s="30"/>
      <c r="K1807" s="30"/>
      <c r="L1807" s="30"/>
      <c r="M1807" s="30"/>
      <c r="N1807" s="30"/>
      <c r="O1807" s="30"/>
      <c r="P1807" s="30"/>
      <c r="Q1807" s="30"/>
      <c r="R1807" s="30"/>
      <c r="S1807" s="30"/>
      <c r="T1807" s="30"/>
      <c r="U1807" s="30"/>
      <c r="V1807" s="30"/>
      <c r="W1807" s="30"/>
      <c r="X1807" s="30"/>
      <c r="Y1807" s="30"/>
      <c r="Z1807" s="30"/>
      <c r="AA1807" s="30"/>
      <c r="AB1807" s="30"/>
      <c r="AC1807" s="30"/>
      <c r="AD1807" s="30"/>
      <c r="AE1807" s="30"/>
      <c r="AF1807" s="30"/>
      <c r="AG1807" s="30"/>
      <c r="AH1807" s="30"/>
      <c r="AI1807" s="30"/>
      <c r="AJ1807" s="30"/>
      <c r="AK1807" s="30"/>
      <c r="AL1807" s="30"/>
      <c r="AM1807" s="30"/>
      <c r="AN1807" s="30"/>
      <c r="AO1807" s="30"/>
      <c r="AP1807" s="30"/>
      <c r="AQ1807" s="30"/>
      <c r="AR1807" s="30"/>
      <c r="AS1807" s="30"/>
      <c r="AT1807" s="30"/>
      <c r="AU1807" s="30"/>
      <c r="AV1807" s="30"/>
      <c r="AW1807" s="30"/>
      <c r="AX1807" s="30"/>
      <c r="AY1807" s="30"/>
      <c r="AZ1807" s="30"/>
      <c r="BA1807" s="30"/>
      <c r="BB1807" s="30"/>
      <c r="BC1807" s="30"/>
      <c r="BD1807" s="30"/>
      <c r="BE1807" s="30"/>
      <c r="BF1807" s="30"/>
      <c r="BG1807" s="30"/>
      <c r="BH1807" s="30"/>
      <c r="BI1807" s="30"/>
      <c r="BJ1807" s="30"/>
      <c r="BK1807" s="30"/>
      <c r="BL1807" s="30"/>
      <c r="BM1807" s="30"/>
      <c r="BN1807" s="30"/>
      <c r="BO1807" s="30"/>
      <c r="BP1807" s="30"/>
      <c r="BQ1807" s="30"/>
      <c r="BR1807" s="30"/>
      <c r="BS1807" s="30"/>
      <c r="BT1807" s="30"/>
      <c r="BU1807" s="30"/>
      <c r="BV1807" s="30"/>
      <c r="BW1807" s="30"/>
      <c r="BX1807" s="30"/>
      <c r="BY1807" s="30"/>
      <c r="BZ1807" s="30"/>
      <c r="CA1807" s="30"/>
      <c r="CB1807" s="30"/>
      <c r="CC1807" s="30"/>
      <c r="CD1807" s="30"/>
      <c r="CE1807" s="30"/>
      <c r="CF1807" s="30"/>
      <c r="CG1807" s="30"/>
      <c r="CH1807" s="30"/>
      <c r="CI1807" s="30"/>
      <c r="CJ1807" s="30"/>
      <c r="CK1807" s="30"/>
      <c r="CL1807" s="30"/>
      <c r="CM1807" s="30"/>
      <c r="CN1807" s="30"/>
      <c r="CO1807" s="30"/>
      <c r="CP1807" s="30"/>
      <c r="CQ1807" s="30"/>
      <c r="CR1807" s="30"/>
    </row>
    <row r="1808" spans="1:96" x14ac:dyDescent="0.25">
      <c r="A1808" s="30" t="s">
        <v>764</v>
      </c>
      <c r="B1808" s="30">
        <v>1630</v>
      </c>
      <c r="C1808" s="30" t="s">
        <v>2649</v>
      </c>
      <c r="D1808" s="30">
        <v>1040</v>
      </c>
      <c r="E1808" s="30"/>
      <c r="F1808" s="30"/>
      <c r="G1808" s="30"/>
      <c r="H1808" s="30"/>
      <c r="I1808" s="30"/>
      <c r="J1808" s="30"/>
      <c r="K1808" s="30"/>
      <c r="L1808" s="30"/>
      <c r="M1808" s="30"/>
      <c r="N1808" s="30"/>
      <c r="O1808" s="30"/>
      <c r="P1808" s="30"/>
      <c r="Q1808" s="30"/>
      <c r="R1808" s="30"/>
      <c r="S1808" s="30"/>
      <c r="T1808" s="30"/>
      <c r="U1808" s="30"/>
      <c r="V1808" s="30"/>
      <c r="W1808" s="30"/>
      <c r="X1808" s="30"/>
      <c r="Y1808" s="30"/>
      <c r="Z1808" s="30"/>
      <c r="AA1808" s="30"/>
      <c r="AB1808" s="30"/>
      <c r="AC1808" s="30"/>
      <c r="AD1808" s="30"/>
      <c r="AE1808" s="30"/>
      <c r="AF1808" s="30"/>
      <c r="AG1808" s="30"/>
      <c r="AH1808" s="30"/>
      <c r="AI1808" s="30"/>
      <c r="AJ1808" s="30"/>
      <c r="AK1808" s="30"/>
      <c r="AL1808" s="30"/>
      <c r="AM1808" s="30"/>
      <c r="AN1808" s="30"/>
      <c r="AO1808" s="30"/>
      <c r="AP1808" s="30"/>
      <c r="AQ1808" s="30"/>
      <c r="AR1808" s="30"/>
      <c r="AS1808" s="30"/>
      <c r="AT1808" s="30"/>
      <c r="AU1808" s="30"/>
      <c r="AV1808" s="30"/>
      <c r="AW1808" s="30"/>
      <c r="AX1808" s="30"/>
      <c r="AY1808" s="30"/>
      <c r="AZ1808" s="30"/>
      <c r="BA1808" s="30"/>
      <c r="BB1808" s="30"/>
      <c r="BC1808" s="30"/>
      <c r="BD1808" s="30"/>
      <c r="BE1808" s="30"/>
      <c r="BF1808" s="30"/>
      <c r="BG1808" s="30"/>
      <c r="BH1808" s="30"/>
      <c r="BI1808" s="30"/>
      <c r="BJ1808" s="30"/>
      <c r="BK1808" s="30"/>
      <c r="BL1808" s="30"/>
      <c r="BM1808" s="30"/>
      <c r="BN1808" s="30"/>
      <c r="BO1808" s="30"/>
      <c r="BP1808" s="30"/>
      <c r="BQ1808" s="30"/>
      <c r="BR1808" s="30"/>
      <c r="BS1808" s="30"/>
      <c r="BT1808" s="30"/>
      <c r="BU1808" s="30"/>
      <c r="BV1808" s="30"/>
      <c r="BW1808" s="30"/>
      <c r="BX1808" s="30"/>
      <c r="BY1808" s="30"/>
      <c r="BZ1808" s="30"/>
      <c r="CA1808" s="30"/>
      <c r="CB1808" s="30"/>
      <c r="CC1808" s="30"/>
      <c r="CD1808" s="30"/>
      <c r="CE1808" s="30"/>
      <c r="CF1808" s="30"/>
      <c r="CG1808" s="30"/>
      <c r="CH1808" s="30"/>
      <c r="CI1808" s="30"/>
      <c r="CJ1808" s="30"/>
      <c r="CK1808" s="30"/>
      <c r="CL1808" s="30"/>
      <c r="CM1808" s="30"/>
      <c r="CN1808" s="30"/>
      <c r="CO1808" s="30"/>
      <c r="CP1808" s="30"/>
      <c r="CQ1808" s="30"/>
      <c r="CR1808" s="30"/>
    </row>
    <row r="1809" spans="1:96" x14ac:dyDescent="0.25">
      <c r="A1809" s="30" t="s">
        <v>765</v>
      </c>
      <c r="B1809" s="30">
        <v>1629</v>
      </c>
      <c r="C1809" s="30" t="s">
        <v>2649</v>
      </c>
      <c r="D1809" s="30">
        <v>1040</v>
      </c>
      <c r="E1809" s="30"/>
      <c r="F1809" s="30"/>
      <c r="G1809" s="30"/>
      <c r="H1809" s="30"/>
      <c r="I1809" s="30"/>
      <c r="J1809" s="30"/>
      <c r="K1809" s="30"/>
      <c r="L1809" s="30"/>
      <c r="M1809" s="30"/>
      <c r="N1809" s="30"/>
      <c r="O1809" s="30"/>
      <c r="P1809" s="30"/>
      <c r="Q1809" s="30"/>
      <c r="R1809" s="30"/>
      <c r="S1809" s="30"/>
      <c r="T1809" s="30"/>
      <c r="U1809" s="30"/>
      <c r="V1809" s="30"/>
      <c r="W1809" s="30"/>
      <c r="X1809" s="30"/>
      <c r="Y1809" s="30"/>
      <c r="Z1809" s="30"/>
      <c r="AA1809" s="30"/>
      <c r="AB1809" s="30"/>
      <c r="AC1809" s="30"/>
      <c r="AD1809" s="30"/>
      <c r="AE1809" s="30"/>
      <c r="AF1809" s="30"/>
      <c r="AG1809" s="30"/>
      <c r="AH1809" s="30"/>
      <c r="AI1809" s="30"/>
      <c r="AJ1809" s="30"/>
      <c r="AK1809" s="30"/>
      <c r="AL1809" s="30"/>
      <c r="AM1809" s="30"/>
      <c r="AN1809" s="30"/>
      <c r="AO1809" s="30"/>
      <c r="AP1809" s="30"/>
      <c r="AQ1809" s="30"/>
      <c r="AR1809" s="30"/>
      <c r="AS1809" s="30"/>
      <c r="AT1809" s="30"/>
      <c r="AU1809" s="30"/>
      <c r="AV1809" s="30"/>
      <c r="AW1809" s="30"/>
      <c r="AX1809" s="30"/>
      <c r="AY1809" s="30"/>
      <c r="AZ1809" s="30"/>
      <c r="BA1809" s="30"/>
      <c r="BB1809" s="30"/>
      <c r="BC1809" s="30"/>
      <c r="BD1809" s="30"/>
      <c r="BE1809" s="30"/>
      <c r="BF1809" s="30"/>
      <c r="BG1809" s="30"/>
      <c r="BH1809" s="30"/>
      <c r="BI1809" s="30"/>
      <c r="BJ1809" s="30"/>
      <c r="BK1809" s="30"/>
      <c r="BL1809" s="30"/>
      <c r="BM1809" s="30"/>
      <c r="BN1809" s="30"/>
      <c r="BO1809" s="30"/>
      <c r="BP1809" s="30"/>
      <c r="BQ1809" s="30"/>
      <c r="BR1809" s="30"/>
      <c r="BS1809" s="30"/>
      <c r="BT1809" s="30"/>
      <c r="BU1809" s="30"/>
      <c r="BV1809" s="30"/>
      <c r="BW1809" s="30"/>
      <c r="BX1809" s="30"/>
      <c r="BY1809" s="30"/>
      <c r="BZ1809" s="30"/>
      <c r="CA1809" s="30"/>
      <c r="CB1809" s="30"/>
      <c r="CC1809" s="30"/>
      <c r="CD1809" s="30"/>
      <c r="CE1809" s="30"/>
      <c r="CF1809" s="30"/>
      <c r="CG1809" s="30"/>
      <c r="CH1809" s="30"/>
      <c r="CI1809" s="30"/>
      <c r="CJ1809" s="30"/>
      <c r="CK1809" s="30"/>
      <c r="CL1809" s="30"/>
      <c r="CM1809" s="30"/>
      <c r="CN1809" s="30"/>
      <c r="CO1809" s="30"/>
      <c r="CP1809" s="30"/>
      <c r="CQ1809" s="30"/>
      <c r="CR1809" s="30"/>
    </row>
    <row r="1810" spans="1:96" x14ac:dyDescent="0.25">
      <c r="A1810" s="30" t="s">
        <v>766</v>
      </c>
      <c r="B1810" s="30">
        <v>8810</v>
      </c>
      <c r="C1810" s="30" t="s">
        <v>2640</v>
      </c>
      <c r="D1810" s="30">
        <v>2700</v>
      </c>
      <c r="E1810" s="30"/>
      <c r="F1810" s="30"/>
      <c r="G1810" s="30"/>
      <c r="H1810" s="30"/>
      <c r="I1810" s="30"/>
      <c r="J1810" s="30"/>
      <c r="K1810" s="30"/>
      <c r="L1810" s="30"/>
      <c r="M1810" s="30"/>
      <c r="N1810" s="30"/>
      <c r="O1810" s="30"/>
      <c r="P1810" s="30"/>
      <c r="Q1810" s="30"/>
      <c r="R1810" s="30"/>
      <c r="S1810" s="30"/>
      <c r="T1810" s="30"/>
      <c r="U1810" s="30"/>
      <c r="V1810" s="30"/>
      <c r="W1810" s="30"/>
      <c r="X1810" s="30"/>
      <c r="Y1810" s="30"/>
      <c r="Z1810" s="30"/>
      <c r="AA1810" s="30"/>
      <c r="AB1810" s="30"/>
      <c r="AC1810" s="30"/>
      <c r="AD1810" s="30"/>
      <c r="AE1810" s="30"/>
      <c r="AF1810" s="30"/>
      <c r="AG1810" s="30"/>
      <c r="AH1810" s="30"/>
      <c r="AI1810" s="30"/>
      <c r="AJ1810" s="30"/>
      <c r="AK1810" s="30"/>
      <c r="AL1810" s="30"/>
      <c r="AM1810" s="30"/>
      <c r="AN1810" s="30"/>
      <c r="AO1810" s="30"/>
      <c r="AP1810" s="30"/>
      <c r="AQ1810" s="30"/>
      <c r="AR1810" s="30"/>
      <c r="AS1810" s="30"/>
      <c r="AT1810" s="30"/>
      <c r="AU1810" s="30"/>
      <c r="AV1810" s="30"/>
      <c r="AW1810" s="30"/>
      <c r="AX1810" s="30"/>
      <c r="AY1810" s="30"/>
      <c r="AZ1810" s="30"/>
      <c r="BA1810" s="30"/>
      <c r="BB1810" s="30"/>
      <c r="BC1810" s="30"/>
      <c r="BD1810" s="30"/>
      <c r="BE1810" s="30"/>
      <c r="BF1810" s="30"/>
      <c r="BG1810" s="30"/>
      <c r="BH1810" s="30"/>
      <c r="BI1810" s="30"/>
      <c r="BJ1810" s="30"/>
      <c r="BK1810" s="30"/>
      <c r="BL1810" s="30"/>
      <c r="BM1810" s="30"/>
      <c r="BN1810" s="30"/>
      <c r="BO1810" s="30"/>
      <c r="BP1810" s="30"/>
      <c r="BQ1810" s="30"/>
      <c r="BR1810" s="30"/>
      <c r="BS1810" s="30"/>
      <c r="BT1810" s="30"/>
      <c r="BU1810" s="30"/>
      <c r="BV1810" s="30"/>
      <c r="BW1810" s="30"/>
      <c r="BX1810" s="30"/>
      <c r="BY1810" s="30"/>
      <c r="BZ1810" s="30"/>
      <c r="CA1810" s="30"/>
      <c r="CB1810" s="30"/>
      <c r="CC1810" s="30"/>
      <c r="CD1810" s="30"/>
      <c r="CE1810" s="30"/>
      <c r="CF1810" s="30"/>
      <c r="CG1810" s="30"/>
      <c r="CH1810" s="30"/>
      <c r="CI1810" s="30"/>
      <c r="CJ1810" s="30"/>
      <c r="CK1810" s="30"/>
      <c r="CL1810" s="30"/>
      <c r="CM1810" s="30"/>
      <c r="CN1810" s="30"/>
      <c r="CO1810" s="30"/>
      <c r="CP1810" s="30"/>
      <c r="CQ1810" s="30"/>
      <c r="CR1810" s="30"/>
    </row>
    <row r="1811" spans="1:96" x14ac:dyDescent="0.25">
      <c r="A1811" s="30" t="s">
        <v>767</v>
      </c>
      <c r="B1811" s="30">
        <v>8813</v>
      </c>
      <c r="C1811" s="30" t="s">
        <v>2649</v>
      </c>
      <c r="D1811" s="30">
        <v>1040</v>
      </c>
      <c r="E1811" s="30"/>
      <c r="F1811" s="30"/>
      <c r="G1811" s="30"/>
      <c r="H1811" s="30"/>
      <c r="I1811" s="30"/>
      <c r="J1811" s="30"/>
      <c r="K1811" s="30"/>
      <c r="L1811" s="30"/>
      <c r="M1811" s="30"/>
      <c r="N1811" s="30"/>
      <c r="O1811" s="30"/>
      <c r="P1811" s="30"/>
      <c r="Q1811" s="30"/>
      <c r="R1811" s="30"/>
      <c r="S1811" s="30"/>
      <c r="T1811" s="30"/>
      <c r="U1811" s="30"/>
      <c r="V1811" s="30"/>
      <c r="W1811" s="30"/>
      <c r="X1811" s="30"/>
      <c r="Y1811" s="30"/>
      <c r="Z1811" s="30"/>
      <c r="AA1811" s="30"/>
      <c r="AB1811" s="30"/>
      <c r="AC1811" s="30"/>
      <c r="AD1811" s="30"/>
      <c r="AE1811" s="30"/>
      <c r="AF1811" s="30"/>
      <c r="AG1811" s="30"/>
      <c r="AH1811" s="30"/>
      <c r="AI1811" s="30"/>
      <c r="AJ1811" s="30"/>
      <c r="AK1811" s="30"/>
      <c r="AL1811" s="30"/>
      <c r="AM1811" s="30"/>
      <c r="AN1811" s="30"/>
      <c r="AO1811" s="30"/>
      <c r="AP1811" s="30"/>
      <c r="AQ1811" s="30"/>
      <c r="AR1811" s="30"/>
      <c r="AS1811" s="30"/>
      <c r="AT1811" s="30"/>
      <c r="AU1811" s="30"/>
      <c r="AV1811" s="30"/>
      <c r="AW1811" s="30"/>
      <c r="AX1811" s="30"/>
      <c r="AY1811" s="30"/>
      <c r="AZ1811" s="30"/>
      <c r="BA1811" s="30"/>
      <c r="BB1811" s="30"/>
      <c r="BC1811" s="30"/>
      <c r="BD1811" s="30"/>
      <c r="BE1811" s="30"/>
      <c r="BF1811" s="30"/>
      <c r="BG1811" s="30"/>
      <c r="BH1811" s="30"/>
      <c r="BI1811" s="30"/>
      <c r="BJ1811" s="30"/>
      <c r="BK1811" s="30"/>
      <c r="BL1811" s="30"/>
      <c r="BM1811" s="30"/>
      <c r="BN1811" s="30"/>
      <c r="BO1811" s="30"/>
      <c r="BP1811" s="30"/>
      <c r="BQ1811" s="30"/>
      <c r="BR1811" s="30"/>
      <c r="BS1811" s="30"/>
      <c r="BT1811" s="30"/>
      <c r="BU1811" s="30"/>
      <c r="BV1811" s="30"/>
      <c r="BW1811" s="30"/>
      <c r="BX1811" s="30"/>
      <c r="BY1811" s="30"/>
      <c r="BZ1811" s="30"/>
      <c r="CA1811" s="30"/>
      <c r="CB1811" s="30"/>
      <c r="CC1811" s="30"/>
      <c r="CD1811" s="30"/>
      <c r="CE1811" s="30"/>
      <c r="CF1811" s="30"/>
      <c r="CG1811" s="30"/>
      <c r="CH1811" s="30"/>
      <c r="CI1811" s="30"/>
      <c r="CJ1811" s="30"/>
      <c r="CK1811" s="30"/>
      <c r="CL1811" s="30"/>
      <c r="CM1811" s="30"/>
      <c r="CN1811" s="30"/>
      <c r="CO1811" s="30"/>
      <c r="CP1811" s="30"/>
      <c r="CQ1811" s="30"/>
      <c r="CR1811" s="30"/>
    </row>
    <row r="1812" spans="1:96" x14ac:dyDescent="0.25">
      <c r="A1812" s="30" t="s">
        <v>768</v>
      </c>
      <c r="B1812" s="30">
        <v>4251</v>
      </c>
      <c r="C1812" s="30" t="s">
        <v>2768</v>
      </c>
      <c r="D1812" s="30">
        <v>1110</v>
      </c>
      <c r="E1812" s="30"/>
      <c r="F1812" s="30"/>
      <c r="G1812" s="30"/>
      <c r="H1812" s="30"/>
      <c r="I1812" s="30"/>
      <c r="J1812" s="30"/>
      <c r="K1812" s="30"/>
      <c r="L1812" s="30"/>
      <c r="M1812" s="30"/>
      <c r="N1812" s="30"/>
      <c r="O1812" s="30"/>
      <c r="P1812" s="30"/>
      <c r="Q1812" s="30"/>
      <c r="R1812" s="30"/>
      <c r="S1812" s="30"/>
      <c r="T1812" s="30"/>
      <c r="U1812" s="30"/>
      <c r="V1812" s="30"/>
      <c r="W1812" s="30"/>
      <c r="X1812" s="30"/>
      <c r="Y1812" s="30"/>
      <c r="Z1812" s="30"/>
      <c r="AA1812" s="30"/>
      <c r="AB1812" s="30"/>
      <c r="AC1812" s="30"/>
      <c r="AD1812" s="30"/>
      <c r="AE1812" s="30"/>
      <c r="AF1812" s="30"/>
      <c r="AG1812" s="30"/>
      <c r="AH1812" s="30"/>
      <c r="AI1812" s="30"/>
      <c r="AJ1812" s="30"/>
      <c r="AK1812" s="30"/>
      <c r="AL1812" s="30"/>
      <c r="AM1812" s="30"/>
      <c r="AN1812" s="30"/>
      <c r="AO1812" s="30"/>
      <c r="AP1812" s="30"/>
      <c r="AQ1812" s="30"/>
      <c r="AR1812" s="30"/>
      <c r="AS1812" s="30"/>
      <c r="AT1812" s="30"/>
      <c r="AU1812" s="30"/>
      <c r="AV1812" s="30"/>
      <c r="AW1812" s="30"/>
      <c r="AX1812" s="30"/>
      <c r="AY1812" s="30"/>
      <c r="AZ1812" s="30"/>
      <c r="BA1812" s="30"/>
      <c r="BB1812" s="30"/>
      <c r="BC1812" s="30"/>
      <c r="BD1812" s="30"/>
      <c r="BE1812" s="30"/>
      <c r="BF1812" s="30"/>
      <c r="BG1812" s="30"/>
      <c r="BH1812" s="30"/>
      <c r="BI1812" s="30"/>
      <c r="BJ1812" s="30"/>
      <c r="BK1812" s="30"/>
      <c r="BL1812" s="30"/>
      <c r="BM1812" s="30"/>
      <c r="BN1812" s="30"/>
      <c r="BO1812" s="30"/>
      <c r="BP1812" s="30"/>
      <c r="BQ1812" s="30"/>
      <c r="BR1812" s="30"/>
      <c r="BS1812" s="30"/>
      <c r="BT1812" s="30"/>
      <c r="BU1812" s="30"/>
      <c r="BV1812" s="30"/>
      <c r="BW1812" s="30"/>
      <c r="BX1812" s="30"/>
      <c r="BY1812" s="30"/>
      <c r="BZ1812" s="30"/>
      <c r="CA1812" s="30"/>
      <c r="CB1812" s="30"/>
      <c r="CC1812" s="30"/>
      <c r="CD1812" s="30"/>
      <c r="CE1812" s="30"/>
      <c r="CF1812" s="30"/>
      <c r="CG1812" s="30"/>
      <c r="CH1812" s="30"/>
      <c r="CI1812" s="30"/>
      <c r="CJ1812" s="30"/>
      <c r="CK1812" s="30"/>
      <c r="CL1812" s="30"/>
      <c r="CM1812" s="30"/>
      <c r="CN1812" s="30"/>
      <c r="CO1812" s="30"/>
      <c r="CP1812" s="30"/>
      <c r="CQ1812" s="30"/>
      <c r="CR1812" s="30"/>
    </row>
    <row r="1813" spans="1:96" x14ac:dyDescent="0.25">
      <c r="A1813" s="30" t="s">
        <v>769</v>
      </c>
      <c r="B1813" s="30">
        <v>4699</v>
      </c>
      <c r="C1813" s="30" t="s">
        <v>2653</v>
      </c>
      <c r="D1813" s="30">
        <v>10</v>
      </c>
      <c r="E1813" s="30"/>
      <c r="F1813" s="30"/>
      <c r="G1813" s="30"/>
      <c r="H1813" s="30"/>
      <c r="I1813" s="30"/>
      <c r="J1813" s="30"/>
      <c r="K1813" s="30"/>
      <c r="L1813" s="30"/>
      <c r="M1813" s="30"/>
      <c r="N1813" s="30"/>
      <c r="O1813" s="30"/>
      <c r="P1813" s="30"/>
      <c r="Q1813" s="30"/>
      <c r="R1813" s="30"/>
      <c r="S1813" s="30"/>
      <c r="T1813" s="30"/>
      <c r="U1813" s="30"/>
      <c r="V1813" s="30"/>
      <c r="W1813" s="30"/>
      <c r="X1813" s="30"/>
      <c r="Y1813" s="30"/>
      <c r="Z1813" s="30"/>
      <c r="AA1813" s="30"/>
      <c r="AB1813" s="30"/>
      <c r="AC1813" s="30"/>
      <c r="AD1813" s="30"/>
      <c r="AE1813" s="30"/>
      <c r="AF1813" s="30"/>
      <c r="AG1813" s="30"/>
      <c r="AH1813" s="30"/>
      <c r="AI1813" s="30"/>
      <c r="AJ1813" s="30"/>
      <c r="AK1813" s="30"/>
      <c r="AL1813" s="30"/>
      <c r="AM1813" s="30"/>
      <c r="AN1813" s="30"/>
      <c r="AO1813" s="30"/>
      <c r="AP1813" s="30"/>
      <c r="AQ1813" s="30"/>
      <c r="AR1813" s="30"/>
      <c r="AS1813" s="30"/>
      <c r="AT1813" s="30"/>
      <c r="AU1813" s="30"/>
      <c r="AV1813" s="30"/>
      <c r="AW1813" s="30"/>
      <c r="AX1813" s="30"/>
      <c r="AY1813" s="30"/>
      <c r="AZ1813" s="30"/>
      <c r="BA1813" s="30"/>
      <c r="BB1813" s="30"/>
      <c r="BC1813" s="30"/>
      <c r="BD1813" s="30"/>
      <c r="BE1813" s="30"/>
      <c r="BF1813" s="30"/>
      <c r="BG1813" s="30"/>
      <c r="BH1813" s="30"/>
      <c r="BI1813" s="30"/>
      <c r="BJ1813" s="30"/>
      <c r="BK1813" s="30"/>
      <c r="BL1813" s="30"/>
      <c r="BM1813" s="30"/>
      <c r="BN1813" s="30"/>
      <c r="BO1813" s="30"/>
      <c r="BP1813" s="30"/>
      <c r="BQ1813" s="30"/>
      <c r="BR1813" s="30"/>
      <c r="BS1813" s="30"/>
      <c r="BT1813" s="30"/>
      <c r="BU1813" s="30"/>
      <c r="BV1813" s="30"/>
      <c r="BW1813" s="30"/>
      <c r="BX1813" s="30"/>
      <c r="BY1813" s="30"/>
      <c r="BZ1813" s="30"/>
      <c r="CA1813" s="30"/>
      <c r="CB1813" s="30"/>
      <c r="CC1813" s="30"/>
      <c r="CD1813" s="30"/>
      <c r="CE1813" s="30"/>
      <c r="CF1813" s="30"/>
      <c r="CG1813" s="30"/>
      <c r="CH1813" s="30"/>
      <c r="CI1813" s="30"/>
      <c r="CJ1813" s="30"/>
      <c r="CK1813" s="30"/>
      <c r="CL1813" s="30"/>
      <c r="CM1813" s="30"/>
      <c r="CN1813" s="30"/>
      <c r="CO1813" s="30"/>
      <c r="CP1813" s="30"/>
      <c r="CQ1813" s="30"/>
      <c r="CR1813" s="30"/>
    </row>
    <row r="1814" spans="1:96" x14ac:dyDescent="0.25">
      <c r="A1814" s="30" t="s">
        <v>770</v>
      </c>
      <c r="B1814" s="30">
        <v>654</v>
      </c>
      <c r="C1814" s="30" t="s">
        <v>2702</v>
      </c>
      <c r="D1814" s="30">
        <v>8001</v>
      </c>
      <c r="E1814" s="30"/>
      <c r="F1814" s="30"/>
      <c r="G1814" s="30"/>
      <c r="H1814" s="30"/>
      <c r="I1814" s="30"/>
      <c r="J1814" s="30"/>
      <c r="K1814" s="30"/>
      <c r="L1814" s="30"/>
      <c r="M1814" s="30"/>
      <c r="N1814" s="30"/>
      <c r="O1814" s="30"/>
      <c r="P1814" s="30"/>
      <c r="Q1814" s="30"/>
      <c r="R1814" s="30"/>
      <c r="S1814" s="30"/>
      <c r="T1814" s="30"/>
      <c r="U1814" s="30"/>
      <c r="V1814" s="30"/>
      <c r="W1814" s="30"/>
      <c r="X1814" s="30"/>
      <c r="Y1814" s="30"/>
      <c r="Z1814" s="30"/>
      <c r="AA1814" s="30"/>
      <c r="AB1814" s="30"/>
      <c r="AC1814" s="30"/>
      <c r="AD1814" s="30"/>
      <c r="AE1814" s="30"/>
      <c r="AF1814" s="30"/>
      <c r="AG1814" s="30"/>
      <c r="AH1814" s="30"/>
      <c r="AI1814" s="30"/>
      <c r="AJ1814" s="30"/>
      <c r="AK1814" s="30"/>
      <c r="AL1814" s="30"/>
      <c r="AM1814" s="30"/>
      <c r="AN1814" s="30"/>
      <c r="AO1814" s="30"/>
      <c r="AP1814" s="30"/>
      <c r="AQ1814" s="30"/>
      <c r="AR1814" s="30"/>
      <c r="AS1814" s="30"/>
      <c r="AT1814" s="30"/>
      <c r="AU1814" s="30"/>
      <c r="AV1814" s="30"/>
      <c r="AW1814" s="30"/>
      <c r="AX1814" s="30"/>
      <c r="AY1814" s="30"/>
      <c r="AZ1814" s="30"/>
      <c r="BA1814" s="30"/>
      <c r="BB1814" s="30"/>
      <c r="BC1814" s="30"/>
      <c r="BD1814" s="30"/>
      <c r="BE1814" s="30"/>
      <c r="BF1814" s="30"/>
      <c r="BG1814" s="30"/>
      <c r="BH1814" s="30"/>
      <c r="BI1814" s="30"/>
      <c r="BJ1814" s="30"/>
      <c r="BK1814" s="30"/>
      <c r="BL1814" s="30"/>
      <c r="BM1814" s="30"/>
      <c r="BN1814" s="30"/>
      <c r="BO1814" s="30"/>
      <c r="BP1814" s="30"/>
      <c r="BQ1814" s="30"/>
      <c r="BR1814" s="30"/>
      <c r="BS1814" s="30"/>
      <c r="BT1814" s="30"/>
      <c r="BU1814" s="30"/>
      <c r="BV1814" s="30"/>
      <c r="BW1814" s="30"/>
      <c r="BX1814" s="30"/>
      <c r="BY1814" s="30"/>
      <c r="BZ1814" s="30"/>
      <c r="CA1814" s="30"/>
      <c r="CB1814" s="30"/>
      <c r="CC1814" s="30"/>
      <c r="CD1814" s="30"/>
      <c r="CE1814" s="30"/>
      <c r="CF1814" s="30"/>
      <c r="CG1814" s="30"/>
      <c r="CH1814" s="30"/>
      <c r="CI1814" s="30"/>
      <c r="CJ1814" s="30"/>
      <c r="CK1814" s="30"/>
      <c r="CL1814" s="30"/>
      <c r="CM1814" s="30"/>
      <c r="CN1814" s="30"/>
      <c r="CO1814" s="30"/>
      <c r="CP1814" s="30"/>
      <c r="CQ1814" s="30"/>
      <c r="CR1814" s="30"/>
    </row>
    <row r="1815" spans="1:96" x14ac:dyDescent="0.25">
      <c r="A1815" s="30" t="s">
        <v>771</v>
      </c>
      <c r="B1815" s="30">
        <v>6914</v>
      </c>
      <c r="C1815" s="30" t="s">
        <v>2702</v>
      </c>
      <c r="D1815" s="30">
        <v>8001</v>
      </c>
      <c r="E1815" s="30"/>
      <c r="F1815" s="30"/>
      <c r="G1815" s="30"/>
      <c r="H1815" s="30"/>
      <c r="I1815" s="30"/>
      <c r="J1815" s="30"/>
      <c r="K1815" s="30"/>
      <c r="L1815" s="30"/>
      <c r="M1815" s="30"/>
      <c r="N1815" s="30"/>
      <c r="O1815" s="30"/>
      <c r="P1815" s="30"/>
      <c r="Q1815" s="30"/>
      <c r="R1815" s="30"/>
      <c r="S1815" s="30"/>
      <c r="T1815" s="30"/>
      <c r="U1815" s="30"/>
      <c r="V1815" s="30"/>
      <c r="W1815" s="30"/>
      <c r="X1815" s="30"/>
      <c r="Y1815" s="30"/>
      <c r="Z1815" s="30"/>
      <c r="AA1815" s="30"/>
      <c r="AB1815" s="30"/>
      <c r="AC1815" s="30"/>
      <c r="AD1815" s="30"/>
      <c r="AE1815" s="30"/>
      <c r="AF1815" s="30"/>
      <c r="AG1815" s="30"/>
      <c r="AH1815" s="30"/>
      <c r="AI1815" s="30"/>
      <c r="AJ1815" s="30"/>
      <c r="AK1815" s="30"/>
      <c r="AL1815" s="30"/>
      <c r="AM1815" s="30"/>
      <c r="AN1815" s="30"/>
      <c r="AO1815" s="30"/>
      <c r="AP1815" s="30"/>
      <c r="AQ1815" s="30"/>
      <c r="AR1815" s="30"/>
      <c r="AS1815" s="30"/>
      <c r="AT1815" s="30"/>
      <c r="AU1815" s="30"/>
      <c r="AV1815" s="30"/>
      <c r="AW1815" s="30"/>
      <c r="AX1815" s="30"/>
      <c r="AY1815" s="30"/>
      <c r="AZ1815" s="30"/>
      <c r="BA1815" s="30"/>
      <c r="BB1815" s="30"/>
      <c r="BC1815" s="30"/>
      <c r="BD1815" s="30"/>
      <c r="BE1815" s="30"/>
      <c r="BF1815" s="30"/>
      <c r="BG1815" s="30"/>
      <c r="BH1815" s="30"/>
      <c r="BI1815" s="30"/>
      <c r="BJ1815" s="30"/>
      <c r="BK1815" s="30"/>
      <c r="BL1815" s="30"/>
      <c r="BM1815" s="30"/>
      <c r="BN1815" s="30"/>
      <c r="BO1815" s="30"/>
      <c r="BP1815" s="30"/>
      <c r="BQ1815" s="30"/>
      <c r="BR1815" s="30"/>
      <c r="BS1815" s="30"/>
      <c r="BT1815" s="30"/>
      <c r="BU1815" s="30"/>
      <c r="BV1815" s="30"/>
      <c r="BW1815" s="30"/>
      <c r="BX1815" s="30"/>
      <c r="BY1815" s="30"/>
      <c r="BZ1815" s="30"/>
      <c r="CA1815" s="30"/>
      <c r="CB1815" s="30"/>
      <c r="CC1815" s="30"/>
      <c r="CD1815" s="30"/>
      <c r="CE1815" s="30"/>
      <c r="CF1815" s="30"/>
      <c r="CG1815" s="30"/>
      <c r="CH1815" s="30"/>
      <c r="CI1815" s="30"/>
      <c r="CJ1815" s="30"/>
      <c r="CK1815" s="30"/>
      <c r="CL1815" s="30"/>
      <c r="CM1815" s="30"/>
      <c r="CN1815" s="30"/>
      <c r="CO1815" s="30"/>
      <c r="CP1815" s="30"/>
      <c r="CQ1815" s="30"/>
      <c r="CR1815" s="30"/>
    </row>
    <row r="1816" spans="1:96" x14ac:dyDescent="0.25">
      <c r="A1816" s="30" t="s">
        <v>772</v>
      </c>
      <c r="B1816" s="30">
        <v>6913</v>
      </c>
      <c r="C1816" s="30" t="s">
        <v>2702</v>
      </c>
      <c r="D1816" s="30">
        <v>8001</v>
      </c>
      <c r="E1816" s="30"/>
      <c r="F1816" s="30"/>
      <c r="G1816" s="30"/>
      <c r="H1816" s="30"/>
      <c r="I1816" s="30"/>
      <c r="J1816" s="30"/>
      <c r="K1816" s="30"/>
      <c r="L1816" s="30"/>
      <c r="M1816" s="30"/>
      <c r="N1816" s="30"/>
      <c r="O1816" s="30"/>
      <c r="P1816" s="30"/>
      <c r="Q1816" s="30"/>
      <c r="R1816" s="30"/>
      <c r="S1816" s="30"/>
      <c r="T1816" s="30"/>
      <c r="U1816" s="30"/>
      <c r="V1816" s="30"/>
      <c r="W1816" s="30"/>
      <c r="X1816" s="30"/>
      <c r="Y1816" s="30"/>
      <c r="Z1816" s="30"/>
      <c r="AA1816" s="30"/>
      <c r="AB1816" s="30"/>
      <c r="AC1816" s="30"/>
      <c r="AD1816" s="30"/>
      <c r="AE1816" s="30"/>
      <c r="AF1816" s="30"/>
      <c r="AG1816" s="30"/>
      <c r="AH1816" s="30"/>
      <c r="AI1816" s="30"/>
      <c r="AJ1816" s="30"/>
      <c r="AK1816" s="30"/>
      <c r="AL1816" s="30"/>
      <c r="AM1816" s="30"/>
      <c r="AN1816" s="30"/>
      <c r="AO1816" s="30"/>
      <c r="AP1816" s="30"/>
      <c r="AQ1816" s="30"/>
      <c r="AR1816" s="30"/>
      <c r="AS1816" s="30"/>
      <c r="AT1816" s="30"/>
      <c r="AU1816" s="30"/>
      <c r="AV1816" s="30"/>
      <c r="AW1816" s="30"/>
      <c r="AX1816" s="30"/>
      <c r="AY1816" s="30"/>
      <c r="AZ1816" s="30"/>
      <c r="BA1816" s="30"/>
      <c r="BB1816" s="30"/>
      <c r="BC1816" s="30"/>
      <c r="BD1816" s="30"/>
      <c r="BE1816" s="30"/>
      <c r="BF1816" s="30"/>
      <c r="BG1816" s="30"/>
      <c r="BH1816" s="30"/>
      <c r="BI1816" s="30"/>
      <c r="BJ1816" s="30"/>
      <c r="BK1816" s="30"/>
      <c r="BL1816" s="30"/>
      <c r="BM1816" s="30"/>
      <c r="BN1816" s="30"/>
      <c r="BO1816" s="30"/>
      <c r="BP1816" s="30"/>
      <c r="BQ1816" s="30"/>
      <c r="BR1816" s="30"/>
      <c r="BS1816" s="30"/>
      <c r="BT1816" s="30"/>
      <c r="BU1816" s="30"/>
      <c r="BV1816" s="30"/>
      <c r="BW1816" s="30"/>
      <c r="BX1816" s="30"/>
      <c r="BY1816" s="30"/>
      <c r="BZ1816" s="30"/>
      <c r="CA1816" s="30"/>
      <c r="CB1816" s="30"/>
      <c r="CC1816" s="30"/>
      <c r="CD1816" s="30"/>
      <c r="CE1816" s="30"/>
      <c r="CF1816" s="30"/>
      <c r="CG1816" s="30"/>
      <c r="CH1816" s="30"/>
      <c r="CI1816" s="30"/>
      <c r="CJ1816" s="30"/>
      <c r="CK1816" s="30"/>
      <c r="CL1816" s="30"/>
      <c r="CM1816" s="30"/>
      <c r="CN1816" s="30"/>
      <c r="CO1816" s="30"/>
      <c r="CP1816" s="30"/>
      <c r="CQ1816" s="30"/>
      <c r="CR1816" s="30"/>
    </row>
    <row r="1817" spans="1:96" x14ac:dyDescent="0.25">
      <c r="A1817" s="30" t="s">
        <v>773</v>
      </c>
      <c r="B1817" s="30">
        <v>8211</v>
      </c>
      <c r="C1817" s="30" t="s">
        <v>2641</v>
      </c>
      <c r="D1817" s="30">
        <v>20</v>
      </c>
      <c r="E1817" s="30"/>
      <c r="F1817" s="30"/>
      <c r="G1817" s="30"/>
      <c r="H1817" s="30"/>
      <c r="I1817" s="30"/>
      <c r="J1817" s="30"/>
      <c r="K1817" s="30"/>
      <c r="L1817" s="30"/>
      <c r="M1817" s="30"/>
      <c r="N1817" s="30"/>
      <c r="O1817" s="30"/>
      <c r="P1817" s="30"/>
      <c r="Q1817" s="30"/>
      <c r="R1817" s="30"/>
      <c r="S1817" s="30"/>
      <c r="T1817" s="30"/>
      <c r="U1817" s="30"/>
      <c r="V1817" s="30"/>
      <c r="W1817" s="30"/>
      <c r="X1817" s="30"/>
      <c r="Y1817" s="30"/>
      <c r="Z1817" s="30"/>
      <c r="AA1817" s="30"/>
      <c r="AB1817" s="30"/>
      <c r="AC1817" s="30"/>
      <c r="AD1817" s="30"/>
      <c r="AE1817" s="30"/>
      <c r="AF1817" s="30"/>
      <c r="AG1817" s="30"/>
      <c r="AH1817" s="30"/>
      <c r="AI1817" s="30"/>
      <c r="AJ1817" s="30"/>
      <c r="AK1817" s="30"/>
      <c r="AL1817" s="30"/>
      <c r="AM1817" s="30"/>
      <c r="AN1817" s="30"/>
      <c r="AO1817" s="30"/>
      <c r="AP1817" s="30"/>
      <c r="AQ1817" s="30"/>
      <c r="AR1817" s="30"/>
      <c r="AS1817" s="30"/>
      <c r="AT1817" s="30"/>
      <c r="AU1817" s="30"/>
      <c r="AV1817" s="30"/>
      <c r="AW1817" s="30"/>
      <c r="AX1817" s="30"/>
      <c r="AY1817" s="30"/>
      <c r="AZ1817" s="30"/>
      <c r="BA1817" s="30"/>
      <c r="BB1817" s="30"/>
      <c r="BC1817" s="30"/>
      <c r="BD1817" s="30"/>
      <c r="BE1817" s="30"/>
      <c r="BF1817" s="30"/>
      <c r="BG1817" s="30"/>
      <c r="BH1817" s="30"/>
      <c r="BI1817" s="30"/>
      <c r="BJ1817" s="30"/>
      <c r="BK1817" s="30"/>
      <c r="BL1817" s="30"/>
      <c r="BM1817" s="30"/>
      <c r="BN1817" s="30"/>
      <c r="BO1817" s="30"/>
      <c r="BP1817" s="30"/>
      <c r="BQ1817" s="30"/>
      <c r="BR1817" s="30"/>
      <c r="BS1817" s="30"/>
      <c r="BT1817" s="30"/>
      <c r="BU1817" s="30"/>
      <c r="BV1817" s="30"/>
      <c r="BW1817" s="30"/>
      <c r="BX1817" s="30"/>
      <c r="BY1817" s="30"/>
      <c r="BZ1817" s="30"/>
      <c r="CA1817" s="30"/>
      <c r="CB1817" s="30"/>
      <c r="CC1817" s="30"/>
      <c r="CD1817" s="30"/>
      <c r="CE1817" s="30"/>
      <c r="CF1817" s="30"/>
      <c r="CG1817" s="30"/>
      <c r="CH1817" s="30"/>
      <c r="CI1817" s="30"/>
      <c r="CJ1817" s="30"/>
      <c r="CK1817" s="30"/>
      <c r="CL1817" s="30"/>
      <c r="CM1817" s="30"/>
      <c r="CN1817" s="30"/>
      <c r="CO1817" s="30"/>
      <c r="CP1817" s="30"/>
      <c r="CQ1817" s="30"/>
      <c r="CR1817" s="30"/>
    </row>
    <row r="1818" spans="1:96" x14ac:dyDescent="0.25">
      <c r="A1818" s="30" t="s">
        <v>774</v>
      </c>
      <c r="B1818" s="30">
        <v>9057</v>
      </c>
      <c r="C1818" s="30" t="s">
        <v>2702</v>
      </c>
      <c r="D1818" s="30">
        <v>8001</v>
      </c>
      <c r="E1818" s="30"/>
      <c r="F1818" s="30"/>
      <c r="G1818" s="30"/>
      <c r="H1818" s="30"/>
      <c r="I1818" s="30"/>
      <c r="J1818" s="30"/>
      <c r="K1818" s="30"/>
      <c r="L1818" s="30"/>
      <c r="M1818" s="30"/>
      <c r="N1818" s="30"/>
      <c r="O1818" s="30"/>
      <c r="P1818" s="30"/>
      <c r="Q1818" s="30"/>
      <c r="R1818" s="30"/>
      <c r="S1818" s="30"/>
      <c r="T1818" s="30"/>
      <c r="U1818" s="30"/>
      <c r="V1818" s="30"/>
      <c r="W1818" s="30"/>
      <c r="X1818" s="30"/>
      <c r="Y1818" s="30"/>
      <c r="Z1818" s="30"/>
      <c r="AA1818" s="30"/>
      <c r="AB1818" s="30"/>
      <c r="AC1818" s="30"/>
      <c r="AD1818" s="30"/>
      <c r="AE1818" s="30"/>
      <c r="AF1818" s="30"/>
      <c r="AG1818" s="30"/>
      <c r="AH1818" s="30"/>
      <c r="AI1818" s="30"/>
      <c r="AJ1818" s="30"/>
      <c r="AK1818" s="30"/>
      <c r="AL1818" s="30"/>
      <c r="AM1818" s="30"/>
      <c r="AN1818" s="30"/>
      <c r="AO1818" s="30"/>
      <c r="AP1818" s="30"/>
      <c r="AQ1818" s="30"/>
      <c r="AR1818" s="30"/>
      <c r="AS1818" s="30"/>
      <c r="AT1818" s="30"/>
      <c r="AU1818" s="30"/>
      <c r="AV1818" s="30"/>
      <c r="AW1818" s="30"/>
      <c r="AX1818" s="30"/>
      <c r="AY1818" s="30"/>
      <c r="AZ1818" s="30"/>
      <c r="BA1818" s="30"/>
      <c r="BB1818" s="30"/>
      <c r="BC1818" s="30"/>
      <c r="BD1818" s="30"/>
      <c r="BE1818" s="30"/>
      <c r="BF1818" s="30"/>
      <c r="BG1818" s="30"/>
      <c r="BH1818" s="30"/>
      <c r="BI1818" s="30"/>
      <c r="BJ1818" s="30"/>
      <c r="BK1818" s="30"/>
      <c r="BL1818" s="30"/>
      <c r="BM1818" s="30"/>
      <c r="BN1818" s="30"/>
      <c r="BO1818" s="30"/>
      <c r="BP1818" s="30"/>
      <c r="BQ1818" s="30"/>
      <c r="BR1818" s="30"/>
      <c r="BS1818" s="30"/>
      <c r="BT1818" s="30"/>
      <c r="BU1818" s="30"/>
      <c r="BV1818" s="30"/>
      <c r="BW1818" s="30"/>
      <c r="BX1818" s="30"/>
      <c r="BY1818" s="30"/>
      <c r="BZ1818" s="30"/>
      <c r="CA1818" s="30"/>
      <c r="CB1818" s="30"/>
      <c r="CC1818" s="30"/>
      <c r="CD1818" s="30"/>
      <c r="CE1818" s="30"/>
      <c r="CF1818" s="30"/>
      <c r="CG1818" s="30"/>
      <c r="CH1818" s="30"/>
      <c r="CI1818" s="30"/>
      <c r="CJ1818" s="30"/>
      <c r="CK1818" s="30"/>
      <c r="CL1818" s="30"/>
      <c r="CM1818" s="30"/>
      <c r="CN1818" s="30"/>
      <c r="CO1818" s="30"/>
      <c r="CP1818" s="30"/>
      <c r="CQ1818" s="30"/>
      <c r="CR1818" s="30"/>
    </row>
    <row r="1819" spans="1:96" x14ac:dyDescent="0.25">
      <c r="A1819" s="30" t="s">
        <v>774</v>
      </c>
      <c r="B1819" s="30">
        <v>9051</v>
      </c>
      <c r="C1819" s="30" t="s">
        <v>2702</v>
      </c>
      <c r="D1819" s="30">
        <v>8001</v>
      </c>
      <c r="E1819" s="30"/>
      <c r="F1819" s="30"/>
      <c r="G1819" s="30"/>
      <c r="H1819" s="30"/>
      <c r="I1819" s="30"/>
      <c r="J1819" s="30"/>
      <c r="K1819" s="30"/>
      <c r="L1819" s="30"/>
      <c r="M1819" s="30"/>
      <c r="N1819" s="30"/>
      <c r="O1819" s="30"/>
      <c r="P1819" s="30"/>
      <c r="Q1819" s="30"/>
      <c r="R1819" s="30"/>
      <c r="S1819" s="30"/>
      <c r="T1819" s="30"/>
      <c r="U1819" s="30"/>
      <c r="V1819" s="30"/>
      <c r="W1819" s="30"/>
      <c r="X1819" s="30"/>
      <c r="Y1819" s="30"/>
      <c r="Z1819" s="30"/>
      <c r="AA1819" s="30"/>
      <c r="AB1819" s="30"/>
      <c r="AC1819" s="30"/>
      <c r="AD1819" s="30"/>
      <c r="AE1819" s="30"/>
      <c r="AF1819" s="30"/>
      <c r="AG1819" s="30"/>
      <c r="AH1819" s="30"/>
      <c r="AI1819" s="30"/>
      <c r="AJ1819" s="30"/>
      <c r="AK1819" s="30"/>
      <c r="AL1819" s="30"/>
      <c r="AM1819" s="30"/>
      <c r="AN1819" s="30"/>
      <c r="AO1819" s="30"/>
      <c r="AP1819" s="30"/>
      <c r="AQ1819" s="30"/>
      <c r="AR1819" s="30"/>
      <c r="AS1819" s="30"/>
      <c r="AT1819" s="30"/>
      <c r="AU1819" s="30"/>
      <c r="AV1819" s="30"/>
      <c r="AW1819" s="30"/>
      <c r="AX1819" s="30"/>
      <c r="AY1819" s="30"/>
      <c r="AZ1819" s="30"/>
      <c r="BA1819" s="30"/>
      <c r="BB1819" s="30"/>
      <c r="BC1819" s="30"/>
      <c r="BD1819" s="30"/>
      <c r="BE1819" s="30"/>
      <c r="BF1819" s="30"/>
      <c r="BG1819" s="30"/>
      <c r="BH1819" s="30"/>
      <c r="BI1819" s="30"/>
      <c r="BJ1819" s="30"/>
      <c r="BK1819" s="30"/>
      <c r="BL1819" s="30"/>
      <c r="BM1819" s="30"/>
      <c r="BN1819" s="30"/>
      <c r="BO1819" s="30"/>
      <c r="BP1819" s="30"/>
      <c r="BQ1819" s="30"/>
      <c r="BR1819" s="30"/>
      <c r="BS1819" s="30"/>
      <c r="BT1819" s="30"/>
      <c r="BU1819" s="30"/>
      <c r="BV1819" s="30"/>
      <c r="BW1819" s="30"/>
      <c r="BX1819" s="30"/>
      <c r="BY1819" s="30"/>
      <c r="BZ1819" s="30"/>
      <c r="CA1819" s="30"/>
      <c r="CB1819" s="30"/>
      <c r="CC1819" s="30"/>
      <c r="CD1819" s="30"/>
      <c r="CE1819" s="30"/>
      <c r="CF1819" s="30"/>
      <c r="CG1819" s="30"/>
      <c r="CH1819" s="30"/>
      <c r="CI1819" s="30"/>
      <c r="CJ1819" s="30"/>
      <c r="CK1819" s="30"/>
      <c r="CL1819" s="30"/>
      <c r="CM1819" s="30"/>
      <c r="CN1819" s="30"/>
      <c r="CO1819" s="30"/>
      <c r="CP1819" s="30"/>
      <c r="CQ1819" s="30"/>
      <c r="CR1819" s="30"/>
    </row>
    <row r="1820" spans="1:96" x14ac:dyDescent="0.25">
      <c r="A1820" s="30" t="s">
        <v>775</v>
      </c>
      <c r="B1820" s="30">
        <v>8822</v>
      </c>
      <c r="C1820" s="30" t="s">
        <v>2642</v>
      </c>
      <c r="D1820" s="30">
        <v>880</v>
      </c>
      <c r="E1820" s="30"/>
      <c r="F1820" s="30"/>
      <c r="G1820" s="30"/>
      <c r="H1820" s="30"/>
      <c r="I1820" s="30"/>
      <c r="J1820" s="30"/>
      <c r="K1820" s="30"/>
      <c r="L1820" s="30"/>
      <c r="M1820" s="30"/>
      <c r="N1820" s="30"/>
      <c r="O1820" s="30"/>
      <c r="P1820" s="30"/>
      <c r="Q1820" s="30"/>
      <c r="R1820" s="30"/>
      <c r="S1820" s="30"/>
      <c r="T1820" s="30"/>
      <c r="U1820" s="30"/>
      <c r="V1820" s="30"/>
      <c r="W1820" s="30"/>
      <c r="X1820" s="30"/>
      <c r="Y1820" s="30"/>
      <c r="Z1820" s="30"/>
      <c r="AA1820" s="30"/>
      <c r="AB1820" s="30"/>
      <c r="AC1820" s="30"/>
      <c r="AD1820" s="30"/>
      <c r="AE1820" s="30"/>
      <c r="AF1820" s="30"/>
      <c r="AG1820" s="30"/>
      <c r="AH1820" s="30"/>
      <c r="AI1820" s="30"/>
      <c r="AJ1820" s="30"/>
      <c r="AK1820" s="30"/>
      <c r="AL1820" s="30"/>
      <c r="AM1820" s="30"/>
      <c r="AN1820" s="30"/>
      <c r="AO1820" s="30"/>
      <c r="AP1820" s="30"/>
      <c r="AQ1820" s="30"/>
      <c r="AR1820" s="30"/>
      <c r="AS1820" s="30"/>
      <c r="AT1820" s="30"/>
      <c r="AU1820" s="30"/>
      <c r="AV1820" s="30"/>
      <c r="AW1820" s="30"/>
      <c r="AX1820" s="30"/>
      <c r="AY1820" s="30"/>
      <c r="AZ1820" s="30"/>
      <c r="BA1820" s="30"/>
      <c r="BB1820" s="30"/>
      <c r="BC1820" s="30"/>
      <c r="BD1820" s="30"/>
      <c r="BE1820" s="30"/>
      <c r="BF1820" s="30"/>
      <c r="BG1820" s="30"/>
      <c r="BH1820" s="30"/>
      <c r="BI1820" s="30"/>
      <c r="BJ1820" s="30"/>
      <c r="BK1820" s="30"/>
      <c r="BL1820" s="30"/>
      <c r="BM1820" s="30"/>
      <c r="BN1820" s="30"/>
      <c r="BO1820" s="30"/>
      <c r="BP1820" s="30"/>
      <c r="BQ1820" s="30"/>
      <c r="BR1820" s="30"/>
      <c r="BS1820" s="30"/>
      <c r="BT1820" s="30"/>
      <c r="BU1820" s="30"/>
      <c r="BV1820" s="30"/>
      <c r="BW1820" s="30"/>
      <c r="BX1820" s="30"/>
      <c r="BY1820" s="30"/>
      <c r="BZ1820" s="30"/>
      <c r="CA1820" s="30"/>
      <c r="CB1820" s="30"/>
      <c r="CC1820" s="30"/>
      <c r="CD1820" s="30"/>
      <c r="CE1820" s="30"/>
      <c r="CF1820" s="30"/>
      <c r="CG1820" s="30"/>
      <c r="CH1820" s="30"/>
      <c r="CI1820" s="30"/>
      <c r="CJ1820" s="30"/>
      <c r="CK1820" s="30"/>
      <c r="CL1820" s="30"/>
      <c r="CM1820" s="30"/>
      <c r="CN1820" s="30"/>
      <c r="CO1820" s="30"/>
      <c r="CP1820" s="30"/>
      <c r="CQ1820" s="30"/>
      <c r="CR1820" s="30"/>
    </row>
    <row r="1821" spans="1:96" x14ac:dyDescent="0.25">
      <c r="A1821" s="30" t="s">
        <v>776</v>
      </c>
      <c r="B1821" s="30">
        <v>8825</v>
      </c>
      <c r="C1821" s="30" t="s">
        <v>2702</v>
      </c>
      <c r="D1821" s="30">
        <v>8001</v>
      </c>
      <c r="E1821" s="30"/>
      <c r="F1821" s="30"/>
      <c r="G1821" s="30"/>
      <c r="H1821" s="30"/>
      <c r="I1821" s="30"/>
      <c r="J1821" s="30"/>
      <c r="K1821" s="30"/>
      <c r="L1821" s="30"/>
      <c r="M1821" s="30"/>
      <c r="N1821" s="30"/>
      <c r="O1821" s="30"/>
      <c r="P1821" s="30"/>
      <c r="Q1821" s="30"/>
      <c r="R1821" s="30"/>
      <c r="S1821" s="30"/>
      <c r="T1821" s="30"/>
      <c r="U1821" s="30"/>
      <c r="V1821" s="30"/>
      <c r="W1821" s="30"/>
      <c r="X1821" s="30"/>
      <c r="Y1821" s="30"/>
      <c r="Z1821" s="30"/>
      <c r="AA1821" s="30"/>
      <c r="AB1821" s="30"/>
      <c r="AC1821" s="30"/>
      <c r="AD1821" s="30"/>
      <c r="AE1821" s="30"/>
      <c r="AF1821" s="30"/>
      <c r="AG1821" s="30"/>
      <c r="AH1821" s="30"/>
      <c r="AI1821" s="30"/>
      <c r="AJ1821" s="30"/>
      <c r="AK1821" s="30"/>
      <c r="AL1821" s="30"/>
      <c r="AM1821" s="30"/>
      <c r="AN1821" s="30"/>
      <c r="AO1821" s="30"/>
      <c r="AP1821" s="30"/>
      <c r="AQ1821" s="30"/>
      <c r="AR1821" s="30"/>
      <c r="AS1821" s="30"/>
      <c r="AT1821" s="30"/>
      <c r="AU1821" s="30"/>
      <c r="AV1821" s="30"/>
      <c r="AW1821" s="30"/>
      <c r="AX1821" s="30"/>
      <c r="AY1821" s="30"/>
      <c r="AZ1821" s="30"/>
      <c r="BA1821" s="30"/>
      <c r="BB1821" s="30"/>
      <c r="BC1821" s="30"/>
      <c r="BD1821" s="30"/>
      <c r="BE1821" s="30"/>
      <c r="BF1821" s="30"/>
      <c r="BG1821" s="30"/>
      <c r="BH1821" s="30"/>
      <c r="BI1821" s="30"/>
      <c r="BJ1821" s="30"/>
      <c r="BK1821" s="30"/>
      <c r="BL1821" s="30"/>
      <c r="BM1821" s="30"/>
      <c r="BN1821" s="30"/>
      <c r="BO1821" s="30"/>
      <c r="BP1821" s="30"/>
      <c r="BQ1821" s="30"/>
      <c r="BR1821" s="30"/>
      <c r="BS1821" s="30"/>
      <c r="BT1821" s="30"/>
      <c r="BU1821" s="30"/>
      <c r="BV1821" s="30"/>
      <c r="BW1821" s="30"/>
      <c r="BX1821" s="30"/>
      <c r="BY1821" s="30"/>
      <c r="BZ1821" s="30"/>
      <c r="CA1821" s="30"/>
      <c r="CB1821" s="30"/>
      <c r="CC1821" s="30"/>
      <c r="CD1821" s="30"/>
      <c r="CE1821" s="30"/>
      <c r="CF1821" s="30"/>
      <c r="CG1821" s="30"/>
      <c r="CH1821" s="30"/>
      <c r="CI1821" s="30"/>
      <c r="CJ1821" s="30"/>
      <c r="CK1821" s="30"/>
      <c r="CL1821" s="30"/>
      <c r="CM1821" s="30"/>
      <c r="CN1821" s="30"/>
      <c r="CO1821" s="30"/>
      <c r="CP1821" s="30"/>
      <c r="CQ1821" s="30"/>
      <c r="CR1821" s="30"/>
    </row>
    <row r="1822" spans="1:96" x14ac:dyDescent="0.25">
      <c r="A1822" s="30" t="s">
        <v>777</v>
      </c>
      <c r="B1822" s="30">
        <v>5393</v>
      </c>
      <c r="C1822" s="30" t="s">
        <v>2959</v>
      </c>
      <c r="D1822" s="30">
        <v>1560</v>
      </c>
      <c r="E1822" s="30"/>
      <c r="F1822" s="30"/>
      <c r="G1822" s="30"/>
      <c r="H1822" s="30"/>
      <c r="I1822" s="30"/>
      <c r="J1822" s="30"/>
      <c r="K1822" s="30"/>
      <c r="L1822" s="30"/>
      <c r="M1822" s="30"/>
      <c r="N1822" s="30"/>
      <c r="O1822" s="30"/>
      <c r="P1822" s="30"/>
      <c r="Q1822" s="30"/>
      <c r="R1822" s="30"/>
      <c r="S1822" s="30"/>
      <c r="T1822" s="30"/>
      <c r="U1822" s="30"/>
      <c r="V1822" s="30"/>
      <c r="W1822" s="30"/>
      <c r="X1822" s="30"/>
      <c r="Y1822" s="30"/>
      <c r="Z1822" s="30"/>
      <c r="AA1822" s="30"/>
      <c r="AB1822" s="30"/>
      <c r="AC1822" s="30"/>
      <c r="AD1822" s="30"/>
      <c r="AE1822" s="30"/>
      <c r="AF1822" s="30"/>
      <c r="AG1822" s="30"/>
      <c r="AH1822" s="30"/>
      <c r="AI1822" s="30"/>
      <c r="AJ1822" s="30"/>
      <c r="AK1822" s="30"/>
      <c r="AL1822" s="30"/>
      <c r="AM1822" s="30"/>
      <c r="AN1822" s="30"/>
      <c r="AO1822" s="30"/>
      <c r="AP1822" s="30"/>
      <c r="AQ1822" s="30"/>
      <c r="AR1822" s="30"/>
      <c r="AS1822" s="30"/>
      <c r="AT1822" s="30"/>
      <c r="AU1822" s="30"/>
      <c r="AV1822" s="30"/>
      <c r="AW1822" s="30"/>
      <c r="AX1822" s="30"/>
      <c r="AY1822" s="30"/>
      <c r="AZ1822" s="30"/>
      <c r="BA1822" s="30"/>
      <c r="BB1822" s="30"/>
      <c r="BC1822" s="30"/>
      <c r="BD1822" s="30"/>
      <c r="BE1822" s="30"/>
      <c r="BF1822" s="30"/>
      <c r="BG1822" s="30"/>
      <c r="BH1822" s="30"/>
      <c r="BI1822" s="30"/>
      <c r="BJ1822" s="30"/>
      <c r="BK1822" s="30"/>
      <c r="BL1822" s="30"/>
      <c r="BM1822" s="30"/>
      <c r="BN1822" s="30"/>
      <c r="BO1822" s="30"/>
      <c r="BP1822" s="30"/>
      <c r="BQ1822" s="30"/>
      <c r="BR1822" s="30"/>
      <c r="BS1822" s="30"/>
      <c r="BT1822" s="30"/>
      <c r="BU1822" s="30"/>
      <c r="BV1822" s="30"/>
      <c r="BW1822" s="30"/>
      <c r="BX1822" s="30"/>
      <c r="BY1822" s="30"/>
      <c r="BZ1822" s="30"/>
      <c r="CA1822" s="30"/>
      <c r="CB1822" s="30"/>
      <c r="CC1822" s="30"/>
      <c r="CD1822" s="30"/>
      <c r="CE1822" s="30"/>
      <c r="CF1822" s="30"/>
      <c r="CG1822" s="30"/>
      <c r="CH1822" s="30"/>
      <c r="CI1822" s="30"/>
      <c r="CJ1822" s="30"/>
      <c r="CK1822" s="30"/>
      <c r="CL1822" s="30"/>
      <c r="CM1822" s="30"/>
      <c r="CN1822" s="30"/>
      <c r="CO1822" s="30"/>
      <c r="CP1822" s="30"/>
      <c r="CQ1822" s="30"/>
      <c r="CR1822" s="30"/>
    </row>
    <row r="1823" spans="1:96" x14ac:dyDescent="0.25">
      <c r="A1823" s="30" t="s">
        <v>778</v>
      </c>
      <c r="B1823" s="30">
        <v>8855</v>
      </c>
      <c r="C1823" s="30" t="s">
        <v>2760</v>
      </c>
      <c r="D1823" s="30">
        <v>1560</v>
      </c>
      <c r="E1823" s="30"/>
      <c r="F1823" s="30"/>
      <c r="G1823" s="30"/>
      <c r="H1823" s="30"/>
      <c r="I1823" s="30"/>
      <c r="J1823" s="30"/>
      <c r="K1823" s="30"/>
      <c r="L1823" s="30"/>
      <c r="M1823" s="30"/>
      <c r="N1823" s="30"/>
      <c r="O1823" s="30"/>
      <c r="P1823" s="30"/>
      <c r="Q1823" s="30"/>
      <c r="R1823" s="30"/>
      <c r="S1823" s="30"/>
      <c r="T1823" s="30"/>
      <c r="U1823" s="30"/>
      <c r="V1823" s="30"/>
      <c r="W1823" s="30"/>
      <c r="X1823" s="30"/>
      <c r="Y1823" s="30"/>
      <c r="Z1823" s="30"/>
      <c r="AA1823" s="30"/>
      <c r="AB1823" s="30"/>
      <c r="AC1823" s="30"/>
      <c r="AD1823" s="30"/>
      <c r="AE1823" s="30"/>
      <c r="AF1823" s="30"/>
      <c r="AG1823" s="30"/>
      <c r="AH1823" s="30"/>
      <c r="AI1823" s="30"/>
      <c r="AJ1823" s="30"/>
      <c r="AK1823" s="30"/>
      <c r="AL1823" s="30"/>
      <c r="AM1823" s="30"/>
      <c r="AN1823" s="30"/>
      <c r="AO1823" s="30"/>
      <c r="AP1823" s="30"/>
      <c r="AQ1823" s="30"/>
      <c r="AR1823" s="30"/>
      <c r="AS1823" s="30"/>
      <c r="AT1823" s="30"/>
      <c r="AU1823" s="30"/>
      <c r="AV1823" s="30"/>
      <c r="AW1823" s="30"/>
      <c r="AX1823" s="30"/>
      <c r="AY1823" s="30"/>
      <c r="AZ1823" s="30"/>
      <c r="BA1823" s="30"/>
      <c r="BB1823" s="30"/>
      <c r="BC1823" s="30"/>
      <c r="BD1823" s="30"/>
      <c r="BE1823" s="30"/>
      <c r="BF1823" s="30"/>
      <c r="BG1823" s="30"/>
      <c r="BH1823" s="30"/>
      <c r="BI1823" s="30"/>
      <c r="BJ1823" s="30"/>
      <c r="BK1823" s="30"/>
      <c r="BL1823" s="30"/>
      <c r="BM1823" s="30"/>
      <c r="BN1823" s="30"/>
      <c r="BO1823" s="30"/>
      <c r="BP1823" s="30"/>
      <c r="BQ1823" s="30"/>
      <c r="BR1823" s="30"/>
      <c r="BS1823" s="30"/>
      <c r="BT1823" s="30"/>
      <c r="BU1823" s="30"/>
      <c r="BV1823" s="30"/>
      <c r="BW1823" s="30"/>
      <c r="BX1823" s="30"/>
      <c r="BY1823" s="30"/>
      <c r="BZ1823" s="30"/>
      <c r="CA1823" s="30"/>
      <c r="CB1823" s="30"/>
      <c r="CC1823" s="30"/>
      <c r="CD1823" s="30"/>
      <c r="CE1823" s="30"/>
      <c r="CF1823" s="30"/>
      <c r="CG1823" s="30"/>
      <c r="CH1823" s="30"/>
      <c r="CI1823" s="30"/>
      <c r="CJ1823" s="30"/>
      <c r="CK1823" s="30"/>
      <c r="CL1823" s="30"/>
      <c r="CM1823" s="30"/>
      <c r="CN1823" s="30"/>
      <c r="CO1823" s="30"/>
      <c r="CP1823" s="30"/>
      <c r="CQ1823" s="30"/>
      <c r="CR1823" s="30"/>
    </row>
    <row r="1824" spans="1:96" x14ac:dyDescent="0.25">
      <c r="A1824" s="30" t="s">
        <v>779</v>
      </c>
      <c r="B1824" s="30">
        <v>8824</v>
      </c>
      <c r="C1824" s="30" t="s">
        <v>2760</v>
      </c>
      <c r="D1824" s="30">
        <v>1560</v>
      </c>
      <c r="E1824" s="30"/>
      <c r="F1824" s="30"/>
      <c r="G1824" s="30"/>
      <c r="H1824" s="30"/>
      <c r="I1824" s="30"/>
      <c r="J1824" s="30"/>
      <c r="K1824" s="30"/>
      <c r="L1824" s="30"/>
      <c r="M1824" s="30"/>
      <c r="N1824" s="30"/>
      <c r="O1824" s="30"/>
      <c r="P1824" s="30"/>
      <c r="Q1824" s="30"/>
      <c r="R1824" s="30"/>
      <c r="S1824" s="30"/>
      <c r="T1824" s="30"/>
      <c r="U1824" s="30"/>
      <c r="V1824" s="30"/>
      <c r="W1824" s="30"/>
      <c r="X1824" s="30"/>
      <c r="Y1824" s="30"/>
      <c r="Z1824" s="30"/>
      <c r="AA1824" s="30"/>
      <c r="AB1824" s="30"/>
      <c r="AC1824" s="30"/>
      <c r="AD1824" s="30"/>
      <c r="AE1824" s="30"/>
      <c r="AF1824" s="30"/>
      <c r="AG1824" s="30"/>
      <c r="AH1824" s="30"/>
      <c r="AI1824" s="30"/>
      <c r="AJ1824" s="30"/>
      <c r="AK1824" s="30"/>
      <c r="AL1824" s="30"/>
      <c r="AM1824" s="30"/>
      <c r="AN1824" s="30"/>
      <c r="AO1824" s="30"/>
      <c r="AP1824" s="30"/>
      <c r="AQ1824" s="30"/>
      <c r="AR1824" s="30"/>
      <c r="AS1824" s="30"/>
      <c r="AT1824" s="30"/>
      <c r="AU1824" s="30"/>
      <c r="AV1824" s="30"/>
      <c r="AW1824" s="30"/>
      <c r="AX1824" s="30"/>
      <c r="AY1824" s="30"/>
      <c r="AZ1824" s="30"/>
      <c r="BA1824" s="30"/>
      <c r="BB1824" s="30"/>
      <c r="BC1824" s="30"/>
      <c r="BD1824" s="30"/>
      <c r="BE1824" s="30"/>
      <c r="BF1824" s="30"/>
      <c r="BG1824" s="30"/>
      <c r="BH1824" s="30"/>
      <c r="BI1824" s="30"/>
      <c r="BJ1824" s="30"/>
      <c r="BK1824" s="30"/>
      <c r="BL1824" s="30"/>
      <c r="BM1824" s="30"/>
      <c r="BN1824" s="30"/>
      <c r="BO1824" s="30"/>
      <c r="BP1824" s="30"/>
      <c r="BQ1824" s="30"/>
      <c r="BR1824" s="30"/>
      <c r="BS1824" s="30"/>
      <c r="BT1824" s="30"/>
      <c r="BU1824" s="30"/>
      <c r="BV1824" s="30"/>
      <c r="BW1824" s="30"/>
      <c r="BX1824" s="30"/>
      <c r="BY1824" s="30"/>
      <c r="BZ1824" s="30"/>
      <c r="CA1824" s="30"/>
      <c r="CB1824" s="30"/>
      <c r="CC1824" s="30"/>
      <c r="CD1824" s="30"/>
      <c r="CE1824" s="30"/>
      <c r="CF1824" s="30"/>
      <c r="CG1824" s="30"/>
      <c r="CH1824" s="30"/>
      <c r="CI1824" s="30"/>
      <c r="CJ1824" s="30"/>
      <c r="CK1824" s="30"/>
      <c r="CL1824" s="30"/>
      <c r="CM1824" s="30"/>
      <c r="CN1824" s="30"/>
      <c r="CO1824" s="30"/>
      <c r="CP1824" s="30"/>
      <c r="CQ1824" s="30"/>
      <c r="CR1824" s="30"/>
    </row>
    <row r="1825" spans="1:96" x14ac:dyDescent="0.25">
      <c r="A1825" s="30" t="s">
        <v>780</v>
      </c>
      <c r="B1825" s="30">
        <v>8834</v>
      </c>
      <c r="C1825" s="30" t="s">
        <v>2666</v>
      </c>
      <c r="D1825" s="30">
        <v>1420</v>
      </c>
      <c r="E1825" s="30"/>
      <c r="F1825" s="30"/>
      <c r="G1825" s="30"/>
      <c r="H1825" s="30"/>
      <c r="I1825" s="30"/>
      <c r="J1825" s="30"/>
      <c r="K1825" s="30"/>
      <c r="L1825" s="30"/>
      <c r="M1825" s="30"/>
      <c r="N1825" s="30"/>
      <c r="O1825" s="30"/>
      <c r="P1825" s="30"/>
      <c r="Q1825" s="30"/>
      <c r="R1825" s="30"/>
      <c r="S1825" s="30"/>
      <c r="T1825" s="30"/>
      <c r="U1825" s="30"/>
      <c r="V1825" s="30"/>
      <c r="W1825" s="30"/>
      <c r="X1825" s="30"/>
      <c r="Y1825" s="30"/>
      <c r="Z1825" s="30"/>
      <c r="AA1825" s="30"/>
      <c r="AB1825" s="30"/>
      <c r="AC1825" s="30"/>
      <c r="AD1825" s="30"/>
      <c r="AE1825" s="30"/>
      <c r="AF1825" s="30"/>
      <c r="AG1825" s="30"/>
      <c r="AH1825" s="30"/>
      <c r="AI1825" s="30"/>
      <c r="AJ1825" s="30"/>
      <c r="AK1825" s="30"/>
      <c r="AL1825" s="30"/>
      <c r="AM1825" s="30"/>
      <c r="AN1825" s="30"/>
      <c r="AO1825" s="30"/>
      <c r="AP1825" s="30"/>
      <c r="AQ1825" s="30"/>
      <c r="AR1825" s="30"/>
      <c r="AS1825" s="30"/>
      <c r="AT1825" s="30"/>
      <c r="AU1825" s="30"/>
      <c r="AV1825" s="30"/>
      <c r="AW1825" s="30"/>
      <c r="AX1825" s="30"/>
      <c r="AY1825" s="30"/>
      <c r="AZ1825" s="30"/>
      <c r="BA1825" s="30"/>
      <c r="BB1825" s="30"/>
      <c r="BC1825" s="30"/>
      <c r="BD1825" s="30"/>
      <c r="BE1825" s="30"/>
      <c r="BF1825" s="30"/>
      <c r="BG1825" s="30"/>
      <c r="BH1825" s="30"/>
      <c r="BI1825" s="30"/>
      <c r="BJ1825" s="30"/>
      <c r="BK1825" s="30"/>
      <c r="BL1825" s="30"/>
      <c r="BM1825" s="30"/>
      <c r="BN1825" s="30"/>
      <c r="BO1825" s="30"/>
      <c r="BP1825" s="30"/>
      <c r="BQ1825" s="30"/>
      <c r="BR1825" s="30"/>
      <c r="BS1825" s="30"/>
      <c r="BT1825" s="30"/>
      <c r="BU1825" s="30"/>
      <c r="BV1825" s="30"/>
      <c r="BW1825" s="30"/>
      <c r="BX1825" s="30"/>
      <c r="BY1825" s="30"/>
      <c r="BZ1825" s="30"/>
      <c r="CA1825" s="30"/>
      <c r="CB1825" s="30"/>
      <c r="CC1825" s="30"/>
      <c r="CD1825" s="30"/>
      <c r="CE1825" s="30"/>
      <c r="CF1825" s="30"/>
      <c r="CG1825" s="30"/>
      <c r="CH1825" s="30"/>
      <c r="CI1825" s="30"/>
      <c r="CJ1825" s="30"/>
      <c r="CK1825" s="30"/>
      <c r="CL1825" s="30"/>
      <c r="CM1825" s="30"/>
      <c r="CN1825" s="30"/>
      <c r="CO1825" s="30"/>
      <c r="CP1825" s="30"/>
      <c r="CQ1825" s="30"/>
      <c r="CR1825" s="30"/>
    </row>
    <row r="1826" spans="1:96" x14ac:dyDescent="0.25">
      <c r="A1826" s="30" t="s">
        <v>781</v>
      </c>
      <c r="B1826" s="30">
        <v>8832</v>
      </c>
      <c r="C1826" s="30" t="s">
        <v>2797</v>
      </c>
      <c r="D1826" s="30">
        <v>2395</v>
      </c>
      <c r="E1826" s="30"/>
      <c r="F1826" s="30"/>
      <c r="G1826" s="30"/>
      <c r="H1826" s="30"/>
      <c r="I1826" s="30"/>
      <c r="J1826" s="30"/>
      <c r="K1826" s="30"/>
      <c r="L1826" s="30"/>
      <c r="M1826" s="30"/>
      <c r="N1826" s="30"/>
      <c r="O1826" s="30"/>
      <c r="P1826" s="30"/>
      <c r="Q1826" s="30"/>
      <c r="R1826" s="30"/>
      <c r="S1826" s="30"/>
      <c r="T1826" s="30"/>
      <c r="U1826" s="30"/>
      <c r="V1826" s="30"/>
      <c r="W1826" s="30"/>
      <c r="X1826" s="30"/>
      <c r="Y1826" s="30"/>
      <c r="Z1826" s="30"/>
      <c r="AA1826" s="30"/>
      <c r="AB1826" s="30"/>
      <c r="AC1826" s="30"/>
      <c r="AD1826" s="30"/>
      <c r="AE1826" s="30"/>
      <c r="AF1826" s="30"/>
      <c r="AG1826" s="30"/>
      <c r="AH1826" s="30"/>
      <c r="AI1826" s="30"/>
      <c r="AJ1826" s="30"/>
      <c r="AK1826" s="30"/>
      <c r="AL1826" s="30"/>
      <c r="AM1826" s="30"/>
      <c r="AN1826" s="30"/>
      <c r="AO1826" s="30"/>
      <c r="AP1826" s="30"/>
      <c r="AQ1826" s="30"/>
      <c r="AR1826" s="30"/>
      <c r="AS1826" s="30"/>
      <c r="AT1826" s="30"/>
      <c r="AU1826" s="30"/>
      <c r="AV1826" s="30"/>
      <c r="AW1826" s="30"/>
      <c r="AX1826" s="30"/>
      <c r="AY1826" s="30"/>
      <c r="AZ1826" s="30"/>
      <c r="BA1826" s="30"/>
      <c r="BB1826" s="30"/>
      <c r="BC1826" s="30"/>
      <c r="BD1826" s="30"/>
      <c r="BE1826" s="30"/>
      <c r="BF1826" s="30"/>
      <c r="BG1826" s="30"/>
      <c r="BH1826" s="30"/>
      <c r="BI1826" s="30"/>
      <c r="BJ1826" s="30"/>
      <c r="BK1826" s="30"/>
      <c r="BL1826" s="30"/>
      <c r="BM1826" s="30"/>
      <c r="BN1826" s="30"/>
      <c r="BO1826" s="30"/>
      <c r="BP1826" s="30"/>
      <c r="BQ1826" s="30"/>
      <c r="BR1826" s="30"/>
      <c r="BS1826" s="30"/>
      <c r="BT1826" s="30"/>
      <c r="BU1826" s="30"/>
      <c r="BV1826" s="30"/>
      <c r="BW1826" s="30"/>
      <c r="BX1826" s="30"/>
      <c r="BY1826" s="30"/>
      <c r="BZ1826" s="30"/>
      <c r="CA1826" s="30"/>
      <c r="CB1826" s="30"/>
      <c r="CC1826" s="30"/>
      <c r="CD1826" s="30"/>
      <c r="CE1826" s="30"/>
      <c r="CF1826" s="30"/>
      <c r="CG1826" s="30"/>
      <c r="CH1826" s="30"/>
      <c r="CI1826" s="30"/>
      <c r="CJ1826" s="30"/>
      <c r="CK1826" s="30"/>
      <c r="CL1826" s="30"/>
      <c r="CM1826" s="30"/>
      <c r="CN1826" s="30"/>
      <c r="CO1826" s="30"/>
      <c r="CP1826" s="30"/>
      <c r="CQ1826" s="30"/>
      <c r="CR1826" s="30"/>
    </row>
    <row r="1827" spans="1:96" x14ac:dyDescent="0.25">
      <c r="A1827" s="30" t="s">
        <v>782</v>
      </c>
      <c r="B1827" s="30">
        <v>8842</v>
      </c>
      <c r="C1827" s="30" t="s">
        <v>2641</v>
      </c>
      <c r="D1827" s="30">
        <v>20</v>
      </c>
      <c r="E1827" s="30"/>
      <c r="F1827" s="30"/>
      <c r="G1827" s="30"/>
      <c r="H1827" s="30"/>
      <c r="I1827" s="30"/>
      <c r="J1827" s="30"/>
      <c r="K1827" s="30"/>
      <c r="L1827" s="30"/>
      <c r="M1827" s="30"/>
      <c r="N1827" s="30"/>
      <c r="O1827" s="30"/>
      <c r="P1827" s="30"/>
      <c r="Q1827" s="30"/>
      <c r="R1827" s="30"/>
      <c r="S1827" s="30"/>
      <c r="T1827" s="30"/>
      <c r="U1827" s="30"/>
      <c r="V1827" s="30"/>
      <c r="W1827" s="30"/>
      <c r="X1827" s="30"/>
      <c r="Y1827" s="30"/>
      <c r="Z1827" s="30"/>
      <c r="AA1827" s="30"/>
      <c r="AB1827" s="30"/>
      <c r="AC1827" s="30"/>
      <c r="AD1827" s="30"/>
      <c r="AE1827" s="30"/>
      <c r="AF1827" s="30"/>
      <c r="AG1827" s="30"/>
      <c r="AH1827" s="30"/>
      <c r="AI1827" s="30"/>
      <c r="AJ1827" s="30"/>
      <c r="AK1827" s="30"/>
      <c r="AL1827" s="30"/>
      <c r="AM1827" s="30"/>
      <c r="AN1827" s="30"/>
      <c r="AO1827" s="30"/>
      <c r="AP1827" s="30"/>
      <c r="AQ1827" s="30"/>
      <c r="AR1827" s="30"/>
      <c r="AS1827" s="30"/>
      <c r="AT1827" s="30"/>
      <c r="AU1827" s="30"/>
      <c r="AV1827" s="30"/>
      <c r="AW1827" s="30"/>
      <c r="AX1827" s="30"/>
      <c r="AY1827" s="30"/>
      <c r="AZ1827" s="30"/>
      <c r="BA1827" s="30"/>
      <c r="BB1827" s="30"/>
      <c r="BC1827" s="30"/>
      <c r="BD1827" s="30"/>
      <c r="BE1827" s="30"/>
      <c r="BF1827" s="30"/>
      <c r="BG1827" s="30"/>
      <c r="BH1827" s="30"/>
      <c r="BI1827" s="30"/>
      <c r="BJ1827" s="30"/>
      <c r="BK1827" s="30"/>
      <c r="BL1827" s="30"/>
      <c r="BM1827" s="30"/>
      <c r="BN1827" s="30"/>
      <c r="BO1827" s="30"/>
      <c r="BP1827" s="30"/>
      <c r="BQ1827" s="30"/>
      <c r="BR1827" s="30"/>
      <c r="BS1827" s="30"/>
      <c r="BT1827" s="30"/>
      <c r="BU1827" s="30"/>
      <c r="BV1827" s="30"/>
      <c r="BW1827" s="30"/>
      <c r="BX1827" s="30"/>
      <c r="BY1827" s="30"/>
      <c r="BZ1827" s="30"/>
      <c r="CA1827" s="30"/>
      <c r="CB1827" s="30"/>
      <c r="CC1827" s="30"/>
      <c r="CD1827" s="30"/>
      <c r="CE1827" s="30"/>
      <c r="CF1827" s="30"/>
      <c r="CG1827" s="30"/>
      <c r="CH1827" s="30"/>
      <c r="CI1827" s="30"/>
      <c r="CJ1827" s="30"/>
      <c r="CK1827" s="30"/>
      <c r="CL1827" s="30"/>
      <c r="CM1827" s="30"/>
      <c r="CN1827" s="30"/>
      <c r="CO1827" s="30"/>
      <c r="CP1827" s="30"/>
      <c r="CQ1827" s="30"/>
      <c r="CR1827" s="30"/>
    </row>
    <row r="1828" spans="1:96" x14ac:dyDescent="0.25">
      <c r="A1828" s="30" t="s">
        <v>783</v>
      </c>
      <c r="B1828" s="30">
        <v>5816</v>
      </c>
      <c r="C1828" s="30" t="s">
        <v>2641</v>
      </c>
      <c r="D1828" s="30">
        <v>20</v>
      </c>
      <c r="E1828" s="30"/>
      <c r="F1828" s="30"/>
      <c r="G1828" s="30"/>
      <c r="H1828" s="30"/>
      <c r="I1828" s="30"/>
      <c r="J1828" s="30"/>
      <c r="K1828" s="30"/>
      <c r="L1828" s="30"/>
      <c r="M1828" s="30"/>
      <c r="N1828" s="30"/>
      <c r="O1828" s="30"/>
      <c r="P1828" s="30"/>
      <c r="Q1828" s="30"/>
      <c r="R1828" s="30"/>
      <c r="S1828" s="30"/>
      <c r="T1828" s="30"/>
      <c r="U1828" s="30"/>
      <c r="V1828" s="30"/>
      <c r="W1828" s="30"/>
      <c r="X1828" s="30"/>
      <c r="Y1828" s="30"/>
      <c r="Z1828" s="30"/>
      <c r="AA1828" s="30"/>
      <c r="AB1828" s="30"/>
      <c r="AC1828" s="30"/>
      <c r="AD1828" s="30"/>
      <c r="AE1828" s="30"/>
      <c r="AF1828" s="30"/>
      <c r="AG1828" s="30"/>
      <c r="AH1828" s="30"/>
      <c r="AI1828" s="30"/>
      <c r="AJ1828" s="30"/>
      <c r="AK1828" s="30"/>
      <c r="AL1828" s="30"/>
      <c r="AM1828" s="30"/>
      <c r="AN1828" s="30"/>
      <c r="AO1828" s="30"/>
      <c r="AP1828" s="30"/>
      <c r="AQ1828" s="30"/>
      <c r="AR1828" s="30"/>
      <c r="AS1828" s="30"/>
      <c r="AT1828" s="30"/>
      <c r="AU1828" s="30"/>
      <c r="AV1828" s="30"/>
      <c r="AW1828" s="30"/>
      <c r="AX1828" s="30"/>
      <c r="AY1828" s="30"/>
      <c r="AZ1828" s="30"/>
      <c r="BA1828" s="30"/>
      <c r="BB1828" s="30"/>
      <c r="BC1828" s="30"/>
      <c r="BD1828" s="30"/>
      <c r="BE1828" s="30"/>
      <c r="BF1828" s="30"/>
      <c r="BG1828" s="30"/>
      <c r="BH1828" s="30"/>
      <c r="BI1828" s="30"/>
      <c r="BJ1828" s="30"/>
      <c r="BK1828" s="30"/>
      <c r="BL1828" s="30"/>
      <c r="BM1828" s="30"/>
      <c r="BN1828" s="30"/>
      <c r="BO1828" s="30"/>
      <c r="BP1828" s="30"/>
      <c r="BQ1828" s="30"/>
      <c r="BR1828" s="30"/>
      <c r="BS1828" s="30"/>
      <c r="BT1828" s="30"/>
      <c r="BU1828" s="30"/>
      <c r="BV1828" s="30"/>
      <c r="BW1828" s="30"/>
      <c r="BX1828" s="30"/>
      <c r="BY1828" s="30"/>
      <c r="BZ1828" s="30"/>
      <c r="CA1828" s="30"/>
      <c r="CB1828" s="30"/>
      <c r="CC1828" s="30"/>
      <c r="CD1828" s="30"/>
      <c r="CE1828" s="30"/>
      <c r="CF1828" s="30"/>
      <c r="CG1828" s="30"/>
      <c r="CH1828" s="30"/>
      <c r="CI1828" s="30"/>
      <c r="CJ1828" s="30"/>
      <c r="CK1828" s="30"/>
      <c r="CL1828" s="30"/>
      <c r="CM1828" s="30"/>
      <c r="CN1828" s="30"/>
      <c r="CO1828" s="30"/>
      <c r="CP1828" s="30"/>
      <c r="CQ1828" s="30"/>
      <c r="CR1828" s="30"/>
    </row>
    <row r="1829" spans="1:96" x14ac:dyDescent="0.25">
      <c r="A1829" s="30" t="s">
        <v>784</v>
      </c>
      <c r="B1829" s="30">
        <v>5814</v>
      </c>
      <c r="C1829" s="30" t="s">
        <v>2641</v>
      </c>
      <c r="D1829" s="30">
        <v>20</v>
      </c>
      <c r="E1829" s="30"/>
      <c r="F1829" s="30"/>
      <c r="G1829" s="30"/>
      <c r="H1829" s="30"/>
      <c r="I1829" s="30"/>
      <c r="J1829" s="30"/>
      <c r="K1829" s="30"/>
      <c r="L1829" s="30"/>
      <c r="M1829" s="30"/>
      <c r="N1829" s="30"/>
      <c r="O1829" s="30"/>
      <c r="P1829" s="30"/>
      <c r="Q1829" s="30"/>
      <c r="R1829" s="30"/>
      <c r="S1829" s="30"/>
      <c r="T1829" s="30"/>
      <c r="U1829" s="30"/>
      <c r="V1829" s="30"/>
      <c r="W1829" s="30"/>
      <c r="X1829" s="30"/>
      <c r="Y1829" s="30"/>
      <c r="Z1829" s="30"/>
      <c r="AA1829" s="30"/>
      <c r="AB1829" s="30"/>
      <c r="AC1829" s="30"/>
      <c r="AD1829" s="30"/>
      <c r="AE1829" s="30"/>
      <c r="AF1829" s="30"/>
      <c r="AG1829" s="30"/>
      <c r="AH1829" s="30"/>
      <c r="AI1829" s="30"/>
      <c r="AJ1829" s="30"/>
      <c r="AK1829" s="30"/>
      <c r="AL1829" s="30"/>
      <c r="AM1829" s="30"/>
      <c r="AN1829" s="30"/>
      <c r="AO1829" s="30"/>
      <c r="AP1829" s="30"/>
      <c r="AQ1829" s="30"/>
      <c r="AR1829" s="30"/>
      <c r="AS1829" s="30"/>
      <c r="AT1829" s="30"/>
      <c r="AU1829" s="30"/>
      <c r="AV1829" s="30"/>
      <c r="AW1829" s="30"/>
      <c r="AX1829" s="30"/>
      <c r="AY1829" s="30"/>
      <c r="AZ1829" s="30"/>
      <c r="BA1829" s="30"/>
      <c r="BB1829" s="30"/>
      <c r="BC1829" s="30"/>
      <c r="BD1829" s="30"/>
      <c r="BE1829" s="30"/>
      <c r="BF1829" s="30"/>
      <c r="BG1829" s="30"/>
      <c r="BH1829" s="30"/>
      <c r="BI1829" s="30"/>
      <c r="BJ1829" s="30"/>
      <c r="BK1829" s="30"/>
      <c r="BL1829" s="30"/>
      <c r="BM1829" s="30"/>
      <c r="BN1829" s="30"/>
      <c r="BO1829" s="30"/>
      <c r="BP1829" s="30"/>
      <c r="BQ1829" s="30"/>
      <c r="BR1829" s="30"/>
      <c r="BS1829" s="30"/>
      <c r="BT1829" s="30"/>
      <c r="BU1829" s="30"/>
      <c r="BV1829" s="30"/>
      <c r="BW1829" s="30"/>
      <c r="BX1829" s="30"/>
      <c r="BY1829" s="30"/>
      <c r="BZ1829" s="30"/>
      <c r="CA1829" s="30"/>
      <c r="CB1829" s="30"/>
      <c r="CC1829" s="30"/>
      <c r="CD1829" s="30"/>
      <c r="CE1829" s="30"/>
      <c r="CF1829" s="30"/>
      <c r="CG1829" s="30"/>
      <c r="CH1829" s="30"/>
      <c r="CI1829" s="30"/>
      <c r="CJ1829" s="30"/>
      <c r="CK1829" s="30"/>
      <c r="CL1829" s="30"/>
      <c r="CM1829" s="30"/>
      <c r="CN1829" s="30"/>
      <c r="CO1829" s="30"/>
      <c r="CP1829" s="30"/>
      <c r="CQ1829" s="30"/>
      <c r="CR1829" s="30"/>
    </row>
    <row r="1830" spans="1:96" x14ac:dyDescent="0.25">
      <c r="A1830" s="30" t="s">
        <v>785</v>
      </c>
      <c r="B1830" s="30">
        <v>8846</v>
      </c>
      <c r="C1830" s="30" t="s">
        <v>2712</v>
      </c>
      <c r="D1830" s="30">
        <v>2000</v>
      </c>
      <c r="E1830" s="30"/>
      <c r="F1830" s="30"/>
      <c r="G1830" s="30"/>
      <c r="H1830" s="30"/>
      <c r="I1830" s="30"/>
      <c r="J1830" s="30"/>
      <c r="K1830" s="30"/>
      <c r="L1830" s="30"/>
      <c r="M1830" s="30"/>
      <c r="N1830" s="30"/>
      <c r="O1830" s="30"/>
      <c r="P1830" s="30"/>
      <c r="Q1830" s="30"/>
      <c r="R1830" s="30"/>
      <c r="S1830" s="30"/>
      <c r="T1830" s="30"/>
      <c r="U1830" s="30"/>
      <c r="V1830" s="30"/>
      <c r="W1830" s="30"/>
      <c r="X1830" s="30"/>
      <c r="Y1830" s="30"/>
      <c r="Z1830" s="30"/>
      <c r="AA1830" s="30"/>
      <c r="AB1830" s="30"/>
      <c r="AC1830" s="30"/>
      <c r="AD1830" s="30"/>
      <c r="AE1830" s="30"/>
      <c r="AF1830" s="30"/>
      <c r="AG1830" s="30"/>
      <c r="AH1830" s="30"/>
      <c r="AI1830" s="30"/>
      <c r="AJ1830" s="30"/>
      <c r="AK1830" s="30"/>
      <c r="AL1830" s="30"/>
      <c r="AM1830" s="30"/>
      <c r="AN1830" s="30"/>
      <c r="AO1830" s="30"/>
      <c r="AP1830" s="30"/>
      <c r="AQ1830" s="30"/>
      <c r="AR1830" s="30"/>
      <c r="AS1830" s="30"/>
      <c r="AT1830" s="30"/>
      <c r="AU1830" s="30"/>
      <c r="AV1830" s="30"/>
      <c r="AW1830" s="30"/>
      <c r="AX1830" s="30"/>
      <c r="AY1830" s="30"/>
      <c r="AZ1830" s="30"/>
      <c r="BA1830" s="30"/>
      <c r="BB1830" s="30"/>
      <c r="BC1830" s="30"/>
      <c r="BD1830" s="30"/>
      <c r="BE1830" s="30"/>
      <c r="BF1830" s="30"/>
      <c r="BG1830" s="30"/>
      <c r="BH1830" s="30"/>
      <c r="BI1830" s="30"/>
      <c r="BJ1830" s="30"/>
      <c r="BK1830" s="30"/>
      <c r="BL1830" s="30"/>
      <c r="BM1830" s="30"/>
      <c r="BN1830" s="30"/>
      <c r="BO1830" s="30"/>
      <c r="BP1830" s="30"/>
      <c r="BQ1830" s="30"/>
      <c r="BR1830" s="30"/>
      <c r="BS1830" s="30"/>
      <c r="BT1830" s="30"/>
      <c r="BU1830" s="30"/>
      <c r="BV1830" s="30"/>
      <c r="BW1830" s="30"/>
      <c r="BX1830" s="30"/>
      <c r="BY1830" s="30"/>
      <c r="BZ1830" s="30"/>
      <c r="CA1830" s="30"/>
      <c r="CB1830" s="30"/>
      <c r="CC1830" s="30"/>
      <c r="CD1830" s="30"/>
      <c r="CE1830" s="30"/>
      <c r="CF1830" s="30"/>
      <c r="CG1830" s="30"/>
      <c r="CH1830" s="30"/>
      <c r="CI1830" s="30"/>
      <c r="CJ1830" s="30"/>
      <c r="CK1830" s="30"/>
      <c r="CL1830" s="30"/>
      <c r="CM1830" s="30"/>
      <c r="CN1830" s="30"/>
      <c r="CO1830" s="30"/>
      <c r="CP1830" s="30"/>
      <c r="CQ1830" s="30"/>
      <c r="CR1830" s="30"/>
    </row>
    <row r="1831" spans="1:96" x14ac:dyDescent="0.25">
      <c r="A1831" s="30" t="s">
        <v>786</v>
      </c>
      <c r="B1831" s="30">
        <v>8848</v>
      </c>
      <c r="C1831" s="30" t="s">
        <v>2706</v>
      </c>
      <c r="D1831" s="30">
        <v>130</v>
      </c>
      <c r="E1831" s="30"/>
      <c r="F1831" s="30"/>
      <c r="G1831" s="30"/>
      <c r="H1831" s="30"/>
      <c r="I1831" s="30"/>
      <c r="J1831" s="30"/>
      <c r="K1831" s="30"/>
      <c r="L1831" s="30"/>
      <c r="M1831" s="30"/>
      <c r="N1831" s="30"/>
      <c r="O1831" s="30"/>
      <c r="P1831" s="30"/>
      <c r="Q1831" s="30"/>
      <c r="R1831" s="30"/>
      <c r="S1831" s="30"/>
      <c r="T1831" s="30"/>
      <c r="U1831" s="30"/>
      <c r="V1831" s="30"/>
      <c r="W1831" s="30"/>
      <c r="X1831" s="30"/>
      <c r="Y1831" s="30"/>
      <c r="Z1831" s="30"/>
      <c r="AA1831" s="30"/>
      <c r="AB1831" s="30"/>
      <c r="AC1831" s="30"/>
      <c r="AD1831" s="30"/>
      <c r="AE1831" s="30"/>
      <c r="AF1831" s="30"/>
      <c r="AG1831" s="30"/>
      <c r="AH1831" s="30"/>
      <c r="AI1831" s="30"/>
      <c r="AJ1831" s="30"/>
      <c r="AK1831" s="30"/>
      <c r="AL1831" s="30"/>
      <c r="AM1831" s="30"/>
      <c r="AN1831" s="30"/>
      <c r="AO1831" s="30"/>
      <c r="AP1831" s="30"/>
      <c r="AQ1831" s="30"/>
      <c r="AR1831" s="30"/>
      <c r="AS1831" s="30"/>
      <c r="AT1831" s="30"/>
      <c r="AU1831" s="30"/>
      <c r="AV1831" s="30"/>
      <c r="AW1831" s="30"/>
      <c r="AX1831" s="30"/>
      <c r="AY1831" s="30"/>
      <c r="AZ1831" s="30"/>
      <c r="BA1831" s="30"/>
      <c r="BB1831" s="30"/>
      <c r="BC1831" s="30"/>
      <c r="BD1831" s="30"/>
      <c r="BE1831" s="30"/>
      <c r="BF1831" s="30"/>
      <c r="BG1831" s="30"/>
      <c r="BH1831" s="30"/>
      <c r="BI1831" s="30"/>
      <c r="BJ1831" s="30"/>
      <c r="BK1831" s="30"/>
      <c r="BL1831" s="30"/>
      <c r="BM1831" s="30"/>
      <c r="BN1831" s="30"/>
      <c r="BO1831" s="30"/>
      <c r="BP1831" s="30"/>
      <c r="BQ1831" s="30"/>
      <c r="BR1831" s="30"/>
      <c r="BS1831" s="30"/>
      <c r="BT1831" s="30"/>
      <c r="BU1831" s="30"/>
      <c r="BV1831" s="30"/>
      <c r="BW1831" s="30"/>
      <c r="BX1831" s="30"/>
      <c r="BY1831" s="30"/>
      <c r="BZ1831" s="30"/>
      <c r="CA1831" s="30"/>
      <c r="CB1831" s="30"/>
      <c r="CC1831" s="30"/>
      <c r="CD1831" s="30"/>
      <c r="CE1831" s="30"/>
      <c r="CF1831" s="30"/>
      <c r="CG1831" s="30"/>
      <c r="CH1831" s="30"/>
      <c r="CI1831" s="30"/>
      <c r="CJ1831" s="30"/>
      <c r="CK1831" s="30"/>
      <c r="CL1831" s="30"/>
      <c r="CM1831" s="30"/>
      <c r="CN1831" s="30"/>
      <c r="CO1831" s="30"/>
      <c r="CP1831" s="30"/>
      <c r="CQ1831" s="30"/>
      <c r="CR1831" s="30"/>
    </row>
    <row r="1832" spans="1:96" x14ac:dyDescent="0.25">
      <c r="A1832" s="30" t="s">
        <v>787</v>
      </c>
      <c r="B1832" s="30">
        <v>8847</v>
      </c>
      <c r="C1832" s="30" t="s">
        <v>2647</v>
      </c>
      <c r="D1832" s="30">
        <v>900</v>
      </c>
      <c r="E1832" s="30"/>
      <c r="F1832" s="30"/>
      <c r="G1832" s="30"/>
      <c r="H1832" s="30"/>
      <c r="I1832" s="30"/>
      <c r="J1832" s="30"/>
      <c r="K1832" s="30"/>
      <c r="L1832" s="30"/>
      <c r="M1832" s="30"/>
      <c r="N1832" s="30"/>
      <c r="O1832" s="30"/>
      <c r="P1832" s="30"/>
      <c r="Q1832" s="30"/>
      <c r="R1832" s="30"/>
      <c r="S1832" s="30"/>
      <c r="T1832" s="30"/>
      <c r="U1832" s="30"/>
      <c r="V1832" s="30"/>
      <c r="W1832" s="30"/>
      <c r="X1832" s="30"/>
      <c r="Y1832" s="30"/>
      <c r="Z1832" s="30"/>
      <c r="AA1832" s="30"/>
      <c r="AB1832" s="30"/>
      <c r="AC1832" s="30"/>
      <c r="AD1832" s="30"/>
      <c r="AE1832" s="30"/>
      <c r="AF1832" s="30"/>
      <c r="AG1832" s="30"/>
      <c r="AH1832" s="30"/>
      <c r="AI1832" s="30"/>
      <c r="AJ1832" s="30"/>
      <c r="AK1832" s="30"/>
      <c r="AL1832" s="30"/>
      <c r="AM1832" s="30"/>
      <c r="AN1832" s="30"/>
      <c r="AO1832" s="30"/>
      <c r="AP1832" s="30"/>
      <c r="AQ1832" s="30"/>
      <c r="AR1832" s="30"/>
      <c r="AS1832" s="30"/>
      <c r="AT1832" s="30"/>
      <c r="AU1832" s="30"/>
      <c r="AV1832" s="30"/>
      <c r="AW1832" s="30"/>
      <c r="AX1832" s="30"/>
      <c r="AY1832" s="30"/>
      <c r="AZ1832" s="30"/>
      <c r="BA1832" s="30"/>
      <c r="BB1832" s="30"/>
      <c r="BC1832" s="30"/>
      <c r="BD1832" s="30"/>
      <c r="BE1832" s="30"/>
      <c r="BF1832" s="30"/>
      <c r="BG1832" s="30"/>
      <c r="BH1832" s="30"/>
      <c r="BI1832" s="30"/>
      <c r="BJ1832" s="30"/>
      <c r="BK1832" s="30"/>
      <c r="BL1832" s="30"/>
      <c r="BM1832" s="30"/>
      <c r="BN1832" s="30"/>
      <c r="BO1832" s="30"/>
      <c r="BP1832" s="30"/>
      <c r="BQ1832" s="30"/>
      <c r="BR1832" s="30"/>
      <c r="BS1832" s="30"/>
      <c r="BT1832" s="30"/>
      <c r="BU1832" s="30"/>
      <c r="BV1832" s="30"/>
      <c r="BW1832" s="30"/>
      <c r="BX1832" s="30"/>
      <c r="BY1832" s="30"/>
      <c r="BZ1832" s="30"/>
      <c r="CA1832" s="30"/>
      <c r="CB1832" s="30"/>
      <c r="CC1832" s="30"/>
      <c r="CD1832" s="30"/>
      <c r="CE1832" s="30"/>
      <c r="CF1832" s="30"/>
      <c r="CG1832" s="30"/>
      <c r="CH1832" s="30"/>
      <c r="CI1832" s="30"/>
      <c r="CJ1832" s="30"/>
      <c r="CK1832" s="30"/>
      <c r="CL1832" s="30"/>
      <c r="CM1832" s="30"/>
      <c r="CN1832" s="30"/>
      <c r="CO1832" s="30"/>
      <c r="CP1832" s="30"/>
      <c r="CQ1832" s="30"/>
      <c r="CR1832" s="30"/>
    </row>
    <row r="1833" spans="1:96" x14ac:dyDescent="0.25">
      <c r="A1833" s="30" t="s">
        <v>788</v>
      </c>
      <c r="B1833" s="30">
        <v>8853</v>
      </c>
      <c r="C1833" s="30" t="s">
        <v>2647</v>
      </c>
      <c r="D1833" s="30">
        <v>900</v>
      </c>
      <c r="E1833" s="30"/>
      <c r="F1833" s="30"/>
      <c r="G1833" s="30"/>
      <c r="H1833" s="30"/>
      <c r="I1833" s="30"/>
      <c r="J1833" s="30"/>
      <c r="K1833" s="30"/>
      <c r="L1833" s="30"/>
      <c r="M1833" s="30"/>
      <c r="N1833" s="30"/>
      <c r="O1833" s="30"/>
      <c r="P1833" s="30"/>
      <c r="Q1833" s="30"/>
      <c r="R1833" s="30"/>
      <c r="S1833" s="30"/>
      <c r="T1833" s="30"/>
      <c r="U1833" s="30"/>
      <c r="V1833" s="30"/>
      <c r="W1833" s="30"/>
      <c r="X1833" s="30"/>
      <c r="Y1833" s="30"/>
      <c r="Z1833" s="30"/>
      <c r="AA1833" s="30"/>
      <c r="AB1833" s="30"/>
      <c r="AC1833" s="30"/>
      <c r="AD1833" s="30"/>
      <c r="AE1833" s="30"/>
      <c r="AF1833" s="30"/>
      <c r="AG1833" s="30"/>
      <c r="AH1833" s="30"/>
      <c r="AI1833" s="30"/>
      <c r="AJ1833" s="30"/>
      <c r="AK1833" s="30"/>
      <c r="AL1833" s="30"/>
      <c r="AM1833" s="30"/>
      <c r="AN1833" s="30"/>
      <c r="AO1833" s="30"/>
      <c r="AP1833" s="30"/>
      <c r="AQ1833" s="30"/>
      <c r="AR1833" s="30"/>
      <c r="AS1833" s="30"/>
      <c r="AT1833" s="30"/>
      <c r="AU1833" s="30"/>
      <c r="AV1833" s="30"/>
      <c r="AW1833" s="30"/>
      <c r="AX1833" s="30"/>
      <c r="AY1833" s="30"/>
      <c r="AZ1833" s="30"/>
      <c r="BA1833" s="30"/>
      <c r="BB1833" s="30"/>
      <c r="BC1833" s="30"/>
      <c r="BD1833" s="30"/>
      <c r="BE1833" s="30"/>
      <c r="BF1833" s="30"/>
      <c r="BG1833" s="30"/>
      <c r="BH1833" s="30"/>
      <c r="BI1833" s="30"/>
      <c r="BJ1833" s="30"/>
      <c r="BK1833" s="30"/>
      <c r="BL1833" s="30"/>
      <c r="BM1833" s="30"/>
      <c r="BN1833" s="30"/>
      <c r="BO1833" s="30"/>
      <c r="BP1833" s="30"/>
      <c r="BQ1833" s="30"/>
      <c r="BR1833" s="30"/>
      <c r="BS1833" s="30"/>
      <c r="BT1833" s="30"/>
      <c r="BU1833" s="30"/>
      <c r="BV1833" s="30"/>
      <c r="BW1833" s="30"/>
      <c r="BX1833" s="30"/>
      <c r="BY1833" s="30"/>
      <c r="BZ1833" s="30"/>
      <c r="CA1833" s="30"/>
      <c r="CB1833" s="30"/>
      <c r="CC1833" s="30"/>
      <c r="CD1833" s="30"/>
      <c r="CE1833" s="30"/>
      <c r="CF1833" s="30"/>
      <c r="CG1833" s="30"/>
      <c r="CH1833" s="30"/>
      <c r="CI1833" s="30"/>
      <c r="CJ1833" s="30"/>
      <c r="CK1833" s="30"/>
      <c r="CL1833" s="30"/>
      <c r="CM1833" s="30"/>
      <c r="CN1833" s="30"/>
      <c r="CO1833" s="30"/>
      <c r="CP1833" s="30"/>
      <c r="CQ1833" s="30"/>
      <c r="CR1833" s="30"/>
    </row>
    <row r="1834" spans="1:96" x14ac:dyDescent="0.25">
      <c r="A1834" s="30" t="s">
        <v>789</v>
      </c>
      <c r="B1834" s="30">
        <v>8850</v>
      </c>
      <c r="C1834" s="30" t="s">
        <v>2706</v>
      </c>
      <c r="D1834" s="30">
        <v>130</v>
      </c>
      <c r="E1834" s="30"/>
      <c r="F1834" s="30"/>
      <c r="G1834" s="30"/>
      <c r="H1834" s="30"/>
      <c r="I1834" s="30"/>
      <c r="J1834" s="30"/>
      <c r="K1834" s="30"/>
      <c r="L1834" s="30"/>
      <c r="M1834" s="30"/>
      <c r="N1834" s="30"/>
      <c r="O1834" s="30"/>
      <c r="P1834" s="30"/>
      <c r="Q1834" s="30"/>
      <c r="R1834" s="30"/>
      <c r="S1834" s="30"/>
      <c r="T1834" s="30"/>
      <c r="U1834" s="30"/>
      <c r="V1834" s="30"/>
      <c r="W1834" s="30"/>
      <c r="X1834" s="30"/>
      <c r="Y1834" s="30"/>
      <c r="Z1834" s="30"/>
      <c r="AA1834" s="30"/>
      <c r="AB1834" s="30"/>
      <c r="AC1834" s="30"/>
      <c r="AD1834" s="30"/>
      <c r="AE1834" s="30"/>
      <c r="AF1834" s="30"/>
      <c r="AG1834" s="30"/>
      <c r="AH1834" s="30"/>
      <c r="AI1834" s="30"/>
      <c r="AJ1834" s="30"/>
      <c r="AK1834" s="30"/>
      <c r="AL1834" s="30"/>
      <c r="AM1834" s="30"/>
      <c r="AN1834" s="30"/>
      <c r="AO1834" s="30"/>
      <c r="AP1834" s="30"/>
      <c r="AQ1834" s="30"/>
      <c r="AR1834" s="30"/>
      <c r="AS1834" s="30"/>
      <c r="AT1834" s="30"/>
      <c r="AU1834" s="30"/>
      <c r="AV1834" s="30"/>
      <c r="AW1834" s="30"/>
      <c r="AX1834" s="30"/>
      <c r="AY1834" s="30"/>
      <c r="AZ1834" s="30"/>
      <c r="BA1834" s="30"/>
      <c r="BB1834" s="30"/>
      <c r="BC1834" s="30"/>
      <c r="BD1834" s="30"/>
      <c r="BE1834" s="30"/>
      <c r="BF1834" s="30"/>
      <c r="BG1834" s="30"/>
      <c r="BH1834" s="30"/>
      <c r="BI1834" s="30"/>
      <c r="BJ1834" s="30"/>
      <c r="BK1834" s="30"/>
      <c r="BL1834" s="30"/>
      <c r="BM1834" s="30"/>
      <c r="BN1834" s="30"/>
      <c r="BO1834" s="30"/>
      <c r="BP1834" s="30"/>
      <c r="BQ1834" s="30"/>
      <c r="BR1834" s="30"/>
      <c r="BS1834" s="30"/>
      <c r="BT1834" s="30"/>
      <c r="BU1834" s="30"/>
      <c r="BV1834" s="30"/>
      <c r="BW1834" s="30"/>
      <c r="BX1834" s="30"/>
      <c r="BY1834" s="30"/>
      <c r="BZ1834" s="30"/>
      <c r="CA1834" s="30"/>
      <c r="CB1834" s="30"/>
      <c r="CC1834" s="30"/>
      <c r="CD1834" s="30"/>
      <c r="CE1834" s="30"/>
      <c r="CF1834" s="30"/>
      <c r="CG1834" s="30"/>
      <c r="CH1834" s="30"/>
      <c r="CI1834" s="30"/>
      <c r="CJ1834" s="30"/>
      <c r="CK1834" s="30"/>
      <c r="CL1834" s="30"/>
      <c r="CM1834" s="30"/>
      <c r="CN1834" s="30"/>
      <c r="CO1834" s="30"/>
      <c r="CP1834" s="30"/>
      <c r="CQ1834" s="30"/>
      <c r="CR1834" s="30"/>
    </row>
    <row r="1835" spans="1:96" x14ac:dyDescent="0.25">
      <c r="A1835" s="30" t="s">
        <v>790</v>
      </c>
      <c r="B1835" s="30">
        <v>8851</v>
      </c>
      <c r="C1835" s="30" t="s">
        <v>2649</v>
      </c>
      <c r="D1835" s="30">
        <v>1040</v>
      </c>
      <c r="E1835" s="30"/>
      <c r="F1835" s="30"/>
      <c r="G1835" s="30"/>
      <c r="H1835" s="30"/>
      <c r="I1835" s="30"/>
      <c r="J1835" s="30"/>
      <c r="K1835" s="30"/>
      <c r="L1835" s="30"/>
      <c r="M1835" s="30"/>
      <c r="N1835" s="30"/>
      <c r="O1835" s="30"/>
      <c r="P1835" s="30"/>
      <c r="Q1835" s="30"/>
      <c r="R1835" s="30"/>
      <c r="S1835" s="30"/>
      <c r="T1835" s="30"/>
      <c r="U1835" s="30"/>
      <c r="V1835" s="30"/>
      <c r="W1835" s="30"/>
      <c r="X1835" s="30"/>
      <c r="Y1835" s="30"/>
      <c r="Z1835" s="30"/>
      <c r="AA1835" s="30"/>
      <c r="AB1835" s="30"/>
      <c r="AC1835" s="30"/>
      <c r="AD1835" s="30"/>
      <c r="AE1835" s="30"/>
      <c r="AF1835" s="30"/>
      <c r="AG1835" s="30"/>
      <c r="AH1835" s="30"/>
      <c r="AI1835" s="30"/>
      <c r="AJ1835" s="30"/>
      <c r="AK1835" s="30"/>
      <c r="AL1835" s="30"/>
      <c r="AM1835" s="30"/>
      <c r="AN1835" s="30"/>
      <c r="AO1835" s="30"/>
      <c r="AP1835" s="30"/>
      <c r="AQ1835" s="30"/>
      <c r="AR1835" s="30"/>
      <c r="AS1835" s="30"/>
      <c r="AT1835" s="30"/>
      <c r="AU1835" s="30"/>
      <c r="AV1835" s="30"/>
      <c r="AW1835" s="30"/>
      <c r="AX1835" s="30"/>
      <c r="AY1835" s="30"/>
      <c r="AZ1835" s="30"/>
      <c r="BA1835" s="30"/>
      <c r="BB1835" s="30"/>
      <c r="BC1835" s="30"/>
      <c r="BD1835" s="30"/>
      <c r="BE1835" s="30"/>
      <c r="BF1835" s="30"/>
      <c r="BG1835" s="30"/>
      <c r="BH1835" s="30"/>
      <c r="BI1835" s="30"/>
      <c r="BJ1835" s="30"/>
      <c r="BK1835" s="30"/>
      <c r="BL1835" s="30"/>
      <c r="BM1835" s="30"/>
      <c r="BN1835" s="30"/>
      <c r="BO1835" s="30"/>
      <c r="BP1835" s="30"/>
      <c r="BQ1835" s="30"/>
      <c r="BR1835" s="30"/>
      <c r="BS1835" s="30"/>
      <c r="BT1835" s="30"/>
      <c r="BU1835" s="30"/>
      <c r="BV1835" s="30"/>
      <c r="BW1835" s="30"/>
      <c r="BX1835" s="30"/>
      <c r="BY1835" s="30"/>
      <c r="BZ1835" s="30"/>
      <c r="CA1835" s="30"/>
      <c r="CB1835" s="30"/>
      <c r="CC1835" s="30"/>
      <c r="CD1835" s="30"/>
      <c r="CE1835" s="30"/>
      <c r="CF1835" s="30"/>
      <c r="CG1835" s="30"/>
      <c r="CH1835" s="30"/>
      <c r="CI1835" s="30"/>
      <c r="CJ1835" s="30"/>
      <c r="CK1835" s="30"/>
      <c r="CL1835" s="30"/>
      <c r="CM1835" s="30"/>
      <c r="CN1835" s="30"/>
      <c r="CO1835" s="30"/>
      <c r="CP1835" s="30"/>
      <c r="CQ1835" s="30"/>
      <c r="CR1835" s="30"/>
    </row>
    <row r="1836" spans="1:96" x14ac:dyDescent="0.25">
      <c r="A1836" s="30" t="s">
        <v>791</v>
      </c>
      <c r="B1836" s="30">
        <v>8852</v>
      </c>
      <c r="C1836" s="30" t="s">
        <v>2764</v>
      </c>
      <c r="D1836" s="30">
        <v>1550</v>
      </c>
      <c r="E1836" s="30"/>
      <c r="F1836" s="30"/>
      <c r="G1836" s="30"/>
      <c r="H1836" s="30"/>
      <c r="I1836" s="30"/>
      <c r="J1836" s="30"/>
      <c r="K1836" s="30"/>
      <c r="L1836" s="30"/>
      <c r="M1836" s="30"/>
      <c r="N1836" s="30"/>
      <c r="O1836" s="30"/>
      <c r="P1836" s="30"/>
      <c r="Q1836" s="30"/>
      <c r="R1836" s="30"/>
      <c r="S1836" s="30"/>
      <c r="T1836" s="30"/>
      <c r="U1836" s="30"/>
      <c r="V1836" s="30"/>
      <c r="W1836" s="30"/>
      <c r="X1836" s="30"/>
      <c r="Y1836" s="30"/>
      <c r="Z1836" s="30"/>
      <c r="AA1836" s="30"/>
      <c r="AB1836" s="30"/>
      <c r="AC1836" s="30"/>
      <c r="AD1836" s="30"/>
      <c r="AE1836" s="30"/>
      <c r="AF1836" s="30"/>
      <c r="AG1836" s="30"/>
      <c r="AH1836" s="30"/>
      <c r="AI1836" s="30"/>
      <c r="AJ1836" s="30"/>
      <c r="AK1836" s="30"/>
      <c r="AL1836" s="30"/>
      <c r="AM1836" s="30"/>
      <c r="AN1836" s="30"/>
      <c r="AO1836" s="30"/>
      <c r="AP1836" s="30"/>
      <c r="AQ1836" s="30"/>
      <c r="AR1836" s="30"/>
      <c r="AS1836" s="30"/>
      <c r="AT1836" s="30"/>
      <c r="AU1836" s="30"/>
      <c r="AV1836" s="30"/>
      <c r="AW1836" s="30"/>
      <c r="AX1836" s="30"/>
      <c r="AY1836" s="30"/>
      <c r="AZ1836" s="30"/>
      <c r="BA1836" s="30"/>
      <c r="BB1836" s="30"/>
      <c r="BC1836" s="30"/>
      <c r="BD1836" s="30"/>
      <c r="BE1836" s="30"/>
      <c r="BF1836" s="30"/>
      <c r="BG1836" s="30"/>
      <c r="BH1836" s="30"/>
      <c r="BI1836" s="30"/>
      <c r="BJ1836" s="30"/>
      <c r="BK1836" s="30"/>
      <c r="BL1836" s="30"/>
      <c r="BM1836" s="30"/>
      <c r="BN1836" s="30"/>
      <c r="BO1836" s="30"/>
      <c r="BP1836" s="30"/>
      <c r="BQ1836" s="30"/>
      <c r="BR1836" s="30"/>
      <c r="BS1836" s="30"/>
      <c r="BT1836" s="30"/>
      <c r="BU1836" s="30"/>
      <c r="BV1836" s="30"/>
      <c r="BW1836" s="30"/>
      <c r="BX1836" s="30"/>
      <c r="BY1836" s="30"/>
      <c r="BZ1836" s="30"/>
      <c r="CA1836" s="30"/>
      <c r="CB1836" s="30"/>
      <c r="CC1836" s="30"/>
      <c r="CD1836" s="30"/>
      <c r="CE1836" s="30"/>
      <c r="CF1836" s="30"/>
      <c r="CG1836" s="30"/>
      <c r="CH1836" s="30"/>
      <c r="CI1836" s="30"/>
      <c r="CJ1836" s="30"/>
      <c r="CK1836" s="30"/>
      <c r="CL1836" s="30"/>
      <c r="CM1836" s="30"/>
      <c r="CN1836" s="30"/>
      <c r="CO1836" s="30"/>
      <c r="CP1836" s="30"/>
      <c r="CQ1836" s="30"/>
      <c r="CR1836" s="30"/>
    </row>
    <row r="1837" spans="1:96" x14ac:dyDescent="0.25">
      <c r="A1837" s="30" t="s">
        <v>792</v>
      </c>
      <c r="B1837" s="30">
        <v>8858</v>
      </c>
      <c r="C1837" s="30" t="s">
        <v>2696</v>
      </c>
      <c r="D1837" s="30">
        <v>180</v>
      </c>
      <c r="E1837" s="30"/>
      <c r="F1837" s="30"/>
      <c r="G1837" s="30"/>
      <c r="H1837" s="30"/>
      <c r="I1837" s="30"/>
      <c r="J1837" s="30"/>
      <c r="K1837" s="30"/>
      <c r="L1837" s="30"/>
      <c r="M1837" s="30"/>
      <c r="N1837" s="30"/>
      <c r="O1837" s="30"/>
      <c r="P1837" s="30"/>
      <c r="Q1837" s="30"/>
      <c r="R1837" s="30"/>
      <c r="S1837" s="30"/>
      <c r="T1837" s="30"/>
      <c r="U1837" s="30"/>
      <c r="V1837" s="30"/>
      <c r="W1837" s="30"/>
      <c r="X1837" s="30"/>
      <c r="Y1837" s="30"/>
      <c r="Z1837" s="30"/>
      <c r="AA1837" s="30"/>
      <c r="AB1837" s="30"/>
      <c r="AC1837" s="30"/>
      <c r="AD1837" s="30"/>
      <c r="AE1837" s="30"/>
      <c r="AF1837" s="30"/>
      <c r="AG1837" s="30"/>
      <c r="AH1837" s="30"/>
      <c r="AI1837" s="30"/>
      <c r="AJ1837" s="30"/>
      <c r="AK1837" s="30"/>
      <c r="AL1837" s="30"/>
      <c r="AM1837" s="30"/>
      <c r="AN1837" s="30"/>
      <c r="AO1837" s="30"/>
      <c r="AP1837" s="30"/>
      <c r="AQ1837" s="30"/>
      <c r="AR1837" s="30"/>
      <c r="AS1837" s="30"/>
      <c r="AT1837" s="30"/>
      <c r="AU1837" s="30"/>
      <c r="AV1837" s="30"/>
      <c r="AW1837" s="30"/>
      <c r="AX1837" s="30"/>
      <c r="AY1837" s="30"/>
      <c r="AZ1837" s="30"/>
      <c r="BA1837" s="30"/>
      <c r="BB1837" s="30"/>
      <c r="BC1837" s="30"/>
      <c r="BD1837" s="30"/>
      <c r="BE1837" s="30"/>
      <c r="BF1837" s="30"/>
      <c r="BG1837" s="30"/>
      <c r="BH1837" s="30"/>
      <c r="BI1837" s="30"/>
      <c r="BJ1837" s="30"/>
      <c r="BK1837" s="30"/>
      <c r="BL1837" s="30"/>
      <c r="BM1837" s="30"/>
      <c r="BN1837" s="30"/>
      <c r="BO1837" s="30"/>
      <c r="BP1837" s="30"/>
      <c r="BQ1837" s="30"/>
      <c r="BR1837" s="30"/>
      <c r="BS1837" s="30"/>
      <c r="BT1837" s="30"/>
      <c r="BU1837" s="30"/>
      <c r="BV1837" s="30"/>
      <c r="BW1837" s="30"/>
      <c r="BX1837" s="30"/>
      <c r="BY1837" s="30"/>
      <c r="BZ1837" s="30"/>
      <c r="CA1837" s="30"/>
      <c r="CB1837" s="30"/>
      <c r="CC1837" s="30"/>
      <c r="CD1837" s="30"/>
      <c r="CE1837" s="30"/>
      <c r="CF1837" s="30"/>
      <c r="CG1837" s="30"/>
      <c r="CH1837" s="30"/>
      <c r="CI1837" s="30"/>
      <c r="CJ1837" s="30"/>
      <c r="CK1837" s="30"/>
      <c r="CL1837" s="30"/>
      <c r="CM1837" s="30"/>
      <c r="CN1837" s="30"/>
      <c r="CO1837" s="30"/>
      <c r="CP1837" s="30"/>
      <c r="CQ1837" s="30"/>
      <c r="CR1837" s="30"/>
    </row>
    <row r="1838" spans="1:96" x14ac:dyDescent="0.25">
      <c r="A1838" s="30" t="s">
        <v>793</v>
      </c>
      <c r="B1838" s="30">
        <v>8876</v>
      </c>
      <c r="C1838" s="30" t="s">
        <v>2712</v>
      </c>
      <c r="D1838" s="30">
        <v>2000</v>
      </c>
      <c r="E1838" s="30"/>
      <c r="F1838" s="30"/>
      <c r="G1838" s="30"/>
      <c r="H1838" s="30"/>
      <c r="I1838" s="30"/>
      <c r="J1838" s="30"/>
      <c r="K1838" s="30"/>
      <c r="L1838" s="30"/>
      <c r="M1838" s="30"/>
      <c r="N1838" s="30"/>
      <c r="O1838" s="30"/>
      <c r="P1838" s="30"/>
      <c r="Q1838" s="30"/>
      <c r="R1838" s="30"/>
      <c r="S1838" s="30"/>
      <c r="T1838" s="30"/>
      <c r="U1838" s="30"/>
      <c r="V1838" s="30"/>
      <c r="W1838" s="30"/>
      <c r="X1838" s="30"/>
      <c r="Y1838" s="30"/>
      <c r="Z1838" s="30"/>
      <c r="AA1838" s="30"/>
      <c r="AB1838" s="30"/>
      <c r="AC1838" s="30"/>
      <c r="AD1838" s="30"/>
      <c r="AE1838" s="30"/>
      <c r="AF1838" s="30"/>
      <c r="AG1838" s="30"/>
      <c r="AH1838" s="30"/>
      <c r="AI1838" s="30"/>
      <c r="AJ1838" s="30"/>
      <c r="AK1838" s="30"/>
      <c r="AL1838" s="30"/>
      <c r="AM1838" s="30"/>
      <c r="AN1838" s="30"/>
      <c r="AO1838" s="30"/>
      <c r="AP1838" s="30"/>
      <c r="AQ1838" s="30"/>
      <c r="AR1838" s="30"/>
      <c r="AS1838" s="30"/>
      <c r="AT1838" s="30"/>
      <c r="AU1838" s="30"/>
      <c r="AV1838" s="30"/>
      <c r="AW1838" s="30"/>
      <c r="AX1838" s="30"/>
      <c r="AY1838" s="30"/>
      <c r="AZ1838" s="30"/>
      <c r="BA1838" s="30"/>
      <c r="BB1838" s="30"/>
      <c r="BC1838" s="30"/>
      <c r="BD1838" s="30"/>
      <c r="BE1838" s="30"/>
      <c r="BF1838" s="30"/>
      <c r="BG1838" s="30"/>
      <c r="BH1838" s="30"/>
      <c r="BI1838" s="30"/>
      <c r="BJ1838" s="30"/>
      <c r="BK1838" s="30"/>
      <c r="BL1838" s="30"/>
      <c r="BM1838" s="30"/>
      <c r="BN1838" s="30"/>
      <c r="BO1838" s="30"/>
      <c r="BP1838" s="30"/>
      <c r="BQ1838" s="30"/>
      <c r="BR1838" s="30"/>
      <c r="BS1838" s="30"/>
      <c r="BT1838" s="30"/>
      <c r="BU1838" s="30"/>
      <c r="BV1838" s="30"/>
      <c r="BW1838" s="30"/>
      <c r="BX1838" s="30"/>
      <c r="BY1838" s="30"/>
      <c r="BZ1838" s="30"/>
      <c r="CA1838" s="30"/>
      <c r="CB1838" s="30"/>
      <c r="CC1838" s="30"/>
      <c r="CD1838" s="30"/>
      <c r="CE1838" s="30"/>
      <c r="CF1838" s="30"/>
      <c r="CG1838" s="30"/>
      <c r="CH1838" s="30"/>
      <c r="CI1838" s="30"/>
      <c r="CJ1838" s="30"/>
      <c r="CK1838" s="30"/>
      <c r="CL1838" s="30"/>
      <c r="CM1838" s="30"/>
      <c r="CN1838" s="30"/>
      <c r="CO1838" s="30"/>
      <c r="CP1838" s="30"/>
      <c r="CQ1838" s="30"/>
      <c r="CR1838" s="30"/>
    </row>
    <row r="1839" spans="1:96" x14ac:dyDescent="0.25">
      <c r="A1839" s="30" t="s">
        <v>794</v>
      </c>
      <c r="B1839" s="30">
        <v>8886</v>
      </c>
      <c r="C1839" s="30" t="s">
        <v>2930</v>
      </c>
      <c r="D1839" s="30">
        <v>3100</v>
      </c>
      <c r="E1839" s="30"/>
      <c r="F1839" s="30"/>
      <c r="G1839" s="30"/>
      <c r="H1839" s="30"/>
      <c r="I1839" s="30"/>
      <c r="J1839" s="30"/>
      <c r="K1839" s="30"/>
      <c r="L1839" s="30"/>
      <c r="M1839" s="30"/>
      <c r="N1839" s="30"/>
      <c r="O1839" s="30"/>
      <c r="P1839" s="30"/>
      <c r="Q1839" s="30"/>
      <c r="R1839" s="30"/>
      <c r="S1839" s="30"/>
      <c r="T1839" s="30"/>
      <c r="U1839" s="30"/>
      <c r="V1839" s="30"/>
      <c r="W1839" s="30"/>
      <c r="X1839" s="30"/>
      <c r="Y1839" s="30"/>
      <c r="Z1839" s="30"/>
      <c r="AA1839" s="30"/>
      <c r="AB1839" s="30"/>
      <c r="AC1839" s="30"/>
      <c r="AD1839" s="30"/>
      <c r="AE1839" s="30"/>
      <c r="AF1839" s="30"/>
      <c r="AG1839" s="30"/>
      <c r="AH1839" s="30"/>
      <c r="AI1839" s="30"/>
      <c r="AJ1839" s="30"/>
      <c r="AK1839" s="30"/>
      <c r="AL1839" s="30"/>
      <c r="AM1839" s="30"/>
      <c r="AN1839" s="30"/>
      <c r="AO1839" s="30"/>
      <c r="AP1839" s="30"/>
      <c r="AQ1839" s="30"/>
      <c r="AR1839" s="30"/>
      <c r="AS1839" s="30"/>
      <c r="AT1839" s="30"/>
      <c r="AU1839" s="30"/>
      <c r="AV1839" s="30"/>
      <c r="AW1839" s="30"/>
      <c r="AX1839" s="30"/>
      <c r="AY1839" s="30"/>
      <c r="AZ1839" s="30"/>
      <c r="BA1839" s="30"/>
      <c r="BB1839" s="30"/>
      <c r="BC1839" s="30"/>
      <c r="BD1839" s="30"/>
      <c r="BE1839" s="30"/>
      <c r="BF1839" s="30"/>
      <c r="BG1839" s="30"/>
      <c r="BH1839" s="30"/>
      <c r="BI1839" s="30"/>
      <c r="BJ1839" s="30"/>
      <c r="BK1839" s="30"/>
      <c r="BL1839" s="30"/>
      <c r="BM1839" s="30"/>
      <c r="BN1839" s="30"/>
      <c r="BO1839" s="30"/>
      <c r="BP1839" s="30"/>
      <c r="BQ1839" s="30"/>
      <c r="BR1839" s="30"/>
      <c r="BS1839" s="30"/>
      <c r="BT1839" s="30"/>
      <c r="BU1839" s="30"/>
      <c r="BV1839" s="30"/>
      <c r="BW1839" s="30"/>
      <c r="BX1839" s="30"/>
      <c r="BY1839" s="30"/>
      <c r="BZ1839" s="30"/>
      <c r="CA1839" s="30"/>
      <c r="CB1839" s="30"/>
      <c r="CC1839" s="30"/>
      <c r="CD1839" s="30"/>
      <c r="CE1839" s="30"/>
      <c r="CF1839" s="30"/>
      <c r="CG1839" s="30"/>
      <c r="CH1839" s="30"/>
      <c r="CI1839" s="30"/>
      <c r="CJ1839" s="30"/>
      <c r="CK1839" s="30"/>
      <c r="CL1839" s="30"/>
      <c r="CM1839" s="30"/>
      <c r="CN1839" s="30"/>
      <c r="CO1839" s="30"/>
      <c r="CP1839" s="30"/>
      <c r="CQ1839" s="30"/>
      <c r="CR1839" s="30"/>
    </row>
    <row r="1840" spans="1:96" x14ac:dyDescent="0.25">
      <c r="A1840" s="30" t="s">
        <v>795</v>
      </c>
      <c r="B1840" s="30">
        <v>8903</v>
      </c>
      <c r="C1840" s="30" t="s">
        <v>2671</v>
      </c>
      <c r="D1840" s="30">
        <v>470</v>
      </c>
      <c r="E1840" s="30"/>
      <c r="F1840" s="30"/>
      <c r="G1840" s="30"/>
      <c r="H1840" s="30"/>
      <c r="I1840" s="30"/>
      <c r="J1840" s="30"/>
      <c r="K1840" s="30"/>
      <c r="L1840" s="30"/>
      <c r="M1840" s="30"/>
      <c r="N1840" s="30"/>
      <c r="O1840" s="30"/>
      <c r="P1840" s="30"/>
      <c r="Q1840" s="30"/>
      <c r="R1840" s="30"/>
      <c r="S1840" s="30"/>
      <c r="T1840" s="30"/>
      <c r="U1840" s="30"/>
      <c r="V1840" s="30"/>
      <c r="W1840" s="30"/>
      <c r="X1840" s="30"/>
      <c r="Y1840" s="30"/>
      <c r="Z1840" s="30"/>
      <c r="AA1840" s="30"/>
      <c r="AB1840" s="30"/>
      <c r="AC1840" s="30"/>
      <c r="AD1840" s="30"/>
      <c r="AE1840" s="30"/>
      <c r="AF1840" s="30"/>
      <c r="AG1840" s="30"/>
      <c r="AH1840" s="30"/>
      <c r="AI1840" s="30"/>
      <c r="AJ1840" s="30"/>
      <c r="AK1840" s="30"/>
      <c r="AL1840" s="30"/>
      <c r="AM1840" s="30"/>
      <c r="AN1840" s="30"/>
      <c r="AO1840" s="30"/>
      <c r="AP1840" s="30"/>
      <c r="AQ1840" s="30"/>
      <c r="AR1840" s="30"/>
      <c r="AS1840" s="30"/>
      <c r="AT1840" s="30"/>
      <c r="AU1840" s="30"/>
      <c r="AV1840" s="30"/>
      <c r="AW1840" s="30"/>
      <c r="AX1840" s="30"/>
      <c r="AY1840" s="30"/>
      <c r="AZ1840" s="30"/>
      <c r="BA1840" s="30"/>
      <c r="BB1840" s="30"/>
      <c r="BC1840" s="30"/>
      <c r="BD1840" s="30"/>
      <c r="BE1840" s="30"/>
      <c r="BF1840" s="30"/>
      <c r="BG1840" s="30"/>
      <c r="BH1840" s="30"/>
      <c r="BI1840" s="30"/>
      <c r="BJ1840" s="30"/>
      <c r="BK1840" s="30"/>
      <c r="BL1840" s="30"/>
      <c r="BM1840" s="30"/>
      <c r="BN1840" s="30"/>
      <c r="BO1840" s="30"/>
      <c r="BP1840" s="30"/>
      <c r="BQ1840" s="30"/>
      <c r="BR1840" s="30"/>
      <c r="BS1840" s="30"/>
      <c r="BT1840" s="30"/>
      <c r="BU1840" s="30"/>
      <c r="BV1840" s="30"/>
      <c r="BW1840" s="30"/>
      <c r="BX1840" s="30"/>
      <c r="BY1840" s="30"/>
      <c r="BZ1840" s="30"/>
      <c r="CA1840" s="30"/>
      <c r="CB1840" s="30"/>
      <c r="CC1840" s="30"/>
      <c r="CD1840" s="30"/>
      <c r="CE1840" s="30"/>
      <c r="CF1840" s="30"/>
      <c r="CG1840" s="30"/>
      <c r="CH1840" s="30"/>
      <c r="CI1840" s="30"/>
      <c r="CJ1840" s="30"/>
      <c r="CK1840" s="30"/>
      <c r="CL1840" s="30"/>
      <c r="CM1840" s="30"/>
      <c r="CN1840" s="30"/>
      <c r="CO1840" s="30"/>
      <c r="CP1840" s="30"/>
      <c r="CQ1840" s="30"/>
      <c r="CR1840" s="30"/>
    </row>
    <row r="1841" spans="1:96" x14ac:dyDescent="0.25">
      <c r="A1841" s="30" t="s">
        <v>796</v>
      </c>
      <c r="B1841" s="30">
        <v>8902</v>
      </c>
      <c r="C1841" s="30" t="s">
        <v>2651</v>
      </c>
      <c r="D1841" s="30">
        <v>1010</v>
      </c>
      <c r="E1841" s="30"/>
      <c r="F1841" s="30"/>
      <c r="G1841" s="30"/>
      <c r="H1841" s="30"/>
      <c r="I1841" s="30"/>
      <c r="J1841" s="30"/>
      <c r="K1841" s="30"/>
      <c r="L1841" s="30"/>
      <c r="M1841" s="30"/>
      <c r="N1841" s="30"/>
      <c r="O1841" s="30"/>
      <c r="P1841" s="30"/>
      <c r="Q1841" s="30"/>
      <c r="R1841" s="30"/>
      <c r="S1841" s="30"/>
      <c r="T1841" s="30"/>
      <c r="U1841" s="30"/>
      <c r="V1841" s="30"/>
      <c r="W1841" s="30"/>
      <c r="X1841" s="30"/>
      <c r="Y1841" s="30"/>
      <c r="Z1841" s="30"/>
      <c r="AA1841" s="30"/>
      <c r="AB1841" s="30"/>
      <c r="AC1841" s="30"/>
      <c r="AD1841" s="30"/>
      <c r="AE1841" s="30"/>
      <c r="AF1841" s="30"/>
      <c r="AG1841" s="30"/>
      <c r="AH1841" s="30"/>
      <c r="AI1841" s="30"/>
      <c r="AJ1841" s="30"/>
      <c r="AK1841" s="30"/>
      <c r="AL1841" s="30"/>
      <c r="AM1841" s="30"/>
      <c r="AN1841" s="30"/>
      <c r="AO1841" s="30"/>
      <c r="AP1841" s="30"/>
      <c r="AQ1841" s="30"/>
      <c r="AR1841" s="30"/>
      <c r="AS1841" s="30"/>
      <c r="AT1841" s="30"/>
      <c r="AU1841" s="30"/>
      <c r="AV1841" s="30"/>
      <c r="AW1841" s="30"/>
      <c r="AX1841" s="30"/>
      <c r="AY1841" s="30"/>
      <c r="AZ1841" s="30"/>
      <c r="BA1841" s="30"/>
      <c r="BB1841" s="30"/>
      <c r="BC1841" s="30"/>
      <c r="BD1841" s="30"/>
      <c r="BE1841" s="30"/>
      <c r="BF1841" s="30"/>
      <c r="BG1841" s="30"/>
      <c r="BH1841" s="30"/>
      <c r="BI1841" s="30"/>
      <c r="BJ1841" s="30"/>
      <c r="BK1841" s="30"/>
      <c r="BL1841" s="30"/>
      <c r="BM1841" s="30"/>
      <c r="BN1841" s="30"/>
      <c r="BO1841" s="30"/>
      <c r="BP1841" s="30"/>
      <c r="BQ1841" s="30"/>
      <c r="BR1841" s="30"/>
      <c r="BS1841" s="30"/>
      <c r="BT1841" s="30"/>
      <c r="BU1841" s="30"/>
      <c r="BV1841" s="30"/>
      <c r="BW1841" s="30"/>
      <c r="BX1841" s="30"/>
      <c r="BY1841" s="30"/>
      <c r="BZ1841" s="30"/>
      <c r="CA1841" s="30"/>
      <c r="CB1841" s="30"/>
      <c r="CC1841" s="30"/>
      <c r="CD1841" s="30"/>
      <c r="CE1841" s="30"/>
      <c r="CF1841" s="30"/>
      <c r="CG1841" s="30"/>
      <c r="CH1841" s="30"/>
      <c r="CI1841" s="30"/>
      <c r="CJ1841" s="30"/>
      <c r="CK1841" s="30"/>
      <c r="CL1841" s="30"/>
      <c r="CM1841" s="30"/>
      <c r="CN1841" s="30"/>
      <c r="CO1841" s="30"/>
      <c r="CP1841" s="30"/>
      <c r="CQ1841" s="30"/>
      <c r="CR1841" s="30"/>
    </row>
    <row r="1842" spans="1:96" x14ac:dyDescent="0.25">
      <c r="A1842" s="30" t="s">
        <v>797</v>
      </c>
      <c r="B1842" s="30">
        <v>8897</v>
      </c>
      <c r="C1842" s="30" t="s">
        <v>2647</v>
      </c>
      <c r="D1842" s="30">
        <v>900</v>
      </c>
      <c r="E1842" s="30"/>
      <c r="F1842" s="30"/>
      <c r="G1842" s="30"/>
      <c r="H1842" s="30"/>
      <c r="I1842" s="30"/>
      <c r="J1842" s="30"/>
      <c r="K1842" s="30"/>
      <c r="L1842" s="30"/>
      <c r="M1842" s="30"/>
      <c r="N1842" s="30"/>
      <c r="O1842" s="30"/>
      <c r="P1842" s="30"/>
      <c r="Q1842" s="30"/>
      <c r="R1842" s="30"/>
      <c r="S1842" s="30"/>
      <c r="T1842" s="30"/>
      <c r="U1842" s="30"/>
      <c r="V1842" s="30"/>
      <c r="W1842" s="30"/>
      <c r="X1842" s="30"/>
      <c r="Y1842" s="30"/>
      <c r="Z1842" s="30"/>
      <c r="AA1842" s="30"/>
      <c r="AB1842" s="30"/>
      <c r="AC1842" s="30"/>
      <c r="AD1842" s="30"/>
      <c r="AE1842" s="30"/>
      <c r="AF1842" s="30"/>
      <c r="AG1842" s="30"/>
      <c r="AH1842" s="30"/>
      <c r="AI1842" s="30"/>
      <c r="AJ1842" s="30"/>
      <c r="AK1842" s="30"/>
      <c r="AL1842" s="30"/>
      <c r="AM1842" s="30"/>
      <c r="AN1842" s="30"/>
      <c r="AO1842" s="30"/>
      <c r="AP1842" s="30"/>
      <c r="AQ1842" s="30"/>
      <c r="AR1842" s="30"/>
      <c r="AS1842" s="30"/>
      <c r="AT1842" s="30"/>
      <c r="AU1842" s="30"/>
      <c r="AV1842" s="30"/>
      <c r="AW1842" s="30"/>
      <c r="AX1842" s="30"/>
      <c r="AY1842" s="30"/>
      <c r="AZ1842" s="30"/>
      <c r="BA1842" s="30"/>
      <c r="BB1842" s="30"/>
      <c r="BC1842" s="30"/>
      <c r="BD1842" s="30"/>
      <c r="BE1842" s="30"/>
      <c r="BF1842" s="30"/>
      <c r="BG1842" s="30"/>
      <c r="BH1842" s="30"/>
      <c r="BI1842" s="30"/>
      <c r="BJ1842" s="30"/>
      <c r="BK1842" s="30"/>
      <c r="BL1842" s="30"/>
      <c r="BM1842" s="30"/>
      <c r="BN1842" s="30"/>
      <c r="BO1842" s="30"/>
      <c r="BP1842" s="30"/>
      <c r="BQ1842" s="30"/>
      <c r="BR1842" s="30"/>
      <c r="BS1842" s="30"/>
      <c r="BT1842" s="30"/>
      <c r="BU1842" s="30"/>
      <c r="BV1842" s="30"/>
      <c r="BW1842" s="30"/>
      <c r="BX1842" s="30"/>
      <c r="BY1842" s="30"/>
      <c r="BZ1842" s="30"/>
      <c r="CA1842" s="30"/>
      <c r="CB1842" s="30"/>
      <c r="CC1842" s="30"/>
      <c r="CD1842" s="30"/>
      <c r="CE1842" s="30"/>
      <c r="CF1842" s="30"/>
      <c r="CG1842" s="30"/>
      <c r="CH1842" s="30"/>
      <c r="CI1842" s="30"/>
      <c r="CJ1842" s="30"/>
      <c r="CK1842" s="30"/>
      <c r="CL1842" s="30"/>
      <c r="CM1842" s="30"/>
      <c r="CN1842" s="30"/>
      <c r="CO1842" s="30"/>
      <c r="CP1842" s="30"/>
      <c r="CQ1842" s="30"/>
      <c r="CR1842" s="30"/>
    </row>
    <row r="1843" spans="1:96" x14ac:dyDescent="0.25">
      <c r="A1843" s="30" t="s">
        <v>798</v>
      </c>
      <c r="B1843" s="30">
        <v>8887</v>
      </c>
      <c r="C1843" s="30" t="s">
        <v>2706</v>
      </c>
      <c r="D1843" s="30">
        <v>130</v>
      </c>
      <c r="E1843" s="30"/>
      <c r="F1843" s="30"/>
      <c r="G1843" s="30"/>
      <c r="H1843" s="30"/>
      <c r="I1843" s="30"/>
      <c r="J1843" s="30"/>
      <c r="K1843" s="30"/>
      <c r="L1843" s="30"/>
      <c r="M1843" s="30"/>
      <c r="N1843" s="30"/>
      <c r="O1843" s="30"/>
      <c r="P1843" s="30"/>
      <c r="Q1843" s="30"/>
      <c r="R1843" s="30"/>
      <c r="S1843" s="30"/>
      <c r="T1843" s="30"/>
      <c r="U1843" s="30"/>
      <c r="V1843" s="30"/>
      <c r="W1843" s="30"/>
      <c r="X1843" s="30"/>
      <c r="Y1843" s="30"/>
      <c r="Z1843" s="30"/>
      <c r="AA1843" s="30"/>
      <c r="AB1843" s="30"/>
      <c r="AC1843" s="30"/>
      <c r="AD1843" s="30"/>
      <c r="AE1843" s="30"/>
      <c r="AF1843" s="30"/>
      <c r="AG1843" s="30"/>
      <c r="AH1843" s="30"/>
      <c r="AI1843" s="30"/>
      <c r="AJ1843" s="30"/>
      <c r="AK1843" s="30"/>
      <c r="AL1843" s="30"/>
      <c r="AM1843" s="30"/>
      <c r="AN1843" s="30"/>
      <c r="AO1843" s="30"/>
      <c r="AP1843" s="30"/>
      <c r="AQ1843" s="30"/>
      <c r="AR1843" s="30"/>
      <c r="AS1843" s="30"/>
      <c r="AT1843" s="30"/>
      <c r="AU1843" s="30"/>
      <c r="AV1843" s="30"/>
      <c r="AW1843" s="30"/>
      <c r="AX1843" s="30"/>
      <c r="AY1843" s="30"/>
      <c r="AZ1843" s="30"/>
      <c r="BA1843" s="30"/>
      <c r="BB1843" s="30"/>
      <c r="BC1843" s="30"/>
      <c r="BD1843" s="30"/>
      <c r="BE1843" s="30"/>
      <c r="BF1843" s="30"/>
      <c r="BG1843" s="30"/>
      <c r="BH1843" s="30"/>
      <c r="BI1843" s="30"/>
      <c r="BJ1843" s="30"/>
      <c r="BK1843" s="30"/>
      <c r="BL1843" s="30"/>
      <c r="BM1843" s="30"/>
      <c r="BN1843" s="30"/>
      <c r="BO1843" s="30"/>
      <c r="BP1843" s="30"/>
      <c r="BQ1843" s="30"/>
      <c r="BR1843" s="30"/>
      <c r="BS1843" s="30"/>
      <c r="BT1843" s="30"/>
      <c r="BU1843" s="30"/>
      <c r="BV1843" s="30"/>
      <c r="BW1843" s="30"/>
      <c r="BX1843" s="30"/>
      <c r="BY1843" s="30"/>
      <c r="BZ1843" s="30"/>
      <c r="CA1843" s="30"/>
      <c r="CB1843" s="30"/>
      <c r="CC1843" s="30"/>
      <c r="CD1843" s="30"/>
      <c r="CE1843" s="30"/>
      <c r="CF1843" s="30"/>
      <c r="CG1843" s="30"/>
      <c r="CH1843" s="30"/>
      <c r="CI1843" s="30"/>
      <c r="CJ1843" s="30"/>
      <c r="CK1843" s="30"/>
      <c r="CL1843" s="30"/>
      <c r="CM1843" s="30"/>
      <c r="CN1843" s="30"/>
      <c r="CO1843" s="30"/>
      <c r="CP1843" s="30"/>
      <c r="CQ1843" s="30"/>
      <c r="CR1843" s="30"/>
    </row>
    <row r="1844" spans="1:96" x14ac:dyDescent="0.25">
      <c r="A1844" s="30" t="s">
        <v>799</v>
      </c>
      <c r="B1844" s="30">
        <v>9251</v>
      </c>
      <c r="C1844" s="30" t="s">
        <v>2764</v>
      </c>
      <c r="D1844" s="30">
        <v>1550</v>
      </c>
      <c r="E1844" s="30"/>
      <c r="F1844" s="30"/>
      <c r="G1844" s="30"/>
      <c r="H1844" s="30"/>
      <c r="I1844" s="30"/>
      <c r="J1844" s="30"/>
      <c r="K1844" s="30"/>
      <c r="L1844" s="30"/>
      <c r="M1844" s="30"/>
      <c r="N1844" s="30"/>
      <c r="O1844" s="30"/>
      <c r="P1844" s="30"/>
      <c r="Q1844" s="30"/>
      <c r="R1844" s="30"/>
      <c r="S1844" s="30"/>
      <c r="T1844" s="30"/>
      <c r="U1844" s="30"/>
      <c r="V1844" s="30"/>
      <c r="W1844" s="30"/>
      <c r="X1844" s="30"/>
      <c r="Y1844" s="30"/>
      <c r="Z1844" s="30"/>
      <c r="AA1844" s="30"/>
      <c r="AB1844" s="30"/>
      <c r="AC1844" s="30"/>
      <c r="AD1844" s="30"/>
      <c r="AE1844" s="30"/>
      <c r="AF1844" s="30"/>
      <c r="AG1844" s="30"/>
      <c r="AH1844" s="30"/>
      <c r="AI1844" s="30"/>
      <c r="AJ1844" s="30"/>
      <c r="AK1844" s="30"/>
      <c r="AL1844" s="30"/>
      <c r="AM1844" s="30"/>
      <c r="AN1844" s="30"/>
      <c r="AO1844" s="30"/>
      <c r="AP1844" s="30"/>
      <c r="AQ1844" s="30"/>
      <c r="AR1844" s="30"/>
      <c r="AS1844" s="30"/>
      <c r="AT1844" s="30"/>
      <c r="AU1844" s="30"/>
      <c r="AV1844" s="30"/>
      <c r="AW1844" s="30"/>
      <c r="AX1844" s="30"/>
      <c r="AY1844" s="30"/>
      <c r="AZ1844" s="30"/>
      <c r="BA1844" s="30"/>
      <c r="BB1844" s="30"/>
      <c r="BC1844" s="30"/>
      <c r="BD1844" s="30"/>
      <c r="BE1844" s="30"/>
      <c r="BF1844" s="30"/>
      <c r="BG1844" s="30"/>
      <c r="BH1844" s="30"/>
      <c r="BI1844" s="30"/>
      <c r="BJ1844" s="30"/>
      <c r="BK1844" s="30"/>
      <c r="BL1844" s="30"/>
      <c r="BM1844" s="30"/>
      <c r="BN1844" s="30"/>
      <c r="BO1844" s="30"/>
      <c r="BP1844" s="30"/>
      <c r="BQ1844" s="30"/>
      <c r="BR1844" s="30"/>
      <c r="BS1844" s="30"/>
      <c r="BT1844" s="30"/>
      <c r="BU1844" s="30"/>
      <c r="BV1844" s="30"/>
      <c r="BW1844" s="30"/>
      <c r="BX1844" s="30"/>
      <c r="BY1844" s="30"/>
      <c r="BZ1844" s="30"/>
      <c r="CA1844" s="30"/>
      <c r="CB1844" s="30"/>
      <c r="CC1844" s="30"/>
      <c r="CD1844" s="30"/>
      <c r="CE1844" s="30"/>
      <c r="CF1844" s="30"/>
      <c r="CG1844" s="30"/>
      <c r="CH1844" s="30"/>
      <c r="CI1844" s="30"/>
      <c r="CJ1844" s="30"/>
      <c r="CK1844" s="30"/>
      <c r="CL1844" s="30"/>
      <c r="CM1844" s="30"/>
      <c r="CN1844" s="30"/>
      <c r="CO1844" s="30"/>
      <c r="CP1844" s="30"/>
      <c r="CQ1844" s="30"/>
      <c r="CR1844" s="30"/>
    </row>
    <row r="1845" spans="1:96" x14ac:dyDescent="0.25">
      <c r="A1845" s="30" t="s">
        <v>800</v>
      </c>
      <c r="B1845" s="30">
        <v>8888</v>
      </c>
      <c r="C1845" s="30" t="s">
        <v>2642</v>
      </c>
      <c r="D1845" s="30">
        <v>880</v>
      </c>
      <c r="E1845" s="30"/>
      <c r="F1845" s="30"/>
      <c r="G1845" s="30"/>
      <c r="H1845" s="30"/>
      <c r="I1845" s="30"/>
      <c r="J1845" s="30"/>
      <c r="K1845" s="30"/>
      <c r="L1845" s="30"/>
      <c r="M1845" s="30"/>
      <c r="N1845" s="30"/>
      <c r="O1845" s="30"/>
      <c r="P1845" s="30"/>
      <c r="Q1845" s="30"/>
      <c r="R1845" s="30"/>
      <c r="S1845" s="30"/>
      <c r="T1845" s="30"/>
      <c r="U1845" s="30"/>
      <c r="V1845" s="30"/>
      <c r="W1845" s="30"/>
      <c r="X1845" s="30"/>
      <c r="Y1845" s="30"/>
      <c r="Z1845" s="30"/>
      <c r="AA1845" s="30"/>
      <c r="AB1845" s="30"/>
      <c r="AC1845" s="30"/>
      <c r="AD1845" s="30"/>
      <c r="AE1845" s="30"/>
      <c r="AF1845" s="30"/>
      <c r="AG1845" s="30"/>
      <c r="AH1845" s="30"/>
      <c r="AI1845" s="30"/>
      <c r="AJ1845" s="30"/>
      <c r="AK1845" s="30"/>
      <c r="AL1845" s="30"/>
      <c r="AM1845" s="30"/>
      <c r="AN1845" s="30"/>
      <c r="AO1845" s="30"/>
      <c r="AP1845" s="30"/>
      <c r="AQ1845" s="30"/>
      <c r="AR1845" s="30"/>
      <c r="AS1845" s="30"/>
      <c r="AT1845" s="30"/>
      <c r="AU1845" s="30"/>
      <c r="AV1845" s="30"/>
      <c r="AW1845" s="30"/>
      <c r="AX1845" s="30"/>
      <c r="AY1845" s="30"/>
      <c r="AZ1845" s="30"/>
      <c r="BA1845" s="30"/>
      <c r="BB1845" s="30"/>
      <c r="BC1845" s="30"/>
      <c r="BD1845" s="30"/>
      <c r="BE1845" s="30"/>
      <c r="BF1845" s="30"/>
      <c r="BG1845" s="30"/>
      <c r="BH1845" s="30"/>
      <c r="BI1845" s="30"/>
      <c r="BJ1845" s="30"/>
      <c r="BK1845" s="30"/>
      <c r="BL1845" s="30"/>
      <c r="BM1845" s="30"/>
      <c r="BN1845" s="30"/>
      <c r="BO1845" s="30"/>
      <c r="BP1845" s="30"/>
      <c r="BQ1845" s="30"/>
      <c r="BR1845" s="30"/>
      <c r="BS1845" s="30"/>
      <c r="BT1845" s="30"/>
      <c r="BU1845" s="30"/>
      <c r="BV1845" s="30"/>
      <c r="BW1845" s="30"/>
      <c r="BX1845" s="30"/>
      <c r="BY1845" s="30"/>
      <c r="BZ1845" s="30"/>
      <c r="CA1845" s="30"/>
      <c r="CB1845" s="30"/>
      <c r="CC1845" s="30"/>
      <c r="CD1845" s="30"/>
      <c r="CE1845" s="30"/>
      <c r="CF1845" s="30"/>
      <c r="CG1845" s="30"/>
      <c r="CH1845" s="30"/>
      <c r="CI1845" s="30"/>
      <c r="CJ1845" s="30"/>
      <c r="CK1845" s="30"/>
      <c r="CL1845" s="30"/>
      <c r="CM1845" s="30"/>
      <c r="CN1845" s="30"/>
      <c r="CO1845" s="30"/>
      <c r="CP1845" s="30"/>
      <c r="CQ1845" s="30"/>
      <c r="CR1845" s="30"/>
    </row>
    <row r="1846" spans="1:96" x14ac:dyDescent="0.25">
      <c r="A1846" s="30" t="s">
        <v>801</v>
      </c>
      <c r="B1846" s="30">
        <v>8909</v>
      </c>
      <c r="C1846" s="30" t="s">
        <v>2642</v>
      </c>
      <c r="D1846" s="30">
        <v>880</v>
      </c>
      <c r="E1846" s="30"/>
      <c r="F1846" s="30"/>
      <c r="G1846" s="30"/>
      <c r="H1846" s="30"/>
      <c r="I1846" s="30"/>
      <c r="J1846" s="30"/>
      <c r="K1846" s="30"/>
      <c r="L1846" s="30"/>
      <c r="M1846" s="30"/>
      <c r="N1846" s="30"/>
      <c r="O1846" s="30"/>
      <c r="P1846" s="30"/>
      <c r="Q1846" s="30"/>
      <c r="R1846" s="30"/>
      <c r="S1846" s="30"/>
      <c r="T1846" s="30"/>
      <c r="U1846" s="30"/>
      <c r="V1846" s="30"/>
      <c r="W1846" s="30"/>
      <c r="X1846" s="30"/>
      <c r="Y1846" s="30"/>
      <c r="Z1846" s="30"/>
      <c r="AA1846" s="30"/>
      <c r="AB1846" s="30"/>
      <c r="AC1846" s="30"/>
      <c r="AD1846" s="30"/>
      <c r="AE1846" s="30"/>
      <c r="AF1846" s="30"/>
      <c r="AG1846" s="30"/>
      <c r="AH1846" s="30"/>
      <c r="AI1846" s="30"/>
      <c r="AJ1846" s="30"/>
      <c r="AK1846" s="30"/>
      <c r="AL1846" s="30"/>
      <c r="AM1846" s="30"/>
      <c r="AN1846" s="30"/>
      <c r="AO1846" s="30"/>
      <c r="AP1846" s="30"/>
      <c r="AQ1846" s="30"/>
      <c r="AR1846" s="30"/>
      <c r="AS1846" s="30"/>
      <c r="AT1846" s="30"/>
      <c r="AU1846" s="30"/>
      <c r="AV1846" s="30"/>
      <c r="AW1846" s="30"/>
      <c r="AX1846" s="30"/>
      <c r="AY1846" s="30"/>
      <c r="AZ1846" s="30"/>
      <c r="BA1846" s="30"/>
      <c r="BB1846" s="30"/>
      <c r="BC1846" s="30"/>
      <c r="BD1846" s="30"/>
      <c r="BE1846" s="30"/>
      <c r="BF1846" s="30"/>
      <c r="BG1846" s="30"/>
      <c r="BH1846" s="30"/>
      <c r="BI1846" s="30"/>
      <c r="BJ1846" s="30"/>
      <c r="BK1846" s="30"/>
      <c r="BL1846" s="30"/>
      <c r="BM1846" s="30"/>
      <c r="BN1846" s="30"/>
      <c r="BO1846" s="30"/>
      <c r="BP1846" s="30"/>
      <c r="BQ1846" s="30"/>
      <c r="BR1846" s="30"/>
      <c r="BS1846" s="30"/>
      <c r="BT1846" s="30"/>
      <c r="BU1846" s="30"/>
      <c r="BV1846" s="30"/>
      <c r="BW1846" s="30"/>
      <c r="BX1846" s="30"/>
      <c r="BY1846" s="30"/>
      <c r="BZ1846" s="30"/>
      <c r="CA1846" s="30"/>
      <c r="CB1846" s="30"/>
      <c r="CC1846" s="30"/>
      <c r="CD1846" s="30"/>
      <c r="CE1846" s="30"/>
      <c r="CF1846" s="30"/>
      <c r="CG1846" s="30"/>
      <c r="CH1846" s="30"/>
      <c r="CI1846" s="30"/>
      <c r="CJ1846" s="30"/>
      <c r="CK1846" s="30"/>
      <c r="CL1846" s="30"/>
      <c r="CM1846" s="30"/>
      <c r="CN1846" s="30"/>
      <c r="CO1846" s="30"/>
      <c r="CP1846" s="30"/>
      <c r="CQ1846" s="30"/>
      <c r="CR1846" s="30"/>
    </row>
    <row r="1847" spans="1:96" x14ac:dyDescent="0.25">
      <c r="A1847" s="30" t="s">
        <v>802</v>
      </c>
      <c r="B1847" s="30">
        <v>8906</v>
      </c>
      <c r="C1847" s="30" t="s">
        <v>2911</v>
      </c>
      <c r="D1847" s="30">
        <v>1580</v>
      </c>
      <c r="E1847" s="30"/>
      <c r="F1847" s="30"/>
      <c r="G1847" s="30"/>
      <c r="H1847" s="30"/>
      <c r="I1847" s="30"/>
      <c r="J1847" s="30"/>
      <c r="K1847" s="30"/>
      <c r="L1847" s="30"/>
      <c r="M1847" s="30"/>
      <c r="N1847" s="30"/>
      <c r="O1847" s="30"/>
      <c r="P1847" s="30"/>
      <c r="Q1847" s="30"/>
      <c r="R1847" s="30"/>
      <c r="S1847" s="30"/>
      <c r="T1847" s="30"/>
      <c r="U1847" s="30"/>
      <c r="V1847" s="30"/>
      <c r="W1847" s="30"/>
      <c r="X1847" s="30"/>
      <c r="Y1847" s="30"/>
      <c r="Z1847" s="30"/>
      <c r="AA1847" s="30"/>
      <c r="AB1847" s="30"/>
      <c r="AC1847" s="30"/>
      <c r="AD1847" s="30"/>
      <c r="AE1847" s="30"/>
      <c r="AF1847" s="30"/>
      <c r="AG1847" s="30"/>
      <c r="AH1847" s="30"/>
      <c r="AI1847" s="30"/>
      <c r="AJ1847" s="30"/>
      <c r="AK1847" s="30"/>
      <c r="AL1847" s="30"/>
      <c r="AM1847" s="30"/>
      <c r="AN1847" s="30"/>
      <c r="AO1847" s="30"/>
      <c r="AP1847" s="30"/>
      <c r="AQ1847" s="30"/>
      <c r="AR1847" s="30"/>
      <c r="AS1847" s="30"/>
      <c r="AT1847" s="30"/>
      <c r="AU1847" s="30"/>
      <c r="AV1847" s="30"/>
      <c r="AW1847" s="30"/>
      <c r="AX1847" s="30"/>
      <c r="AY1847" s="30"/>
      <c r="AZ1847" s="30"/>
      <c r="BA1847" s="30"/>
      <c r="BB1847" s="30"/>
      <c r="BC1847" s="30"/>
      <c r="BD1847" s="30"/>
      <c r="BE1847" s="30"/>
      <c r="BF1847" s="30"/>
      <c r="BG1847" s="30"/>
      <c r="BH1847" s="30"/>
      <c r="BI1847" s="30"/>
      <c r="BJ1847" s="30"/>
      <c r="BK1847" s="30"/>
      <c r="BL1847" s="30"/>
      <c r="BM1847" s="30"/>
      <c r="BN1847" s="30"/>
      <c r="BO1847" s="30"/>
      <c r="BP1847" s="30"/>
      <c r="BQ1847" s="30"/>
      <c r="BR1847" s="30"/>
      <c r="BS1847" s="30"/>
      <c r="BT1847" s="30"/>
      <c r="BU1847" s="30"/>
      <c r="BV1847" s="30"/>
      <c r="BW1847" s="30"/>
      <c r="BX1847" s="30"/>
      <c r="BY1847" s="30"/>
      <c r="BZ1847" s="30"/>
      <c r="CA1847" s="30"/>
      <c r="CB1847" s="30"/>
      <c r="CC1847" s="30"/>
      <c r="CD1847" s="30"/>
      <c r="CE1847" s="30"/>
      <c r="CF1847" s="30"/>
      <c r="CG1847" s="30"/>
      <c r="CH1847" s="30"/>
      <c r="CI1847" s="30"/>
      <c r="CJ1847" s="30"/>
      <c r="CK1847" s="30"/>
      <c r="CL1847" s="30"/>
      <c r="CM1847" s="30"/>
      <c r="CN1847" s="30"/>
      <c r="CO1847" s="30"/>
      <c r="CP1847" s="30"/>
      <c r="CQ1847" s="30"/>
      <c r="CR1847" s="30"/>
    </row>
    <row r="1848" spans="1:96" x14ac:dyDescent="0.25">
      <c r="A1848" s="30" t="s">
        <v>803</v>
      </c>
      <c r="B1848" s="30">
        <v>1386</v>
      </c>
      <c r="C1848" s="30" t="s">
        <v>2911</v>
      </c>
      <c r="D1848" s="30">
        <v>1580</v>
      </c>
      <c r="E1848" s="30"/>
      <c r="F1848" s="30"/>
      <c r="G1848" s="30"/>
      <c r="H1848" s="30"/>
      <c r="I1848" s="30"/>
      <c r="J1848" s="30"/>
      <c r="K1848" s="30"/>
      <c r="L1848" s="30"/>
      <c r="M1848" s="30"/>
      <c r="N1848" s="30"/>
      <c r="O1848" s="30"/>
      <c r="P1848" s="30"/>
      <c r="Q1848" s="30"/>
      <c r="R1848" s="30"/>
      <c r="S1848" s="30"/>
      <c r="T1848" s="30"/>
      <c r="U1848" s="30"/>
      <c r="V1848" s="30"/>
      <c r="W1848" s="30"/>
      <c r="X1848" s="30"/>
      <c r="Y1848" s="30"/>
      <c r="Z1848" s="30"/>
      <c r="AA1848" s="30"/>
      <c r="AB1848" s="30"/>
      <c r="AC1848" s="30"/>
      <c r="AD1848" s="30"/>
      <c r="AE1848" s="30"/>
      <c r="AF1848" s="30"/>
      <c r="AG1848" s="30"/>
      <c r="AH1848" s="30"/>
      <c r="AI1848" s="30"/>
      <c r="AJ1848" s="30"/>
      <c r="AK1848" s="30"/>
      <c r="AL1848" s="30"/>
      <c r="AM1848" s="30"/>
      <c r="AN1848" s="30"/>
      <c r="AO1848" s="30"/>
      <c r="AP1848" s="30"/>
      <c r="AQ1848" s="30"/>
      <c r="AR1848" s="30"/>
      <c r="AS1848" s="30"/>
      <c r="AT1848" s="30"/>
      <c r="AU1848" s="30"/>
      <c r="AV1848" s="30"/>
      <c r="AW1848" s="30"/>
      <c r="AX1848" s="30"/>
      <c r="AY1848" s="30"/>
      <c r="AZ1848" s="30"/>
      <c r="BA1848" s="30"/>
      <c r="BB1848" s="30"/>
      <c r="BC1848" s="30"/>
      <c r="BD1848" s="30"/>
      <c r="BE1848" s="30"/>
      <c r="BF1848" s="30"/>
      <c r="BG1848" s="30"/>
      <c r="BH1848" s="30"/>
      <c r="BI1848" s="30"/>
      <c r="BJ1848" s="30"/>
      <c r="BK1848" s="30"/>
      <c r="BL1848" s="30"/>
      <c r="BM1848" s="30"/>
      <c r="BN1848" s="30"/>
      <c r="BO1848" s="30"/>
      <c r="BP1848" s="30"/>
      <c r="BQ1848" s="30"/>
      <c r="BR1848" s="30"/>
      <c r="BS1848" s="30"/>
      <c r="BT1848" s="30"/>
      <c r="BU1848" s="30"/>
      <c r="BV1848" s="30"/>
      <c r="BW1848" s="30"/>
      <c r="BX1848" s="30"/>
      <c r="BY1848" s="30"/>
      <c r="BZ1848" s="30"/>
      <c r="CA1848" s="30"/>
      <c r="CB1848" s="30"/>
      <c r="CC1848" s="30"/>
      <c r="CD1848" s="30"/>
      <c r="CE1848" s="30"/>
      <c r="CF1848" s="30"/>
      <c r="CG1848" s="30"/>
      <c r="CH1848" s="30"/>
      <c r="CI1848" s="30"/>
      <c r="CJ1848" s="30"/>
      <c r="CK1848" s="30"/>
      <c r="CL1848" s="30"/>
      <c r="CM1848" s="30"/>
      <c r="CN1848" s="30"/>
      <c r="CO1848" s="30"/>
      <c r="CP1848" s="30"/>
      <c r="CQ1848" s="30"/>
      <c r="CR1848" s="30"/>
    </row>
    <row r="1849" spans="1:96" x14ac:dyDescent="0.25">
      <c r="A1849" s="30" t="s">
        <v>804</v>
      </c>
      <c r="B1849" s="30">
        <v>8918</v>
      </c>
      <c r="C1849" s="30" t="s">
        <v>2760</v>
      </c>
      <c r="D1849" s="30">
        <v>1560</v>
      </c>
      <c r="E1849" s="30"/>
      <c r="F1849" s="30"/>
      <c r="G1849" s="30"/>
      <c r="H1849" s="30"/>
      <c r="I1849" s="30"/>
      <c r="J1849" s="30"/>
      <c r="K1849" s="30"/>
      <c r="L1849" s="30"/>
      <c r="M1849" s="30"/>
      <c r="N1849" s="30"/>
      <c r="O1849" s="30"/>
      <c r="P1849" s="30"/>
      <c r="Q1849" s="30"/>
      <c r="R1849" s="30"/>
      <c r="S1849" s="30"/>
      <c r="T1849" s="30"/>
      <c r="U1849" s="30"/>
      <c r="V1849" s="30"/>
      <c r="W1849" s="30"/>
      <c r="X1849" s="30"/>
      <c r="Y1849" s="30"/>
      <c r="Z1849" s="30"/>
      <c r="AA1849" s="30"/>
      <c r="AB1849" s="30"/>
      <c r="AC1849" s="30"/>
      <c r="AD1849" s="30"/>
      <c r="AE1849" s="30"/>
      <c r="AF1849" s="30"/>
      <c r="AG1849" s="30"/>
      <c r="AH1849" s="30"/>
      <c r="AI1849" s="30"/>
      <c r="AJ1849" s="30"/>
      <c r="AK1849" s="30"/>
      <c r="AL1849" s="30"/>
      <c r="AM1849" s="30"/>
      <c r="AN1849" s="30"/>
      <c r="AO1849" s="30"/>
      <c r="AP1849" s="30"/>
      <c r="AQ1849" s="30"/>
      <c r="AR1849" s="30"/>
      <c r="AS1849" s="30"/>
      <c r="AT1849" s="30"/>
      <c r="AU1849" s="30"/>
      <c r="AV1849" s="30"/>
      <c r="AW1849" s="30"/>
      <c r="AX1849" s="30"/>
      <c r="AY1849" s="30"/>
      <c r="AZ1849" s="30"/>
      <c r="BA1849" s="30"/>
      <c r="BB1849" s="30"/>
      <c r="BC1849" s="30"/>
      <c r="BD1849" s="30"/>
      <c r="BE1849" s="30"/>
      <c r="BF1849" s="30"/>
      <c r="BG1849" s="30"/>
      <c r="BH1849" s="30"/>
      <c r="BI1849" s="30"/>
      <c r="BJ1849" s="30"/>
      <c r="BK1849" s="30"/>
      <c r="BL1849" s="30"/>
      <c r="BM1849" s="30"/>
      <c r="BN1849" s="30"/>
      <c r="BO1849" s="30"/>
      <c r="BP1849" s="30"/>
      <c r="BQ1849" s="30"/>
      <c r="BR1849" s="30"/>
      <c r="BS1849" s="30"/>
      <c r="BT1849" s="30"/>
      <c r="BU1849" s="30"/>
      <c r="BV1849" s="30"/>
      <c r="BW1849" s="30"/>
      <c r="BX1849" s="30"/>
      <c r="BY1849" s="30"/>
      <c r="BZ1849" s="30"/>
      <c r="CA1849" s="30"/>
      <c r="CB1849" s="30"/>
      <c r="CC1849" s="30"/>
      <c r="CD1849" s="30"/>
      <c r="CE1849" s="30"/>
      <c r="CF1849" s="30"/>
      <c r="CG1849" s="30"/>
      <c r="CH1849" s="30"/>
      <c r="CI1849" s="30"/>
      <c r="CJ1849" s="30"/>
      <c r="CK1849" s="30"/>
      <c r="CL1849" s="30"/>
      <c r="CM1849" s="30"/>
      <c r="CN1849" s="30"/>
      <c r="CO1849" s="30"/>
      <c r="CP1849" s="30"/>
      <c r="CQ1849" s="30"/>
      <c r="CR1849" s="30"/>
    </row>
    <row r="1850" spans="1:96" x14ac:dyDescent="0.25">
      <c r="A1850" s="30" t="s">
        <v>805</v>
      </c>
      <c r="B1850" s="30">
        <v>8923</v>
      </c>
      <c r="C1850" s="30" t="s">
        <v>2669</v>
      </c>
      <c r="D1850" s="30">
        <v>980</v>
      </c>
      <c r="E1850" s="30"/>
      <c r="F1850" s="30"/>
      <c r="G1850" s="30"/>
      <c r="H1850" s="30"/>
      <c r="I1850" s="30"/>
      <c r="J1850" s="30"/>
      <c r="K1850" s="30"/>
      <c r="L1850" s="30"/>
      <c r="M1850" s="30"/>
      <c r="N1850" s="30"/>
      <c r="O1850" s="30"/>
      <c r="P1850" s="30"/>
      <c r="Q1850" s="30"/>
      <c r="R1850" s="30"/>
      <c r="S1850" s="30"/>
      <c r="T1850" s="30"/>
      <c r="U1850" s="30"/>
      <c r="V1850" s="30"/>
      <c r="W1850" s="30"/>
      <c r="X1850" s="30"/>
      <c r="Y1850" s="30"/>
      <c r="Z1850" s="30"/>
      <c r="AA1850" s="30"/>
      <c r="AB1850" s="30"/>
      <c r="AC1850" s="30"/>
      <c r="AD1850" s="30"/>
      <c r="AE1850" s="30"/>
      <c r="AF1850" s="30"/>
      <c r="AG1850" s="30"/>
      <c r="AH1850" s="30"/>
      <c r="AI1850" s="30"/>
      <c r="AJ1850" s="30"/>
      <c r="AK1850" s="30"/>
      <c r="AL1850" s="30"/>
      <c r="AM1850" s="30"/>
      <c r="AN1850" s="30"/>
      <c r="AO1850" s="30"/>
      <c r="AP1850" s="30"/>
      <c r="AQ1850" s="30"/>
      <c r="AR1850" s="30"/>
      <c r="AS1850" s="30"/>
      <c r="AT1850" s="30"/>
      <c r="AU1850" s="30"/>
      <c r="AV1850" s="30"/>
      <c r="AW1850" s="30"/>
      <c r="AX1850" s="30"/>
      <c r="AY1850" s="30"/>
      <c r="AZ1850" s="30"/>
      <c r="BA1850" s="30"/>
      <c r="BB1850" s="30"/>
      <c r="BC1850" s="30"/>
      <c r="BD1850" s="30"/>
      <c r="BE1850" s="30"/>
      <c r="BF1850" s="30"/>
      <c r="BG1850" s="30"/>
      <c r="BH1850" s="30"/>
      <c r="BI1850" s="30"/>
      <c r="BJ1850" s="30"/>
      <c r="BK1850" s="30"/>
      <c r="BL1850" s="30"/>
      <c r="BM1850" s="30"/>
      <c r="BN1850" s="30"/>
      <c r="BO1850" s="30"/>
      <c r="BP1850" s="30"/>
      <c r="BQ1850" s="30"/>
      <c r="BR1850" s="30"/>
      <c r="BS1850" s="30"/>
      <c r="BT1850" s="30"/>
      <c r="BU1850" s="30"/>
      <c r="BV1850" s="30"/>
      <c r="BW1850" s="30"/>
      <c r="BX1850" s="30"/>
      <c r="BY1850" s="30"/>
      <c r="BZ1850" s="30"/>
      <c r="CA1850" s="30"/>
      <c r="CB1850" s="30"/>
      <c r="CC1850" s="30"/>
      <c r="CD1850" s="30"/>
      <c r="CE1850" s="30"/>
      <c r="CF1850" s="30"/>
      <c r="CG1850" s="30"/>
      <c r="CH1850" s="30"/>
      <c r="CI1850" s="30"/>
      <c r="CJ1850" s="30"/>
      <c r="CK1850" s="30"/>
      <c r="CL1850" s="30"/>
      <c r="CM1850" s="30"/>
      <c r="CN1850" s="30"/>
      <c r="CO1850" s="30"/>
      <c r="CP1850" s="30"/>
      <c r="CQ1850" s="30"/>
      <c r="CR1850" s="30"/>
    </row>
    <row r="1851" spans="1:96" x14ac:dyDescent="0.25">
      <c r="A1851" s="30" t="s">
        <v>806</v>
      </c>
      <c r="B1851" s="30">
        <v>8820</v>
      </c>
      <c r="C1851" s="30" t="s">
        <v>2800</v>
      </c>
      <c r="D1851" s="30">
        <v>40</v>
      </c>
      <c r="E1851" s="30"/>
      <c r="F1851" s="30"/>
      <c r="G1851" s="30"/>
      <c r="H1851" s="30"/>
      <c r="I1851" s="30"/>
      <c r="J1851" s="30"/>
      <c r="K1851" s="30"/>
      <c r="L1851" s="30"/>
      <c r="M1851" s="30"/>
      <c r="N1851" s="30"/>
      <c r="O1851" s="30"/>
      <c r="P1851" s="30"/>
      <c r="Q1851" s="30"/>
      <c r="R1851" s="30"/>
      <c r="S1851" s="30"/>
      <c r="T1851" s="30"/>
      <c r="U1851" s="30"/>
      <c r="V1851" s="30"/>
      <c r="W1851" s="30"/>
      <c r="X1851" s="30"/>
      <c r="Y1851" s="30"/>
      <c r="Z1851" s="30"/>
      <c r="AA1851" s="30"/>
      <c r="AB1851" s="30"/>
      <c r="AC1851" s="30"/>
      <c r="AD1851" s="30"/>
      <c r="AE1851" s="30"/>
      <c r="AF1851" s="30"/>
      <c r="AG1851" s="30"/>
      <c r="AH1851" s="30"/>
      <c r="AI1851" s="30"/>
      <c r="AJ1851" s="30"/>
      <c r="AK1851" s="30"/>
      <c r="AL1851" s="30"/>
      <c r="AM1851" s="30"/>
      <c r="AN1851" s="30"/>
      <c r="AO1851" s="30"/>
      <c r="AP1851" s="30"/>
      <c r="AQ1851" s="30"/>
      <c r="AR1851" s="30"/>
      <c r="AS1851" s="30"/>
      <c r="AT1851" s="30"/>
      <c r="AU1851" s="30"/>
      <c r="AV1851" s="30"/>
      <c r="AW1851" s="30"/>
      <c r="AX1851" s="30"/>
      <c r="AY1851" s="30"/>
      <c r="AZ1851" s="30"/>
      <c r="BA1851" s="30"/>
      <c r="BB1851" s="30"/>
      <c r="BC1851" s="30"/>
      <c r="BD1851" s="30"/>
      <c r="BE1851" s="30"/>
      <c r="BF1851" s="30"/>
      <c r="BG1851" s="30"/>
      <c r="BH1851" s="30"/>
      <c r="BI1851" s="30"/>
      <c r="BJ1851" s="30"/>
      <c r="BK1851" s="30"/>
      <c r="BL1851" s="30"/>
      <c r="BM1851" s="30"/>
      <c r="BN1851" s="30"/>
      <c r="BO1851" s="30"/>
      <c r="BP1851" s="30"/>
      <c r="BQ1851" s="30"/>
      <c r="BR1851" s="30"/>
      <c r="BS1851" s="30"/>
      <c r="BT1851" s="30"/>
      <c r="BU1851" s="30"/>
      <c r="BV1851" s="30"/>
      <c r="BW1851" s="30"/>
      <c r="BX1851" s="30"/>
      <c r="BY1851" s="30"/>
      <c r="BZ1851" s="30"/>
      <c r="CA1851" s="30"/>
      <c r="CB1851" s="30"/>
      <c r="CC1851" s="30"/>
      <c r="CD1851" s="30"/>
      <c r="CE1851" s="30"/>
      <c r="CF1851" s="30"/>
      <c r="CG1851" s="30"/>
      <c r="CH1851" s="30"/>
      <c r="CI1851" s="30"/>
      <c r="CJ1851" s="30"/>
      <c r="CK1851" s="30"/>
      <c r="CL1851" s="30"/>
      <c r="CM1851" s="30"/>
      <c r="CN1851" s="30"/>
      <c r="CO1851" s="30"/>
      <c r="CP1851" s="30"/>
      <c r="CQ1851" s="30"/>
      <c r="CR1851" s="30"/>
    </row>
    <row r="1852" spans="1:96" x14ac:dyDescent="0.25">
      <c r="A1852" s="30" t="s">
        <v>807</v>
      </c>
      <c r="B1852" s="30">
        <v>8925</v>
      </c>
      <c r="C1852" s="30" t="s">
        <v>2760</v>
      </c>
      <c r="D1852" s="30">
        <v>1560</v>
      </c>
      <c r="E1852" s="30"/>
      <c r="F1852" s="30"/>
      <c r="G1852" s="30"/>
      <c r="H1852" s="30"/>
      <c r="I1852" s="30"/>
      <c r="J1852" s="30"/>
      <c r="K1852" s="30"/>
      <c r="L1852" s="30"/>
      <c r="M1852" s="30"/>
      <c r="N1852" s="30"/>
      <c r="O1852" s="30"/>
      <c r="P1852" s="30"/>
      <c r="Q1852" s="30"/>
      <c r="R1852" s="30"/>
      <c r="S1852" s="30"/>
      <c r="T1852" s="30"/>
      <c r="U1852" s="30"/>
      <c r="V1852" s="30"/>
      <c r="W1852" s="30"/>
      <c r="X1852" s="30"/>
      <c r="Y1852" s="30"/>
      <c r="Z1852" s="30"/>
      <c r="AA1852" s="30"/>
      <c r="AB1852" s="30"/>
      <c r="AC1852" s="30"/>
      <c r="AD1852" s="30"/>
      <c r="AE1852" s="30"/>
      <c r="AF1852" s="30"/>
      <c r="AG1852" s="30"/>
      <c r="AH1852" s="30"/>
      <c r="AI1852" s="30"/>
      <c r="AJ1852" s="30"/>
      <c r="AK1852" s="30"/>
      <c r="AL1852" s="30"/>
      <c r="AM1852" s="30"/>
      <c r="AN1852" s="30"/>
      <c r="AO1852" s="30"/>
      <c r="AP1852" s="30"/>
      <c r="AQ1852" s="30"/>
      <c r="AR1852" s="30"/>
      <c r="AS1852" s="30"/>
      <c r="AT1852" s="30"/>
      <c r="AU1852" s="30"/>
      <c r="AV1852" s="30"/>
      <c r="AW1852" s="30"/>
      <c r="AX1852" s="30"/>
      <c r="AY1852" s="30"/>
      <c r="AZ1852" s="30"/>
      <c r="BA1852" s="30"/>
      <c r="BB1852" s="30"/>
      <c r="BC1852" s="30"/>
      <c r="BD1852" s="30"/>
      <c r="BE1852" s="30"/>
      <c r="BF1852" s="30"/>
      <c r="BG1852" s="30"/>
      <c r="BH1852" s="30"/>
      <c r="BI1852" s="30"/>
      <c r="BJ1852" s="30"/>
      <c r="BK1852" s="30"/>
      <c r="BL1852" s="30"/>
      <c r="BM1852" s="30"/>
      <c r="BN1852" s="30"/>
      <c r="BO1852" s="30"/>
      <c r="BP1852" s="30"/>
      <c r="BQ1852" s="30"/>
      <c r="BR1852" s="30"/>
      <c r="BS1852" s="30"/>
      <c r="BT1852" s="30"/>
      <c r="BU1852" s="30"/>
      <c r="BV1852" s="30"/>
      <c r="BW1852" s="30"/>
      <c r="BX1852" s="30"/>
      <c r="BY1852" s="30"/>
      <c r="BZ1852" s="30"/>
      <c r="CA1852" s="30"/>
      <c r="CB1852" s="30"/>
      <c r="CC1852" s="30"/>
      <c r="CD1852" s="30"/>
      <c r="CE1852" s="30"/>
      <c r="CF1852" s="30"/>
      <c r="CG1852" s="30"/>
      <c r="CH1852" s="30"/>
      <c r="CI1852" s="30"/>
      <c r="CJ1852" s="30"/>
      <c r="CK1852" s="30"/>
      <c r="CL1852" s="30"/>
      <c r="CM1852" s="30"/>
      <c r="CN1852" s="30"/>
      <c r="CO1852" s="30"/>
      <c r="CP1852" s="30"/>
      <c r="CQ1852" s="30"/>
      <c r="CR1852" s="30"/>
    </row>
    <row r="1853" spans="1:96" x14ac:dyDescent="0.25">
      <c r="A1853" s="30" t="s">
        <v>808</v>
      </c>
      <c r="B1853" s="30">
        <v>5576</v>
      </c>
      <c r="C1853" s="30" t="s">
        <v>2651</v>
      </c>
      <c r="D1853" s="30">
        <v>1010</v>
      </c>
      <c r="E1853" s="30"/>
      <c r="F1853" s="30"/>
      <c r="G1853" s="30"/>
      <c r="H1853" s="30"/>
      <c r="I1853" s="30"/>
      <c r="J1853" s="30"/>
      <c r="K1853" s="30"/>
      <c r="L1853" s="30"/>
      <c r="M1853" s="30"/>
      <c r="N1853" s="30"/>
      <c r="O1853" s="30"/>
      <c r="P1853" s="30"/>
      <c r="Q1853" s="30"/>
      <c r="R1853" s="30"/>
      <c r="S1853" s="30"/>
      <c r="T1853" s="30"/>
      <c r="U1853" s="30"/>
      <c r="V1853" s="30"/>
      <c r="W1853" s="30"/>
      <c r="X1853" s="30"/>
      <c r="Y1853" s="30"/>
      <c r="Z1853" s="30"/>
      <c r="AA1853" s="30"/>
      <c r="AB1853" s="30"/>
      <c r="AC1853" s="30"/>
      <c r="AD1853" s="30"/>
      <c r="AE1853" s="30"/>
      <c r="AF1853" s="30"/>
      <c r="AG1853" s="30"/>
      <c r="AH1853" s="30"/>
      <c r="AI1853" s="30"/>
      <c r="AJ1853" s="30"/>
      <c r="AK1853" s="30"/>
      <c r="AL1853" s="30"/>
      <c r="AM1853" s="30"/>
      <c r="AN1853" s="30"/>
      <c r="AO1853" s="30"/>
      <c r="AP1853" s="30"/>
      <c r="AQ1853" s="30"/>
      <c r="AR1853" s="30"/>
      <c r="AS1853" s="30"/>
      <c r="AT1853" s="30"/>
      <c r="AU1853" s="30"/>
      <c r="AV1853" s="30"/>
      <c r="AW1853" s="30"/>
      <c r="AX1853" s="30"/>
      <c r="AY1853" s="30"/>
      <c r="AZ1853" s="30"/>
      <c r="BA1853" s="30"/>
      <c r="BB1853" s="30"/>
      <c r="BC1853" s="30"/>
      <c r="BD1853" s="30"/>
      <c r="BE1853" s="30"/>
      <c r="BF1853" s="30"/>
      <c r="BG1853" s="30"/>
      <c r="BH1853" s="30"/>
      <c r="BI1853" s="30"/>
      <c r="BJ1853" s="30"/>
      <c r="BK1853" s="30"/>
      <c r="BL1853" s="30"/>
      <c r="BM1853" s="30"/>
      <c r="BN1853" s="30"/>
      <c r="BO1853" s="30"/>
      <c r="BP1853" s="30"/>
      <c r="BQ1853" s="30"/>
      <c r="BR1853" s="30"/>
      <c r="BS1853" s="30"/>
      <c r="BT1853" s="30"/>
      <c r="BU1853" s="30"/>
      <c r="BV1853" s="30"/>
      <c r="BW1853" s="30"/>
      <c r="BX1853" s="30"/>
      <c r="BY1853" s="30"/>
      <c r="BZ1853" s="30"/>
      <c r="CA1853" s="30"/>
      <c r="CB1853" s="30"/>
      <c r="CC1853" s="30"/>
      <c r="CD1853" s="30"/>
      <c r="CE1853" s="30"/>
      <c r="CF1853" s="30"/>
      <c r="CG1853" s="30"/>
      <c r="CH1853" s="30"/>
      <c r="CI1853" s="30"/>
      <c r="CJ1853" s="30"/>
      <c r="CK1853" s="30"/>
      <c r="CL1853" s="30"/>
      <c r="CM1853" s="30"/>
      <c r="CN1853" s="30"/>
      <c r="CO1853" s="30"/>
      <c r="CP1853" s="30"/>
      <c r="CQ1853" s="30"/>
      <c r="CR1853" s="30"/>
    </row>
    <row r="1854" spans="1:96" x14ac:dyDescent="0.25">
      <c r="A1854" s="30" t="s">
        <v>809</v>
      </c>
      <c r="B1854" s="30">
        <v>5574</v>
      </c>
      <c r="C1854" s="30" t="s">
        <v>2716</v>
      </c>
      <c r="D1854" s="30">
        <v>140</v>
      </c>
      <c r="E1854" s="30"/>
      <c r="F1854" s="30"/>
      <c r="G1854" s="30"/>
      <c r="H1854" s="30"/>
      <c r="I1854" s="30"/>
      <c r="J1854" s="30"/>
      <c r="K1854" s="30"/>
      <c r="L1854" s="30"/>
      <c r="M1854" s="30"/>
      <c r="N1854" s="30"/>
      <c r="O1854" s="30"/>
      <c r="P1854" s="30"/>
      <c r="Q1854" s="30"/>
      <c r="R1854" s="30"/>
      <c r="S1854" s="30"/>
      <c r="T1854" s="30"/>
      <c r="U1854" s="30"/>
      <c r="V1854" s="30"/>
      <c r="W1854" s="30"/>
      <c r="X1854" s="30"/>
      <c r="Y1854" s="30"/>
      <c r="Z1854" s="30"/>
      <c r="AA1854" s="30"/>
      <c r="AB1854" s="30"/>
      <c r="AC1854" s="30"/>
      <c r="AD1854" s="30"/>
      <c r="AE1854" s="30"/>
      <c r="AF1854" s="30"/>
      <c r="AG1854" s="30"/>
      <c r="AH1854" s="30"/>
      <c r="AI1854" s="30"/>
      <c r="AJ1854" s="30"/>
      <c r="AK1854" s="30"/>
      <c r="AL1854" s="30"/>
      <c r="AM1854" s="30"/>
      <c r="AN1854" s="30"/>
      <c r="AO1854" s="30"/>
      <c r="AP1854" s="30"/>
      <c r="AQ1854" s="30"/>
      <c r="AR1854" s="30"/>
      <c r="AS1854" s="30"/>
      <c r="AT1854" s="30"/>
      <c r="AU1854" s="30"/>
      <c r="AV1854" s="30"/>
      <c r="AW1854" s="30"/>
      <c r="AX1854" s="30"/>
      <c r="AY1854" s="30"/>
      <c r="AZ1854" s="30"/>
      <c r="BA1854" s="30"/>
      <c r="BB1854" s="30"/>
      <c r="BC1854" s="30"/>
      <c r="BD1854" s="30"/>
      <c r="BE1854" s="30"/>
      <c r="BF1854" s="30"/>
      <c r="BG1854" s="30"/>
      <c r="BH1854" s="30"/>
      <c r="BI1854" s="30"/>
      <c r="BJ1854" s="30"/>
      <c r="BK1854" s="30"/>
      <c r="BL1854" s="30"/>
      <c r="BM1854" s="30"/>
      <c r="BN1854" s="30"/>
      <c r="BO1854" s="30"/>
      <c r="BP1854" s="30"/>
      <c r="BQ1854" s="30"/>
      <c r="BR1854" s="30"/>
      <c r="BS1854" s="30"/>
      <c r="BT1854" s="30"/>
      <c r="BU1854" s="30"/>
      <c r="BV1854" s="30"/>
      <c r="BW1854" s="30"/>
      <c r="BX1854" s="30"/>
      <c r="BY1854" s="30"/>
      <c r="BZ1854" s="30"/>
      <c r="CA1854" s="30"/>
      <c r="CB1854" s="30"/>
      <c r="CC1854" s="30"/>
      <c r="CD1854" s="30"/>
      <c r="CE1854" s="30"/>
      <c r="CF1854" s="30"/>
      <c r="CG1854" s="30"/>
      <c r="CH1854" s="30"/>
      <c r="CI1854" s="30"/>
      <c r="CJ1854" s="30"/>
      <c r="CK1854" s="30"/>
      <c r="CL1854" s="30"/>
      <c r="CM1854" s="30"/>
      <c r="CN1854" s="30"/>
      <c r="CO1854" s="30"/>
      <c r="CP1854" s="30"/>
      <c r="CQ1854" s="30"/>
      <c r="CR1854" s="30"/>
    </row>
    <row r="1855" spans="1:96" x14ac:dyDescent="0.25">
      <c r="A1855" s="30" t="s">
        <v>810</v>
      </c>
      <c r="B1855" s="30">
        <v>8927</v>
      </c>
      <c r="C1855" s="30" t="s">
        <v>2671</v>
      </c>
      <c r="D1855" s="30">
        <v>470</v>
      </c>
      <c r="E1855" s="30"/>
      <c r="F1855" s="30"/>
      <c r="G1855" s="30"/>
      <c r="H1855" s="30"/>
      <c r="I1855" s="30"/>
      <c r="J1855" s="30"/>
      <c r="K1855" s="30"/>
      <c r="L1855" s="30"/>
      <c r="M1855" s="30"/>
      <c r="N1855" s="30"/>
      <c r="O1855" s="30"/>
      <c r="P1855" s="30"/>
      <c r="Q1855" s="30"/>
      <c r="R1855" s="30"/>
      <c r="S1855" s="30"/>
      <c r="T1855" s="30"/>
      <c r="U1855" s="30"/>
      <c r="V1855" s="30"/>
      <c r="W1855" s="30"/>
      <c r="X1855" s="30"/>
      <c r="Y1855" s="30"/>
      <c r="Z1855" s="30"/>
      <c r="AA1855" s="30"/>
      <c r="AB1855" s="30"/>
      <c r="AC1855" s="30"/>
      <c r="AD1855" s="30"/>
      <c r="AE1855" s="30"/>
      <c r="AF1855" s="30"/>
      <c r="AG1855" s="30"/>
      <c r="AH1855" s="30"/>
      <c r="AI1855" s="30"/>
      <c r="AJ1855" s="30"/>
      <c r="AK1855" s="30"/>
      <c r="AL1855" s="30"/>
      <c r="AM1855" s="30"/>
      <c r="AN1855" s="30"/>
      <c r="AO1855" s="30"/>
      <c r="AP1855" s="30"/>
      <c r="AQ1855" s="30"/>
      <c r="AR1855" s="30"/>
      <c r="AS1855" s="30"/>
      <c r="AT1855" s="30"/>
      <c r="AU1855" s="30"/>
      <c r="AV1855" s="30"/>
      <c r="AW1855" s="30"/>
      <c r="AX1855" s="30"/>
      <c r="AY1855" s="30"/>
      <c r="AZ1855" s="30"/>
      <c r="BA1855" s="30"/>
      <c r="BB1855" s="30"/>
      <c r="BC1855" s="30"/>
      <c r="BD1855" s="30"/>
      <c r="BE1855" s="30"/>
      <c r="BF1855" s="30"/>
      <c r="BG1855" s="30"/>
      <c r="BH1855" s="30"/>
      <c r="BI1855" s="30"/>
      <c r="BJ1855" s="30"/>
      <c r="BK1855" s="30"/>
      <c r="BL1855" s="30"/>
      <c r="BM1855" s="30"/>
      <c r="BN1855" s="30"/>
      <c r="BO1855" s="30"/>
      <c r="BP1855" s="30"/>
      <c r="BQ1855" s="30"/>
      <c r="BR1855" s="30"/>
      <c r="BS1855" s="30"/>
      <c r="BT1855" s="30"/>
      <c r="BU1855" s="30"/>
      <c r="BV1855" s="30"/>
      <c r="BW1855" s="30"/>
      <c r="BX1855" s="30"/>
      <c r="BY1855" s="30"/>
      <c r="BZ1855" s="30"/>
      <c r="CA1855" s="30"/>
      <c r="CB1855" s="30"/>
      <c r="CC1855" s="30"/>
      <c r="CD1855" s="30"/>
      <c r="CE1855" s="30"/>
      <c r="CF1855" s="30"/>
      <c r="CG1855" s="30"/>
      <c r="CH1855" s="30"/>
      <c r="CI1855" s="30"/>
      <c r="CJ1855" s="30"/>
      <c r="CK1855" s="30"/>
      <c r="CL1855" s="30"/>
      <c r="CM1855" s="30"/>
      <c r="CN1855" s="30"/>
      <c r="CO1855" s="30"/>
      <c r="CP1855" s="30"/>
      <c r="CQ1855" s="30"/>
      <c r="CR1855" s="30"/>
    </row>
    <row r="1856" spans="1:96" x14ac:dyDescent="0.25">
      <c r="A1856" s="30" t="s">
        <v>811</v>
      </c>
      <c r="B1856" s="30">
        <v>8793</v>
      </c>
      <c r="C1856" s="30" t="s">
        <v>2666</v>
      </c>
      <c r="D1856" s="30">
        <v>1420</v>
      </c>
      <c r="E1856" s="30"/>
      <c r="F1856" s="30"/>
      <c r="G1856" s="30"/>
      <c r="H1856" s="30"/>
      <c r="I1856" s="30"/>
      <c r="J1856" s="30"/>
      <c r="K1856" s="30"/>
      <c r="L1856" s="30"/>
      <c r="M1856" s="30"/>
      <c r="N1856" s="30"/>
      <c r="O1856" s="30"/>
      <c r="P1856" s="30"/>
      <c r="Q1856" s="30"/>
      <c r="R1856" s="30"/>
      <c r="S1856" s="30"/>
      <c r="T1856" s="30"/>
      <c r="U1856" s="30"/>
      <c r="V1856" s="30"/>
      <c r="W1856" s="30"/>
      <c r="X1856" s="30"/>
      <c r="Y1856" s="30"/>
      <c r="Z1856" s="30"/>
      <c r="AA1856" s="30"/>
      <c r="AB1856" s="30"/>
      <c r="AC1856" s="30"/>
      <c r="AD1856" s="30"/>
      <c r="AE1856" s="30"/>
      <c r="AF1856" s="30"/>
      <c r="AG1856" s="30"/>
      <c r="AH1856" s="30"/>
      <c r="AI1856" s="30"/>
      <c r="AJ1856" s="30"/>
      <c r="AK1856" s="30"/>
      <c r="AL1856" s="30"/>
      <c r="AM1856" s="30"/>
      <c r="AN1856" s="30"/>
      <c r="AO1856" s="30"/>
      <c r="AP1856" s="30"/>
      <c r="AQ1856" s="30"/>
      <c r="AR1856" s="30"/>
      <c r="AS1856" s="30"/>
      <c r="AT1856" s="30"/>
      <c r="AU1856" s="30"/>
      <c r="AV1856" s="30"/>
      <c r="AW1856" s="30"/>
      <c r="AX1856" s="30"/>
      <c r="AY1856" s="30"/>
      <c r="AZ1856" s="30"/>
      <c r="BA1856" s="30"/>
      <c r="BB1856" s="30"/>
      <c r="BC1856" s="30"/>
      <c r="BD1856" s="30"/>
      <c r="BE1856" s="30"/>
      <c r="BF1856" s="30"/>
      <c r="BG1856" s="30"/>
      <c r="BH1856" s="30"/>
      <c r="BI1856" s="30"/>
      <c r="BJ1856" s="30"/>
      <c r="BK1856" s="30"/>
      <c r="BL1856" s="30"/>
      <c r="BM1856" s="30"/>
      <c r="BN1856" s="30"/>
      <c r="BO1856" s="30"/>
      <c r="BP1856" s="30"/>
      <c r="BQ1856" s="30"/>
      <c r="BR1856" s="30"/>
      <c r="BS1856" s="30"/>
      <c r="BT1856" s="30"/>
      <c r="BU1856" s="30"/>
      <c r="BV1856" s="30"/>
      <c r="BW1856" s="30"/>
      <c r="BX1856" s="30"/>
      <c r="BY1856" s="30"/>
      <c r="BZ1856" s="30"/>
      <c r="CA1856" s="30"/>
      <c r="CB1856" s="30"/>
      <c r="CC1856" s="30"/>
      <c r="CD1856" s="30"/>
      <c r="CE1856" s="30"/>
      <c r="CF1856" s="30"/>
      <c r="CG1856" s="30"/>
      <c r="CH1856" s="30"/>
      <c r="CI1856" s="30"/>
      <c r="CJ1856" s="30"/>
      <c r="CK1856" s="30"/>
      <c r="CL1856" s="30"/>
      <c r="CM1856" s="30"/>
      <c r="CN1856" s="30"/>
      <c r="CO1856" s="30"/>
      <c r="CP1856" s="30"/>
      <c r="CQ1856" s="30"/>
      <c r="CR1856" s="30"/>
    </row>
    <row r="1857" spans="1:96" x14ac:dyDescent="0.25">
      <c r="A1857" s="30" t="s">
        <v>812</v>
      </c>
      <c r="B1857" s="30">
        <v>8930</v>
      </c>
      <c r="C1857" s="30" t="s">
        <v>2922</v>
      </c>
      <c r="D1857" s="30">
        <v>3140</v>
      </c>
      <c r="E1857" s="30"/>
      <c r="F1857" s="30"/>
      <c r="G1857" s="30"/>
      <c r="H1857" s="30"/>
      <c r="I1857" s="30"/>
      <c r="J1857" s="30"/>
      <c r="K1857" s="30"/>
      <c r="L1857" s="30"/>
      <c r="M1857" s="30"/>
      <c r="N1857" s="30"/>
      <c r="O1857" s="30"/>
      <c r="P1857" s="30"/>
      <c r="Q1857" s="30"/>
      <c r="R1857" s="30"/>
      <c r="S1857" s="30"/>
      <c r="T1857" s="30"/>
      <c r="U1857" s="30"/>
      <c r="V1857" s="30"/>
      <c r="W1857" s="30"/>
      <c r="X1857" s="30"/>
      <c r="Y1857" s="30"/>
      <c r="Z1857" s="30"/>
      <c r="AA1857" s="30"/>
      <c r="AB1857" s="30"/>
      <c r="AC1857" s="30"/>
      <c r="AD1857" s="30"/>
      <c r="AE1857" s="30"/>
      <c r="AF1857" s="30"/>
      <c r="AG1857" s="30"/>
      <c r="AH1857" s="30"/>
      <c r="AI1857" s="30"/>
      <c r="AJ1857" s="30"/>
      <c r="AK1857" s="30"/>
      <c r="AL1857" s="30"/>
      <c r="AM1857" s="30"/>
      <c r="AN1857" s="30"/>
      <c r="AO1857" s="30"/>
      <c r="AP1857" s="30"/>
      <c r="AQ1857" s="30"/>
      <c r="AR1857" s="30"/>
      <c r="AS1857" s="30"/>
      <c r="AT1857" s="30"/>
      <c r="AU1857" s="30"/>
      <c r="AV1857" s="30"/>
      <c r="AW1857" s="30"/>
      <c r="AX1857" s="30"/>
      <c r="AY1857" s="30"/>
      <c r="AZ1857" s="30"/>
      <c r="BA1857" s="30"/>
      <c r="BB1857" s="30"/>
      <c r="BC1857" s="30"/>
      <c r="BD1857" s="30"/>
      <c r="BE1857" s="30"/>
      <c r="BF1857" s="30"/>
      <c r="BG1857" s="30"/>
      <c r="BH1857" s="30"/>
      <c r="BI1857" s="30"/>
      <c r="BJ1857" s="30"/>
      <c r="BK1857" s="30"/>
      <c r="BL1857" s="30"/>
      <c r="BM1857" s="30"/>
      <c r="BN1857" s="30"/>
      <c r="BO1857" s="30"/>
      <c r="BP1857" s="30"/>
      <c r="BQ1857" s="30"/>
      <c r="BR1857" s="30"/>
      <c r="BS1857" s="30"/>
      <c r="BT1857" s="30"/>
      <c r="BU1857" s="30"/>
      <c r="BV1857" s="30"/>
      <c r="BW1857" s="30"/>
      <c r="BX1857" s="30"/>
      <c r="BY1857" s="30"/>
      <c r="BZ1857" s="30"/>
      <c r="CA1857" s="30"/>
      <c r="CB1857" s="30"/>
      <c r="CC1857" s="30"/>
      <c r="CD1857" s="30"/>
      <c r="CE1857" s="30"/>
      <c r="CF1857" s="30"/>
      <c r="CG1857" s="30"/>
      <c r="CH1857" s="30"/>
      <c r="CI1857" s="30"/>
      <c r="CJ1857" s="30"/>
      <c r="CK1857" s="30"/>
      <c r="CL1857" s="30"/>
      <c r="CM1857" s="30"/>
      <c r="CN1857" s="30"/>
      <c r="CO1857" s="30"/>
      <c r="CP1857" s="30"/>
      <c r="CQ1857" s="30"/>
      <c r="CR1857" s="30"/>
    </row>
    <row r="1858" spans="1:96" x14ac:dyDescent="0.25">
      <c r="A1858" s="30" t="s">
        <v>813</v>
      </c>
      <c r="B1858" s="30">
        <v>8960</v>
      </c>
      <c r="C1858" s="30" t="s">
        <v>2905</v>
      </c>
      <c r="D1858" s="30">
        <v>2730</v>
      </c>
      <c r="E1858" s="30"/>
      <c r="F1858" s="30"/>
      <c r="G1858" s="30"/>
      <c r="H1858" s="30"/>
      <c r="I1858" s="30"/>
      <c r="J1858" s="30"/>
      <c r="K1858" s="30"/>
      <c r="L1858" s="30"/>
      <c r="M1858" s="30"/>
      <c r="N1858" s="30"/>
      <c r="O1858" s="30"/>
      <c r="P1858" s="30"/>
      <c r="Q1858" s="30"/>
      <c r="R1858" s="30"/>
      <c r="S1858" s="30"/>
      <c r="T1858" s="30"/>
      <c r="U1858" s="30"/>
      <c r="V1858" s="30"/>
      <c r="W1858" s="30"/>
      <c r="X1858" s="30"/>
      <c r="Y1858" s="30"/>
      <c r="Z1858" s="30"/>
      <c r="AA1858" s="30"/>
      <c r="AB1858" s="30"/>
      <c r="AC1858" s="30"/>
      <c r="AD1858" s="30"/>
      <c r="AE1858" s="30"/>
      <c r="AF1858" s="30"/>
      <c r="AG1858" s="30"/>
      <c r="AH1858" s="30"/>
      <c r="AI1858" s="30"/>
      <c r="AJ1858" s="30"/>
      <c r="AK1858" s="30"/>
      <c r="AL1858" s="30"/>
      <c r="AM1858" s="30"/>
      <c r="AN1858" s="30"/>
      <c r="AO1858" s="30"/>
      <c r="AP1858" s="30"/>
      <c r="AQ1858" s="30"/>
      <c r="AR1858" s="30"/>
      <c r="AS1858" s="30"/>
      <c r="AT1858" s="30"/>
      <c r="AU1858" s="30"/>
      <c r="AV1858" s="30"/>
      <c r="AW1858" s="30"/>
      <c r="AX1858" s="30"/>
      <c r="AY1858" s="30"/>
      <c r="AZ1858" s="30"/>
      <c r="BA1858" s="30"/>
      <c r="BB1858" s="30"/>
      <c r="BC1858" s="30"/>
      <c r="BD1858" s="30"/>
      <c r="BE1858" s="30"/>
      <c r="BF1858" s="30"/>
      <c r="BG1858" s="30"/>
      <c r="BH1858" s="30"/>
      <c r="BI1858" s="30"/>
      <c r="BJ1858" s="30"/>
      <c r="BK1858" s="30"/>
      <c r="BL1858" s="30"/>
      <c r="BM1858" s="30"/>
      <c r="BN1858" s="30"/>
      <c r="BO1858" s="30"/>
      <c r="BP1858" s="30"/>
      <c r="BQ1858" s="30"/>
      <c r="BR1858" s="30"/>
      <c r="BS1858" s="30"/>
      <c r="BT1858" s="30"/>
      <c r="BU1858" s="30"/>
      <c r="BV1858" s="30"/>
      <c r="BW1858" s="30"/>
      <c r="BX1858" s="30"/>
      <c r="BY1858" s="30"/>
      <c r="BZ1858" s="30"/>
      <c r="CA1858" s="30"/>
      <c r="CB1858" s="30"/>
      <c r="CC1858" s="30"/>
      <c r="CD1858" s="30"/>
      <c r="CE1858" s="30"/>
      <c r="CF1858" s="30"/>
      <c r="CG1858" s="30"/>
      <c r="CH1858" s="30"/>
      <c r="CI1858" s="30"/>
      <c r="CJ1858" s="30"/>
      <c r="CK1858" s="30"/>
      <c r="CL1858" s="30"/>
      <c r="CM1858" s="30"/>
      <c r="CN1858" s="30"/>
      <c r="CO1858" s="30"/>
      <c r="CP1858" s="30"/>
      <c r="CQ1858" s="30"/>
      <c r="CR1858" s="30"/>
    </row>
    <row r="1859" spans="1:96" x14ac:dyDescent="0.25">
      <c r="A1859" s="30" t="s">
        <v>814</v>
      </c>
      <c r="B1859" s="30">
        <v>8965</v>
      </c>
      <c r="C1859" s="30" t="s">
        <v>2857</v>
      </c>
      <c r="D1859" s="30">
        <v>3120</v>
      </c>
      <c r="E1859" s="30"/>
      <c r="F1859" s="30"/>
      <c r="G1859" s="30"/>
      <c r="H1859" s="30"/>
      <c r="I1859" s="30"/>
      <c r="J1859" s="30"/>
      <c r="K1859" s="30"/>
      <c r="L1859" s="30"/>
      <c r="M1859" s="30"/>
      <c r="N1859" s="30"/>
      <c r="O1859" s="30"/>
      <c r="P1859" s="30"/>
      <c r="Q1859" s="30"/>
      <c r="R1859" s="30"/>
      <c r="S1859" s="30"/>
      <c r="T1859" s="30"/>
      <c r="U1859" s="30"/>
      <c r="V1859" s="30"/>
      <c r="W1859" s="30"/>
      <c r="X1859" s="30"/>
      <c r="Y1859" s="30"/>
      <c r="Z1859" s="30"/>
      <c r="AA1859" s="30"/>
      <c r="AB1859" s="30"/>
      <c r="AC1859" s="30"/>
      <c r="AD1859" s="30"/>
      <c r="AE1859" s="30"/>
      <c r="AF1859" s="30"/>
      <c r="AG1859" s="30"/>
      <c r="AH1859" s="30"/>
      <c r="AI1859" s="30"/>
      <c r="AJ1859" s="30"/>
      <c r="AK1859" s="30"/>
      <c r="AL1859" s="30"/>
      <c r="AM1859" s="30"/>
      <c r="AN1859" s="30"/>
      <c r="AO1859" s="30"/>
      <c r="AP1859" s="30"/>
      <c r="AQ1859" s="30"/>
      <c r="AR1859" s="30"/>
      <c r="AS1859" s="30"/>
      <c r="AT1859" s="30"/>
      <c r="AU1859" s="30"/>
      <c r="AV1859" s="30"/>
      <c r="AW1859" s="30"/>
      <c r="AX1859" s="30"/>
      <c r="AY1859" s="30"/>
      <c r="AZ1859" s="30"/>
      <c r="BA1859" s="30"/>
      <c r="BB1859" s="30"/>
      <c r="BC1859" s="30"/>
      <c r="BD1859" s="30"/>
      <c r="BE1859" s="30"/>
      <c r="BF1859" s="30"/>
      <c r="BG1859" s="30"/>
      <c r="BH1859" s="30"/>
      <c r="BI1859" s="30"/>
      <c r="BJ1859" s="30"/>
      <c r="BK1859" s="30"/>
      <c r="BL1859" s="30"/>
      <c r="BM1859" s="30"/>
      <c r="BN1859" s="30"/>
      <c r="BO1859" s="30"/>
      <c r="BP1859" s="30"/>
      <c r="BQ1859" s="30"/>
      <c r="BR1859" s="30"/>
      <c r="BS1859" s="30"/>
      <c r="BT1859" s="30"/>
      <c r="BU1859" s="30"/>
      <c r="BV1859" s="30"/>
      <c r="BW1859" s="30"/>
      <c r="BX1859" s="30"/>
      <c r="BY1859" s="30"/>
      <c r="BZ1859" s="30"/>
      <c r="CA1859" s="30"/>
      <c r="CB1859" s="30"/>
      <c r="CC1859" s="30"/>
      <c r="CD1859" s="30"/>
      <c r="CE1859" s="30"/>
      <c r="CF1859" s="30"/>
      <c r="CG1859" s="30"/>
      <c r="CH1859" s="30"/>
      <c r="CI1859" s="30"/>
      <c r="CJ1859" s="30"/>
      <c r="CK1859" s="30"/>
      <c r="CL1859" s="30"/>
      <c r="CM1859" s="30"/>
      <c r="CN1859" s="30"/>
      <c r="CO1859" s="30"/>
      <c r="CP1859" s="30"/>
      <c r="CQ1859" s="30"/>
      <c r="CR1859" s="30"/>
    </row>
    <row r="1860" spans="1:96" x14ac:dyDescent="0.25">
      <c r="A1860" s="30" t="s">
        <v>815</v>
      </c>
      <c r="B1860" s="30">
        <v>8978</v>
      </c>
      <c r="C1860" s="30" t="s">
        <v>2700</v>
      </c>
      <c r="D1860" s="30">
        <v>480</v>
      </c>
      <c r="E1860" s="30"/>
      <c r="F1860" s="30"/>
      <c r="G1860" s="30"/>
      <c r="H1860" s="30"/>
      <c r="I1860" s="30"/>
      <c r="J1860" s="30"/>
      <c r="K1860" s="30"/>
      <c r="L1860" s="30"/>
      <c r="M1860" s="30"/>
      <c r="N1860" s="30"/>
      <c r="O1860" s="30"/>
      <c r="P1860" s="30"/>
      <c r="Q1860" s="30"/>
      <c r="R1860" s="30"/>
      <c r="S1860" s="30"/>
      <c r="T1860" s="30"/>
      <c r="U1860" s="30"/>
      <c r="V1860" s="30"/>
      <c r="W1860" s="30"/>
      <c r="X1860" s="30"/>
      <c r="Y1860" s="30"/>
      <c r="Z1860" s="30"/>
      <c r="AA1860" s="30"/>
      <c r="AB1860" s="30"/>
      <c r="AC1860" s="30"/>
      <c r="AD1860" s="30"/>
      <c r="AE1860" s="30"/>
      <c r="AF1860" s="30"/>
      <c r="AG1860" s="30"/>
      <c r="AH1860" s="30"/>
      <c r="AI1860" s="30"/>
      <c r="AJ1860" s="30"/>
      <c r="AK1860" s="30"/>
      <c r="AL1860" s="30"/>
      <c r="AM1860" s="30"/>
      <c r="AN1860" s="30"/>
      <c r="AO1860" s="30"/>
      <c r="AP1860" s="30"/>
      <c r="AQ1860" s="30"/>
      <c r="AR1860" s="30"/>
      <c r="AS1860" s="30"/>
      <c r="AT1860" s="30"/>
      <c r="AU1860" s="30"/>
      <c r="AV1860" s="30"/>
      <c r="AW1860" s="30"/>
      <c r="AX1860" s="30"/>
      <c r="AY1860" s="30"/>
      <c r="AZ1860" s="30"/>
      <c r="BA1860" s="30"/>
      <c r="BB1860" s="30"/>
      <c r="BC1860" s="30"/>
      <c r="BD1860" s="30"/>
      <c r="BE1860" s="30"/>
      <c r="BF1860" s="30"/>
      <c r="BG1860" s="30"/>
      <c r="BH1860" s="30"/>
      <c r="BI1860" s="30"/>
      <c r="BJ1860" s="30"/>
      <c r="BK1860" s="30"/>
      <c r="BL1860" s="30"/>
      <c r="BM1860" s="30"/>
      <c r="BN1860" s="30"/>
      <c r="BO1860" s="30"/>
      <c r="BP1860" s="30"/>
      <c r="BQ1860" s="30"/>
      <c r="BR1860" s="30"/>
      <c r="BS1860" s="30"/>
      <c r="BT1860" s="30"/>
      <c r="BU1860" s="30"/>
      <c r="BV1860" s="30"/>
      <c r="BW1860" s="30"/>
      <c r="BX1860" s="30"/>
      <c r="BY1860" s="30"/>
      <c r="BZ1860" s="30"/>
      <c r="CA1860" s="30"/>
      <c r="CB1860" s="30"/>
      <c r="CC1860" s="30"/>
      <c r="CD1860" s="30"/>
      <c r="CE1860" s="30"/>
      <c r="CF1860" s="30"/>
      <c r="CG1860" s="30"/>
      <c r="CH1860" s="30"/>
      <c r="CI1860" s="30"/>
      <c r="CJ1860" s="30"/>
      <c r="CK1860" s="30"/>
      <c r="CL1860" s="30"/>
      <c r="CM1860" s="30"/>
      <c r="CN1860" s="30"/>
      <c r="CO1860" s="30"/>
      <c r="CP1860" s="30"/>
      <c r="CQ1860" s="30"/>
      <c r="CR1860" s="30"/>
    </row>
    <row r="1861" spans="1:96" x14ac:dyDescent="0.25">
      <c r="A1861" s="30" t="s">
        <v>816</v>
      </c>
      <c r="B1861" s="30">
        <v>8970</v>
      </c>
      <c r="C1861" s="30" t="s">
        <v>2642</v>
      </c>
      <c r="D1861" s="30">
        <v>880</v>
      </c>
      <c r="E1861" s="30"/>
      <c r="F1861" s="30"/>
      <c r="G1861" s="30"/>
      <c r="H1861" s="30"/>
      <c r="I1861" s="30"/>
      <c r="J1861" s="30"/>
      <c r="K1861" s="30"/>
      <c r="L1861" s="30"/>
      <c r="M1861" s="30"/>
      <c r="N1861" s="30"/>
      <c r="O1861" s="30"/>
      <c r="P1861" s="30"/>
      <c r="Q1861" s="30"/>
      <c r="R1861" s="30"/>
      <c r="S1861" s="30"/>
      <c r="T1861" s="30"/>
      <c r="U1861" s="30"/>
      <c r="V1861" s="30"/>
      <c r="W1861" s="30"/>
      <c r="X1861" s="30"/>
      <c r="Y1861" s="30"/>
      <c r="Z1861" s="30"/>
      <c r="AA1861" s="30"/>
      <c r="AB1861" s="30"/>
      <c r="AC1861" s="30"/>
      <c r="AD1861" s="30"/>
      <c r="AE1861" s="30"/>
      <c r="AF1861" s="30"/>
      <c r="AG1861" s="30"/>
      <c r="AH1861" s="30"/>
      <c r="AI1861" s="30"/>
      <c r="AJ1861" s="30"/>
      <c r="AK1861" s="30"/>
      <c r="AL1861" s="30"/>
      <c r="AM1861" s="30"/>
      <c r="AN1861" s="30"/>
      <c r="AO1861" s="30"/>
      <c r="AP1861" s="30"/>
      <c r="AQ1861" s="30"/>
      <c r="AR1861" s="30"/>
      <c r="AS1861" s="30"/>
      <c r="AT1861" s="30"/>
      <c r="AU1861" s="30"/>
      <c r="AV1861" s="30"/>
      <c r="AW1861" s="30"/>
      <c r="AX1861" s="30"/>
      <c r="AY1861" s="30"/>
      <c r="AZ1861" s="30"/>
      <c r="BA1861" s="30"/>
      <c r="BB1861" s="30"/>
      <c r="BC1861" s="30"/>
      <c r="BD1861" s="30"/>
      <c r="BE1861" s="30"/>
      <c r="BF1861" s="30"/>
      <c r="BG1861" s="30"/>
      <c r="BH1861" s="30"/>
      <c r="BI1861" s="30"/>
      <c r="BJ1861" s="30"/>
      <c r="BK1861" s="30"/>
      <c r="BL1861" s="30"/>
      <c r="BM1861" s="30"/>
      <c r="BN1861" s="30"/>
      <c r="BO1861" s="30"/>
      <c r="BP1861" s="30"/>
      <c r="BQ1861" s="30"/>
      <c r="BR1861" s="30"/>
      <c r="BS1861" s="30"/>
      <c r="BT1861" s="30"/>
      <c r="BU1861" s="30"/>
      <c r="BV1861" s="30"/>
      <c r="BW1861" s="30"/>
      <c r="BX1861" s="30"/>
      <c r="BY1861" s="30"/>
      <c r="BZ1861" s="30"/>
      <c r="CA1861" s="30"/>
      <c r="CB1861" s="30"/>
      <c r="CC1861" s="30"/>
      <c r="CD1861" s="30"/>
      <c r="CE1861" s="30"/>
      <c r="CF1861" s="30"/>
      <c r="CG1861" s="30"/>
      <c r="CH1861" s="30"/>
      <c r="CI1861" s="30"/>
      <c r="CJ1861" s="30"/>
      <c r="CK1861" s="30"/>
      <c r="CL1861" s="30"/>
      <c r="CM1861" s="30"/>
      <c r="CN1861" s="30"/>
      <c r="CO1861" s="30"/>
      <c r="CP1861" s="30"/>
      <c r="CQ1861" s="30"/>
      <c r="CR1861" s="30"/>
    </row>
    <row r="1862" spans="1:96" x14ac:dyDescent="0.25">
      <c r="A1862" s="30" t="s">
        <v>817</v>
      </c>
      <c r="B1862" s="30">
        <v>8945</v>
      </c>
      <c r="C1862" s="30" t="s">
        <v>2642</v>
      </c>
      <c r="D1862" s="30">
        <v>880</v>
      </c>
      <c r="E1862" s="30"/>
      <c r="F1862" s="30"/>
      <c r="G1862" s="30"/>
      <c r="H1862" s="30"/>
      <c r="I1862" s="30"/>
      <c r="J1862" s="30"/>
      <c r="K1862" s="30"/>
      <c r="L1862" s="30"/>
      <c r="M1862" s="30"/>
      <c r="N1862" s="30"/>
      <c r="O1862" s="30"/>
      <c r="P1862" s="30"/>
      <c r="Q1862" s="30"/>
      <c r="R1862" s="30"/>
      <c r="S1862" s="30"/>
      <c r="T1862" s="30"/>
      <c r="U1862" s="30"/>
      <c r="V1862" s="30"/>
      <c r="W1862" s="30"/>
      <c r="X1862" s="30"/>
      <c r="Y1862" s="30"/>
      <c r="Z1862" s="30"/>
      <c r="AA1862" s="30"/>
      <c r="AB1862" s="30"/>
      <c r="AC1862" s="30"/>
      <c r="AD1862" s="30"/>
      <c r="AE1862" s="30"/>
      <c r="AF1862" s="30"/>
      <c r="AG1862" s="30"/>
      <c r="AH1862" s="30"/>
      <c r="AI1862" s="30"/>
      <c r="AJ1862" s="30"/>
      <c r="AK1862" s="30"/>
      <c r="AL1862" s="30"/>
      <c r="AM1862" s="30"/>
      <c r="AN1862" s="30"/>
      <c r="AO1862" s="30"/>
      <c r="AP1862" s="30"/>
      <c r="AQ1862" s="30"/>
      <c r="AR1862" s="30"/>
      <c r="AS1862" s="30"/>
      <c r="AT1862" s="30"/>
      <c r="AU1862" s="30"/>
      <c r="AV1862" s="30"/>
      <c r="AW1862" s="30"/>
      <c r="AX1862" s="30"/>
      <c r="AY1862" s="30"/>
      <c r="AZ1862" s="30"/>
      <c r="BA1862" s="30"/>
      <c r="BB1862" s="30"/>
      <c r="BC1862" s="30"/>
      <c r="BD1862" s="30"/>
      <c r="BE1862" s="30"/>
      <c r="BF1862" s="30"/>
      <c r="BG1862" s="30"/>
      <c r="BH1862" s="30"/>
      <c r="BI1862" s="30"/>
      <c r="BJ1862" s="30"/>
      <c r="BK1862" s="30"/>
      <c r="BL1862" s="30"/>
      <c r="BM1862" s="30"/>
      <c r="BN1862" s="30"/>
      <c r="BO1862" s="30"/>
      <c r="BP1862" s="30"/>
      <c r="BQ1862" s="30"/>
      <c r="BR1862" s="30"/>
      <c r="BS1862" s="30"/>
      <c r="BT1862" s="30"/>
      <c r="BU1862" s="30"/>
      <c r="BV1862" s="30"/>
      <c r="BW1862" s="30"/>
      <c r="BX1862" s="30"/>
      <c r="BY1862" s="30"/>
      <c r="BZ1862" s="30"/>
      <c r="CA1862" s="30"/>
      <c r="CB1862" s="30"/>
      <c r="CC1862" s="30"/>
      <c r="CD1862" s="30"/>
      <c r="CE1862" s="30"/>
      <c r="CF1862" s="30"/>
      <c r="CG1862" s="30"/>
      <c r="CH1862" s="30"/>
      <c r="CI1862" s="30"/>
      <c r="CJ1862" s="30"/>
      <c r="CK1862" s="30"/>
      <c r="CL1862" s="30"/>
      <c r="CM1862" s="30"/>
      <c r="CN1862" s="30"/>
      <c r="CO1862" s="30"/>
      <c r="CP1862" s="30"/>
      <c r="CQ1862" s="30"/>
      <c r="CR1862" s="30"/>
    </row>
    <row r="1863" spans="1:96" x14ac:dyDescent="0.25">
      <c r="A1863" s="30" t="s">
        <v>818</v>
      </c>
      <c r="B1863" s="30">
        <v>2850</v>
      </c>
      <c r="C1863" s="30" t="s">
        <v>2857</v>
      </c>
      <c r="D1863" s="30">
        <v>3120</v>
      </c>
      <c r="E1863" s="30"/>
      <c r="F1863" s="30"/>
      <c r="G1863" s="30"/>
      <c r="H1863" s="30"/>
      <c r="I1863" s="30"/>
      <c r="J1863" s="30"/>
      <c r="K1863" s="30"/>
      <c r="L1863" s="30"/>
      <c r="M1863" s="30"/>
      <c r="N1863" s="30"/>
      <c r="O1863" s="30"/>
      <c r="P1863" s="30"/>
      <c r="Q1863" s="30"/>
      <c r="R1863" s="30"/>
      <c r="S1863" s="30"/>
      <c r="T1863" s="30"/>
      <c r="U1863" s="30"/>
      <c r="V1863" s="30"/>
      <c r="W1863" s="30"/>
      <c r="X1863" s="30"/>
      <c r="Y1863" s="30"/>
      <c r="Z1863" s="30"/>
      <c r="AA1863" s="30"/>
      <c r="AB1863" s="30"/>
      <c r="AC1863" s="30"/>
      <c r="AD1863" s="30"/>
      <c r="AE1863" s="30"/>
      <c r="AF1863" s="30"/>
      <c r="AG1863" s="30"/>
      <c r="AH1863" s="30"/>
      <c r="AI1863" s="30"/>
      <c r="AJ1863" s="30"/>
      <c r="AK1863" s="30"/>
      <c r="AL1863" s="30"/>
      <c r="AM1863" s="30"/>
      <c r="AN1863" s="30"/>
      <c r="AO1863" s="30"/>
      <c r="AP1863" s="30"/>
      <c r="AQ1863" s="30"/>
      <c r="AR1863" s="30"/>
      <c r="AS1863" s="30"/>
      <c r="AT1863" s="30"/>
      <c r="AU1863" s="30"/>
      <c r="AV1863" s="30"/>
      <c r="AW1863" s="30"/>
      <c r="AX1863" s="30"/>
      <c r="AY1863" s="30"/>
      <c r="AZ1863" s="30"/>
      <c r="BA1863" s="30"/>
      <c r="BB1863" s="30"/>
      <c r="BC1863" s="30"/>
      <c r="BD1863" s="30"/>
      <c r="BE1863" s="30"/>
      <c r="BF1863" s="30"/>
      <c r="BG1863" s="30"/>
      <c r="BH1863" s="30"/>
      <c r="BI1863" s="30"/>
      <c r="BJ1863" s="30"/>
      <c r="BK1863" s="30"/>
      <c r="BL1863" s="30"/>
      <c r="BM1863" s="30"/>
      <c r="BN1863" s="30"/>
      <c r="BO1863" s="30"/>
      <c r="BP1863" s="30"/>
      <c r="BQ1863" s="30"/>
      <c r="BR1863" s="30"/>
      <c r="BS1863" s="30"/>
      <c r="BT1863" s="30"/>
      <c r="BU1863" s="30"/>
      <c r="BV1863" s="30"/>
      <c r="BW1863" s="30"/>
      <c r="BX1863" s="30"/>
      <c r="BY1863" s="30"/>
      <c r="BZ1863" s="30"/>
      <c r="CA1863" s="30"/>
      <c r="CB1863" s="30"/>
      <c r="CC1863" s="30"/>
      <c r="CD1863" s="30"/>
      <c r="CE1863" s="30"/>
      <c r="CF1863" s="30"/>
      <c r="CG1863" s="30"/>
      <c r="CH1863" s="30"/>
      <c r="CI1863" s="30"/>
      <c r="CJ1863" s="30"/>
      <c r="CK1863" s="30"/>
      <c r="CL1863" s="30"/>
      <c r="CM1863" s="30"/>
      <c r="CN1863" s="30"/>
      <c r="CO1863" s="30"/>
      <c r="CP1863" s="30"/>
      <c r="CQ1863" s="30"/>
      <c r="CR1863" s="30"/>
    </row>
    <row r="1864" spans="1:96" x14ac:dyDescent="0.25">
      <c r="A1864" s="30" t="s">
        <v>819</v>
      </c>
      <c r="B1864" s="30">
        <v>8993</v>
      </c>
      <c r="C1864" s="30" t="s">
        <v>2855</v>
      </c>
      <c r="D1864" s="30">
        <v>3000</v>
      </c>
      <c r="E1864" s="30"/>
      <c r="F1864" s="30"/>
      <c r="G1864" s="30"/>
      <c r="H1864" s="30"/>
      <c r="I1864" s="30"/>
      <c r="J1864" s="30"/>
      <c r="K1864" s="30"/>
      <c r="L1864" s="30"/>
      <c r="M1864" s="30"/>
      <c r="N1864" s="30"/>
      <c r="O1864" s="30"/>
      <c r="P1864" s="30"/>
      <c r="Q1864" s="30"/>
      <c r="R1864" s="30"/>
      <c r="S1864" s="30"/>
      <c r="T1864" s="30"/>
      <c r="U1864" s="30"/>
      <c r="V1864" s="30"/>
      <c r="W1864" s="30"/>
      <c r="X1864" s="30"/>
      <c r="Y1864" s="30"/>
      <c r="Z1864" s="30"/>
      <c r="AA1864" s="30"/>
      <c r="AB1864" s="30"/>
      <c r="AC1864" s="30"/>
      <c r="AD1864" s="30"/>
      <c r="AE1864" s="30"/>
      <c r="AF1864" s="30"/>
      <c r="AG1864" s="30"/>
      <c r="AH1864" s="30"/>
      <c r="AI1864" s="30"/>
      <c r="AJ1864" s="30"/>
      <c r="AK1864" s="30"/>
      <c r="AL1864" s="30"/>
      <c r="AM1864" s="30"/>
      <c r="AN1864" s="30"/>
      <c r="AO1864" s="30"/>
      <c r="AP1864" s="30"/>
      <c r="AQ1864" s="30"/>
      <c r="AR1864" s="30"/>
      <c r="AS1864" s="30"/>
      <c r="AT1864" s="30"/>
      <c r="AU1864" s="30"/>
      <c r="AV1864" s="30"/>
      <c r="AW1864" s="30"/>
      <c r="AX1864" s="30"/>
      <c r="AY1864" s="30"/>
      <c r="AZ1864" s="30"/>
      <c r="BA1864" s="30"/>
      <c r="BB1864" s="30"/>
      <c r="BC1864" s="30"/>
      <c r="BD1864" s="30"/>
      <c r="BE1864" s="30"/>
      <c r="BF1864" s="30"/>
      <c r="BG1864" s="30"/>
      <c r="BH1864" s="30"/>
      <c r="BI1864" s="30"/>
      <c r="BJ1864" s="30"/>
      <c r="BK1864" s="30"/>
      <c r="BL1864" s="30"/>
      <c r="BM1864" s="30"/>
      <c r="BN1864" s="30"/>
      <c r="BO1864" s="30"/>
      <c r="BP1864" s="30"/>
      <c r="BQ1864" s="30"/>
      <c r="BR1864" s="30"/>
      <c r="BS1864" s="30"/>
      <c r="BT1864" s="30"/>
      <c r="BU1864" s="30"/>
      <c r="BV1864" s="30"/>
      <c r="BW1864" s="30"/>
      <c r="BX1864" s="30"/>
      <c r="BY1864" s="30"/>
      <c r="BZ1864" s="30"/>
      <c r="CA1864" s="30"/>
      <c r="CB1864" s="30"/>
      <c r="CC1864" s="30"/>
      <c r="CD1864" s="30"/>
      <c r="CE1864" s="30"/>
      <c r="CF1864" s="30"/>
      <c r="CG1864" s="30"/>
      <c r="CH1864" s="30"/>
      <c r="CI1864" s="30"/>
      <c r="CJ1864" s="30"/>
      <c r="CK1864" s="30"/>
      <c r="CL1864" s="30"/>
      <c r="CM1864" s="30"/>
      <c r="CN1864" s="30"/>
      <c r="CO1864" s="30"/>
      <c r="CP1864" s="30"/>
      <c r="CQ1864" s="30"/>
      <c r="CR1864" s="30"/>
    </row>
    <row r="1865" spans="1:96" x14ac:dyDescent="0.25">
      <c r="A1865" s="30" t="s">
        <v>820</v>
      </c>
      <c r="B1865" s="30">
        <v>9008</v>
      </c>
      <c r="C1865" s="30" t="s">
        <v>2666</v>
      </c>
      <c r="D1865" s="30">
        <v>1420</v>
      </c>
      <c r="E1865" s="30"/>
      <c r="F1865" s="30"/>
      <c r="G1865" s="30"/>
      <c r="H1865" s="30"/>
      <c r="I1865" s="30"/>
      <c r="J1865" s="30"/>
      <c r="K1865" s="30"/>
      <c r="L1865" s="30"/>
      <c r="M1865" s="30"/>
      <c r="N1865" s="30"/>
      <c r="O1865" s="30"/>
      <c r="P1865" s="30"/>
      <c r="Q1865" s="30"/>
      <c r="R1865" s="30"/>
      <c r="S1865" s="30"/>
      <c r="T1865" s="30"/>
      <c r="U1865" s="30"/>
      <c r="V1865" s="30"/>
      <c r="W1865" s="30"/>
      <c r="X1865" s="30"/>
      <c r="Y1865" s="30"/>
      <c r="Z1865" s="30"/>
      <c r="AA1865" s="30"/>
      <c r="AB1865" s="30"/>
      <c r="AC1865" s="30"/>
      <c r="AD1865" s="30"/>
      <c r="AE1865" s="30"/>
      <c r="AF1865" s="30"/>
      <c r="AG1865" s="30"/>
      <c r="AH1865" s="30"/>
      <c r="AI1865" s="30"/>
      <c r="AJ1865" s="30"/>
      <c r="AK1865" s="30"/>
      <c r="AL1865" s="30"/>
      <c r="AM1865" s="30"/>
      <c r="AN1865" s="30"/>
      <c r="AO1865" s="30"/>
      <c r="AP1865" s="30"/>
      <c r="AQ1865" s="30"/>
      <c r="AR1865" s="30"/>
      <c r="AS1865" s="30"/>
      <c r="AT1865" s="30"/>
      <c r="AU1865" s="30"/>
      <c r="AV1865" s="30"/>
      <c r="AW1865" s="30"/>
      <c r="AX1865" s="30"/>
      <c r="AY1865" s="30"/>
      <c r="AZ1865" s="30"/>
      <c r="BA1865" s="30"/>
      <c r="BB1865" s="30"/>
      <c r="BC1865" s="30"/>
      <c r="BD1865" s="30"/>
      <c r="BE1865" s="30"/>
      <c r="BF1865" s="30"/>
      <c r="BG1865" s="30"/>
      <c r="BH1865" s="30"/>
      <c r="BI1865" s="30"/>
      <c r="BJ1865" s="30"/>
      <c r="BK1865" s="30"/>
      <c r="BL1865" s="30"/>
      <c r="BM1865" s="30"/>
      <c r="BN1865" s="30"/>
      <c r="BO1865" s="30"/>
      <c r="BP1865" s="30"/>
      <c r="BQ1865" s="30"/>
      <c r="BR1865" s="30"/>
      <c r="BS1865" s="30"/>
      <c r="BT1865" s="30"/>
      <c r="BU1865" s="30"/>
      <c r="BV1865" s="30"/>
      <c r="BW1865" s="30"/>
      <c r="BX1865" s="30"/>
      <c r="BY1865" s="30"/>
      <c r="BZ1865" s="30"/>
      <c r="CA1865" s="30"/>
      <c r="CB1865" s="30"/>
      <c r="CC1865" s="30"/>
      <c r="CD1865" s="30"/>
      <c r="CE1865" s="30"/>
      <c r="CF1865" s="30"/>
      <c r="CG1865" s="30"/>
      <c r="CH1865" s="30"/>
      <c r="CI1865" s="30"/>
      <c r="CJ1865" s="30"/>
      <c r="CK1865" s="30"/>
      <c r="CL1865" s="30"/>
      <c r="CM1865" s="30"/>
      <c r="CN1865" s="30"/>
      <c r="CO1865" s="30"/>
      <c r="CP1865" s="30"/>
      <c r="CQ1865" s="30"/>
      <c r="CR1865" s="30"/>
    </row>
    <row r="1866" spans="1:96" x14ac:dyDescent="0.25">
      <c r="A1866" s="30" t="s">
        <v>821</v>
      </c>
      <c r="B1866" s="30">
        <v>9010</v>
      </c>
      <c r="C1866" s="30" t="s">
        <v>2961</v>
      </c>
      <c r="D1866" s="30">
        <v>1030</v>
      </c>
      <c r="E1866" s="30"/>
      <c r="F1866" s="30"/>
      <c r="G1866" s="30"/>
      <c r="H1866" s="30"/>
      <c r="I1866" s="30"/>
      <c r="J1866" s="30"/>
      <c r="K1866" s="30"/>
      <c r="L1866" s="30"/>
      <c r="M1866" s="30"/>
      <c r="N1866" s="30"/>
      <c r="O1866" s="30"/>
      <c r="P1866" s="30"/>
      <c r="Q1866" s="30"/>
      <c r="R1866" s="30"/>
      <c r="S1866" s="30"/>
      <c r="T1866" s="30"/>
      <c r="U1866" s="30"/>
      <c r="V1866" s="30"/>
      <c r="W1866" s="30"/>
      <c r="X1866" s="30"/>
      <c r="Y1866" s="30"/>
      <c r="Z1866" s="30"/>
      <c r="AA1866" s="30"/>
      <c r="AB1866" s="30"/>
      <c r="AC1866" s="30"/>
      <c r="AD1866" s="30"/>
      <c r="AE1866" s="30"/>
      <c r="AF1866" s="30"/>
      <c r="AG1866" s="30"/>
      <c r="AH1866" s="30"/>
      <c r="AI1866" s="30"/>
      <c r="AJ1866" s="30"/>
      <c r="AK1866" s="30"/>
      <c r="AL1866" s="30"/>
      <c r="AM1866" s="30"/>
      <c r="AN1866" s="30"/>
      <c r="AO1866" s="30"/>
      <c r="AP1866" s="30"/>
      <c r="AQ1866" s="30"/>
      <c r="AR1866" s="30"/>
      <c r="AS1866" s="30"/>
      <c r="AT1866" s="30"/>
      <c r="AU1866" s="30"/>
      <c r="AV1866" s="30"/>
      <c r="AW1866" s="30"/>
      <c r="AX1866" s="30"/>
      <c r="AY1866" s="30"/>
      <c r="AZ1866" s="30"/>
      <c r="BA1866" s="30"/>
      <c r="BB1866" s="30"/>
      <c r="BC1866" s="30"/>
      <c r="BD1866" s="30"/>
      <c r="BE1866" s="30"/>
      <c r="BF1866" s="30"/>
      <c r="BG1866" s="30"/>
      <c r="BH1866" s="30"/>
      <c r="BI1866" s="30"/>
      <c r="BJ1866" s="30"/>
      <c r="BK1866" s="30"/>
      <c r="BL1866" s="30"/>
      <c r="BM1866" s="30"/>
      <c r="BN1866" s="30"/>
      <c r="BO1866" s="30"/>
      <c r="BP1866" s="30"/>
      <c r="BQ1866" s="30"/>
      <c r="BR1866" s="30"/>
      <c r="BS1866" s="30"/>
      <c r="BT1866" s="30"/>
      <c r="BU1866" s="30"/>
      <c r="BV1866" s="30"/>
      <c r="BW1866" s="30"/>
      <c r="BX1866" s="30"/>
      <c r="BY1866" s="30"/>
      <c r="BZ1866" s="30"/>
      <c r="CA1866" s="30"/>
      <c r="CB1866" s="30"/>
      <c r="CC1866" s="30"/>
      <c r="CD1866" s="30"/>
      <c r="CE1866" s="30"/>
      <c r="CF1866" s="30"/>
      <c r="CG1866" s="30"/>
      <c r="CH1866" s="30"/>
      <c r="CI1866" s="30"/>
      <c r="CJ1866" s="30"/>
      <c r="CK1866" s="30"/>
      <c r="CL1866" s="30"/>
      <c r="CM1866" s="30"/>
      <c r="CN1866" s="30"/>
      <c r="CO1866" s="30"/>
      <c r="CP1866" s="30"/>
      <c r="CQ1866" s="30"/>
      <c r="CR1866" s="30"/>
    </row>
    <row r="1867" spans="1:96" x14ac:dyDescent="0.25">
      <c r="A1867" s="30" t="s">
        <v>822</v>
      </c>
      <c r="B1867" s="30">
        <v>9085</v>
      </c>
      <c r="C1867" s="30" t="s">
        <v>2998</v>
      </c>
      <c r="D1867" s="30">
        <v>260</v>
      </c>
      <c r="E1867" s="30"/>
      <c r="F1867" s="30"/>
      <c r="G1867" s="30"/>
      <c r="H1867" s="30"/>
      <c r="I1867" s="30"/>
      <c r="J1867" s="30"/>
      <c r="K1867" s="30"/>
      <c r="L1867" s="30"/>
      <c r="M1867" s="30"/>
      <c r="N1867" s="30"/>
      <c r="O1867" s="30"/>
      <c r="P1867" s="30"/>
      <c r="Q1867" s="30"/>
      <c r="R1867" s="30"/>
      <c r="S1867" s="30"/>
      <c r="T1867" s="30"/>
      <c r="U1867" s="30"/>
      <c r="V1867" s="30"/>
      <c r="W1867" s="30"/>
      <c r="X1867" s="30"/>
      <c r="Y1867" s="30"/>
      <c r="Z1867" s="30"/>
      <c r="AA1867" s="30"/>
      <c r="AB1867" s="30"/>
      <c r="AC1867" s="30"/>
      <c r="AD1867" s="30"/>
      <c r="AE1867" s="30"/>
      <c r="AF1867" s="30"/>
      <c r="AG1867" s="30"/>
      <c r="AH1867" s="30"/>
      <c r="AI1867" s="30"/>
      <c r="AJ1867" s="30"/>
      <c r="AK1867" s="30"/>
      <c r="AL1867" s="30"/>
      <c r="AM1867" s="30"/>
      <c r="AN1867" s="30"/>
      <c r="AO1867" s="30"/>
      <c r="AP1867" s="30"/>
      <c r="AQ1867" s="30"/>
      <c r="AR1867" s="30"/>
      <c r="AS1867" s="30"/>
      <c r="AT1867" s="30"/>
      <c r="AU1867" s="30"/>
      <c r="AV1867" s="30"/>
      <c r="AW1867" s="30"/>
      <c r="AX1867" s="30"/>
      <c r="AY1867" s="30"/>
      <c r="AZ1867" s="30"/>
      <c r="BA1867" s="30"/>
      <c r="BB1867" s="30"/>
      <c r="BC1867" s="30"/>
      <c r="BD1867" s="30"/>
      <c r="BE1867" s="30"/>
      <c r="BF1867" s="30"/>
      <c r="BG1867" s="30"/>
      <c r="BH1867" s="30"/>
      <c r="BI1867" s="30"/>
      <c r="BJ1867" s="30"/>
      <c r="BK1867" s="30"/>
      <c r="BL1867" s="30"/>
      <c r="BM1867" s="30"/>
      <c r="BN1867" s="30"/>
      <c r="BO1867" s="30"/>
      <c r="BP1867" s="30"/>
      <c r="BQ1867" s="30"/>
      <c r="BR1867" s="30"/>
      <c r="BS1867" s="30"/>
      <c r="BT1867" s="30"/>
      <c r="BU1867" s="30"/>
      <c r="BV1867" s="30"/>
      <c r="BW1867" s="30"/>
      <c r="BX1867" s="30"/>
      <c r="BY1867" s="30"/>
      <c r="BZ1867" s="30"/>
      <c r="CA1867" s="30"/>
      <c r="CB1867" s="30"/>
      <c r="CC1867" s="30"/>
      <c r="CD1867" s="30"/>
      <c r="CE1867" s="30"/>
      <c r="CF1867" s="30"/>
      <c r="CG1867" s="30"/>
      <c r="CH1867" s="30"/>
      <c r="CI1867" s="30"/>
      <c r="CJ1867" s="30"/>
      <c r="CK1867" s="30"/>
      <c r="CL1867" s="30"/>
      <c r="CM1867" s="30"/>
      <c r="CN1867" s="30"/>
      <c r="CO1867" s="30"/>
      <c r="CP1867" s="30"/>
      <c r="CQ1867" s="30"/>
      <c r="CR1867" s="30"/>
    </row>
    <row r="1868" spans="1:96" x14ac:dyDescent="0.25">
      <c r="A1868" s="30" t="s">
        <v>823</v>
      </c>
      <c r="B1868" s="30">
        <v>9061</v>
      </c>
      <c r="C1868" s="30" t="s">
        <v>2754</v>
      </c>
      <c r="D1868" s="30">
        <v>910</v>
      </c>
      <c r="E1868" s="30"/>
      <c r="F1868" s="30"/>
      <c r="G1868" s="30"/>
      <c r="H1868" s="30"/>
      <c r="I1868" s="30"/>
      <c r="J1868" s="30"/>
      <c r="K1868" s="30"/>
      <c r="L1868" s="30"/>
      <c r="M1868" s="30"/>
      <c r="N1868" s="30"/>
      <c r="O1868" s="30"/>
      <c r="P1868" s="30"/>
      <c r="Q1868" s="30"/>
      <c r="R1868" s="30"/>
      <c r="S1868" s="30"/>
      <c r="T1868" s="30"/>
      <c r="U1868" s="30"/>
      <c r="V1868" s="30"/>
      <c r="W1868" s="30"/>
      <c r="X1868" s="30"/>
      <c r="Y1868" s="30"/>
      <c r="Z1868" s="30"/>
      <c r="AA1868" s="30"/>
      <c r="AB1868" s="30"/>
      <c r="AC1868" s="30"/>
      <c r="AD1868" s="30"/>
      <c r="AE1868" s="30"/>
      <c r="AF1868" s="30"/>
      <c r="AG1868" s="30"/>
      <c r="AH1868" s="30"/>
      <c r="AI1868" s="30"/>
      <c r="AJ1868" s="30"/>
      <c r="AK1868" s="30"/>
      <c r="AL1868" s="30"/>
      <c r="AM1868" s="30"/>
      <c r="AN1868" s="30"/>
      <c r="AO1868" s="30"/>
      <c r="AP1868" s="30"/>
      <c r="AQ1868" s="30"/>
      <c r="AR1868" s="30"/>
      <c r="AS1868" s="30"/>
      <c r="AT1868" s="30"/>
      <c r="AU1868" s="30"/>
      <c r="AV1868" s="30"/>
      <c r="AW1868" s="30"/>
      <c r="AX1868" s="30"/>
      <c r="AY1868" s="30"/>
      <c r="AZ1868" s="30"/>
      <c r="BA1868" s="30"/>
      <c r="BB1868" s="30"/>
      <c r="BC1868" s="30"/>
      <c r="BD1868" s="30"/>
      <c r="BE1868" s="30"/>
      <c r="BF1868" s="30"/>
      <c r="BG1868" s="30"/>
      <c r="BH1868" s="30"/>
      <c r="BI1868" s="30"/>
      <c r="BJ1868" s="30"/>
      <c r="BK1868" s="30"/>
      <c r="BL1868" s="30"/>
      <c r="BM1868" s="30"/>
      <c r="BN1868" s="30"/>
      <c r="BO1868" s="30"/>
      <c r="BP1868" s="30"/>
      <c r="BQ1868" s="30"/>
      <c r="BR1868" s="30"/>
      <c r="BS1868" s="30"/>
      <c r="BT1868" s="30"/>
      <c r="BU1868" s="30"/>
      <c r="BV1868" s="30"/>
      <c r="BW1868" s="30"/>
      <c r="BX1868" s="30"/>
      <c r="BY1868" s="30"/>
      <c r="BZ1868" s="30"/>
      <c r="CA1868" s="30"/>
      <c r="CB1868" s="30"/>
      <c r="CC1868" s="30"/>
      <c r="CD1868" s="30"/>
      <c r="CE1868" s="30"/>
      <c r="CF1868" s="30"/>
      <c r="CG1868" s="30"/>
      <c r="CH1868" s="30"/>
      <c r="CI1868" s="30"/>
      <c r="CJ1868" s="30"/>
      <c r="CK1868" s="30"/>
      <c r="CL1868" s="30"/>
      <c r="CM1868" s="30"/>
      <c r="CN1868" s="30"/>
      <c r="CO1868" s="30"/>
      <c r="CP1868" s="30"/>
      <c r="CQ1868" s="30"/>
      <c r="CR1868" s="30"/>
    </row>
    <row r="1869" spans="1:96" x14ac:dyDescent="0.25">
      <c r="A1869" s="30" t="s">
        <v>824</v>
      </c>
      <c r="B1869" s="30">
        <v>408</v>
      </c>
      <c r="C1869" s="30" t="s">
        <v>2642</v>
      </c>
      <c r="D1869" s="30">
        <v>880</v>
      </c>
      <c r="E1869" s="30"/>
      <c r="F1869" s="30"/>
      <c r="G1869" s="30"/>
      <c r="H1869" s="30"/>
      <c r="I1869" s="30"/>
      <c r="J1869" s="30"/>
      <c r="K1869" s="30"/>
      <c r="L1869" s="30"/>
      <c r="M1869" s="30"/>
      <c r="N1869" s="30"/>
      <c r="O1869" s="30"/>
      <c r="P1869" s="30"/>
      <c r="Q1869" s="30"/>
      <c r="R1869" s="30"/>
      <c r="S1869" s="30"/>
      <c r="T1869" s="30"/>
      <c r="U1869" s="30"/>
      <c r="V1869" s="30"/>
      <c r="W1869" s="30"/>
      <c r="X1869" s="30"/>
      <c r="Y1869" s="30"/>
      <c r="Z1869" s="30"/>
      <c r="AA1869" s="30"/>
      <c r="AB1869" s="30"/>
      <c r="AC1869" s="30"/>
      <c r="AD1869" s="30"/>
      <c r="AE1869" s="30"/>
      <c r="AF1869" s="30"/>
      <c r="AG1869" s="30"/>
      <c r="AH1869" s="30"/>
      <c r="AI1869" s="30"/>
      <c r="AJ1869" s="30"/>
      <c r="AK1869" s="30"/>
      <c r="AL1869" s="30"/>
      <c r="AM1869" s="30"/>
      <c r="AN1869" s="30"/>
      <c r="AO1869" s="30"/>
      <c r="AP1869" s="30"/>
      <c r="AQ1869" s="30"/>
      <c r="AR1869" s="30"/>
      <c r="AS1869" s="30"/>
      <c r="AT1869" s="30"/>
      <c r="AU1869" s="30"/>
      <c r="AV1869" s="30"/>
      <c r="AW1869" s="30"/>
      <c r="AX1869" s="30"/>
      <c r="AY1869" s="30"/>
      <c r="AZ1869" s="30"/>
      <c r="BA1869" s="30"/>
      <c r="BB1869" s="30"/>
      <c r="BC1869" s="30"/>
      <c r="BD1869" s="30"/>
      <c r="BE1869" s="30"/>
      <c r="BF1869" s="30"/>
      <c r="BG1869" s="30"/>
      <c r="BH1869" s="30"/>
      <c r="BI1869" s="30"/>
      <c r="BJ1869" s="30"/>
      <c r="BK1869" s="30"/>
      <c r="BL1869" s="30"/>
      <c r="BM1869" s="30"/>
      <c r="BN1869" s="30"/>
      <c r="BO1869" s="30"/>
      <c r="BP1869" s="30"/>
      <c r="BQ1869" s="30"/>
      <c r="BR1869" s="30"/>
      <c r="BS1869" s="30"/>
      <c r="BT1869" s="30"/>
      <c r="BU1869" s="30"/>
      <c r="BV1869" s="30"/>
      <c r="BW1869" s="30"/>
      <c r="BX1869" s="30"/>
      <c r="BY1869" s="30"/>
      <c r="BZ1869" s="30"/>
      <c r="CA1869" s="30"/>
      <c r="CB1869" s="30"/>
      <c r="CC1869" s="30"/>
      <c r="CD1869" s="30"/>
      <c r="CE1869" s="30"/>
      <c r="CF1869" s="30"/>
      <c r="CG1869" s="30"/>
      <c r="CH1869" s="30"/>
      <c r="CI1869" s="30"/>
      <c r="CJ1869" s="30"/>
      <c r="CK1869" s="30"/>
      <c r="CL1869" s="30"/>
      <c r="CM1869" s="30"/>
      <c r="CN1869" s="30"/>
      <c r="CO1869" s="30"/>
      <c r="CP1869" s="30"/>
      <c r="CQ1869" s="30"/>
      <c r="CR1869" s="30"/>
    </row>
    <row r="1870" spans="1:96" x14ac:dyDescent="0.25">
      <c r="A1870" s="30" t="s">
        <v>825</v>
      </c>
      <c r="B1870" s="30">
        <v>9032</v>
      </c>
      <c r="C1870" s="30" t="s">
        <v>2926</v>
      </c>
      <c r="D1870" s="30">
        <v>3080</v>
      </c>
      <c r="E1870" s="30"/>
      <c r="F1870" s="30"/>
      <c r="G1870" s="30"/>
      <c r="H1870" s="30"/>
      <c r="I1870" s="30"/>
      <c r="J1870" s="30"/>
      <c r="K1870" s="30"/>
      <c r="L1870" s="30"/>
      <c r="M1870" s="30"/>
      <c r="N1870" s="30"/>
      <c r="O1870" s="30"/>
      <c r="P1870" s="30"/>
      <c r="Q1870" s="30"/>
      <c r="R1870" s="30"/>
      <c r="S1870" s="30"/>
      <c r="T1870" s="30"/>
      <c r="U1870" s="30"/>
      <c r="V1870" s="30"/>
      <c r="W1870" s="30"/>
      <c r="X1870" s="30"/>
      <c r="Y1870" s="30"/>
      <c r="Z1870" s="30"/>
      <c r="AA1870" s="30"/>
      <c r="AB1870" s="30"/>
      <c r="AC1870" s="30"/>
      <c r="AD1870" s="30"/>
      <c r="AE1870" s="30"/>
      <c r="AF1870" s="30"/>
      <c r="AG1870" s="30"/>
      <c r="AH1870" s="30"/>
      <c r="AI1870" s="30"/>
      <c r="AJ1870" s="30"/>
      <c r="AK1870" s="30"/>
      <c r="AL1870" s="30"/>
      <c r="AM1870" s="30"/>
      <c r="AN1870" s="30"/>
      <c r="AO1870" s="30"/>
      <c r="AP1870" s="30"/>
      <c r="AQ1870" s="30"/>
      <c r="AR1870" s="30"/>
      <c r="AS1870" s="30"/>
      <c r="AT1870" s="30"/>
      <c r="AU1870" s="30"/>
      <c r="AV1870" s="30"/>
      <c r="AW1870" s="30"/>
      <c r="AX1870" s="30"/>
      <c r="AY1870" s="30"/>
      <c r="AZ1870" s="30"/>
      <c r="BA1870" s="30"/>
      <c r="BB1870" s="30"/>
      <c r="BC1870" s="30"/>
      <c r="BD1870" s="30"/>
      <c r="BE1870" s="30"/>
      <c r="BF1870" s="30"/>
      <c r="BG1870" s="30"/>
      <c r="BH1870" s="30"/>
      <c r="BI1870" s="30"/>
      <c r="BJ1870" s="30"/>
      <c r="BK1870" s="30"/>
      <c r="BL1870" s="30"/>
      <c r="BM1870" s="30"/>
      <c r="BN1870" s="30"/>
      <c r="BO1870" s="30"/>
      <c r="BP1870" s="30"/>
      <c r="BQ1870" s="30"/>
      <c r="BR1870" s="30"/>
      <c r="BS1870" s="30"/>
      <c r="BT1870" s="30"/>
      <c r="BU1870" s="30"/>
      <c r="BV1870" s="30"/>
      <c r="BW1870" s="30"/>
      <c r="BX1870" s="30"/>
      <c r="BY1870" s="30"/>
      <c r="BZ1870" s="30"/>
      <c r="CA1870" s="30"/>
      <c r="CB1870" s="30"/>
      <c r="CC1870" s="30"/>
      <c r="CD1870" s="30"/>
      <c r="CE1870" s="30"/>
      <c r="CF1870" s="30"/>
      <c r="CG1870" s="30"/>
      <c r="CH1870" s="30"/>
      <c r="CI1870" s="30"/>
      <c r="CJ1870" s="30"/>
      <c r="CK1870" s="30"/>
      <c r="CL1870" s="30"/>
      <c r="CM1870" s="30"/>
      <c r="CN1870" s="30"/>
      <c r="CO1870" s="30"/>
      <c r="CP1870" s="30"/>
      <c r="CQ1870" s="30"/>
      <c r="CR1870" s="30"/>
    </row>
    <row r="1871" spans="1:96" x14ac:dyDescent="0.25">
      <c r="A1871" s="30" t="s">
        <v>826</v>
      </c>
      <c r="B1871" s="30">
        <v>9036</v>
      </c>
      <c r="C1871" s="30" t="s">
        <v>2653</v>
      </c>
      <c r="D1871" s="30">
        <v>10</v>
      </c>
      <c r="E1871" s="30"/>
      <c r="F1871" s="30"/>
      <c r="G1871" s="30"/>
      <c r="H1871" s="30"/>
      <c r="I1871" s="30"/>
      <c r="J1871" s="30"/>
      <c r="K1871" s="30"/>
      <c r="L1871" s="30"/>
      <c r="M1871" s="30"/>
      <c r="N1871" s="30"/>
      <c r="O1871" s="30"/>
      <c r="P1871" s="30"/>
      <c r="Q1871" s="30"/>
      <c r="R1871" s="30"/>
      <c r="S1871" s="30"/>
      <c r="T1871" s="30"/>
      <c r="U1871" s="30"/>
      <c r="V1871" s="30"/>
      <c r="W1871" s="30"/>
      <c r="X1871" s="30"/>
      <c r="Y1871" s="30"/>
      <c r="Z1871" s="30"/>
      <c r="AA1871" s="30"/>
      <c r="AB1871" s="30"/>
      <c r="AC1871" s="30"/>
      <c r="AD1871" s="30"/>
      <c r="AE1871" s="30"/>
      <c r="AF1871" s="30"/>
      <c r="AG1871" s="30"/>
      <c r="AH1871" s="30"/>
      <c r="AI1871" s="30"/>
      <c r="AJ1871" s="30"/>
      <c r="AK1871" s="30"/>
      <c r="AL1871" s="30"/>
      <c r="AM1871" s="30"/>
      <c r="AN1871" s="30"/>
      <c r="AO1871" s="30"/>
      <c r="AP1871" s="30"/>
      <c r="AQ1871" s="30"/>
      <c r="AR1871" s="30"/>
      <c r="AS1871" s="30"/>
      <c r="AT1871" s="30"/>
      <c r="AU1871" s="30"/>
      <c r="AV1871" s="30"/>
      <c r="AW1871" s="30"/>
      <c r="AX1871" s="30"/>
      <c r="AY1871" s="30"/>
      <c r="AZ1871" s="30"/>
      <c r="BA1871" s="30"/>
      <c r="BB1871" s="30"/>
      <c r="BC1871" s="30"/>
      <c r="BD1871" s="30"/>
      <c r="BE1871" s="30"/>
      <c r="BF1871" s="30"/>
      <c r="BG1871" s="30"/>
      <c r="BH1871" s="30"/>
      <c r="BI1871" s="30"/>
      <c r="BJ1871" s="30"/>
      <c r="BK1871" s="30"/>
      <c r="BL1871" s="30"/>
      <c r="BM1871" s="30"/>
      <c r="BN1871" s="30"/>
      <c r="BO1871" s="30"/>
      <c r="BP1871" s="30"/>
      <c r="BQ1871" s="30"/>
      <c r="BR1871" s="30"/>
      <c r="BS1871" s="30"/>
      <c r="BT1871" s="30"/>
      <c r="BU1871" s="30"/>
      <c r="BV1871" s="30"/>
      <c r="BW1871" s="30"/>
      <c r="BX1871" s="30"/>
      <c r="BY1871" s="30"/>
      <c r="BZ1871" s="30"/>
      <c r="CA1871" s="30"/>
      <c r="CB1871" s="30"/>
      <c r="CC1871" s="30"/>
      <c r="CD1871" s="30"/>
      <c r="CE1871" s="30"/>
      <c r="CF1871" s="30"/>
      <c r="CG1871" s="30"/>
      <c r="CH1871" s="30"/>
      <c r="CI1871" s="30"/>
      <c r="CJ1871" s="30"/>
      <c r="CK1871" s="30"/>
      <c r="CL1871" s="30"/>
      <c r="CM1871" s="30"/>
      <c r="CN1871" s="30"/>
      <c r="CO1871" s="30"/>
      <c r="CP1871" s="30"/>
      <c r="CQ1871" s="30"/>
      <c r="CR1871" s="30"/>
    </row>
    <row r="1872" spans="1:96" x14ac:dyDescent="0.25">
      <c r="A1872" s="30" t="s">
        <v>827</v>
      </c>
      <c r="B1872" s="30">
        <v>9050</v>
      </c>
      <c r="C1872" s="30" t="s">
        <v>2642</v>
      </c>
      <c r="D1872" s="30">
        <v>880</v>
      </c>
      <c r="E1872" s="30"/>
      <c r="F1872" s="30"/>
      <c r="G1872" s="30"/>
      <c r="H1872" s="30"/>
      <c r="I1872" s="30"/>
      <c r="J1872" s="30"/>
      <c r="K1872" s="30"/>
      <c r="L1872" s="30"/>
      <c r="M1872" s="30"/>
      <c r="N1872" s="30"/>
      <c r="O1872" s="30"/>
      <c r="P1872" s="30"/>
      <c r="Q1872" s="30"/>
      <c r="R1872" s="30"/>
      <c r="S1872" s="30"/>
      <c r="T1872" s="30"/>
      <c r="U1872" s="30"/>
      <c r="V1872" s="30"/>
      <c r="W1872" s="30"/>
      <c r="X1872" s="30"/>
      <c r="Y1872" s="30"/>
      <c r="Z1872" s="30"/>
      <c r="AA1872" s="30"/>
      <c r="AB1872" s="30"/>
      <c r="AC1872" s="30"/>
      <c r="AD1872" s="30"/>
      <c r="AE1872" s="30"/>
      <c r="AF1872" s="30"/>
      <c r="AG1872" s="30"/>
      <c r="AH1872" s="30"/>
      <c r="AI1872" s="30"/>
      <c r="AJ1872" s="30"/>
      <c r="AK1872" s="30"/>
      <c r="AL1872" s="30"/>
      <c r="AM1872" s="30"/>
      <c r="AN1872" s="30"/>
      <c r="AO1872" s="30"/>
      <c r="AP1872" s="30"/>
      <c r="AQ1872" s="30"/>
      <c r="AR1872" s="30"/>
      <c r="AS1872" s="30"/>
      <c r="AT1872" s="30"/>
      <c r="AU1872" s="30"/>
      <c r="AV1872" s="30"/>
      <c r="AW1872" s="30"/>
      <c r="AX1872" s="30"/>
      <c r="AY1872" s="30"/>
      <c r="AZ1872" s="30"/>
      <c r="BA1872" s="30"/>
      <c r="BB1872" s="30"/>
      <c r="BC1872" s="30"/>
      <c r="BD1872" s="30"/>
      <c r="BE1872" s="30"/>
      <c r="BF1872" s="30"/>
      <c r="BG1872" s="30"/>
      <c r="BH1872" s="30"/>
      <c r="BI1872" s="30"/>
      <c r="BJ1872" s="30"/>
      <c r="BK1872" s="30"/>
      <c r="BL1872" s="30"/>
      <c r="BM1872" s="30"/>
      <c r="BN1872" s="30"/>
      <c r="BO1872" s="30"/>
      <c r="BP1872" s="30"/>
      <c r="BQ1872" s="30"/>
      <c r="BR1872" s="30"/>
      <c r="BS1872" s="30"/>
      <c r="BT1872" s="30"/>
      <c r="BU1872" s="30"/>
      <c r="BV1872" s="30"/>
      <c r="BW1872" s="30"/>
      <c r="BX1872" s="30"/>
      <c r="BY1872" s="30"/>
      <c r="BZ1872" s="30"/>
      <c r="CA1872" s="30"/>
      <c r="CB1872" s="30"/>
      <c r="CC1872" s="30"/>
      <c r="CD1872" s="30"/>
      <c r="CE1872" s="30"/>
      <c r="CF1872" s="30"/>
      <c r="CG1872" s="30"/>
      <c r="CH1872" s="30"/>
      <c r="CI1872" s="30"/>
      <c r="CJ1872" s="30"/>
      <c r="CK1872" s="30"/>
      <c r="CL1872" s="30"/>
      <c r="CM1872" s="30"/>
      <c r="CN1872" s="30"/>
      <c r="CO1872" s="30"/>
      <c r="CP1872" s="30"/>
      <c r="CQ1872" s="30"/>
      <c r="CR1872" s="30"/>
    </row>
    <row r="1873" spans="1:96" x14ac:dyDescent="0.25">
      <c r="A1873" s="30" t="s">
        <v>828</v>
      </c>
      <c r="B1873" s="30">
        <v>9052</v>
      </c>
      <c r="C1873" s="30" t="s">
        <v>2666</v>
      </c>
      <c r="D1873" s="30">
        <v>1420</v>
      </c>
      <c r="E1873" s="30"/>
      <c r="F1873" s="30"/>
      <c r="G1873" s="30"/>
      <c r="H1873" s="30"/>
      <c r="I1873" s="30"/>
      <c r="J1873" s="30"/>
      <c r="K1873" s="30"/>
      <c r="L1873" s="30"/>
      <c r="M1873" s="30"/>
      <c r="N1873" s="30"/>
      <c r="O1873" s="30"/>
      <c r="P1873" s="30"/>
      <c r="Q1873" s="30"/>
      <c r="R1873" s="30"/>
      <c r="S1873" s="30"/>
      <c r="T1873" s="30"/>
      <c r="U1873" s="30"/>
      <c r="V1873" s="30"/>
      <c r="W1873" s="30"/>
      <c r="X1873" s="30"/>
      <c r="Y1873" s="30"/>
      <c r="Z1873" s="30"/>
      <c r="AA1873" s="30"/>
      <c r="AB1873" s="30"/>
      <c r="AC1873" s="30"/>
      <c r="AD1873" s="30"/>
      <c r="AE1873" s="30"/>
      <c r="AF1873" s="30"/>
      <c r="AG1873" s="30"/>
      <c r="AH1873" s="30"/>
      <c r="AI1873" s="30"/>
      <c r="AJ1873" s="30"/>
      <c r="AK1873" s="30"/>
      <c r="AL1873" s="30"/>
      <c r="AM1873" s="30"/>
      <c r="AN1873" s="30"/>
      <c r="AO1873" s="30"/>
      <c r="AP1873" s="30"/>
      <c r="AQ1873" s="30"/>
      <c r="AR1873" s="30"/>
      <c r="AS1873" s="30"/>
      <c r="AT1873" s="30"/>
      <c r="AU1873" s="30"/>
      <c r="AV1873" s="30"/>
      <c r="AW1873" s="30"/>
      <c r="AX1873" s="30"/>
      <c r="AY1873" s="30"/>
      <c r="AZ1873" s="30"/>
      <c r="BA1873" s="30"/>
      <c r="BB1873" s="30"/>
      <c r="BC1873" s="30"/>
      <c r="BD1873" s="30"/>
      <c r="BE1873" s="30"/>
      <c r="BF1873" s="30"/>
      <c r="BG1873" s="30"/>
      <c r="BH1873" s="30"/>
      <c r="BI1873" s="30"/>
      <c r="BJ1873" s="30"/>
      <c r="BK1873" s="30"/>
      <c r="BL1873" s="30"/>
      <c r="BM1873" s="30"/>
      <c r="BN1873" s="30"/>
      <c r="BO1873" s="30"/>
      <c r="BP1873" s="30"/>
      <c r="BQ1873" s="30"/>
      <c r="BR1873" s="30"/>
      <c r="BS1873" s="30"/>
      <c r="BT1873" s="30"/>
      <c r="BU1873" s="30"/>
      <c r="BV1873" s="30"/>
      <c r="BW1873" s="30"/>
      <c r="BX1873" s="30"/>
      <c r="BY1873" s="30"/>
      <c r="BZ1873" s="30"/>
      <c r="CA1873" s="30"/>
      <c r="CB1873" s="30"/>
      <c r="CC1873" s="30"/>
      <c r="CD1873" s="30"/>
      <c r="CE1873" s="30"/>
      <c r="CF1873" s="30"/>
      <c r="CG1873" s="30"/>
      <c r="CH1873" s="30"/>
      <c r="CI1873" s="30"/>
      <c r="CJ1873" s="30"/>
      <c r="CK1873" s="30"/>
      <c r="CL1873" s="30"/>
      <c r="CM1873" s="30"/>
      <c r="CN1873" s="30"/>
      <c r="CO1873" s="30"/>
      <c r="CP1873" s="30"/>
      <c r="CQ1873" s="30"/>
      <c r="CR1873" s="30"/>
    </row>
    <row r="1874" spans="1:96" x14ac:dyDescent="0.25">
      <c r="A1874" s="30" t="s">
        <v>829</v>
      </c>
      <c r="B1874" s="30">
        <v>9055</v>
      </c>
      <c r="C1874" s="30" t="s">
        <v>2760</v>
      </c>
      <c r="D1874" s="30">
        <v>1560</v>
      </c>
      <c r="E1874" s="30"/>
      <c r="F1874" s="30"/>
      <c r="G1874" s="30"/>
      <c r="H1874" s="30"/>
      <c r="I1874" s="30"/>
      <c r="J1874" s="30"/>
      <c r="K1874" s="30"/>
      <c r="L1874" s="30"/>
      <c r="M1874" s="30"/>
      <c r="N1874" s="30"/>
      <c r="O1874" s="30"/>
      <c r="P1874" s="30"/>
      <c r="Q1874" s="30"/>
      <c r="R1874" s="30"/>
      <c r="S1874" s="30"/>
      <c r="T1874" s="30"/>
      <c r="U1874" s="30"/>
      <c r="V1874" s="30"/>
      <c r="W1874" s="30"/>
      <c r="X1874" s="30"/>
      <c r="Y1874" s="30"/>
      <c r="Z1874" s="30"/>
      <c r="AA1874" s="30"/>
      <c r="AB1874" s="30"/>
      <c r="AC1874" s="30"/>
      <c r="AD1874" s="30"/>
      <c r="AE1874" s="30"/>
      <c r="AF1874" s="30"/>
      <c r="AG1874" s="30"/>
      <c r="AH1874" s="30"/>
      <c r="AI1874" s="30"/>
      <c r="AJ1874" s="30"/>
      <c r="AK1874" s="30"/>
      <c r="AL1874" s="30"/>
      <c r="AM1874" s="30"/>
      <c r="AN1874" s="30"/>
      <c r="AO1874" s="30"/>
      <c r="AP1874" s="30"/>
      <c r="AQ1874" s="30"/>
      <c r="AR1874" s="30"/>
      <c r="AS1874" s="30"/>
      <c r="AT1874" s="30"/>
      <c r="AU1874" s="30"/>
      <c r="AV1874" s="30"/>
      <c r="AW1874" s="30"/>
      <c r="AX1874" s="30"/>
      <c r="AY1874" s="30"/>
      <c r="AZ1874" s="30"/>
      <c r="BA1874" s="30"/>
      <c r="BB1874" s="30"/>
      <c r="BC1874" s="30"/>
      <c r="BD1874" s="30"/>
      <c r="BE1874" s="30"/>
      <c r="BF1874" s="30"/>
      <c r="BG1874" s="30"/>
      <c r="BH1874" s="30"/>
      <c r="BI1874" s="30"/>
      <c r="BJ1874" s="30"/>
      <c r="BK1874" s="30"/>
      <c r="BL1874" s="30"/>
      <c r="BM1874" s="30"/>
      <c r="BN1874" s="30"/>
      <c r="BO1874" s="30"/>
      <c r="BP1874" s="30"/>
      <c r="BQ1874" s="30"/>
      <c r="BR1874" s="30"/>
      <c r="BS1874" s="30"/>
      <c r="BT1874" s="30"/>
      <c r="BU1874" s="30"/>
      <c r="BV1874" s="30"/>
      <c r="BW1874" s="30"/>
      <c r="BX1874" s="30"/>
      <c r="BY1874" s="30"/>
      <c r="BZ1874" s="30"/>
      <c r="CA1874" s="30"/>
      <c r="CB1874" s="30"/>
      <c r="CC1874" s="30"/>
      <c r="CD1874" s="30"/>
      <c r="CE1874" s="30"/>
      <c r="CF1874" s="30"/>
      <c r="CG1874" s="30"/>
      <c r="CH1874" s="30"/>
      <c r="CI1874" s="30"/>
      <c r="CJ1874" s="30"/>
      <c r="CK1874" s="30"/>
      <c r="CL1874" s="30"/>
      <c r="CM1874" s="30"/>
      <c r="CN1874" s="30"/>
      <c r="CO1874" s="30"/>
      <c r="CP1874" s="30"/>
      <c r="CQ1874" s="30"/>
      <c r="CR1874" s="30"/>
    </row>
    <row r="1875" spans="1:96" x14ac:dyDescent="0.25">
      <c r="A1875" s="30" t="s">
        <v>830</v>
      </c>
      <c r="B1875" s="30">
        <v>9058</v>
      </c>
      <c r="C1875" s="30" t="s">
        <v>2666</v>
      </c>
      <c r="D1875" s="30">
        <v>1420</v>
      </c>
      <c r="E1875" s="30"/>
      <c r="F1875" s="30"/>
      <c r="G1875" s="30"/>
      <c r="H1875" s="30"/>
      <c r="I1875" s="30"/>
      <c r="J1875" s="30"/>
      <c r="K1875" s="30"/>
      <c r="L1875" s="30"/>
      <c r="M1875" s="30"/>
      <c r="N1875" s="30"/>
      <c r="O1875" s="30"/>
      <c r="P1875" s="30"/>
      <c r="Q1875" s="30"/>
      <c r="R1875" s="30"/>
      <c r="S1875" s="30"/>
      <c r="T1875" s="30"/>
      <c r="U1875" s="30"/>
      <c r="V1875" s="30"/>
      <c r="W1875" s="30"/>
      <c r="X1875" s="30"/>
      <c r="Y1875" s="30"/>
      <c r="Z1875" s="30"/>
      <c r="AA1875" s="30"/>
      <c r="AB1875" s="30"/>
      <c r="AC1875" s="30"/>
      <c r="AD1875" s="30"/>
      <c r="AE1875" s="30"/>
      <c r="AF1875" s="30"/>
      <c r="AG1875" s="30"/>
      <c r="AH1875" s="30"/>
      <c r="AI1875" s="30"/>
      <c r="AJ1875" s="30"/>
      <c r="AK1875" s="30"/>
      <c r="AL1875" s="30"/>
      <c r="AM1875" s="30"/>
      <c r="AN1875" s="30"/>
      <c r="AO1875" s="30"/>
      <c r="AP1875" s="30"/>
      <c r="AQ1875" s="30"/>
      <c r="AR1875" s="30"/>
      <c r="AS1875" s="30"/>
      <c r="AT1875" s="30"/>
      <c r="AU1875" s="30"/>
      <c r="AV1875" s="30"/>
      <c r="AW1875" s="30"/>
      <c r="AX1875" s="30"/>
      <c r="AY1875" s="30"/>
      <c r="AZ1875" s="30"/>
      <c r="BA1875" s="30"/>
      <c r="BB1875" s="30"/>
      <c r="BC1875" s="30"/>
      <c r="BD1875" s="30"/>
      <c r="BE1875" s="30"/>
      <c r="BF1875" s="30"/>
      <c r="BG1875" s="30"/>
      <c r="BH1875" s="30"/>
      <c r="BI1875" s="30"/>
      <c r="BJ1875" s="30"/>
      <c r="BK1875" s="30"/>
      <c r="BL1875" s="30"/>
      <c r="BM1875" s="30"/>
      <c r="BN1875" s="30"/>
      <c r="BO1875" s="30"/>
      <c r="BP1875" s="30"/>
      <c r="BQ1875" s="30"/>
      <c r="BR1875" s="30"/>
      <c r="BS1875" s="30"/>
      <c r="BT1875" s="30"/>
      <c r="BU1875" s="30"/>
      <c r="BV1875" s="30"/>
      <c r="BW1875" s="30"/>
      <c r="BX1875" s="30"/>
      <c r="BY1875" s="30"/>
      <c r="BZ1875" s="30"/>
      <c r="CA1875" s="30"/>
      <c r="CB1875" s="30"/>
      <c r="CC1875" s="30"/>
      <c r="CD1875" s="30"/>
      <c r="CE1875" s="30"/>
      <c r="CF1875" s="30"/>
      <c r="CG1875" s="30"/>
      <c r="CH1875" s="30"/>
      <c r="CI1875" s="30"/>
      <c r="CJ1875" s="30"/>
      <c r="CK1875" s="30"/>
      <c r="CL1875" s="30"/>
      <c r="CM1875" s="30"/>
      <c r="CN1875" s="30"/>
      <c r="CO1875" s="30"/>
      <c r="CP1875" s="30"/>
      <c r="CQ1875" s="30"/>
      <c r="CR1875" s="30"/>
    </row>
    <row r="1876" spans="1:96" x14ac:dyDescent="0.25">
      <c r="A1876" s="30" t="s">
        <v>831</v>
      </c>
      <c r="B1876" s="30">
        <v>9056</v>
      </c>
      <c r="C1876" s="30" t="s">
        <v>2696</v>
      </c>
      <c r="D1876" s="30">
        <v>180</v>
      </c>
      <c r="E1876" s="30"/>
      <c r="F1876" s="30"/>
      <c r="G1876" s="30"/>
      <c r="H1876" s="30"/>
      <c r="I1876" s="30"/>
      <c r="J1876" s="30"/>
      <c r="K1876" s="30"/>
      <c r="L1876" s="30"/>
      <c r="M1876" s="30"/>
      <c r="N1876" s="30"/>
      <c r="O1876" s="30"/>
      <c r="P1876" s="30"/>
      <c r="Q1876" s="30"/>
      <c r="R1876" s="30"/>
      <c r="S1876" s="30"/>
      <c r="T1876" s="30"/>
      <c r="U1876" s="30"/>
      <c r="V1876" s="30"/>
      <c r="W1876" s="30"/>
      <c r="X1876" s="30"/>
      <c r="Y1876" s="30"/>
      <c r="Z1876" s="30"/>
      <c r="AA1876" s="30"/>
      <c r="AB1876" s="30"/>
      <c r="AC1876" s="30"/>
      <c r="AD1876" s="30"/>
      <c r="AE1876" s="30"/>
      <c r="AF1876" s="30"/>
      <c r="AG1876" s="30"/>
      <c r="AH1876" s="30"/>
      <c r="AI1876" s="30"/>
      <c r="AJ1876" s="30"/>
      <c r="AK1876" s="30"/>
      <c r="AL1876" s="30"/>
      <c r="AM1876" s="30"/>
      <c r="AN1876" s="30"/>
      <c r="AO1876" s="30"/>
      <c r="AP1876" s="30"/>
      <c r="AQ1876" s="30"/>
      <c r="AR1876" s="30"/>
      <c r="AS1876" s="30"/>
      <c r="AT1876" s="30"/>
      <c r="AU1876" s="30"/>
      <c r="AV1876" s="30"/>
      <c r="AW1876" s="30"/>
      <c r="AX1876" s="30"/>
      <c r="AY1876" s="30"/>
      <c r="AZ1876" s="30"/>
      <c r="BA1876" s="30"/>
      <c r="BB1876" s="30"/>
      <c r="BC1876" s="30"/>
      <c r="BD1876" s="30"/>
      <c r="BE1876" s="30"/>
      <c r="BF1876" s="30"/>
      <c r="BG1876" s="30"/>
      <c r="BH1876" s="30"/>
      <c r="BI1876" s="30"/>
      <c r="BJ1876" s="30"/>
      <c r="BK1876" s="30"/>
      <c r="BL1876" s="30"/>
      <c r="BM1876" s="30"/>
      <c r="BN1876" s="30"/>
      <c r="BO1876" s="30"/>
      <c r="BP1876" s="30"/>
      <c r="BQ1876" s="30"/>
      <c r="BR1876" s="30"/>
      <c r="BS1876" s="30"/>
      <c r="BT1876" s="30"/>
      <c r="BU1876" s="30"/>
      <c r="BV1876" s="30"/>
      <c r="BW1876" s="30"/>
      <c r="BX1876" s="30"/>
      <c r="BY1876" s="30"/>
      <c r="BZ1876" s="30"/>
      <c r="CA1876" s="30"/>
      <c r="CB1876" s="30"/>
      <c r="CC1876" s="30"/>
      <c r="CD1876" s="30"/>
      <c r="CE1876" s="30"/>
      <c r="CF1876" s="30"/>
      <c r="CG1876" s="30"/>
      <c r="CH1876" s="30"/>
      <c r="CI1876" s="30"/>
      <c r="CJ1876" s="30"/>
      <c r="CK1876" s="30"/>
      <c r="CL1876" s="30"/>
      <c r="CM1876" s="30"/>
      <c r="CN1876" s="30"/>
      <c r="CO1876" s="30"/>
      <c r="CP1876" s="30"/>
      <c r="CQ1876" s="30"/>
      <c r="CR1876" s="30"/>
    </row>
    <row r="1877" spans="1:96" x14ac:dyDescent="0.25">
      <c r="A1877" s="30" t="s">
        <v>832</v>
      </c>
      <c r="B1877" s="30">
        <v>210</v>
      </c>
      <c r="C1877" s="30" t="s">
        <v>2641</v>
      </c>
      <c r="D1877" s="30">
        <v>20</v>
      </c>
      <c r="E1877" s="30"/>
      <c r="F1877" s="30"/>
      <c r="G1877" s="30"/>
      <c r="H1877" s="30"/>
      <c r="I1877" s="30"/>
      <c r="J1877" s="30"/>
      <c r="K1877" s="30"/>
      <c r="L1877" s="30"/>
      <c r="M1877" s="30"/>
      <c r="N1877" s="30"/>
      <c r="O1877" s="30"/>
      <c r="P1877" s="30"/>
      <c r="Q1877" s="30"/>
      <c r="R1877" s="30"/>
      <c r="S1877" s="30"/>
      <c r="T1877" s="30"/>
      <c r="U1877" s="30"/>
      <c r="V1877" s="30"/>
      <c r="W1877" s="30"/>
      <c r="X1877" s="30"/>
      <c r="Y1877" s="30"/>
      <c r="Z1877" s="30"/>
      <c r="AA1877" s="30"/>
      <c r="AB1877" s="30"/>
      <c r="AC1877" s="30"/>
      <c r="AD1877" s="30"/>
      <c r="AE1877" s="30"/>
      <c r="AF1877" s="30"/>
      <c r="AG1877" s="30"/>
      <c r="AH1877" s="30"/>
      <c r="AI1877" s="30"/>
      <c r="AJ1877" s="30"/>
      <c r="AK1877" s="30"/>
      <c r="AL1877" s="30"/>
      <c r="AM1877" s="30"/>
      <c r="AN1877" s="30"/>
      <c r="AO1877" s="30"/>
      <c r="AP1877" s="30"/>
      <c r="AQ1877" s="30"/>
      <c r="AR1877" s="30"/>
      <c r="AS1877" s="30"/>
      <c r="AT1877" s="30"/>
      <c r="AU1877" s="30"/>
      <c r="AV1877" s="30"/>
      <c r="AW1877" s="30"/>
      <c r="AX1877" s="30"/>
      <c r="AY1877" s="30"/>
      <c r="AZ1877" s="30"/>
      <c r="BA1877" s="30"/>
      <c r="BB1877" s="30"/>
      <c r="BC1877" s="30"/>
      <c r="BD1877" s="30"/>
      <c r="BE1877" s="30"/>
      <c r="BF1877" s="30"/>
      <c r="BG1877" s="30"/>
      <c r="BH1877" s="30"/>
      <c r="BI1877" s="30"/>
      <c r="BJ1877" s="30"/>
      <c r="BK1877" s="30"/>
      <c r="BL1877" s="30"/>
      <c r="BM1877" s="30"/>
      <c r="BN1877" s="30"/>
      <c r="BO1877" s="30"/>
      <c r="BP1877" s="30"/>
      <c r="BQ1877" s="30"/>
      <c r="BR1877" s="30"/>
      <c r="BS1877" s="30"/>
      <c r="BT1877" s="30"/>
      <c r="BU1877" s="30"/>
      <c r="BV1877" s="30"/>
      <c r="BW1877" s="30"/>
      <c r="BX1877" s="30"/>
      <c r="BY1877" s="30"/>
      <c r="BZ1877" s="30"/>
      <c r="CA1877" s="30"/>
      <c r="CB1877" s="30"/>
      <c r="CC1877" s="30"/>
      <c r="CD1877" s="30"/>
      <c r="CE1877" s="30"/>
      <c r="CF1877" s="30"/>
      <c r="CG1877" s="30"/>
      <c r="CH1877" s="30"/>
      <c r="CI1877" s="30"/>
      <c r="CJ1877" s="30"/>
      <c r="CK1877" s="30"/>
      <c r="CL1877" s="30"/>
      <c r="CM1877" s="30"/>
      <c r="CN1877" s="30"/>
      <c r="CO1877" s="30"/>
      <c r="CP1877" s="30"/>
      <c r="CQ1877" s="30"/>
      <c r="CR1877" s="30"/>
    </row>
    <row r="1878" spans="1:96" x14ac:dyDescent="0.25">
      <c r="A1878" s="30" t="s">
        <v>833</v>
      </c>
      <c r="B1878" s="30">
        <v>9059</v>
      </c>
      <c r="C1878" s="30" t="s">
        <v>2696</v>
      </c>
      <c r="D1878" s="30">
        <v>180</v>
      </c>
      <c r="E1878" s="30"/>
      <c r="F1878" s="30"/>
      <c r="G1878" s="30"/>
      <c r="H1878" s="30"/>
      <c r="I1878" s="30"/>
      <c r="J1878" s="30"/>
      <c r="K1878" s="30"/>
      <c r="L1878" s="30"/>
      <c r="M1878" s="30"/>
      <c r="N1878" s="30"/>
      <c r="O1878" s="30"/>
      <c r="P1878" s="30"/>
      <c r="Q1878" s="30"/>
      <c r="R1878" s="30"/>
      <c r="S1878" s="30"/>
      <c r="T1878" s="30"/>
      <c r="U1878" s="30"/>
      <c r="V1878" s="30"/>
      <c r="W1878" s="30"/>
      <c r="X1878" s="30"/>
      <c r="Y1878" s="30"/>
      <c r="Z1878" s="30"/>
      <c r="AA1878" s="30"/>
      <c r="AB1878" s="30"/>
      <c r="AC1878" s="30"/>
      <c r="AD1878" s="30"/>
      <c r="AE1878" s="30"/>
      <c r="AF1878" s="30"/>
      <c r="AG1878" s="30"/>
      <c r="AH1878" s="30"/>
      <c r="AI1878" s="30"/>
      <c r="AJ1878" s="30"/>
      <c r="AK1878" s="30"/>
      <c r="AL1878" s="30"/>
      <c r="AM1878" s="30"/>
      <c r="AN1878" s="30"/>
      <c r="AO1878" s="30"/>
      <c r="AP1878" s="30"/>
      <c r="AQ1878" s="30"/>
      <c r="AR1878" s="30"/>
      <c r="AS1878" s="30"/>
      <c r="AT1878" s="30"/>
      <c r="AU1878" s="30"/>
      <c r="AV1878" s="30"/>
      <c r="AW1878" s="30"/>
      <c r="AX1878" s="30"/>
      <c r="AY1878" s="30"/>
      <c r="AZ1878" s="30"/>
      <c r="BA1878" s="30"/>
      <c r="BB1878" s="30"/>
      <c r="BC1878" s="30"/>
      <c r="BD1878" s="30"/>
      <c r="BE1878" s="30"/>
      <c r="BF1878" s="30"/>
      <c r="BG1878" s="30"/>
      <c r="BH1878" s="30"/>
      <c r="BI1878" s="30"/>
      <c r="BJ1878" s="30"/>
      <c r="BK1878" s="30"/>
      <c r="BL1878" s="30"/>
      <c r="BM1878" s="30"/>
      <c r="BN1878" s="30"/>
      <c r="BO1878" s="30"/>
      <c r="BP1878" s="30"/>
      <c r="BQ1878" s="30"/>
      <c r="BR1878" s="30"/>
      <c r="BS1878" s="30"/>
      <c r="BT1878" s="30"/>
      <c r="BU1878" s="30"/>
      <c r="BV1878" s="30"/>
      <c r="BW1878" s="30"/>
      <c r="BX1878" s="30"/>
      <c r="BY1878" s="30"/>
      <c r="BZ1878" s="30"/>
      <c r="CA1878" s="30"/>
      <c r="CB1878" s="30"/>
      <c r="CC1878" s="30"/>
      <c r="CD1878" s="30"/>
      <c r="CE1878" s="30"/>
      <c r="CF1878" s="30"/>
      <c r="CG1878" s="30"/>
      <c r="CH1878" s="30"/>
      <c r="CI1878" s="30"/>
      <c r="CJ1878" s="30"/>
      <c r="CK1878" s="30"/>
      <c r="CL1878" s="30"/>
      <c r="CM1878" s="30"/>
      <c r="CN1878" s="30"/>
      <c r="CO1878" s="30"/>
      <c r="CP1878" s="30"/>
      <c r="CQ1878" s="30"/>
      <c r="CR1878" s="30"/>
    </row>
    <row r="1879" spans="1:96" x14ac:dyDescent="0.25">
      <c r="A1879" s="30" t="s">
        <v>834</v>
      </c>
      <c r="B1879" s="30">
        <v>9060</v>
      </c>
      <c r="C1879" s="30" t="s">
        <v>2696</v>
      </c>
      <c r="D1879" s="30">
        <v>180</v>
      </c>
      <c r="E1879" s="30"/>
      <c r="F1879" s="30"/>
      <c r="G1879" s="30"/>
      <c r="H1879" s="30"/>
      <c r="I1879" s="30"/>
      <c r="J1879" s="30"/>
      <c r="K1879" s="30"/>
      <c r="L1879" s="30"/>
      <c r="M1879" s="30"/>
      <c r="N1879" s="30"/>
      <c r="O1879" s="30"/>
      <c r="P1879" s="30"/>
      <c r="Q1879" s="30"/>
      <c r="R1879" s="30"/>
      <c r="S1879" s="30"/>
      <c r="T1879" s="30"/>
      <c r="U1879" s="30"/>
      <c r="V1879" s="30"/>
      <c r="W1879" s="30"/>
      <c r="X1879" s="30"/>
      <c r="Y1879" s="30"/>
      <c r="Z1879" s="30"/>
      <c r="AA1879" s="30"/>
      <c r="AB1879" s="30"/>
      <c r="AC1879" s="30"/>
      <c r="AD1879" s="30"/>
      <c r="AE1879" s="30"/>
      <c r="AF1879" s="30"/>
      <c r="AG1879" s="30"/>
      <c r="AH1879" s="30"/>
      <c r="AI1879" s="30"/>
      <c r="AJ1879" s="30"/>
      <c r="AK1879" s="30"/>
      <c r="AL1879" s="30"/>
      <c r="AM1879" s="30"/>
      <c r="AN1879" s="30"/>
      <c r="AO1879" s="30"/>
      <c r="AP1879" s="30"/>
      <c r="AQ1879" s="30"/>
      <c r="AR1879" s="30"/>
      <c r="AS1879" s="30"/>
      <c r="AT1879" s="30"/>
      <c r="AU1879" s="30"/>
      <c r="AV1879" s="30"/>
      <c r="AW1879" s="30"/>
      <c r="AX1879" s="30"/>
      <c r="AY1879" s="30"/>
      <c r="AZ1879" s="30"/>
      <c r="BA1879" s="30"/>
      <c r="BB1879" s="30"/>
      <c r="BC1879" s="30"/>
      <c r="BD1879" s="30"/>
      <c r="BE1879" s="30"/>
      <c r="BF1879" s="30"/>
      <c r="BG1879" s="30"/>
      <c r="BH1879" s="30"/>
      <c r="BI1879" s="30"/>
      <c r="BJ1879" s="30"/>
      <c r="BK1879" s="30"/>
      <c r="BL1879" s="30"/>
      <c r="BM1879" s="30"/>
      <c r="BN1879" s="30"/>
      <c r="BO1879" s="30"/>
      <c r="BP1879" s="30"/>
      <c r="BQ1879" s="30"/>
      <c r="BR1879" s="30"/>
      <c r="BS1879" s="30"/>
      <c r="BT1879" s="30"/>
      <c r="BU1879" s="30"/>
      <c r="BV1879" s="30"/>
      <c r="BW1879" s="30"/>
      <c r="BX1879" s="30"/>
      <c r="BY1879" s="30"/>
      <c r="BZ1879" s="30"/>
      <c r="CA1879" s="30"/>
      <c r="CB1879" s="30"/>
      <c r="CC1879" s="30"/>
      <c r="CD1879" s="30"/>
      <c r="CE1879" s="30"/>
      <c r="CF1879" s="30"/>
      <c r="CG1879" s="30"/>
      <c r="CH1879" s="30"/>
      <c r="CI1879" s="30"/>
      <c r="CJ1879" s="30"/>
      <c r="CK1879" s="30"/>
      <c r="CL1879" s="30"/>
      <c r="CM1879" s="30"/>
      <c r="CN1879" s="30"/>
      <c r="CO1879" s="30"/>
      <c r="CP1879" s="30"/>
      <c r="CQ1879" s="30"/>
      <c r="CR1879" s="30"/>
    </row>
    <row r="1880" spans="1:96" x14ac:dyDescent="0.25">
      <c r="A1880" s="30" t="s">
        <v>835</v>
      </c>
      <c r="B1880" s="30">
        <v>8122</v>
      </c>
      <c r="C1880" s="30" t="s">
        <v>2906</v>
      </c>
      <c r="D1880" s="30">
        <v>990</v>
      </c>
      <c r="E1880" s="30"/>
      <c r="F1880" s="30"/>
      <c r="G1880" s="30"/>
      <c r="H1880" s="30"/>
      <c r="I1880" s="30"/>
      <c r="J1880" s="30"/>
      <c r="K1880" s="30"/>
      <c r="L1880" s="30"/>
      <c r="M1880" s="30"/>
      <c r="N1880" s="30"/>
      <c r="O1880" s="30"/>
      <c r="P1880" s="30"/>
      <c r="Q1880" s="30"/>
      <c r="R1880" s="30"/>
      <c r="S1880" s="30"/>
      <c r="T1880" s="30"/>
      <c r="U1880" s="30"/>
      <c r="V1880" s="30"/>
      <c r="W1880" s="30"/>
      <c r="X1880" s="30"/>
      <c r="Y1880" s="30"/>
      <c r="Z1880" s="30"/>
      <c r="AA1880" s="30"/>
      <c r="AB1880" s="30"/>
      <c r="AC1880" s="30"/>
      <c r="AD1880" s="30"/>
      <c r="AE1880" s="30"/>
      <c r="AF1880" s="30"/>
      <c r="AG1880" s="30"/>
      <c r="AH1880" s="30"/>
      <c r="AI1880" s="30"/>
      <c r="AJ1880" s="30"/>
      <c r="AK1880" s="30"/>
      <c r="AL1880" s="30"/>
      <c r="AM1880" s="30"/>
      <c r="AN1880" s="30"/>
      <c r="AO1880" s="30"/>
      <c r="AP1880" s="30"/>
      <c r="AQ1880" s="30"/>
      <c r="AR1880" s="30"/>
      <c r="AS1880" s="30"/>
      <c r="AT1880" s="30"/>
      <c r="AU1880" s="30"/>
      <c r="AV1880" s="30"/>
      <c r="AW1880" s="30"/>
      <c r="AX1880" s="30"/>
      <c r="AY1880" s="30"/>
      <c r="AZ1880" s="30"/>
      <c r="BA1880" s="30"/>
      <c r="BB1880" s="30"/>
      <c r="BC1880" s="30"/>
      <c r="BD1880" s="30"/>
      <c r="BE1880" s="30"/>
      <c r="BF1880" s="30"/>
      <c r="BG1880" s="30"/>
      <c r="BH1880" s="30"/>
      <c r="BI1880" s="30"/>
      <c r="BJ1880" s="30"/>
      <c r="BK1880" s="30"/>
      <c r="BL1880" s="30"/>
      <c r="BM1880" s="30"/>
      <c r="BN1880" s="30"/>
      <c r="BO1880" s="30"/>
      <c r="BP1880" s="30"/>
      <c r="BQ1880" s="30"/>
      <c r="BR1880" s="30"/>
      <c r="BS1880" s="30"/>
      <c r="BT1880" s="30"/>
      <c r="BU1880" s="30"/>
      <c r="BV1880" s="30"/>
      <c r="BW1880" s="30"/>
      <c r="BX1880" s="30"/>
      <c r="BY1880" s="30"/>
      <c r="BZ1880" s="30"/>
      <c r="CA1880" s="30"/>
      <c r="CB1880" s="30"/>
      <c r="CC1880" s="30"/>
      <c r="CD1880" s="30"/>
      <c r="CE1880" s="30"/>
      <c r="CF1880" s="30"/>
      <c r="CG1880" s="30"/>
      <c r="CH1880" s="30"/>
      <c r="CI1880" s="30"/>
      <c r="CJ1880" s="30"/>
      <c r="CK1880" s="30"/>
      <c r="CL1880" s="30"/>
      <c r="CM1880" s="30"/>
      <c r="CN1880" s="30"/>
      <c r="CO1880" s="30"/>
      <c r="CP1880" s="30"/>
      <c r="CQ1880" s="30"/>
      <c r="CR1880" s="30"/>
    </row>
    <row r="1881" spans="1:96" x14ac:dyDescent="0.25">
      <c r="A1881" s="30" t="s">
        <v>836</v>
      </c>
      <c r="B1881" s="30">
        <v>2755</v>
      </c>
      <c r="C1881" s="30" t="s">
        <v>2642</v>
      </c>
      <c r="D1881" s="30">
        <v>880</v>
      </c>
      <c r="E1881" s="30"/>
      <c r="F1881" s="30"/>
      <c r="G1881" s="30"/>
      <c r="H1881" s="30"/>
      <c r="I1881" s="30"/>
      <c r="J1881" s="30"/>
      <c r="K1881" s="30"/>
      <c r="L1881" s="30"/>
      <c r="M1881" s="30"/>
      <c r="N1881" s="30"/>
      <c r="O1881" s="30"/>
      <c r="P1881" s="30"/>
      <c r="Q1881" s="30"/>
      <c r="R1881" s="30"/>
      <c r="S1881" s="30"/>
      <c r="T1881" s="30"/>
      <c r="U1881" s="30"/>
      <c r="V1881" s="30"/>
      <c r="W1881" s="30"/>
      <c r="X1881" s="30"/>
      <c r="Y1881" s="30"/>
      <c r="Z1881" s="30"/>
      <c r="AA1881" s="30"/>
      <c r="AB1881" s="30"/>
      <c r="AC1881" s="30"/>
      <c r="AD1881" s="30"/>
      <c r="AE1881" s="30"/>
      <c r="AF1881" s="30"/>
      <c r="AG1881" s="30"/>
      <c r="AH1881" s="30"/>
      <c r="AI1881" s="30"/>
      <c r="AJ1881" s="30"/>
      <c r="AK1881" s="30"/>
      <c r="AL1881" s="30"/>
      <c r="AM1881" s="30"/>
      <c r="AN1881" s="30"/>
      <c r="AO1881" s="30"/>
      <c r="AP1881" s="30"/>
      <c r="AQ1881" s="30"/>
      <c r="AR1881" s="30"/>
      <c r="AS1881" s="30"/>
      <c r="AT1881" s="30"/>
      <c r="AU1881" s="30"/>
      <c r="AV1881" s="30"/>
      <c r="AW1881" s="30"/>
      <c r="AX1881" s="30"/>
      <c r="AY1881" s="30"/>
      <c r="AZ1881" s="30"/>
      <c r="BA1881" s="30"/>
      <c r="BB1881" s="30"/>
      <c r="BC1881" s="30"/>
      <c r="BD1881" s="30"/>
      <c r="BE1881" s="30"/>
      <c r="BF1881" s="30"/>
      <c r="BG1881" s="30"/>
      <c r="BH1881" s="30"/>
      <c r="BI1881" s="30"/>
      <c r="BJ1881" s="30"/>
      <c r="BK1881" s="30"/>
      <c r="BL1881" s="30"/>
      <c r="BM1881" s="30"/>
      <c r="BN1881" s="30"/>
      <c r="BO1881" s="30"/>
      <c r="BP1881" s="30"/>
      <c r="BQ1881" s="30"/>
      <c r="BR1881" s="30"/>
      <c r="BS1881" s="30"/>
      <c r="BT1881" s="30"/>
      <c r="BU1881" s="30"/>
      <c r="BV1881" s="30"/>
      <c r="BW1881" s="30"/>
      <c r="BX1881" s="30"/>
      <c r="BY1881" s="30"/>
      <c r="BZ1881" s="30"/>
      <c r="CA1881" s="30"/>
      <c r="CB1881" s="30"/>
      <c r="CC1881" s="30"/>
      <c r="CD1881" s="30"/>
      <c r="CE1881" s="30"/>
      <c r="CF1881" s="30"/>
      <c r="CG1881" s="30"/>
      <c r="CH1881" s="30"/>
      <c r="CI1881" s="30"/>
      <c r="CJ1881" s="30"/>
      <c r="CK1881" s="30"/>
      <c r="CL1881" s="30"/>
      <c r="CM1881" s="30"/>
      <c r="CN1881" s="30"/>
      <c r="CO1881" s="30"/>
      <c r="CP1881" s="30"/>
      <c r="CQ1881" s="30"/>
      <c r="CR1881" s="30"/>
    </row>
    <row r="1882" spans="1:96" x14ac:dyDescent="0.25">
      <c r="A1882" s="30" t="s">
        <v>837</v>
      </c>
      <c r="B1882" s="30">
        <v>9230</v>
      </c>
      <c r="C1882" s="30" t="s">
        <v>2800</v>
      </c>
      <c r="D1882" s="30">
        <v>40</v>
      </c>
      <c r="E1882" s="30"/>
      <c r="F1882" s="30"/>
      <c r="G1882" s="30"/>
      <c r="H1882" s="30"/>
      <c r="I1882" s="30"/>
      <c r="J1882" s="30"/>
      <c r="K1882" s="30"/>
      <c r="L1882" s="30"/>
      <c r="M1882" s="30"/>
      <c r="N1882" s="30"/>
      <c r="O1882" s="30"/>
      <c r="P1882" s="30"/>
      <c r="Q1882" s="30"/>
      <c r="R1882" s="30"/>
      <c r="S1882" s="30"/>
      <c r="T1882" s="30"/>
      <c r="U1882" s="30"/>
      <c r="V1882" s="30"/>
      <c r="W1882" s="30"/>
      <c r="X1882" s="30"/>
      <c r="Y1882" s="30"/>
      <c r="Z1882" s="30"/>
      <c r="AA1882" s="30"/>
      <c r="AB1882" s="30"/>
      <c r="AC1882" s="30"/>
      <c r="AD1882" s="30"/>
      <c r="AE1882" s="30"/>
      <c r="AF1882" s="30"/>
      <c r="AG1882" s="30"/>
      <c r="AH1882" s="30"/>
      <c r="AI1882" s="30"/>
      <c r="AJ1882" s="30"/>
      <c r="AK1882" s="30"/>
      <c r="AL1882" s="30"/>
      <c r="AM1882" s="30"/>
      <c r="AN1882" s="30"/>
      <c r="AO1882" s="30"/>
      <c r="AP1882" s="30"/>
      <c r="AQ1882" s="30"/>
      <c r="AR1882" s="30"/>
      <c r="AS1882" s="30"/>
      <c r="AT1882" s="30"/>
      <c r="AU1882" s="30"/>
      <c r="AV1882" s="30"/>
      <c r="AW1882" s="30"/>
      <c r="AX1882" s="30"/>
      <c r="AY1882" s="30"/>
      <c r="AZ1882" s="30"/>
      <c r="BA1882" s="30"/>
      <c r="BB1882" s="30"/>
      <c r="BC1882" s="30"/>
      <c r="BD1882" s="30"/>
      <c r="BE1882" s="30"/>
      <c r="BF1882" s="30"/>
      <c r="BG1882" s="30"/>
      <c r="BH1882" s="30"/>
      <c r="BI1882" s="30"/>
      <c r="BJ1882" s="30"/>
      <c r="BK1882" s="30"/>
      <c r="BL1882" s="30"/>
      <c r="BM1882" s="30"/>
      <c r="BN1882" s="30"/>
      <c r="BO1882" s="30"/>
      <c r="BP1882" s="30"/>
      <c r="BQ1882" s="30"/>
      <c r="BR1882" s="30"/>
      <c r="BS1882" s="30"/>
      <c r="BT1882" s="30"/>
      <c r="BU1882" s="30"/>
      <c r="BV1882" s="30"/>
      <c r="BW1882" s="30"/>
      <c r="BX1882" s="30"/>
      <c r="BY1882" s="30"/>
      <c r="BZ1882" s="30"/>
      <c r="CA1882" s="30"/>
      <c r="CB1882" s="30"/>
      <c r="CC1882" s="30"/>
      <c r="CD1882" s="30"/>
      <c r="CE1882" s="30"/>
      <c r="CF1882" s="30"/>
      <c r="CG1882" s="30"/>
      <c r="CH1882" s="30"/>
      <c r="CI1882" s="30"/>
      <c r="CJ1882" s="30"/>
      <c r="CK1882" s="30"/>
      <c r="CL1882" s="30"/>
      <c r="CM1882" s="30"/>
      <c r="CN1882" s="30"/>
      <c r="CO1882" s="30"/>
      <c r="CP1882" s="30"/>
      <c r="CQ1882" s="30"/>
      <c r="CR1882" s="30"/>
    </row>
    <row r="1883" spans="1:96" x14ac:dyDescent="0.25">
      <c r="A1883" s="30" t="s">
        <v>838</v>
      </c>
      <c r="B1883" s="30">
        <v>9090</v>
      </c>
      <c r="C1883" s="30" t="s">
        <v>2998</v>
      </c>
      <c r="D1883" s="30">
        <v>260</v>
      </c>
      <c r="E1883" s="30"/>
      <c r="F1883" s="30"/>
      <c r="G1883" s="30"/>
      <c r="H1883" s="30"/>
      <c r="I1883" s="30"/>
      <c r="J1883" s="30"/>
      <c r="K1883" s="30"/>
      <c r="L1883" s="30"/>
      <c r="M1883" s="30"/>
      <c r="N1883" s="30"/>
      <c r="O1883" s="30"/>
      <c r="P1883" s="30"/>
      <c r="Q1883" s="30"/>
      <c r="R1883" s="30"/>
      <c r="S1883" s="30"/>
      <c r="T1883" s="30"/>
      <c r="U1883" s="30"/>
      <c r="V1883" s="30"/>
      <c r="W1883" s="30"/>
      <c r="X1883" s="30"/>
      <c r="Y1883" s="30"/>
      <c r="Z1883" s="30"/>
      <c r="AA1883" s="30"/>
      <c r="AB1883" s="30"/>
      <c r="AC1883" s="30"/>
      <c r="AD1883" s="30"/>
      <c r="AE1883" s="30"/>
      <c r="AF1883" s="30"/>
      <c r="AG1883" s="30"/>
      <c r="AH1883" s="30"/>
      <c r="AI1883" s="30"/>
      <c r="AJ1883" s="30"/>
      <c r="AK1883" s="30"/>
      <c r="AL1883" s="30"/>
      <c r="AM1883" s="30"/>
      <c r="AN1883" s="30"/>
      <c r="AO1883" s="30"/>
      <c r="AP1883" s="30"/>
      <c r="AQ1883" s="30"/>
      <c r="AR1883" s="30"/>
      <c r="AS1883" s="30"/>
      <c r="AT1883" s="30"/>
      <c r="AU1883" s="30"/>
      <c r="AV1883" s="30"/>
      <c r="AW1883" s="30"/>
      <c r="AX1883" s="30"/>
      <c r="AY1883" s="30"/>
      <c r="AZ1883" s="30"/>
      <c r="BA1883" s="30"/>
      <c r="BB1883" s="30"/>
      <c r="BC1883" s="30"/>
      <c r="BD1883" s="30"/>
      <c r="BE1883" s="30"/>
      <c r="BF1883" s="30"/>
      <c r="BG1883" s="30"/>
      <c r="BH1883" s="30"/>
      <c r="BI1883" s="30"/>
      <c r="BJ1883" s="30"/>
      <c r="BK1883" s="30"/>
      <c r="BL1883" s="30"/>
      <c r="BM1883" s="30"/>
      <c r="BN1883" s="30"/>
      <c r="BO1883" s="30"/>
      <c r="BP1883" s="30"/>
      <c r="BQ1883" s="30"/>
      <c r="BR1883" s="30"/>
      <c r="BS1883" s="30"/>
      <c r="BT1883" s="30"/>
      <c r="BU1883" s="30"/>
      <c r="BV1883" s="30"/>
      <c r="BW1883" s="30"/>
      <c r="BX1883" s="30"/>
      <c r="BY1883" s="30"/>
      <c r="BZ1883" s="30"/>
      <c r="CA1883" s="30"/>
      <c r="CB1883" s="30"/>
      <c r="CC1883" s="30"/>
      <c r="CD1883" s="30"/>
      <c r="CE1883" s="30"/>
      <c r="CF1883" s="30"/>
      <c r="CG1883" s="30"/>
      <c r="CH1883" s="30"/>
      <c r="CI1883" s="30"/>
      <c r="CJ1883" s="30"/>
      <c r="CK1883" s="30"/>
      <c r="CL1883" s="30"/>
      <c r="CM1883" s="30"/>
      <c r="CN1883" s="30"/>
      <c r="CO1883" s="30"/>
      <c r="CP1883" s="30"/>
      <c r="CQ1883" s="30"/>
      <c r="CR1883" s="30"/>
    </row>
    <row r="1884" spans="1:96" x14ac:dyDescent="0.25">
      <c r="A1884" s="30" t="s">
        <v>839</v>
      </c>
      <c r="B1884" s="30">
        <v>9100</v>
      </c>
      <c r="C1884" s="30" t="s">
        <v>2998</v>
      </c>
      <c r="D1884" s="30">
        <v>260</v>
      </c>
      <c r="E1884" s="30"/>
      <c r="F1884" s="30"/>
      <c r="G1884" s="30"/>
      <c r="H1884" s="30"/>
      <c r="I1884" s="30"/>
      <c r="J1884" s="30"/>
      <c r="K1884" s="30"/>
      <c r="L1884" s="30"/>
      <c r="M1884" s="30"/>
      <c r="N1884" s="30"/>
      <c r="O1884" s="30"/>
      <c r="P1884" s="30"/>
      <c r="Q1884" s="30"/>
      <c r="R1884" s="30"/>
      <c r="S1884" s="30"/>
      <c r="T1884" s="30"/>
      <c r="U1884" s="30"/>
      <c r="V1884" s="30"/>
      <c r="W1884" s="30"/>
      <c r="X1884" s="30"/>
      <c r="Y1884" s="30"/>
      <c r="Z1884" s="30"/>
      <c r="AA1884" s="30"/>
      <c r="AB1884" s="30"/>
      <c r="AC1884" s="30"/>
      <c r="AD1884" s="30"/>
      <c r="AE1884" s="30"/>
      <c r="AF1884" s="30"/>
      <c r="AG1884" s="30"/>
      <c r="AH1884" s="30"/>
      <c r="AI1884" s="30"/>
      <c r="AJ1884" s="30"/>
      <c r="AK1884" s="30"/>
      <c r="AL1884" s="30"/>
      <c r="AM1884" s="30"/>
      <c r="AN1884" s="30"/>
      <c r="AO1884" s="30"/>
      <c r="AP1884" s="30"/>
      <c r="AQ1884" s="30"/>
      <c r="AR1884" s="30"/>
      <c r="AS1884" s="30"/>
      <c r="AT1884" s="30"/>
      <c r="AU1884" s="30"/>
      <c r="AV1884" s="30"/>
      <c r="AW1884" s="30"/>
      <c r="AX1884" s="30"/>
      <c r="AY1884" s="30"/>
      <c r="AZ1884" s="30"/>
      <c r="BA1884" s="30"/>
      <c r="BB1884" s="30"/>
      <c r="BC1884" s="30"/>
      <c r="BD1884" s="30"/>
      <c r="BE1884" s="30"/>
      <c r="BF1884" s="30"/>
      <c r="BG1884" s="30"/>
      <c r="BH1884" s="30"/>
      <c r="BI1884" s="30"/>
      <c r="BJ1884" s="30"/>
      <c r="BK1884" s="30"/>
      <c r="BL1884" s="30"/>
      <c r="BM1884" s="30"/>
      <c r="BN1884" s="30"/>
      <c r="BO1884" s="30"/>
      <c r="BP1884" s="30"/>
      <c r="BQ1884" s="30"/>
      <c r="BR1884" s="30"/>
      <c r="BS1884" s="30"/>
      <c r="BT1884" s="30"/>
      <c r="BU1884" s="30"/>
      <c r="BV1884" s="30"/>
      <c r="BW1884" s="30"/>
      <c r="BX1884" s="30"/>
      <c r="BY1884" s="30"/>
      <c r="BZ1884" s="30"/>
      <c r="CA1884" s="30"/>
      <c r="CB1884" s="30"/>
      <c r="CC1884" s="30"/>
      <c r="CD1884" s="30"/>
      <c r="CE1884" s="30"/>
      <c r="CF1884" s="30"/>
      <c r="CG1884" s="30"/>
      <c r="CH1884" s="30"/>
      <c r="CI1884" s="30"/>
      <c r="CJ1884" s="30"/>
      <c r="CK1884" s="30"/>
      <c r="CL1884" s="30"/>
      <c r="CM1884" s="30"/>
      <c r="CN1884" s="30"/>
      <c r="CO1884" s="30"/>
      <c r="CP1884" s="30"/>
      <c r="CQ1884" s="30"/>
      <c r="CR1884" s="30"/>
    </row>
    <row r="1885" spans="1:96" x14ac:dyDescent="0.25">
      <c r="A1885" s="30" t="s">
        <v>840</v>
      </c>
      <c r="B1885" s="30">
        <v>9108</v>
      </c>
      <c r="C1885" s="30" t="s">
        <v>2706</v>
      </c>
      <c r="D1885" s="30">
        <v>130</v>
      </c>
      <c r="E1885" s="30"/>
      <c r="F1885" s="30"/>
      <c r="G1885" s="30"/>
      <c r="H1885" s="30"/>
      <c r="I1885" s="30"/>
      <c r="J1885" s="30"/>
      <c r="K1885" s="30"/>
      <c r="L1885" s="30"/>
      <c r="M1885" s="30"/>
      <c r="N1885" s="30"/>
      <c r="O1885" s="30"/>
      <c r="P1885" s="30"/>
      <c r="Q1885" s="30"/>
      <c r="R1885" s="30"/>
      <c r="S1885" s="30"/>
      <c r="T1885" s="30"/>
      <c r="U1885" s="30"/>
      <c r="V1885" s="30"/>
      <c r="W1885" s="30"/>
      <c r="X1885" s="30"/>
      <c r="Y1885" s="30"/>
      <c r="Z1885" s="30"/>
      <c r="AA1885" s="30"/>
      <c r="AB1885" s="30"/>
      <c r="AC1885" s="30"/>
      <c r="AD1885" s="30"/>
      <c r="AE1885" s="30"/>
      <c r="AF1885" s="30"/>
      <c r="AG1885" s="30"/>
      <c r="AH1885" s="30"/>
      <c r="AI1885" s="30"/>
      <c r="AJ1885" s="30"/>
      <c r="AK1885" s="30"/>
      <c r="AL1885" s="30"/>
      <c r="AM1885" s="30"/>
      <c r="AN1885" s="30"/>
      <c r="AO1885" s="30"/>
      <c r="AP1885" s="30"/>
      <c r="AQ1885" s="30"/>
      <c r="AR1885" s="30"/>
      <c r="AS1885" s="30"/>
      <c r="AT1885" s="30"/>
      <c r="AU1885" s="30"/>
      <c r="AV1885" s="30"/>
      <c r="AW1885" s="30"/>
      <c r="AX1885" s="30"/>
      <c r="AY1885" s="30"/>
      <c r="AZ1885" s="30"/>
      <c r="BA1885" s="30"/>
      <c r="BB1885" s="30"/>
      <c r="BC1885" s="30"/>
      <c r="BD1885" s="30"/>
      <c r="BE1885" s="30"/>
      <c r="BF1885" s="30"/>
      <c r="BG1885" s="30"/>
      <c r="BH1885" s="30"/>
      <c r="BI1885" s="30"/>
      <c r="BJ1885" s="30"/>
      <c r="BK1885" s="30"/>
      <c r="BL1885" s="30"/>
      <c r="BM1885" s="30"/>
      <c r="BN1885" s="30"/>
      <c r="BO1885" s="30"/>
      <c r="BP1885" s="30"/>
      <c r="BQ1885" s="30"/>
      <c r="BR1885" s="30"/>
      <c r="BS1885" s="30"/>
      <c r="BT1885" s="30"/>
      <c r="BU1885" s="30"/>
      <c r="BV1885" s="30"/>
      <c r="BW1885" s="30"/>
      <c r="BX1885" s="30"/>
      <c r="BY1885" s="30"/>
      <c r="BZ1885" s="30"/>
      <c r="CA1885" s="30"/>
      <c r="CB1885" s="30"/>
      <c r="CC1885" s="30"/>
      <c r="CD1885" s="30"/>
      <c r="CE1885" s="30"/>
      <c r="CF1885" s="30"/>
      <c r="CG1885" s="30"/>
      <c r="CH1885" s="30"/>
      <c r="CI1885" s="30"/>
      <c r="CJ1885" s="30"/>
      <c r="CK1885" s="30"/>
      <c r="CL1885" s="30"/>
      <c r="CM1885" s="30"/>
      <c r="CN1885" s="30"/>
      <c r="CO1885" s="30"/>
      <c r="CP1885" s="30"/>
      <c r="CQ1885" s="30"/>
      <c r="CR1885" s="30"/>
    </row>
    <row r="1886" spans="1:96" x14ac:dyDescent="0.25">
      <c r="A1886" s="30" t="s">
        <v>841</v>
      </c>
      <c r="B1886" s="30">
        <v>9130</v>
      </c>
      <c r="C1886" s="30" t="s">
        <v>2640</v>
      </c>
      <c r="D1886" s="30">
        <v>2700</v>
      </c>
      <c r="E1886" s="30"/>
      <c r="F1886" s="30"/>
      <c r="G1886" s="30"/>
      <c r="H1886" s="30"/>
      <c r="I1886" s="30"/>
      <c r="J1886" s="30"/>
      <c r="K1886" s="30"/>
      <c r="L1886" s="30"/>
      <c r="M1886" s="30"/>
      <c r="N1886" s="30"/>
      <c r="O1886" s="30"/>
      <c r="P1886" s="30"/>
      <c r="Q1886" s="30"/>
      <c r="R1886" s="30"/>
      <c r="S1886" s="30"/>
      <c r="T1886" s="30"/>
      <c r="U1886" s="30"/>
      <c r="V1886" s="30"/>
      <c r="W1886" s="30"/>
      <c r="X1886" s="30"/>
      <c r="Y1886" s="30"/>
      <c r="Z1886" s="30"/>
      <c r="AA1886" s="30"/>
      <c r="AB1886" s="30"/>
      <c r="AC1886" s="30"/>
      <c r="AD1886" s="30"/>
      <c r="AE1886" s="30"/>
      <c r="AF1886" s="30"/>
      <c r="AG1886" s="30"/>
      <c r="AH1886" s="30"/>
      <c r="AI1886" s="30"/>
      <c r="AJ1886" s="30"/>
      <c r="AK1886" s="30"/>
      <c r="AL1886" s="30"/>
      <c r="AM1886" s="30"/>
      <c r="AN1886" s="30"/>
      <c r="AO1886" s="30"/>
      <c r="AP1886" s="30"/>
      <c r="AQ1886" s="30"/>
      <c r="AR1886" s="30"/>
      <c r="AS1886" s="30"/>
      <c r="AT1886" s="30"/>
      <c r="AU1886" s="30"/>
      <c r="AV1886" s="30"/>
      <c r="AW1886" s="30"/>
      <c r="AX1886" s="30"/>
      <c r="AY1886" s="30"/>
      <c r="AZ1886" s="30"/>
      <c r="BA1886" s="30"/>
      <c r="BB1886" s="30"/>
      <c r="BC1886" s="30"/>
      <c r="BD1886" s="30"/>
      <c r="BE1886" s="30"/>
      <c r="BF1886" s="30"/>
      <c r="BG1886" s="30"/>
      <c r="BH1886" s="30"/>
      <c r="BI1886" s="30"/>
      <c r="BJ1886" s="30"/>
      <c r="BK1886" s="30"/>
      <c r="BL1886" s="30"/>
      <c r="BM1886" s="30"/>
      <c r="BN1886" s="30"/>
      <c r="BO1886" s="30"/>
      <c r="BP1886" s="30"/>
      <c r="BQ1886" s="30"/>
      <c r="BR1886" s="30"/>
      <c r="BS1886" s="30"/>
      <c r="BT1886" s="30"/>
      <c r="BU1886" s="30"/>
      <c r="BV1886" s="30"/>
      <c r="BW1886" s="30"/>
      <c r="BX1886" s="30"/>
      <c r="BY1886" s="30"/>
      <c r="BZ1886" s="30"/>
      <c r="CA1886" s="30"/>
      <c r="CB1886" s="30"/>
      <c r="CC1886" s="30"/>
      <c r="CD1886" s="30"/>
      <c r="CE1886" s="30"/>
      <c r="CF1886" s="30"/>
      <c r="CG1886" s="30"/>
      <c r="CH1886" s="30"/>
      <c r="CI1886" s="30"/>
      <c r="CJ1886" s="30"/>
      <c r="CK1886" s="30"/>
      <c r="CL1886" s="30"/>
      <c r="CM1886" s="30"/>
      <c r="CN1886" s="30"/>
      <c r="CO1886" s="30"/>
      <c r="CP1886" s="30"/>
      <c r="CQ1886" s="30"/>
      <c r="CR1886" s="30"/>
    </row>
    <row r="1887" spans="1:96" x14ac:dyDescent="0.25">
      <c r="A1887" s="30" t="s">
        <v>842</v>
      </c>
      <c r="B1887" s="30">
        <v>9134</v>
      </c>
      <c r="C1887" s="30" t="s">
        <v>2640</v>
      </c>
      <c r="D1887" s="30">
        <v>2700</v>
      </c>
      <c r="E1887" s="30"/>
      <c r="F1887" s="30"/>
      <c r="G1887" s="30"/>
      <c r="H1887" s="30"/>
      <c r="I1887" s="30"/>
      <c r="J1887" s="30"/>
      <c r="K1887" s="30"/>
      <c r="L1887" s="30"/>
      <c r="M1887" s="30"/>
      <c r="N1887" s="30"/>
      <c r="O1887" s="30"/>
      <c r="P1887" s="30"/>
      <c r="Q1887" s="30"/>
      <c r="R1887" s="30"/>
      <c r="S1887" s="30"/>
      <c r="T1887" s="30"/>
      <c r="U1887" s="30"/>
      <c r="V1887" s="30"/>
      <c r="W1887" s="30"/>
      <c r="X1887" s="30"/>
      <c r="Y1887" s="30"/>
      <c r="Z1887" s="30"/>
      <c r="AA1887" s="30"/>
      <c r="AB1887" s="30"/>
      <c r="AC1887" s="30"/>
      <c r="AD1887" s="30"/>
      <c r="AE1887" s="30"/>
      <c r="AF1887" s="30"/>
      <c r="AG1887" s="30"/>
      <c r="AH1887" s="30"/>
      <c r="AI1887" s="30"/>
      <c r="AJ1887" s="30"/>
      <c r="AK1887" s="30"/>
      <c r="AL1887" s="30"/>
      <c r="AM1887" s="30"/>
      <c r="AN1887" s="30"/>
      <c r="AO1887" s="30"/>
      <c r="AP1887" s="30"/>
      <c r="AQ1887" s="30"/>
      <c r="AR1887" s="30"/>
      <c r="AS1887" s="30"/>
      <c r="AT1887" s="30"/>
      <c r="AU1887" s="30"/>
      <c r="AV1887" s="30"/>
      <c r="AW1887" s="30"/>
      <c r="AX1887" s="30"/>
      <c r="AY1887" s="30"/>
      <c r="AZ1887" s="30"/>
      <c r="BA1887" s="30"/>
      <c r="BB1887" s="30"/>
      <c r="BC1887" s="30"/>
      <c r="BD1887" s="30"/>
      <c r="BE1887" s="30"/>
      <c r="BF1887" s="30"/>
      <c r="BG1887" s="30"/>
      <c r="BH1887" s="30"/>
      <c r="BI1887" s="30"/>
      <c r="BJ1887" s="30"/>
      <c r="BK1887" s="30"/>
      <c r="BL1887" s="30"/>
      <c r="BM1887" s="30"/>
      <c r="BN1887" s="30"/>
      <c r="BO1887" s="30"/>
      <c r="BP1887" s="30"/>
      <c r="BQ1887" s="30"/>
      <c r="BR1887" s="30"/>
      <c r="BS1887" s="30"/>
      <c r="BT1887" s="30"/>
      <c r="BU1887" s="30"/>
      <c r="BV1887" s="30"/>
      <c r="BW1887" s="30"/>
      <c r="BX1887" s="30"/>
      <c r="BY1887" s="30"/>
      <c r="BZ1887" s="30"/>
      <c r="CA1887" s="30"/>
      <c r="CB1887" s="30"/>
      <c r="CC1887" s="30"/>
      <c r="CD1887" s="30"/>
      <c r="CE1887" s="30"/>
      <c r="CF1887" s="30"/>
      <c r="CG1887" s="30"/>
      <c r="CH1887" s="30"/>
      <c r="CI1887" s="30"/>
      <c r="CJ1887" s="30"/>
      <c r="CK1887" s="30"/>
      <c r="CL1887" s="30"/>
      <c r="CM1887" s="30"/>
      <c r="CN1887" s="30"/>
      <c r="CO1887" s="30"/>
      <c r="CP1887" s="30"/>
      <c r="CQ1887" s="30"/>
      <c r="CR1887" s="30"/>
    </row>
    <row r="1888" spans="1:96" x14ac:dyDescent="0.25">
      <c r="A1888" s="30" t="s">
        <v>843</v>
      </c>
      <c r="B1888" s="30">
        <v>9140</v>
      </c>
      <c r="C1888" s="30" t="s">
        <v>2696</v>
      </c>
      <c r="D1888" s="30">
        <v>180</v>
      </c>
      <c r="E1888" s="30"/>
      <c r="F1888" s="30"/>
      <c r="G1888" s="30"/>
      <c r="H1888" s="30"/>
      <c r="I1888" s="30"/>
      <c r="J1888" s="30"/>
      <c r="K1888" s="30"/>
      <c r="L1888" s="30"/>
      <c r="M1888" s="30"/>
      <c r="N1888" s="30"/>
      <c r="O1888" s="30"/>
      <c r="P1888" s="30"/>
      <c r="Q1888" s="30"/>
      <c r="R1888" s="30"/>
      <c r="S1888" s="30"/>
      <c r="T1888" s="30"/>
      <c r="U1888" s="30"/>
      <c r="V1888" s="30"/>
      <c r="W1888" s="30"/>
      <c r="X1888" s="30"/>
      <c r="Y1888" s="30"/>
      <c r="Z1888" s="30"/>
      <c r="AA1888" s="30"/>
      <c r="AB1888" s="30"/>
      <c r="AC1888" s="30"/>
      <c r="AD1888" s="30"/>
      <c r="AE1888" s="30"/>
      <c r="AF1888" s="30"/>
      <c r="AG1888" s="30"/>
      <c r="AH1888" s="30"/>
      <c r="AI1888" s="30"/>
      <c r="AJ1888" s="30"/>
      <c r="AK1888" s="30"/>
      <c r="AL1888" s="30"/>
      <c r="AM1888" s="30"/>
      <c r="AN1888" s="30"/>
      <c r="AO1888" s="30"/>
      <c r="AP1888" s="30"/>
      <c r="AQ1888" s="30"/>
      <c r="AR1888" s="30"/>
      <c r="AS1888" s="30"/>
      <c r="AT1888" s="30"/>
      <c r="AU1888" s="30"/>
      <c r="AV1888" s="30"/>
      <c r="AW1888" s="30"/>
      <c r="AX1888" s="30"/>
      <c r="AY1888" s="30"/>
      <c r="AZ1888" s="30"/>
      <c r="BA1888" s="30"/>
      <c r="BB1888" s="30"/>
      <c r="BC1888" s="30"/>
      <c r="BD1888" s="30"/>
      <c r="BE1888" s="30"/>
      <c r="BF1888" s="30"/>
      <c r="BG1888" s="30"/>
      <c r="BH1888" s="30"/>
      <c r="BI1888" s="30"/>
      <c r="BJ1888" s="30"/>
      <c r="BK1888" s="30"/>
      <c r="BL1888" s="30"/>
      <c r="BM1888" s="30"/>
      <c r="BN1888" s="30"/>
      <c r="BO1888" s="30"/>
      <c r="BP1888" s="30"/>
      <c r="BQ1888" s="30"/>
      <c r="BR1888" s="30"/>
      <c r="BS1888" s="30"/>
      <c r="BT1888" s="30"/>
      <c r="BU1888" s="30"/>
      <c r="BV1888" s="30"/>
      <c r="BW1888" s="30"/>
      <c r="BX1888" s="30"/>
      <c r="BY1888" s="30"/>
      <c r="BZ1888" s="30"/>
      <c r="CA1888" s="30"/>
      <c r="CB1888" s="30"/>
      <c r="CC1888" s="30"/>
      <c r="CD1888" s="30"/>
      <c r="CE1888" s="30"/>
      <c r="CF1888" s="30"/>
      <c r="CG1888" s="30"/>
      <c r="CH1888" s="30"/>
      <c r="CI1888" s="30"/>
      <c r="CJ1888" s="30"/>
      <c r="CK1888" s="30"/>
      <c r="CL1888" s="30"/>
      <c r="CM1888" s="30"/>
      <c r="CN1888" s="30"/>
      <c r="CO1888" s="30"/>
      <c r="CP1888" s="30"/>
      <c r="CQ1888" s="30"/>
      <c r="CR1888" s="30"/>
    </row>
    <row r="1889" spans="1:96" x14ac:dyDescent="0.25">
      <c r="A1889" s="30" t="s">
        <v>844</v>
      </c>
      <c r="B1889" s="30">
        <v>8995</v>
      </c>
      <c r="C1889" s="30" t="s">
        <v>2642</v>
      </c>
      <c r="D1889" s="30">
        <v>880</v>
      </c>
      <c r="E1889" s="30"/>
      <c r="F1889" s="30"/>
      <c r="G1889" s="30"/>
      <c r="H1889" s="30"/>
      <c r="I1889" s="30"/>
      <c r="J1889" s="30"/>
      <c r="K1889" s="30"/>
      <c r="L1889" s="30"/>
      <c r="M1889" s="30"/>
      <c r="N1889" s="30"/>
      <c r="O1889" s="30"/>
      <c r="P1889" s="30"/>
      <c r="Q1889" s="30"/>
      <c r="R1889" s="30"/>
      <c r="S1889" s="30"/>
      <c r="T1889" s="30"/>
      <c r="U1889" s="30"/>
      <c r="V1889" s="30"/>
      <c r="W1889" s="30"/>
      <c r="X1889" s="30"/>
      <c r="Y1889" s="30"/>
      <c r="Z1889" s="30"/>
      <c r="AA1889" s="30"/>
      <c r="AB1889" s="30"/>
      <c r="AC1889" s="30"/>
      <c r="AD1889" s="30"/>
      <c r="AE1889" s="30"/>
      <c r="AF1889" s="30"/>
      <c r="AG1889" s="30"/>
      <c r="AH1889" s="30"/>
      <c r="AI1889" s="30"/>
      <c r="AJ1889" s="30"/>
      <c r="AK1889" s="30"/>
      <c r="AL1889" s="30"/>
      <c r="AM1889" s="30"/>
      <c r="AN1889" s="30"/>
      <c r="AO1889" s="30"/>
      <c r="AP1889" s="30"/>
      <c r="AQ1889" s="30"/>
      <c r="AR1889" s="30"/>
      <c r="AS1889" s="30"/>
      <c r="AT1889" s="30"/>
      <c r="AU1889" s="30"/>
      <c r="AV1889" s="30"/>
      <c r="AW1889" s="30"/>
      <c r="AX1889" s="30"/>
      <c r="AY1889" s="30"/>
      <c r="AZ1889" s="30"/>
      <c r="BA1889" s="30"/>
      <c r="BB1889" s="30"/>
      <c r="BC1889" s="30"/>
      <c r="BD1889" s="30"/>
      <c r="BE1889" s="30"/>
      <c r="BF1889" s="30"/>
      <c r="BG1889" s="30"/>
      <c r="BH1889" s="30"/>
      <c r="BI1889" s="30"/>
      <c r="BJ1889" s="30"/>
      <c r="BK1889" s="30"/>
      <c r="BL1889" s="30"/>
      <c r="BM1889" s="30"/>
      <c r="BN1889" s="30"/>
      <c r="BO1889" s="30"/>
      <c r="BP1889" s="30"/>
      <c r="BQ1889" s="30"/>
      <c r="BR1889" s="30"/>
      <c r="BS1889" s="30"/>
      <c r="BT1889" s="30"/>
      <c r="BU1889" s="30"/>
      <c r="BV1889" s="30"/>
      <c r="BW1889" s="30"/>
      <c r="BX1889" s="30"/>
      <c r="BY1889" s="30"/>
      <c r="BZ1889" s="30"/>
      <c r="CA1889" s="30"/>
      <c r="CB1889" s="30"/>
      <c r="CC1889" s="30"/>
      <c r="CD1889" s="30"/>
      <c r="CE1889" s="30"/>
      <c r="CF1889" s="30"/>
      <c r="CG1889" s="30"/>
      <c r="CH1889" s="30"/>
      <c r="CI1889" s="30"/>
      <c r="CJ1889" s="30"/>
      <c r="CK1889" s="30"/>
      <c r="CL1889" s="30"/>
      <c r="CM1889" s="30"/>
      <c r="CN1889" s="30"/>
      <c r="CO1889" s="30"/>
      <c r="CP1889" s="30"/>
      <c r="CQ1889" s="30"/>
      <c r="CR1889" s="30"/>
    </row>
    <row r="1890" spans="1:96" x14ac:dyDescent="0.25">
      <c r="A1890" s="30" t="s">
        <v>845</v>
      </c>
      <c r="B1890" s="30">
        <v>9149</v>
      </c>
      <c r="C1890" s="30" t="s">
        <v>2888</v>
      </c>
      <c r="D1890" s="30">
        <v>2180</v>
      </c>
      <c r="E1890" s="30"/>
      <c r="F1890" s="30"/>
      <c r="G1890" s="30"/>
      <c r="H1890" s="30"/>
      <c r="I1890" s="30"/>
      <c r="J1890" s="30"/>
      <c r="K1890" s="30"/>
      <c r="L1890" s="30"/>
      <c r="M1890" s="30"/>
      <c r="N1890" s="30"/>
      <c r="O1890" s="30"/>
      <c r="P1890" s="30"/>
      <c r="Q1890" s="30"/>
      <c r="R1890" s="30"/>
      <c r="S1890" s="30"/>
      <c r="T1890" s="30"/>
      <c r="U1890" s="30"/>
      <c r="V1890" s="30"/>
      <c r="W1890" s="30"/>
      <c r="X1890" s="30"/>
      <c r="Y1890" s="30"/>
      <c r="Z1890" s="30"/>
      <c r="AA1890" s="30"/>
      <c r="AB1890" s="30"/>
      <c r="AC1890" s="30"/>
      <c r="AD1890" s="30"/>
      <c r="AE1890" s="30"/>
      <c r="AF1890" s="30"/>
      <c r="AG1890" s="30"/>
      <c r="AH1890" s="30"/>
      <c r="AI1890" s="30"/>
      <c r="AJ1890" s="30"/>
      <c r="AK1890" s="30"/>
      <c r="AL1890" s="30"/>
      <c r="AM1890" s="30"/>
      <c r="AN1890" s="30"/>
      <c r="AO1890" s="30"/>
      <c r="AP1890" s="30"/>
      <c r="AQ1890" s="30"/>
      <c r="AR1890" s="30"/>
      <c r="AS1890" s="30"/>
      <c r="AT1890" s="30"/>
      <c r="AU1890" s="30"/>
      <c r="AV1890" s="30"/>
      <c r="AW1890" s="30"/>
      <c r="AX1890" s="30"/>
      <c r="AY1890" s="30"/>
      <c r="AZ1890" s="30"/>
      <c r="BA1890" s="30"/>
      <c r="BB1890" s="30"/>
      <c r="BC1890" s="30"/>
      <c r="BD1890" s="30"/>
      <c r="BE1890" s="30"/>
      <c r="BF1890" s="30"/>
      <c r="BG1890" s="30"/>
      <c r="BH1890" s="30"/>
      <c r="BI1890" s="30"/>
      <c r="BJ1890" s="30"/>
      <c r="BK1890" s="30"/>
      <c r="BL1890" s="30"/>
      <c r="BM1890" s="30"/>
      <c r="BN1890" s="30"/>
      <c r="BO1890" s="30"/>
      <c r="BP1890" s="30"/>
      <c r="BQ1890" s="30"/>
      <c r="BR1890" s="30"/>
      <c r="BS1890" s="30"/>
      <c r="BT1890" s="30"/>
      <c r="BU1890" s="30"/>
      <c r="BV1890" s="30"/>
      <c r="BW1890" s="30"/>
      <c r="BX1890" s="30"/>
      <c r="BY1890" s="30"/>
      <c r="BZ1890" s="30"/>
      <c r="CA1890" s="30"/>
      <c r="CB1890" s="30"/>
      <c r="CC1890" s="30"/>
      <c r="CD1890" s="30"/>
      <c r="CE1890" s="30"/>
      <c r="CF1890" s="30"/>
      <c r="CG1890" s="30"/>
      <c r="CH1890" s="30"/>
      <c r="CI1890" s="30"/>
      <c r="CJ1890" s="30"/>
      <c r="CK1890" s="30"/>
      <c r="CL1890" s="30"/>
      <c r="CM1890" s="30"/>
      <c r="CN1890" s="30"/>
      <c r="CO1890" s="30"/>
      <c r="CP1890" s="30"/>
      <c r="CQ1890" s="30"/>
      <c r="CR1890" s="30"/>
    </row>
    <row r="1891" spans="1:96" x14ac:dyDescent="0.25">
      <c r="A1891" s="30" t="s">
        <v>846</v>
      </c>
      <c r="B1891" s="30">
        <v>9125</v>
      </c>
      <c r="C1891" s="30" t="s">
        <v>2696</v>
      </c>
      <c r="D1891" s="30">
        <v>180</v>
      </c>
      <c r="E1891" s="30"/>
      <c r="F1891" s="30"/>
      <c r="G1891" s="30"/>
      <c r="H1891" s="30"/>
      <c r="I1891" s="30"/>
      <c r="J1891" s="30"/>
      <c r="K1891" s="30"/>
      <c r="L1891" s="30"/>
      <c r="M1891" s="30"/>
      <c r="N1891" s="30"/>
      <c r="O1891" s="30"/>
      <c r="P1891" s="30"/>
      <c r="Q1891" s="30"/>
      <c r="R1891" s="30"/>
      <c r="S1891" s="30"/>
      <c r="T1891" s="30"/>
      <c r="U1891" s="30"/>
      <c r="V1891" s="30"/>
      <c r="W1891" s="30"/>
      <c r="X1891" s="30"/>
      <c r="Y1891" s="30"/>
      <c r="Z1891" s="30"/>
      <c r="AA1891" s="30"/>
      <c r="AB1891" s="30"/>
      <c r="AC1891" s="30"/>
      <c r="AD1891" s="30"/>
      <c r="AE1891" s="30"/>
      <c r="AF1891" s="30"/>
      <c r="AG1891" s="30"/>
      <c r="AH1891" s="30"/>
      <c r="AI1891" s="30"/>
      <c r="AJ1891" s="30"/>
      <c r="AK1891" s="30"/>
      <c r="AL1891" s="30"/>
      <c r="AM1891" s="30"/>
      <c r="AN1891" s="30"/>
      <c r="AO1891" s="30"/>
      <c r="AP1891" s="30"/>
      <c r="AQ1891" s="30"/>
      <c r="AR1891" s="30"/>
      <c r="AS1891" s="30"/>
      <c r="AT1891" s="30"/>
      <c r="AU1891" s="30"/>
      <c r="AV1891" s="30"/>
      <c r="AW1891" s="30"/>
      <c r="AX1891" s="30"/>
      <c r="AY1891" s="30"/>
      <c r="AZ1891" s="30"/>
      <c r="BA1891" s="30"/>
      <c r="BB1891" s="30"/>
      <c r="BC1891" s="30"/>
      <c r="BD1891" s="30"/>
      <c r="BE1891" s="30"/>
      <c r="BF1891" s="30"/>
      <c r="BG1891" s="30"/>
      <c r="BH1891" s="30"/>
      <c r="BI1891" s="30"/>
      <c r="BJ1891" s="30"/>
      <c r="BK1891" s="30"/>
      <c r="BL1891" s="30"/>
      <c r="BM1891" s="30"/>
      <c r="BN1891" s="30"/>
      <c r="BO1891" s="30"/>
      <c r="BP1891" s="30"/>
      <c r="BQ1891" s="30"/>
      <c r="BR1891" s="30"/>
      <c r="BS1891" s="30"/>
      <c r="BT1891" s="30"/>
      <c r="BU1891" s="30"/>
      <c r="BV1891" s="30"/>
      <c r="BW1891" s="30"/>
      <c r="BX1891" s="30"/>
      <c r="BY1891" s="30"/>
      <c r="BZ1891" s="30"/>
      <c r="CA1891" s="30"/>
      <c r="CB1891" s="30"/>
      <c r="CC1891" s="30"/>
      <c r="CD1891" s="30"/>
      <c r="CE1891" s="30"/>
      <c r="CF1891" s="30"/>
      <c r="CG1891" s="30"/>
      <c r="CH1891" s="30"/>
      <c r="CI1891" s="30"/>
      <c r="CJ1891" s="30"/>
      <c r="CK1891" s="30"/>
      <c r="CL1891" s="30"/>
      <c r="CM1891" s="30"/>
      <c r="CN1891" s="30"/>
      <c r="CO1891" s="30"/>
      <c r="CP1891" s="30"/>
      <c r="CQ1891" s="30"/>
      <c r="CR1891" s="30"/>
    </row>
    <row r="1892" spans="1:96" x14ac:dyDescent="0.25">
      <c r="A1892" s="30" t="s">
        <v>847</v>
      </c>
      <c r="B1892" s="30">
        <v>9083</v>
      </c>
      <c r="C1892" s="30" t="s">
        <v>2696</v>
      </c>
      <c r="D1892" s="30">
        <v>180</v>
      </c>
      <c r="E1892" s="30"/>
      <c r="F1892" s="30"/>
      <c r="G1892" s="30"/>
      <c r="H1892" s="30"/>
      <c r="I1892" s="30"/>
      <c r="J1892" s="30"/>
      <c r="K1892" s="30"/>
      <c r="L1892" s="30"/>
      <c r="M1892" s="30"/>
      <c r="N1892" s="30"/>
      <c r="O1892" s="30"/>
      <c r="P1892" s="30"/>
      <c r="Q1892" s="30"/>
      <c r="R1892" s="30"/>
      <c r="S1892" s="30"/>
      <c r="T1892" s="30"/>
      <c r="U1892" s="30"/>
      <c r="V1892" s="30"/>
      <c r="W1892" s="30"/>
      <c r="X1892" s="30"/>
      <c r="Y1892" s="30"/>
      <c r="Z1892" s="30"/>
      <c r="AA1892" s="30"/>
      <c r="AB1892" s="30"/>
      <c r="AC1892" s="30"/>
      <c r="AD1892" s="30"/>
      <c r="AE1892" s="30"/>
      <c r="AF1892" s="30"/>
      <c r="AG1892" s="30"/>
      <c r="AH1892" s="30"/>
      <c r="AI1892" s="30"/>
      <c r="AJ1892" s="30"/>
      <c r="AK1892" s="30"/>
      <c r="AL1892" s="30"/>
      <c r="AM1892" s="30"/>
      <c r="AN1892" s="30"/>
      <c r="AO1892" s="30"/>
      <c r="AP1892" s="30"/>
      <c r="AQ1892" s="30"/>
      <c r="AR1892" s="30"/>
      <c r="AS1892" s="30"/>
      <c r="AT1892" s="30"/>
      <c r="AU1892" s="30"/>
      <c r="AV1892" s="30"/>
      <c r="AW1892" s="30"/>
      <c r="AX1892" s="30"/>
      <c r="AY1892" s="30"/>
      <c r="AZ1892" s="30"/>
      <c r="BA1892" s="30"/>
      <c r="BB1892" s="30"/>
      <c r="BC1892" s="30"/>
      <c r="BD1892" s="30"/>
      <c r="BE1892" s="30"/>
      <c r="BF1892" s="30"/>
      <c r="BG1892" s="30"/>
      <c r="BH1892" s="30"/>
      <c r="BI1892" s="30"/>
      <c r="BJ1892" s="30"/>
      <c r="BK1892" s="30"/>
      <c r="BL1892" s="30"/>
      <c r="BM1892" s="30"/>
      <c r="BN1892" s="30"/>
      <c r="BO1892" s="30"/>
      <c r="BP1892" s="30"/>
      <c r="BQ1892" s="30"/>
      <c r="BR1892" s="30"/>
      <c r="BS1892" s="30"/>
      <c r="BT1892" s="30"/>
      <c r="BU1892" s="30"/>
      <c r="BV1892" s="30"/>
      <c r="BW1892" s="30"/>
      <c r="BX1892" s="30"/>
      <c r="BY1892" s="30"/>
      <c r="BZ1892" s="30"/>
      <c r="CA1892" s="30"/>
      <c r="CB1892" s="30"/>
      <c r="CC1892" s="30"/>
      <c r="CD1892" s="30"/>
      <c r="CE1892" s="30"/>
      <c r="CF1892" s="30"/>
      <c r="CG1892" s="30"/>
      <c r="CH1892" s="30"/>
      <c r="CI1892" s="30"/>
      <c r="CJ1892" s="30"/>
      <c r="CK1892" s="30"/>
      <c r="CL1892" s="30"/>
      <c r="CM1892" s="30"/>
      <c r="CN1892" s="30"/>
      <c r="CO1892" s="30"/>
      <c r="CP1892" s="30"/>
      <c r="CQ1892" s="30"/>
      <c r="CR1892" s="30"/>
    </row>
    <row r="1893" spans="1:96" x14ac:dyDescent="0.25">
      <c r="A1893" s="30" t="s">
        <v>848</v>
      </c>
      <c r="B1893" s="30">
        <v>8791</v>
      </c>
      <c r="C1893" s="30" t="s">
        <v>2768</v>
      </c>
      <c r="D1893" s="30">
        <v>1110</v>
      </c>
      <c r="E1893" s="30"/>
      <c r="F1893" s="30"/>
      <c r="G1893" s="30"/>
      <c r="H1893" s="30"/>
      <c r="I1893" s="30"/>
      <c r="J1893" s="30"/>
      <c r="K1893" s="30"/>
      <c r="L1893" s="30"/>
      <c r="M1893" s="30"/>
      <c r="N1893" s="30"/>
      <c r="O1893" s="30"/>
      <c r="P1893" s="30"/>
      <c r="Q1893" s="30"/>
      <c r="R1893" s="30"/>
      <c r="S1893" s="30"/>
      <c r="T1893" s="30"/>
      <c r="U1893" s="30"/>
      <c r="V1893" s="30"/>
      <c r="W1893" s="30"/>
      <c r="X1893" s="30"/>
      <c r="Y1893" s="30"/>
      <c r="Z1893" s="30"/>
      <c r="AA1893" s="30"/>
      <c r="AB1893" s="30"/>
      <c r="AC1893" s="30"/>
      <c r="AD1893" s="30"/>
      <c r="AE1893" s="30"/>
      <c r="AF1893" s="30"/>
      <c r="AG1893" s="30"/>
      <c r="AH1893" s="30"/>
      <c r="AI1893" s="30"/>
      <c r="AJ1893" s="30"/>
      <c r="AK1893" s="30"/>
      <c r="AL1893" s="30"/>
      <c r="AM1893" s="30"/>
      <c r="AN1893" s="30"/>
      <c r="AO1893" s="30"/>
      <c r="AP1893" s="30"/>
      <c r="AQ1893" s="30"/>
      <c r="AR1893" s="30"/>
      <c r="AS1893" s="30"/>
      <c r="AT1893" s="30"/>
      <c r="AU1893" s="30"/>
      <c r="AV1893" s="30"/>
      <c r="AW1893" s="30"/>
      <c r="AX1893" s="30"/>
      <c r="AY1893" s="30"/>
      <c r="AZ1893" s="30"/>
      <c r="BA1893" s="30"/>
      <c r="BB1893" s="30"/>
      <c r="BC1893" s="30"/>
      <c r="BD1893" s="30"/>
      <c r="BE1893" s="30"/>
      <c r="BF1893" s="30"/>
      <c r="BG1893" s="30"/>
      <c r="BH1893" s="30"/>
      <c r="BI1893" s="30"/>
      <c r="BJ1893" s="30"/>
      <c r="BK1893" s="30"/>
      <c r="BL1893" s="30"/>
      <c r="BM1893" s="30"/>
      <c r="BN1893" s="30"/>
      <c r="BO1893" s="30"/>
      <c r="BP1893" s="30"/>
      <c r="BQ1893" s="30"/>
      <c r="BR1893" s="30"/>
      <c r="BS1893" s="30"/>
      <c r="BT1893" s="30"/>
      <c r="BU1893" s="30"/>
      <c r="BV1893" s="30"/>
      <c r="BW1893" s="30"/>
      <c r="BX1893" s="30"/>
      <c r="BY1893" s="30"/>
      <c r="BZ1893" s="30"/>
      <c r="CA1893" s="30"/>
      <c r="CB1893" s="30"/>
      <c r="CC1893" s="30"/>
      <c r="CD1893" s="30"/>
      <c r="CE1893" s="30"/>
      <c r="CF1893" s="30"/>
      <c r="CG1893" s="30"/>
      <c r="CH1893" s="30"/>
      <c r="CI1893" s="30"/>
      <c r="CJ1893" s="30"/>
      <c r="CK1893" s="30"/>
      <c r="CL1893" s="30"/>
      <c r="CM1893" s="30"/>
      <c r="CN1893" s="30"/>
      <c r="CO1893" s="30"/>
      <c r="CP1893" s="30"/>
      <c r="CQ1893" s="30"/>
      <c r="CR1893" s="30"/>
    </row>
    <row r="1894" spans="1:96" x14ac:dyDescent="0.25">
      <c r="A1894" s="30" t="s">
        <v>849</v>
      </c>
      <c r="B1894" s="30">
        <v>9154</v>
      </c>
      <c r="C1894" s="30" t="s">
        <v>2666</v>
      </c>
      <c r="D1894" s="30">
        <v>1420</v>
      </c>
      <c r="E1894" s="30"/>
      <c r="F1894" s="30"/>
      <c r="G1894" s="30"/>
      <c r="H1894" s="30"/>
      <c r="I1894" s="30"/>
      <c r="J1894" s="30"/>
      <c r="K1894" s="30"/>
      <c r="L1894" s="30"/>
      <c r="M1894" s="30"/>
      <c r="N1894" s="30"/>
      <c r="O1894" s="30"/>
      <c r="P1894" s="30"/>
      <c r="Q1894" s="30"/>
      <c r="R1894" s="30"/>
      <c r="S1894" s="30"/>
      <c r="T1894" s="30"/>
      <c r="U1894" s="30"/>
      <c r="V1894" s="30"/>
      <c r="W1894" s="30"/>
      <c r="X1894" s="30"/>
      <c r="Y1894" s="30"/>
      <c r="Z1894" s="30"/>
      <c r="AA1894" s="30"/>
      <c r="AB1894" s="30"/>
      <c r="AC1894" s="30"/>
      <c r="AD1894" s="30"/>
      <c r="AE1894" s="30"/>
      <c r="AF1894" s="30"/>
      <c r="AG1894" s="30"/>
      <c r="AH1894" s="30"/>
      <c r="AI1894" s="30"/>
      <c r="AJ1894" s="30"/>
      <c r="AK1894" s="30"/>
      <c r="AL1894" s="30"/>
      <c r="AM1894" s="30"/>
      <c r="AN1894" s="30"/>
      <c r="AO1894" s="30"/>
      <c r="AP1894" s="30"/>
      <c r="AQ1894" s="30"/>
      <c r="AR1894" s="30"/>
      <c r="AS1894" s="30"/>
      <c r="AT1894" s="30"/>
      <c r="AU1894" s="30"/>
      <c r="AV1894" s="30"/>
      <c r="AW1894" s="30"/>
      <c r="AX1894" s="30"/>
      <c r="AY1894" s="30"/>
      <c r="AZ1894" s="30"/>
      <c r="BA1894" s="30"/>
      <c r="BB1894" s="30"/>
      <c r="BC1894" s="30"/>
      <c r="BD1894" s="30"/>
      <c r="BE1894" s="30"/>
      <c r="BF1894" s="30"/>
      <c r="BG1894" s="30"/>
      <c r="BH1894" s="30"/>
      <c r="BI1894" s="30"/>
      <c r="BJ1894" s="30"/>
      <c r="BK1894" s="30"/>
      <c r="BL1894" s="30"/>
      <c r="BM1894" s="30"/>
      <c r="BN1894" s="30"/>
      <c r="BO1894" s="30"/>
      <c r="BP1894" s="30"/>
      <c r="BQ1894" s="30"/>
      <c r="BR1894" s="30"/>
      <c r="BS1894" s="30"/>
      <c r="BT1894" s="30"/>
      <c r="BU1894" s="30"/>
      <c r="BV1894" s="30"/>
      <c r="BW1894" s="30"/>
      <c r="BX1894" s="30"/>
      <c r="BY1894" s="30"/>
      <c r="BZ1894" s="30"/>
      <c r="CA1894" s="30"/>
      <c r="CB1894" s="30"/>
      <c r="CC1894" s="30"/>
      <c r="CD1894" s="30"/>
      <c r="CE1894" s="30"/>
      <c r="CF1894" s="30"/>
      <c r="CG1894" s="30"/>
      <c r="CH1894" s="30"/>
      <c r="CI1894" s="30"/>
      <c r="CJ1894" s="30"/>
      <c r="CK1894" s="30"/>
      <c r="CL1894" s="30"/>
      <c r="CM1894" s="30"/>
      <c r="CN1894" s="30"/>
      <c r="CO1894" s="30"/>
      <c r="CP1894" s="30"/>
      <c r="CQ1894" s="30"/>
      <c r="CR1894" s="30"/>
    </row>
    <row r="1895" spans="1:96" x14ac:dyDescent="0.25">
      <c r="A1895" s="30" t="s">
        <v>850</v>
      </c>
      <c r="B1895" s="30">
        <v>9188</v>
      </c>
      <c r="C1895" s="30" t="s">
        <v>2804</v>
      </c>
      <c r="D1895" s="30">
        <v>2690</v>
      </c>
      <c r="E1895" s="30"/>
      <c r="F1895" s="30"/>
      <c r="G1895" s="30"/>
      <c r="H1895" s="30"/>
      <c r="I1895" s="30"/>
      <c r="J1895" s="30"/>
      <c r="K1895" s="30"/>
      <c r="L1895" s="30"/>
      <c r="M1895" s="30"/>
      <c r="N1895" s="30"/>
      <c r="O1895" s="30"/>
      <c r="P1895" s="30"/>
      <c r="Q1895" s="30"/>
      <c r="R1895" s="30"/>
      <c r="S1895" s="30"/>
      <c r="T1895" s="30"/>
      <c r="U1895" s="30"/>
      <c r="V1895" s="30"/>
      <c r="W1895" s="30"/>
      <c r="X1895" s="30"/>
      <c r="Y1895" s="30"/>
      <c r="Z1895" s="30"/>
      <c r="AA1895" s="30"/>
      <c r="AB1895" s="30"/>
      <c r="AC1895" s="30"/>
      <c r="AD1895" s="30"/>
      <c r="AE1895" s="30"/>
      <c r="AF1895" s="30"/>
      <c r="AG1895" s="30"/>
      <c r="AH1895" s="30"/>
      <c r="AI1895" s="30"/>
      <c r="AJ1895" s="30"/>
      <c r="AK1895" s="30"/>
      <c r="AL1895" s="30"/>
      <c r="AM1895" s="30"/>
      <c r="AN1895" s="30"/>
      <c r="AO1895" s="30"/>
      <c r="AP1895" s="30"/>
      <c r="AQ1895" s="30"/>
      <c r="AR1895" s="30"/>
      <c r="AS1895" s="30"/>
      <c r="AT1895" s="30"/>
      <c r="AU1895" s="30"/>
      <c r="AV1895" s="30"/>
      <c r="AW1895" s="30"/>
      <c r="AX1895" s="30"/>
      <c r="AY1895" s="30"/>
      <c r="AZ1895" s="30"/>
      <c r="BA1895" s="30"/>
      <c r="BB1895" s="30"/>
      <c r="BC1895" s="30"/>
      <c r="BD1895" s="30"/>
      <c r="BE1895" s="30"/>
      <c r="BF1895" s="30"/>
      <c r="BG1895" s="30"/>
      <c r="BH1895" s="30"/>
      <c r="BI1895" s="30"/>
      <c r="BJ1895" s="30"/>
      <c r="BK1895" s="30"/>
      <c r="BL1895" s="30"/>
      <c r="BM1895" s="30"/>
      <c r="BN1895" s="30"/>
      <c r="BO1895" s="30"/>
      <c r="BP1895" s="30"/>
      <c r="BQ1895" s="30"/>
      <c r="BR1895" s="30"/>
      <c r="BS1895" s="30"/>
      <c r="BT1895" s="30"/>
      <c r="BU1895" s="30"/>
      <c r="BV1895" s="30"/>
      <c r="BW1895" s="30"/>
      <c r="BX1895" s="30"/>
      <c r="BY1895" s="30"/>
      <c r="BZ1895" s="30"/>
      <c r="CA1895" s="30"/>
      <c r="CB1895" s="30"/>
      <c r="CC1895" s="30"/>
      <c r="CD1895" s="30"/>
      <c r="CE1895" s="30"/>
      <c r="CF1895" s="30"/>
      <c r="CG1895" s="30"/>
      <c r="CH1895" s="30"/>
      <c r="CI1895" s="30"/>
      <c r="CJ1895" s="30"/>
      <c r="CK1895" s="30"/>
      <c r="CL1895" s="30"/>
      <c r="CM1895" s="30"/>
      <c r="CN1895" s="30"/>
      <c r="CO1895" s="30"/>
      <c r="CP1895" s="30"/>
      <c r="CQ1895" s="30"/>
      <c r="CR1895" s="30"/>
    </row>
    <row r="1896" spans="1:96" x14ac:dyDescent="0.25">
      <c r="A1896" s="30" t="s">
        <v>851</v>
      </c>
      <c r="B1896" s="30">
        <v>9198</v>
      </c>
      <c r="C1896" s="30" t="s">
        <v>2968</v>
      </c>
      <c r="D1896" s="30">
        <v>1410</v>
      </c>
      <c r="E1896" s="30"/>
      <c r="F1896" s="30"/>
      <c r="G1896" s="30"/>
      <c r="H1896" s="30"/>
      <c r="I1896" s="30"/>
      <c r="J1896" s="30"/>
      <c r="K1896" s="30"/>
      <c r="L1896" s="30"/>
      <c r="M1896" s="30"/>
      <c r="N1896" s="30"/>
      <c r="O1896" s="30"/>
      <c r="P1896" s="30"/>
      <c r="Q1896" s="30"/>
      <c r="R1896" s="30"/>
      <c r="S1896" s="30"/>
      <c r="T1896" s="30"/>
      <c r="U1896" s="30"/>
      <c r="V1896" s="30"/>
      <c r="W1896" s="30"/>
      <c r="X1896" s="30"/>
      <c r="Y1896" s="30"/>
      <c r="Z1896" s="30"/>
      <c r="AA1896" s="30"/>
      <c r="AB1896" s="30"/>
      <c r="AC1896" s="30"/>
      <c r="AD1896" s="30"/>
      <c r="AE1896" s="30"/>
      <c r="AF1896" s="30"/>
      <c r="AG1896" s="30"/>
      <c r="AH1896" s="30"/>
      <c r="AI1896" s="30"/>
      <c r="AJ1896" s="30"/>
      <c r="AK1896" s="30"/>
      <c r="AL1896" s="30"/>
      <c r="AM1896" s="30"/>
      <c r="AN1896" s="30"/>
      <c r="AO1896" s="30"/>
      <c r="AP1896" s="30"/>
      <c r="AQ1896" s="30"/>
      <c r="AR1896" s="30"/>
      <c r="AS1896" s="30"/>
      <c r="AT1896" s="30"/>
      <c r="AU1896" s="30"/>
      <c r="AV1896" s="30"/>
      <c r="AW1896" s="30"/>
      <c r="AX1896" s="30"/>
      <c r="AY1896" s="30"/>
      <c r="AZ1896" s="30"/>
      <c r="BA1896" s="30"/>
      <c r="BB1896" s="30"/>
      <c r="BC1896" s="30"/>
      <c r="BD1896" s="30"/>
      <c r="BE1896" s="30"/>
      <c r="BF1896" s="30"/>
      <c r="BG1896" s="30"/>
      <c r="BH1896" s="30"/>
      <c r="BI1896" s="30"/>
      <c r="BJ1896" s="30"/>
      <c r="BK1896" s="30"/>
      <c r="BL1896" s="30"/>
      <c r="BM1896" s="30"/>
      <c r="BN1896" s="30"/>
      <c r="BO1896" s="30"/>
      <c r="BP1896" s="30"/>
      <c r="BQ1896" s="30"/>
      <c r="BR1896" s="30"/>
      <c r="BS1896" s="30"/>
      <c r="BT1896" s="30"/>
      <c r="BU1896" s="30"/>
      <c r="BV1896" s="30"/>
      <c r="BW1896" s="30"/>
      <c r="BX1896" s="30"/>
      <c r="BY1896" s="30"/>
      <c r="BZ1896" s="30"/>
      <c r="CA1896" s="30"/>
      <c r="CB1896" s="30"/>
      <c r="CC1896" s="30"/>
      <c r="CD1896" s="30"/>
      <c r="CE1896" s="30"/>
      <c r="CF1896" s="30"/>
      <c r="CG1896" s="30"/>
      <c r="CH1896" s="30"/>
      <c r="CI1896" s="30"/>
      <c r="CJ1896" s="30"/>
      <c r="CK1896" s="30"/>
      <c r="CL1896" s="30"/>
      <c r="CM1896" s="30"/>
      <c r="CN1896" s="30"/>
      <c r="CO1896" s="30"/>
      <c r="CP1896" s="30"/>
      <c r="CQ1896" s="30"/>
      <c r="CR1896" s="30"/>
    </row>
    <row r="1897" spans="1:96" x14ac:dyDescent="0.25">
      <c r="A1897" s="30" t="s">
        <v>852</v>
      </c>
      <c r="B1897" s="30">
        <v>9200</v>
      </c>
      <c r="C1897" s="30" t="s">
        <v>2706</v>
      </c>
      <c r="D1897" s="30">
        <v>130</v>
      </c>
      <c r="E1897" s="30"/>
      <c r="F1897" s="30"/>
      <c r="G1897" s="30"/>
      <c r="H1897" s="30"/>
      <c r="I1897" s="30"/>
      <c r="J1897" s="30"/>
      <c r="K1897" s="30"/>
      <c r="L1897" s="30"/>
      <c r="M1897" s="30"/>
      <c r="N1897" s="30"/>
      <c r="O1897" s="30"/>
      <c r="P1897" s="30"/>
      <c r="Q1897" s="30"/>
      <c r="R1897" s="30"/>
      <c r="S1897" s="30"/>
      <c r="T1897" s="30"/>
      <c r="U1897" s="30"/>
      <c r="V1897" s="30"/>
      <c r="W1897" s="30"/>
      <c r="X1897" s="30"/>
      <c r="Y1897" s="30"/>
      <c r="Z1897" s="30"/>
      <c r="AA1897" s="30"/>
      <c r="AB1897" s="30"/>
      <c r="AC1897" s="30"/>
      <c r="AD1897" s="30"/>
      <c r="AE1897" s="30"/>
      <c r="AF1897" s="30"/>
      <c r="AG1897" s="30"/>
      <c r="AH1897" s="30"/>
      <c r="AI1897" s="30"/>
      <c r="AJ1897" s="30"/>
      <c r="AK1897" s="30"/>
      <c r="AL1897" s="30"/>
      <c r="AM1897" s="30"/>
      <c r="AN1897" s="30"/>
      <c r="AO1897" s="30"/>
      <c r="AP1897" s="30"/>
      <c r="AQ1897" s="30"/>
      <c r="AR1897" s="30"/>
      <c r="AS1897" s="30"/>
      <c r="AT1897" s="30"/>
      <c r="AU1897" s="30"/>
      <c r="AV1897" s="30"/>
      <c r="AW1897" s="30"/>
      <c r="AX1897" s="30"/>
      <c r="AY1897" s="30"/>
      <c r="AZ1897" s="30"/>
      <c r="BA1897" s="30"/>
      <c r="BB1897" s="30"/>
      <c r="BC1897" s="30"/>
      <c r="BD1897" s="30"/>
      <c r="BE1897" s="30"/>
      <c r="BF1897" s="30"/>
      <c r="BG1897" s="30"/>
      <c r="BH1897" s="30"/>
      <c r="BI1897" s="30"/>
      <c r="BJ1897" s="30"/>
      <c r="BK1897" s="30"/>
      <c r="BL1897" s="30"/>
      <c r="BM1897" s="30"/>
      <c r="BN1897" s="30"/>
      <c r="BO1897" s="30"/>
      <c r="BP1897" s="30"/>
      <c r="BQ1897" s="30"/>
      <c r="BR1897" s="30"/>
      <c r="BS1897" s="30"/>
      <c r="BT1897" s="30"/>
      <c r="BU1897" s="30"/>
      <c r="BV1897" s="30"/>
      <c r="BW1897" s="30"/>
      <c r="BX1897" s="30"/>
      <c r="BY1897" s="30"/>
      <c r="BZ1897" s="30"/>
      <c r="CA1897" s="30"/>
      <c r="CB1897" s="30"/>
      <c r="CC1897" s="30"/>
      <c r="CD1897" s="30"/>
      <c r="CE1897" s="30"/>
      <c r="CF1897" s="30"/>
      <c r="CG1897" s="30"/>
      <c r="CH1897" s="30"/>
      <c r="CI1897" s="30"/>
      <c r="CJ1897" s="30"/>
      <c r="CK1897" s="30"/>
      <c r="CL1897" s="30"/>
      <c r="CM1897" s="30"/>
      <c r="CN1897" s="30"/>
      <c r="CO1897" s="30"/>
      <c r="CP1897" s="30"/>
      <c r="CQ1897" s="30"/>
      <c r="CR1897" s="30"/>
    </row>
    <row r="1898" spans="1:96" x14ac:dyDescent="0.25">
      <c r="A1898" s="30" t="s">
        <v>853</v>
      </c>
      <c r="B1898" s="30">
        <v>9222</v>
      </c>
      <c r="C1898" s="30" t="s">
        <v>2999</v>
      </c>
      <c r="D1898" s="30">
        <v>230</v>
      </c>
      <c r="E1898" s="30"/>
      <c r="F1898" s="30"/>
      <c r="G1898" s="30"/>
      <c r="H1898" s="30"/>
      <c r="I1898" s="30"/>
      <c r="J1898" s="30"/>
      <c r="K1898" s="30"/>
      <c r="L1898" s="30"/>
      <c r="M1898" s="30"/>
      <c r="N1898" s="30"/>
      <c r="O1898" s="30"/>
      <c r="P1898" s="30"/>
      <c r="Q1898" s="30"/>
      <c r="R1898" s="30"/>
      <c r="S1898" s="30"/>
      <c r="T1898" s="30"/>
      <c r="U1898" s="30"/>
      <c r="V1898" s="30"/>
      <c r="W1898" s="30"/>
      <c r="X1898" s="30"/>
      <c r="Y1898" s="30"/>
      <c r="Z1898" s="30"/>
      <c r="AA1898" s="30"/>
      <c r="AB1898" s="30"/>
      <c r="AC1898" s="30"/>
      <c r="AD1898" s="30"/>
      <c r="AE1898" s="30"/>
      <c r="AF1898" s="30"/>
      <c r="AG1898" s="30"/>
      <c r="AH1898" s="30"/>
      <c r="AI1898" s="30"/>
      <c r="AJ1898" s="30"/>
      <c r="AK1898" s="30"/>
      <c r="AL1898" s="30"/>
      <c r="AM1898" s="30"/>
      <c r="AN1898" s="30"/>
      <c r="AO1898" s="30"/>
      <c r="AP1898" s="30"/>
      <c r="AQ1898" s="30"/>
      <c r="AR1898" s="30"/>
      <c r="AS1898" s="30"/>
      <c r="AT1898" s="30"/>
      <c r="AU1898" s="30"/>
      <c r="AV1898" s="30"/>
      <c r="AW1898" s="30"/>
      <c r="AX1898" s="30"/>
      <c r="AY1898" s="30"/>
      <c r="AZ1898" s="30"/>
      <c r="BA1898" s="30"/>
      <c r="BB1898" s="30"/>
      <c r="BC1898" s="30"/>
      <c r="BD1898" s="30"/>
      <c r="BE1898" s="30"/>
      <c r="BF1898" s="30"/>
      <c r="BG1898" s="30"/>
      <c r="BH1898" s="30"/>
      <c r="BI1898" s="30"/>
      <c r="BJ1898" s="30"/>
      <c r="BK1898" s="30"/>
      <c r="BL1898" s="30"/>
      <c r="BM1898" s="30"/>
      <c r="BN1898" s="30"/>
      <c r="BO1898" s="30"/>
      <c r="BP1898" s="30"/>
      <c r="BQ1898" s="30"/>
      <c r="BR1898" s="30"/>
      <c r="BS1898" s="30"/>
      <c r="BT1898" s="30"/>
      <c r="BU1898" s="30"/>
      <c r="BV1898" s="30"/>
      <c r="BW1898" s="30"/>
      <c r="BX1898" s="30"/>
      <c r="BY1898" s="30"/>
      <c r="BZ1898" s="30"/>
      <c r="CA1898" s="30"/>
      <c r="CB1898" s="30"/>
      <c r="CC1898" s="30"/>
      <c r="CD1898" s="30"/>
      <c r="CE1898" s="30"/>
      <c r="CF1898" s="30"/>
      <c r="CG1898" s="30"/>
      <c r="CH1898" s="30"/>
      <c r="CI1898" s="30"/>
      <c r="CJ1898" s="30"/>
      <c r="CK1898" s="30"/>
      <c r="CL1898" s="30"/>
      <c r="CM1898" s="30"/>
      <c r="CN1898" s="30"/>
      <c r="CO1898" s="30"/>
      <c r="CP1898" s="30"/>
      <c r="CQ1898" s="30"/>
      <c r="CR1898" s="30"/>
    </row>
    <row r="1899" spans="1:96" x14ac:dyDescent="0.25">
      <c r="A1899" s="30" t="s">
        <v>854</v>
      </c>
      <c r="B1899" s="30">
        <v>9226</v>
      </c>
      <c r="C1899" s="30" t="s">
        <v>2999</v>
      </c>
      <c r="D1899" s="30">
        <v>230</v>
      </c>
      <c r="E1899" s="30"/>
      <c r="F1899" s="30"/>
      <c r="G1899" s="30"/>
      <c r="H1899" s="30"/>
      <c r="I1899" s="30"/>
      <c r="J1899" s="30"/>
      <c r="K1899" s="30"/>
      <c r="L1899" s="30"/>
      <c r="M1899" s="30"/>
      <c r="N1899" s="30"/>
      <c r="O1899" s="30"/>
      <c r="P1899" s="30"/>
      <c r="Q1899" s="30"/>
      <c r="R1899" s="30"/>
      <c r="S1899" s="30"/>
      <c r="T1899" s="30"/>
      <c r="U1899" s="30"/>
      <c r="V1899" s="30"/>
      <c r="W1899" s="30"/>
      <c r="X1899" s="30"/>
      <c r="Y1899" s="30"/>
      <c r="Z1899" s="30"/>
      <c r="AA1899" s="30"/>
      <c r="AB1899" s="30"/>
      <c r="AC1899" s="30"/>
      <c r="AD1899" s="30"/>
      <c r="AE1899" s="30"/>
      <c r="AF1899" s="30"/>
      <c r="AG1899" s="30"/>
      <c r="AH1899" s="30"/>
      <c r="AI1899" s="30"/>
      <c r="AJ1899" s="30"/>
      <c r="AK1899" s="30"/>
      <c r="AL1899" s="30"/>
      <c r="AM1899" s="30"/>
      <c r="AN1899" s="30"/>
      <c r="AO1899" s="30"/>
      <c r="AP1899" s="30"/>
      <c r="AQ1899" s="30"/>
      <c r="AR1899" s="30"/>
      <c r="AS1899" s="30"/>
      <c r="AT1899" s="30"/>
      <c r="AU1899" s="30"/>
      <c r="AV1899" s="30"/>
      <c r="AW1899" s="30"/>
      <c r="AX1899" s="30"/>
      <c r="AY1899" s="30"/>
      <c r="AZ1899" s="30"/>
      <c r="BA1899" s="30"/>
      <c r="BB1899" s="30"/>
      <c r="BC1899" s="30"/>
      <c r="BD1899" s="30"/>
      <c r="BE1899" s="30"/>
      <c r="BF1899" s="30"/>
      <c r="BG1899" s="30"/>
      <c r="BH1899" s="30"/>
      <c r="BI1899" s="30"/>
      <c r="BJ1899" s="30"/>
      <c r="BK1899" s="30"/>
      <c r="BL1899" s="30"/>
      <c r="BM1899" s="30"/>
      <c r="BN1899" s="30"/>
      <c r="BO1899" s="30"/>
      <c r="BP1899" s="30"/>
      <c r="BQ1899" s="30"/>
      <c r="BR1899" s="30"/>
      <c r="BS1899" s="30"/>
      <c r="BT1899" s="30"/>
      <c r="BU1899" s="30"/>
      <c r="BV1899" s="30"/>
      <c r="BW1899" s="30"/>
      <c r="BX1899" s="30"/>
      <c r="BY1899" s="30"/>
      <c r="BZ1899" s="30"/>
      <c r="CA1899" s="30"/>
      <c r="CB1899" s="30"/>
      <c r="CC1899" s="30"/>
      <c r="CD1899" s="30"/>
      <c r="CE1899" s="30"/>
      <c r="CF1899" s="30"/>
      <c r="CG1899" s="30"/>
      <c r="CH1899" s="30"/>
      <c r="CI1899" s="30"/>
      <c r="CJ1899" s="30"/>
      <c r="CK1899" s="30"/>
      <c r="CL1899" s="30"/>
      <c r="CM1899" s="30"/>
      <c r="CN1899" s="30"/>
      <c r="CO1899" s="30"/>
      <c r="CP1899" s="30"/>
      <c r="CQ1899" s="30"/>
      <c r="CR1899" s="30"/>
    </row>
    <row r="1900" spans="1:96" x14ac:dyDescent="0.25">
      <c r="A1900" s="30" t="s">
        <v>855</v>
      </c>
      <c r="B1900" s="30">
        <v>9228</v>
      </c>
      <c r="C1900" s="30" t="s">
        <v>2760</v>
      </c>
      <c r="D1900" s="30">
        <v>1560</v>
      </c>
      <c r="E1900" s="30"/>
      <c r="F1900" s="30"/>
      <c r="G1900" s="30"/>
      <c r="H1900" s="30"/>
      <c r="I1900" s="30"/>
      <c r="J1900" s="30"/>
      <c r="K1900" s="30"/>
      <c r="L1900" s="30"/>
      <c r="M1900" s="30"/>
      <c r="N1900" s="30"/>
      <c r="O1900" s="30"/>
      <c r="P1900" s="30"/>
      <c r="Q1900" s="30"/>
      <c r="R1900" s="30"/>
      <c r="S1900" s="30"/>
      <c r="T1900" s="30"/>
      <c r="U1900" s="30"/>
      <c r="V1900" s="30"/>
      <c r="W1900" s="30"/>
      <c r="X1900" s="30"/>
      <c r="Y1900" s="30"/>
      <c r="Z1900" s="30"/>
      <c r="AA1900" s="30"/>
      <c r="AB1900" s="30"/>
      <c r="AC1900" s="30"/>
      <c r="AD1900" s="30"/>
      <c r="AE1900" s="30"/>
      <c r="AF1900" s="30"/>
      <c r="AG1900" s="30"/>
      <c r="AH1900" s="30"/>
      <c r="AI1900" s="30"/>
      <c r="AJ1900" s="30"/>
      <c r="AK1900" s="30"/>
      <c r="AL1900" s="30"/>
      <c r="AM1900" s="30"/>
      <c r="AN1900" s="30"/>
      <c r="AO1900" s="30"/>
      <c r="AP1900" s="30"/>
      <c r="AQ1900" s="30"/>
      <c r="AR1900" s="30"/>
      <c r="AS1900" s="30"/>
      <c r="AT1900" s="30"/>
      <c r="AU1900" s="30"/>
      <c r="AV1900" s="30"/>
      <c r="AW1900" s="30"/>
      <c r="AX1900" s="30"/>
      <c r="AY1900" s="30"/>
      <c r="AZ1900" s="30"/>
      <c r="BA1900" s="30"/>
      <c r="BB1900" s="30"/>
      <c r="BC1900" s="30"/>
      <c r="BD1900" s="30"/>
      <c r="BE1900" s="30"/>
      <c r="BF1900" s="30"/>
      <c r="BG1900" s="30"/>
      <c r="BH1900" s="30"/>
      <c r="BI1900" s="30"/>
      <c r="BJ1900" s="30"/>
      <c r="BK1900" s="30"/>
      <c r="BL1900" s="30"/>
      <c r="BM1900" s="30"/>
      <c r="BN1900" s="30"/>
      <c r="BO1900" s="30"/>
      <c r="BP1900" s="30"/>
      <c r="BQ1900" s="30"/>
      <c r="BR1900" s="30"/>
      <c r="BS1900" s="30"/>
      <c r="BT1900" s="30"/>
      <c r="BU1900" s="30"/>
      <c r="BV1900" s="30"/>
      <c r="BW1900" s="30"/>
      <c r="BX1900" s="30"/>
      <c r="BY1900" s="30"/>
      <c r="BZ1900" s="30"/>
      <c r="CA1900" s="30"/>
      <c r="CB1900" s="30"/>
      <c r="CC1900" s="30"/>
      <c r="CD1900" s="30"/>
      <c r="CE1900" s="30"/>
      <c r="CF1900" s="30"/>
      <c r="CG1900" s="30"/>
      <c r="CH1900" s="30"/>
      <c r="CI1900" s="30"/>
      <c r="CJ1900" s="30"/>
      <c r="CK1900" s="30"/>
      <c r="CL1900" s="30"/>
      <c r="CM1900" s="30"/>
      <c r="CN1900" s="30"/>
      <c r="CO1900" s="30"/>
      <c r="CP1900" s="30"/>
      <c r="CQ1900" s="30"/>
      <c r="CR1900" s="30"/>
    </row>
    <row r="1901" spans="1:96" x14ac:dyDescent="0.25">
      <c r="A1901" s="30" t="s">
        <v>856</v>
      </c>
      <c r="B1901" s="30">
        <v>9231</v>
      </c>
      <c r="C1901" s="30" t="s">
        <v>2879</v>
      </c>
      <c r="D1901" s="30">
        <v>1195</v>
      </c>
      <c r="E1901" s="30"/>
      <c r="F1901" s="30"/>
      <c r="G1901" s="30"/>
      <c r="H1901" s="30"/>
      <c r="I1901" s="30"/>
      <c r="J1901" s="30"/>
      <c r="K1901" s="30"/>
      <c r="L1901" s="30"/>
      <c r="M1901" s="30"/>
      <c r="N1901" s="30"/>
      <c r="O1901" s="30"/>
      <c r="P1901" s="30"/>
      <c r="Q1901" s="30"/>
      <c r="R1901" s="30"/>
      <c r="S1901" s="30"/>
      <c r="T1901" s="30"/>
      <c r="U1901" s="30"/>
      <c r="V1901" s="30"/>
      <c r="W1901" s="30"/>
      <c r="X1901" s="30"/>
      <c r="Y1901" s="30"/>
      <c r="Z1901" s="30"/>
      <c r="AA1901" s="30"/>
      <c r="AB1901" s="30"/>
      <c r="AC1901" s="30"/>
      <c r="AD1901" s="30"/>
      <c r="AE1901" s="30"/>
      <c r="AF1901" s="30"/>
      <c r="AG1901" s="30"/>
      <c r="AH1901" s="30"/>
      <c r="AI1901" s="30"/>
      <c r="AJ1901" s="30"/>
      <c r="AK1901" s="30"/>
      <c r="AL1901" s="30"/>
      <c r="AM1901" s="30"/>
      <c r="AN1901" s="30"/>
      <c r="AO1901" s="30"/>
      <c r="AP1901" s="30"/>
      <c r="AQ1901" s="30"/>
      <c r="AR1901" s="30"/>
      <c r="AS1901" s="30"/>
      <c r="AT1901" s="30"/>
      <c r="AU1901" s="30"/>
      <c r="AV1901" s="30"/>
      <c r="AW1901" s="30"/>
      <c r="AX1901" s="30"/>
      <c r="AY1901" s="30"/>
      <c r="AZ1901" s="30"/>
      <c r="BA1901" s="30"/>
      <c r="BB1901" s="30"/>
      <c r="BC1901" s="30"/>
      <c r="BD1901" s="30"/>
      <c r="BE1901" s="30"/>
      <c r="BF1901" s="30"/>
      <c r="BG1901" s="30"/>
      <c r="BH1901" s="30"/>
      <c r="BI1901" s="30"/>
      <c r="BJ1901" s="30"/>
      <c r="BK1901" s="30"/>
      <c r="BL1901" s="30"/>
      <c r="BM1901" s="30"/>
      <c r="BN1901" s="30"/>
      <c r="BO1901" s="30"/>
      <c r="BP1901" s="30"/>
      <c r="BQ1901" s="30"/>
      <c r="BR1901" s="30"/>
      <c r="BS1901" s="30"/>
      <c r="BT1901" s="30"/>
      <c r="BU1901" s="30"/>
      <c r="BV1901" s="30"/>
      <c r="BW1901" s="30"/>
      <c r="BX1901" s="30"/>
      <c r="BY1901" s="30"/>
      <c r="BZ1901" s="30"/>
      <c r="CA1901" s="30"/>
      <c r="CB1901" s="30"/>
      <c r="CC1901" s="30"/>
      <c r="CD1901" s="30"/>
      <c r="CE1901" s="30"/>
      <c r="CF1901" s="30"/>
      <c r="CG1901" s="30"/>
      <c r="CH1901" s="30"/>
      <c r="CI1901" s="30"/>
      <c r="CJ1901" s="30"/>
      <c r="CK1901" s="30"/>
      <c r="CL1901" s="30"/>
      <c r="CM1901" s="30"/>
      <c r="CN1901" s="30"/>
      <c r="CO1901" s="30"/>
      <c r="CP1901" s="30"/>
      <c r="CQ1901" s="30"/>
      <c r="CR1901" s="30"/>
    </row>
    <row r="1902" spans="1:96" x14ac:dyDescent="0.25">
      <c r="A1902" s="30" t="s">
        <v>857</v>
      </c>
      <c r="B1902" s="30">
        <v>9232</v>
      </c>
      <c r="C1902" s="30" t="s">
        <v>2666</v>
      </c>
      <c r="D1902" s="30">
        <v>1420</v>
      </c>
      <c r="E1902" s="30"/>
      <c r="F1902" s="30"/>
      <c r="G1902" s="30"/>
      <c r="H1902" s="30"/>
      <c r="I1902" s="30"/>
      <c r="J1902" s="30"/>
      <c r="K1902" s="30"/>
      <c r="L1902" s="30"/>
      <c r="M1902" s="30"/>
      <c r="N1902" s="30"/>
      <c r="O1902" s="30"/>
      <c r="P1902" s="30"/>
      <c r="Q1902" s="30"/>
      <c r="R1902" s="30"/>
      <c r="S1902" s="30"/>
      <c r="T1902" s="30"/>
      <c r="U1902" s="30"/>
      <c r="V1902" s="30"/>
      <c r="W1902" s="30"/>
      <c r="X1902" s="30"/>
      <c r="Y1902" s="30"/>
      <c r="Z1902" s="30"/>
      <c r="AA1902" s="30"/>
      <c r="AB1902" s="30"/>
      <c r="AC1902" s="30"/>
      <c r="AD1902" s="30"/>
      <c r="AE1902" s="30"/>
      <c r="AF1902" s="30"/>
      <c r="AG1902" s="30"/>
      <c r="AH1902" s="30"/>
      <c r="AI1902" s="30"/>
      <c r="AJ1902" s="30"/>
      <c r="AK1902" s="30"/>
      <c r="AL1902" s="30"/>
      <c r="AM1902" s="30"/>
      <c r="AN1902" s="30"/>
      <c r="AO1902" s="30"/>
      <c r="AP1902" s="30"/>
      <c r="AQ1902" s="30"/>
      <c r="AR1902" s="30"/>
      <c r="AS1902" s="30"/>
      <c r="AT1902" s="30"/>
      <c r="AU1902" s="30"/>
      <c r="AV1902" s="30"/>
      <c r="AW1902" s="30"/>
      <c r="AX1902" s="30"/>
      <c r="AY1902" s="30"/>
      <c r="AZ1902" s="30"/>
      <c r="BA1902" s="30"/>
      <c r="BB1902" s="30"/>
      <c r="BC1902" s="30"/>
      <c r="BD1902" s="30"/>
      <c r="BE1902" s="30"/>
      <c r="BF1902" s="30"/>
      <c r="BG1902" s="30"/>
      <c r="BH1902" s="30"/>
      <c r="BI1902" s="30"/>
      <c r="BJ1902" s="30"/>
      <c r="BK1902" s="30"/>
      <c r="BL1902" s="30"/>
      <c r="BM1902" s="30"/>
      <c r="BN1902" s="30"/>
      <c r="BO1902" s="30"/>
      <c r="BP1902" s="30"/>
      <c r="BQ1902" s="30"/>
      <c r="BR1902" s="30"/>
      <c r="BS1902" s="30"/>
      <c r="BT1902" s="30"/>
      <c r="BU1902" s="30"/>
      <c r="BV1902" s="30"/>
      <c r="BW1902" s="30"/>
      <c r="BX1902" s="30"/>
      <c r="BY1902" s="30"/>
      <c r="BZ1902" s="30"/>
      <c r="CA1902" s="30"/>
      <c r="CB1902" s="30"/>
      <c r="CC1902" s="30"/>
      <c r="CD1902" s="30"/>
      <c r="CE1902" s="30"/>
      <c r="CF1902" s="30"/>
      <c r="CG1902" s="30"/>
      <c r="CH1902" s="30"/>
      <c r="CI1902" s="30"/>
      <c r="CJ1902" s="30"/>
      <c r="CK1902" s="30"/>
      <c r="CL1902" s="30"/>
      <c r="CM1902" s="30"/>
      <c r="CN1902" s="30"/>
      <c r="CO1902" s="30"/>
      <c r="CP1902" s="30"/>
      <c r="CQ1902" s="30"/>
      <c r="CR1902" s="30"/>
    </row>
    <row r="1903" spans="1:96" x14ac:dyDescent="0.25">
      <c r="A1903" s="30" t="s">
        <v>858</v>
      </c>
      <c r="B1903" s="30">
        <v>9234</v>
      </c>
      <c r="C1903" s="30" t="s">
        <v>2666</v>
      </c>
      <c r="D1903" s="30">
        <v>1420</v>
      </c>
      <c r="E1903" s="30"/>
      <c r="F1903" s="30"/>
      <c r="G1903" s="30"/>
      <c r="H1903" s="30"/>
      <c r="I1903" s="30"/>
      <c r="J1903" s="30"/>
      <c r="K1903" s="30"/>
      <c r="L1903" s="30"/>
      <c r="M1903" s="30"/>
      <c r="N1903" s="30"/>
      <c r="O1903" s="30"/>
      <c r="P1903" s="30"/>
      <c r="Q1903" s="30"/>
      <c r="R1903" s="30"/>
      <c r="S1903" s="30"/>
      <c r="T1903" s="30"/>
      <c r="U1903" s="30"/>
      <c r="V1903" s="30"/>
      <c r="W1903" s="30"/>
      <c r="X1903" s="30"/>
      <c r="Y1903" s="30"/>
      <c r="Z1903" s="30"/>
      <c r="AA1903" s="30"/>
      <c r="AB1903" s="30"/>
      <c r="AC1903" s="30"/>
      <c r="AD1903" s="30"/>
      <c r="AE1903" s="30"/>
      <c r="AF1903" s="30"/>
      <c r="AG1903" s="30"/>
      <c r="AH1903" s="30"/>
      <c r="AI1903" s="30"/>
      <c r="AJ1903" s="30"/>
      <c r="AK1903" s="30"/>
      <c r="AL1903" s="30"/>
      <c r="AM1903" s="30"/>
      <c r="AN1903" s="30"/>
      <c r="AO1903" s="30"/>
      <c r="AP1903" s="30"/>
      <c r="AQ1903" s="30"/>
      <c r="AR1903" s="30"/>
      <c r="AS1903" s="30"/>
      <c r="AT1903" s="30"/>
      <c r="AU1903" s="30"/>
      <c r="AV1903" s="30"/>
      <c r="AW1903" s="30"/>
      <c r="AX1903" s="30"/>
      <c r="AY1903" s="30"/>
      <c r="AZ1903" s="30"/>
      <c r="BA1903" s="30"/>
      <c r="BB1903" s="30"/>
      <c r="BC1903" s="30"/>
      <c r="BD1903" s="30"/>
      <c r="BE1903" s="30"/>
      <c r="BF1903" s="30"/>
      <c r="BG1903" s="30"/>
      <c r="BH1903" s="30"/>
      <c r="BI1903" s="30"/>
      <c r="BJ1903" s="30"/>
      <c r="BK1903" s="30"/>
      <c r="BL1903" s="30"/>
      <c r="BM1903" s="30"/>
      <c r="BN1903" s="30"/>
      <c r="BO1903" s="30"/>
      <c r="BP1903" s="30"/>
      <c r="BQ1903" s="30"/>
      <c r="BR1903" s="30"/>
      <c r="BS1903" s="30"/>
      <c r="BT1903" s="30"/>
      <c r="BU1903" s="30"/>
      <c r="BV1903" s="30"/>
      <c r="BW1903" s="30"/>
      <c r="BX1903" s="30"/>
      <c r="BY1903" s="30"/>
      <c r="BZ1903" s="30"/>
      <c r="CA1903" s="30"/>
      <c r="CB1903" s="30"/>
      <c r="CC1903" s="30"/>
      <c r="CD1903" s="30"/>
      <c r="CE1903" s="30"/>
      <c r="CF1903" s="30"/>
      <c r="CG1903" s="30"/>
      <c r="CH1903" s="30"/>
      <c r="CI1903" s="30"/>
      <c r="CJ1903" s="30"/>
      <c r="CK1903" s="30"/>
      <c r="CL1903" s="30"/>
      <c r="CM1903" s="30"/>
      <c r="CN1903" s="30"/>
      <c r="CO1903" s="30"/>
      <c r="CP1903" s="30"/>
      <c r="CQ1903" s="30"/>
      <c r="CR1903" s="30"/>
    </row>
    <row r="1904" spans="1:96" x14ac:dyDescent="0.25">
      <c r="A1904" s="30" t="s">
        <v>859</v>
      </c>
      <c r="B1904" s="30">
        <v>9245</v>
      </c>
      <c r="C1904" s="30" t="s">
        <v>2666</v>
      </c>
      <c r="D1904" s="30">
        <v>1420</v>
      </c>
      <c r="E1904" s="30"/>
      <c r="F1904" s="30"/>
      <c r="G1904" s="30"/>
      <c r="H1904" s="30"/>
      <c r="I1904" s="30"/>
      <c r="J1904" s="30"/>
      <c r="K1904" s="30"/>
      <c r="L1904" s="30"/>
      <c r="M1904" s="30"/>
      <c r="N1904" s="30"/>
      <c r="O1904" s="30"/>
      <c r="P1904" s="30"/>
      <c r="Q1904" s="30"/>
      <c r="R1904" s="30"/>
      <c r="S1904" s="30"/>
      <c r="T1904" s="30"/>
      <c r="U1904" s="30"/>
      <c r="V1904" s="30"/>
      <c r="W1904" s="30"/>
      <c r="X1904" s="30"/>
      <c r="Y1904" s="30"/>
      <c r="Z1904" s="30"/>
      <c r="AA1904" s="30"/>
      <c r="AB1904" s="30"/>
      <c r="AC1904" s="30"/>
      <c r="AD1904" s="30"/>
      <c r="AE1904" s="30"/>
      <c r="AF1904" s="30"/>
      <c r="AG1904" s="30"/>
      <c r="AH1904" s="30"/>
      <c r="AI1904" s="30"/>
      <c r="AJ1904" s="30"/>
      <c r="AK1904" s="30"/>
      <c r="AL1904" s="30"/>
      <c r="AM1904" s="30"/>
      <c r="AN1904" s="30"/>
      <c r="AO1904" s="30"/>
      <c r="AP1904" s="30"/>
      <c r="AQ1904" s="30"/>
      <c r="AR1904" s="30"/>
      <c r="AS1904" s="30"/>
      <c r="AT1904" s="30"/>
      <c r="AU1904" s="30"/>
      <c r="AV1904" s="30"/>
      <c r="AW1904" s="30"/>
      <c r="AX1904" s="30"/>
      <c r="AY1904" s="30"/>
      <c r="AZ1904" s="30"/>
      <c r="BA1904" s="30"/>
      <c r="BB1904" s="30"/>
      <c r="BC1904" s="30"/>
      <c r="BD1904" s="30"/>
      <c r="BE1904" s="30"/>
      <c r="BF1904" s="30"/>
      <c r="BG1904" s="30"/>
      <c r="BH1904" s="30"/>
      <c r="BI1904" s="30"/>
      <c r="BJ1904" s="30"/>
      <c r="BK1904" s="30"/>
      <c r="BL1904" s="30"/>
      <c r="BM1904" s="30"/>
      <c r="BN1904" s="30"/>
      <c r="BO1904" s="30"/>
      <c r="BP1904" s="30"/>
      <c r="BQ1904" s="30"/>
      <c r="BR1904" s="30"/>
      <c r="BS1904" s="30"/>
      <c r="BT1904" s="30"/>
      <c r="BU1904" s="30"/>
      <c r="BV1904" s="30"/>
      <c r="BW1904" s="30"/>
      <c r="BX1904" s="30"/>
      <c r="BY1904" s="30"/>
      <c r="BZ1904" s="30"/>
      <c r="CA1904" s="30"/>
      <c r="CB1904" s="30"/>
      <c r="CC1904" s="30"/>
      <c r="CD1904" s="30"/>
      <c r="CE1904" s="30"/>
      <c r="CF1904" s="30"/>
      <c r="CG1904" s="30"/>
      <c r="CH1904" s="30"/>
      <c r="CI1904" s="30"/>
      <c r="CJ1904" s="30"/>
      <c r="CK1904" s="30"/>
      <c r="CL1904" s="30"/>
      <c r="CM1904" s="30"/>
      <c r="CN1904" s="30"/>
      <c r="CO1904" s="30"/>
      <c r="CP1904" s="30"/>
      <c r="CQ1904" s="30"/>
      <c r="CR1904" s="30"/>
    </row>
    <row r="1905" spans="1:96" x14ac:dyDescent="0.25">
      <c r="A1905" s="30" t="s">
        <v>860</v>
      </c>
      <c r="B1905" s="30">
        <v>9248</v>
      </c>
      <c r="C1905" s="30" t="s">
        <v>2882</v>
      </c>
      <c r="D1905" s="30">
        <v>1140</v>
      </c>
      <c r="E1905" s="30"/>
      <c r="F1905" s="30"/>
      <c r="G1905" s="30"/>
      <c r="H1905" s="30"/>
      <c r="I1905" s="30"/>
      <c r="J1905" s="30"/>
      <c r="K1905" s="30"/>
      <c r="L1905" s="30"/>
      <c r="M1905" s="30"/>
      <c r="N1905" s="30"/>
      <c r="O1905" s="30"/>
      <c r="P1905" s="30"/>
      <c r="Q1905" s="30"/>
      <c r="R1905" s="30"/>
      <c r="S1905" s="30"/>
      <c r="T1905" s="30"/>
      <c r="U1905" s="30"/>
      <c r="V1905" s="30"/>
      <c r="W1905" s="30"/>
      <c r="X1905" s="30"/>
      <c r="Y1905" s="30"/>
      <c r="Z1905" s="30"/>
      <c r="AA1905" s="30"/>
      <c r="AB1905" s="30"/>
      <c r="AC1905" s="30"/>
      <c r="AD1905" s="30"/>
      <c r="AE1905" s="30"/>
      <c r="AF1905" s="30"/>
      <c r="AG1905" s="30"/>
      <c r="AH1905" s="30"/>
      <c r="AI1905" s="30"/>
      <c r="AJ1905" s="30"/>
      <c r="AK1905" s="30"/>
      <c r="AL1905" s="30"/>
      <c r="AM1905" s="30"/>
      <c r="AN1905" s="30"/>
      <c r="AO1905" s="30"/>
      <c r="AP1905" s="30"/>
      <c r="AQ1905" s="30"/>
      <c r="AR1905" s="30"/>
      <c r="AS1905" s="30"/>
      <c r="AT1905" s="30"/>
      <c r="AU1905" s="30"/>
      <c r="AV1905" s="30"/>
      <c r="AW1905" s="30"/>
      <c r="AX1905" s="30"/>
      <c r="AY1905" s="30"/>
      <c r="AZ1905" s="30"/>
      <c r="BA1905" s="30"/>
      <c r="BB1905" s="30"/>
      <c r="BC1905" s="30"/>
      <c r="BD1905" s="30"/>
      <c r="BE1905" s="30"/>
      <c r="BF1905" s="30"/>
      <c r="BG1905" s="30"/>
      <c r="BH1905" s="30"/>
      <c r="BI1905" s="30"/>
      <c r="BJ1905" s="30"/>
      <c r="BK1905" s="30"/>
      <c r="BL1905" s="30"/>
      <c r="BM1905" s="30"/>
      <c r="BN1905" s="30"/>
      <c r="BO1905" s="30"/>
      <c r="BP1905" s="30"/>
      <c r="BQ1905" s="30"/>
      <c r="BR1905" s="30"/>
      <c r="BS1905" s="30"/>
      <c r="BT1905" s="30"/>
      <c r="BU1905" s="30"/>
      <c r="BV1905" s="30"/>
      <c r="BW1905" s="30"/>
      <c r="BX1905" s="30"/>
      <c r="BY1905" s="30"/>
      <c r="BZ1905" s="30"/>
      <c r="CA1905" s="30"/>
      <c r="CB1905" s="30"/>
      <c r="CC1905" s="30"/>
      <c r="CD1905" s="30"/>
      <c r="CE1905" s="30"/>
      <c r="CF1905" s="30"/>
      <c r="CG1905" s="30"/>
      <c r="CH1905" s="30"/>
      <c r="CI1905" s="30"/>
      <c r="CJ1905" s="30"/>
      <c r="CK1905" s="30"/>
      <c r="CL1905" s="30"/>
      <c r="CM1905" s="30"/>
      <c r="CN1905" s="30"/>
      <c r="CO1905" s="30"/>
      <c r="CP1905" s="30"/>
      <c r="CQ1905" s="30"/>
      <c r="CR1905" s="30"/>
    </row>
    <row r="1906" spans="1:96" x14ac:dyDescent="0.25">
      <c r="A1906" s="30" t="s">
        <v>861</v>
      </c>
      <c r="B1906" s="30">
        <v>9268</v>
      </c>
      <c r="C1906" s="30" t="s">
        <v>2693</v>
      </c>
      <c r="D1906" s="30">
        <v>2660</v>
      </c>
      <c r="E1906" s="30"/>
      <c r="F1906" s="30"/>
      <c r="G1906" s="30"/>
      <c r="H1906" s="30"/>
      <c r="I1906" s="30"/>
      <c r="J1906" s="30"/>
      <c r="K1906" s="30"/>
      <c r="L1906" s="30"/>
      <c r="M1906" s="30"/>
      <c r="N1906" s="30"/>
      <c r="O1906" s="30"/>
      <c r="P1906" s="30"/>
      <c r="Q1906" s="30"/>
      <c r="R1906" s="30"/>
      <c r="S1906" s="30"/>
      <c r="T1906" s="30"/>
      <c r="U1906" s="30"/>
      <c r="V1906" s="30"/>
      <c r="W1906" s="30"/>
      <c r="X1906" s="30"/>
      <c r="Y1906" s="30"/>
      <c r="Z1906" s="30"/>
      <c r="AA1906" s="30"/>
      <c r="AB1906" s="30"/>
      <c r="AC1906" s="30"/>
      <c r="AD1906" s="30"/>
      <c r="AE1906" s="30"/>
      <c r="AF1906" s="30"/>
      <c r="AG1906" s="30"/>
      <c r="AH1906" s="30"/>
      <c r="AI1906" s="30"/>
      <c r="AJ1906" s="30"/>
      <c r="AK1906" s="30"/>
      <c r="AL1906" s="30"/>
      <c r="AM1906" s="30"/>
      <c r="AN1906" s="30"/>
      <c r="AO1906" s="30"/>
      <c r="AP1906" s="30"/>
      <c r="AQ1906" s="30"/>
      <c r="AR1906" s="30"/>
      <c r="AS1906" s="30"/>
      <c r="AT1906" s="30"/>
      <c r="AU1906" s="30"/>
      <c r="AV1906" s="30"/>
      <c r="AW1906" s="30"/>
      <c r="AX1906" s="30"/>
      <c r="AY1906" s="30"/>
      <c r="AZ1906" s="30"/>
      <c r="BA1906" s="30"/>
      <c r="BB1906" s="30"/>
      <c r="BC1906" s="30"/>
      <c r="BD1906" s="30"/>
      <c r="BE1906" s="30"/>
      <c r="BF1906" s="30"/>
      <c r="BG1906" s="30"/>
      <c r="BH1906" s="30"/>
      <c r="BI1906" s="30"/>
      <c r="BJ1906" s="30"/>
      <c r="BK1906" s="30"/>
      <c r="BL1906" s="30"/>
      <c r="BM1906" s="30"/>
      <c r="BN1906" s="30"/>
      <c r="BO1906" s="30"/>
      <c r="BP1906" s="30"/>
      <c r="BQ1906" s="30"/>
      <c r="BR1906" s="30"/>
      <c r="BS1906" s="30"/>
      <c r="BT1906" s="30"/>
      <c r="BU1906" s="30"/>
      <c r="BV1906" s="30"/>
      <c r="BW1906" s="30"/>
      <c r="BX1906" s="30"/>
      <c r="BY1906" s="30"/>
      <c r="BZ1906" s="30"/>
      <c r="CA1906" s="30"/>
      <c r="CB1906" s="30"/>
      <c r="CC1906" s="30"/>
      <c r="CD1906" s="30"/>
      <c r="CE1906" s="30"/>
      <c r="CF1906" s="30"/>
      <c r="CG1906" s="30"/>
      <c r="CH1906" s="30"/>
      <c r="CI1906" s="30"/>
      <c r="CJ1906" s="30"/>
      <c r="CK1906" s="30"/>
      <c r="CL1906" s="30"/>
      <c r="CM1906" s="30"/>
      <c r="CN1906" s="30"/>
      <c r="CO1906" s="30"/>
      <c r="CP1906" s="30"/>
      <c r="CQ1906" s="30"/>
      <c r="CR1906" s="30"/>
    </row>
    <row r="1907" spans="1:96" x14ac:dyDescent="0.25">
      <c r="A1907" s="30" t="s">
        <v>862</v>
      </c>
      <c r="B1907" s="30">
        <v>9264</v>
      </c>
      <c r="C1907" s="30" t="s">
        <v>2944</v>
      </c>
      <c r="D1907" s="30">
        <v>2530</v>
      </c>
      <c r="E1907" s="30"/>
      <c r="F1907" s="30"/>
      <c r="G1907" s="30"/>
      <c r="H1907" s="30"/>
      <c r="I1907" s="30"/>
      <c r="J1907" s="30"/>
      <c r="K1907" s="30"/>
      <c r="L1907" s="30"/>
      <c r="M1907" s="30"/>
      <c r="N1907" s="30"/>
      <c r="O1907" s="30"/>
      <c r="P1907" s="30"/>
      <c r="Q1907" s="30"/>
      <c r="R1907" s="30"/>
      <c r="S1907" s="30"/>
      <c r="T1907" s="30"/>
      <c r="U1907" s="30"/>
      <c r="V1907" s="30"/>
      <c r="W1907" s="30"/>
      <c r="X1907" s="30"/>
      <c r="Y1907" s="30"/>
      <c r="Z1907" s="30"/>
      <c r="AA1907" s="30"/>
      <c r="AB1907" s="30"/>
      <c r="AC1907" s="30"/>
      <c r="AD1907" s="30"/>
      <c r="AE1907" s="30"/>
      <c r="AF1907" s="30"/>
      <c r="AG1907" s="30"/>
      <c r="AH1907" s="30"/>
      <c r="AI1907" s="30"/>
      <c r="AJ1907" s="30"/>
      <c r="AK1907" s="30"/>
      <c r="AL1907" s="30"/>
      <c r="AM1907" s="30"/>
      <c r="AN1907" s="30"/>
      <c r="AO1907" s="30"/>
      <c r="AP1907" s="30"/>
      <c r="AQ1907" s="30"/>
      <c r="AR1907" s="30"/>
      <c r="AS1907" s="30"/>
      <c r="AT1907" s="30"/>
      <c r="AU1907" s="30"/>
      <c r="AV1907" s="30"/>
      <c r="AW1907" s="30"/>
      <c r="AX1907" s="30"/>
      <c r="AY1907" s="30"/>
      <c r="AZ1907" s="30"/>
      <c r="BA1907" s="30"/>
      <c r="BB1907" s="30"/>
      <c r="BC1907" s="30"/>
      <c r="BD1907" s="30"/>
      <c r="BE1907" s="30"/>
      <c r="BF1907" s="30"/>
      <c r="BG1907" s="30"/>
      <c r="BH1907" s="30"/>
      <c r="BI1907" s="30"/>
      <c r="BJ1907" s="30"/>
      <c r="BK1907" s="30"/>
      <c r="BL1907" s="30"/>
      <c r="BM1907" s="30"/>
      <c r="BN1907" s="30"/>
      <c r="BO1907" s="30"/>
      <c r="BP1907" s="30"/>
      <c r="BQ1907" s="30"/>
      <c r="BR1907" s="30"/>
      <c r="BS1907" s="30"/>
      <c r="BT1907" s="30"/>
      <c r="BU1907" s="30"/>
      <c r="BV1907" s="30"/>
      <c r="BW1907" s="30"/>
      <c r="BX1907" s="30"/>
      <c r="BY1907" s="30"/>
      <c r="BZ1907" s="30"/>
      <c r="CA1907" s="30"/>
      <c r="CB1907" s="30"/>
      <c r="CC1907" s="30"/>
      <c r="CD1907" s="30"/>
      <c r="CE1907" s="30"/>
      <c r="CF1907" s="30"/>
      <c r="CG1907" s="30"/>
      <c r="CH1907" s="30"/>
      <c r="CI1907" s="30"/>
      <c r="CJ1907" s="30"/>
      <c r="CK1907" s="30"/>
      <c r="CL1907" s="30"/>
      <c r="CM1907" s="30"/>
      <c r="CN1907" s="30"/>
      <c r="CO1907" s="30"/>
      <c r="CP1907" s="30"/>
      <c r="CQ1907" s="30"/>
      <c r="CR1907" s="30"/>
    </row>
    <row r="1908" spans="1:96" x14ac:dyDescent="0.25">
      <c r="A1908" s="30" t="s">
        <v>863</v>
      </c>
      <c r="B1908" s="30">
        <v>9298</v>
      </c>
      <c r="C1908" s="30" t="s">
        <v>2651</v>
      </c>
      <c r="D1908" s="30">
        <v>1010</v>
      </c>
      <c r="E1908" s="30"/>
      <c r="F1908" s="30"/>
      <c r="G1908" s="30"/>
      <c r="H1908" s="30"/>
      <c r="I1908" s="30"/>
      <c r="J1908" s="30"/>
      <c r="K1908" s="30"/>
      <c r="L1908" s="30"/>
      <c r="M1908" s="30"/>
      <c r="N1908" s="30"/>
      <c r="O1908" s="30"/>
      <c r="P1908" s="30"/>
      <c r="Q1908" s="30"/>
      <c r="R1908" s="30"/>
      <c r="S1908" s="30"/>
      <c r="T1908" s="30"/>
      <c r="U1908" s="30"/>
      <c r="V1908" s="30"/>
      <c r="W1908" s="30"/>
      <c r="X1908" s="30"/>
      <c r="Y1908" s="30"/>
      <c r="Z1908" s="30"/>
      <c r="AA1908" s="30"/>
      <c r="AB1908" s="30"/>
      <c r="AC1908" s="30"/>
      <c r="AD1908" s="30"/>
      <c r="AE1908" s="30"/>
      <c r="AF1908" s="30"/>
      <c r="AG1908" s="30"/>
      <c r="AH1908" s="30"/>
      <c r="AI1908" s="30"/>
      <c r="AJ1908" s="30"/>
      <c r="AK1908" s="30"/>
      <c r="AL1908" s="30"/>
      <c r="AM1908" s="30"/>
      <c r="AN1908" s="30"/>
      <c r="AO1908" s="30"/>
      <c r="AP1908" s="30"/>
      <c r="AQ1908" s="30"/>
      <c r="AR1908" s="30"/>
      <c r="AS1908" s="30"/>
      <c r="AT1908" s="30"/>
      <c r="AU1908" s="30"/>
      <c r="AV1908" s="30"/>
      <c r="AW1908" s="30"/>
      <c r="AX1908" s="30"/>
      <c r="AY1908" s="30"/>
      <c r="AZ1908" s="30"/>
      <c r="BA1908" s="30"/>
      <c r="BB1908" s="30"/>
      <c r="BC1908" s="30"/>
      <c r="BD1908" s="30"/>
      <c r="BE1908" s="30"/>
      <c r="BF1908" s="30"/>
      <c r="BG1908" s="30"/>
      <c r="BH1908" s="30"/>
      <c r="BI1908" s="30"/>
      <c r="BJ1908" s="30"/>
      <c r="BK1908" s="30"/>
      <c r="BL1908" s="30"/>
      <c r="BM1908" s="30"/>
      <c r="BN1908" s="30"/>
      <c r="BO1908" s="30"/>
      <c r="BP1908" s="30"/>
      <c r="BQ1908" s="30"/>
      <c r="BR1908" s="30"/>
      <c r="BS1908" s="30"/>
      <c r="BT1908" s="30"/>
      <c r="BU1908" s="30"/>
      <c r="BV1908" s="30"/>
      <c r="BW1908" s="30"/>
      <c r="BX1908" s="30"/>
      <c r="BY1908" s="30"/>
      <c r="BZ1908" s="30"/>
      <c r="CA1908" s="30"/>
      <c r="CB1908" s="30"/>
      <c r="CC1908" s="30"/>
      <c r="CD1908" s="30"/>
      <c r="CE1908" s="30"/>
      <c r="CF1908" s="30"/>
      <c r="CG1908" s="30"/>
      <c r="CH1908" s="30"/>
      <c r="CI1908" s="30"/>
      <c r="CJ1908" s="30"/>
      <c r="CK1908" s="30"/>
      <c r="CL1908" s="30"/>
      <c r="CM1908" s="30"/>
      <c r="CN1908" s="30"/>
      <c r="CO1908" s="30"/>
      <c r="CP1908" s="30"/>
      <c r="CQ1908" s="30"/>
      <c r="CR1908" s="30"/>
    </row>
    <row r="1909" spans="1:96" x14ac:dyDescent="0.25">
      <c r="A1909" s="30" t="s">
        <v>864</v>
      </c>
      <c r="B1909" s="30">
        <v>9294</v>
      </c>
      <c r="C1909" s="30" t="s">
        <v>2906</v>
      </c>
      <c r="D1909" s="30">
        <v>990</v>
      </c>
      <c r="E1909" s="30"/>
      <c r="F1909" s="30"/>
      <c r="G1909" s="30"/>
      <c r="H1909" s="30"/>
      <c r="I1909" s="30"/>
      <c r="J1909" s="30"/>
      <c r="K1909" s="30"/>
      <c r="L1909" s="30"/>
      <c r="M1909" s="30"/>
      <c r="N1909" s="30"/>
      <c r="O1909" s="30"/>
      <c r="P1909" s="30"/>
      <c r="Q1909" s="30"/>
      <c r="R1909" s="30"/>
      <c r="S1909" s="30"/>
      <c r="T1909" s="30"/>
      <c r="U1909" s="30"/>
      <c r="V1909" s="30"/>
      <c r="W1909" s="30"/>
      <c r="X1909" s="30"/>
      <c r="Y1909" s="30"/>
      <c r="Z1909" s="30"/>
      <c r="AA1909" s="30"/>
      <c r="AB1909" s="30"/>
      <c r="AC1909" s="30"/>
      <c r="AD1909" s="30"/>
      <c r="AE1909" s="30"/>
      <c r="AF1909" s="30"/>
      <c r="AG1909" s="30"/>
      <c r="AH1909" s="30"/>
      <c r="AI1909" s="30"/>
      <c r="AJ1909" s="30"/>
      <c r="AK1909" s="30"/>
      <c r="AL1909" s="30"/>
      <c r="AM1909" s="30"/>
      <c r="AN1909" s="30"/>
      <c r="AO1909" s="30"/>
      <c r="AP1909" s="30"/>
      <c r="AQ1909" s="30"/>
      <c r="AR1909" s="30"/>
      <c r="AS1909" s="30"/>
      <c r="AT1909" s="30"/>
      <c r="AU1909" s="30"/>
      <c r="AV1909" s="30"/>
      <c r="AW1909" s="30"/>
      <c r="AX1909" s="30"/>
      <c r="AY1909" s="30"/>
      <c r="AZ1909" s="30"/>
      <c r="BA1909" s="30"/>
      <c r="BB1909" s="30"/>
      <c r="BC1909" s="30"/>
      <c r="BD1909" s="30"/>
      <c r="BE1909" s="30"/>
      <c r="BF1909" s="30"/>
      <c r="BG1909" s="30"/>
      <c r="BH1909" s="30"/>
      <c r="BI1909" s="30"/>
      <c r="BJ1909" s="30"/>
      <c r="BK1909" s="30"/>
      <c r="BL1909" s="30"/>
      <c r="BM1909" s="30"/>
      <c r="BN1909" s="30"/>
      <c r="BO1909" s="30"/>
      <c r="BP1909" s="30"/>
      <c r="BQ1909" s="30"/>
      <c r="BR1909" s="30"/>
      <c r="BS1909" s="30"/>
      <c r="BT1909" s="30"/>
      <c r="BU1909" s="30"/>
      <c r="BV1909" s="30"/>
      <c r="BW1909" s="30"/>
      <c r="BX1909" s="30"/>
      <c r="BY1909" s="30"/>
      <c r="BZ1909" s="30"/>
      <c r="CA1909" s="30"/>
      <c r="CB1909" s="30"/>
      <c r="CC1909" s="30"/>
      <c r="CD1909" s="30"/>
      <c r="CE1909" s="30"/>
      <c r="CF1909" s="30"/>
      <c r="CG1909" s="30"/>
      <c r="CH1909" s="30"/>
      <c r="CI1909" s="30"/>
      <c r="CJ1909" s="30"/>
      <c r="CK1909" s="30"/>
      <c r="CL1909" s="30"/>
      <c r="CM1909" s="30"/>
      <c r="CN1909" s="30"/>
      <c r="CO1909" s="30"/>
      <c r="CP1909" s="30"/>
      <c r="CQ1909" s="30"/>
      <c r="CR1909" s="30"/>
    </row>
    <row r="1910" spans="1:96" x14ac:dyDescent="0.25">
      <c r="A1910" s="30" t="s">
        <v>865</v>
      </c>
      <c r="B1910" s="30">
        <v>9299</v>
      </c>
      <c r="C1910" s="30" t="s">
        <v>2666</v>
      </c>
      <c r="D1910" s="30">
        <v>1420</v>
      </c>
      <c r="E1910" s="30"/>
      <c r="F1910" s="30"/>
      <c r="G1910" s="30"/>
      <c r="H1910" s="30"/>
      <c r="I1910" s="30"/>
      <c r="J1910" s="30"/>
      <c r="K1910" s="30"/>
      <c r="L1910" s="30"/>
      <c r="M1910" s="30"/>
      <c r="N1910" s="30"/>
      <c r="O1910" s="30"/>
      <c r="P1910" s="30"/>
      <c r="Q1910" s="30"/>
      <c r="R1910" s="30"/>
      <c r="S1910" s="30"/>
      <c r="T1910" s="30"/>
      <c r="U1910" s="30"/>
      <c r="V1910" s="30"/>
      <c r="W1910" s="30"/>
      <c r="X1910" s="30"/>
      <c r="Y1910" s="30"/>
      <c r="Z1910" s="30"/>
      <c r="AA1910" s="30"/>
      <c r="AB1910" s="30"/>
      <c r="AC1910" s="30"/>
      <c r="AD1910" s="30"/>
      <c r="AE1910" s="30"/>
      <c r="AF1910" s="30"/>
      <c r="AG1910" s="30"/>
      <c r="AH1910" s="30"/>
      <c r="AI1910" s="30"/>
      <c r="AJ1910" s="30"/>
      <c r="AK1910" s="30"/>
      <c r="AL1910" s="30"/>
      <c r="AM1910" s="30"/>
      <c r="AN1910" s="30"/>
      <c r="AO1910" s="30"/>
      <c r="AP1910" s="30"/>
      <c r="AQ1910" s="30"/>
      <c r="AR1910" s="30"/>
      <c r="AS1910" s="30"/>
      <c r="AT1910" s="30"/>
      <c r="AU1910" s="30"/>
      <c r="AV1910" s="30"/>
      <c r="AW1910" s="30"/>
      <c r="AX1910" s="30"/>
      <c r="AY1910" s="30"/>
      <c r="AZ1910" s="30"/>
      <c r="BA1910" s="30"/>
      <c r="BB1910" s="30"/>
      <c r="BC1910" s="30"/>
      <c r="BD1910" s="30"/>
      <c r="BE1910" s="30"/>
      <c r="BF1910" s="30"/>
      <c r="BG1910" s="30"/>
      <c r="BH1910" s="30"/>
      <c r="BI1910" s="30"/>
      <c r="BJ1910" s="30"/>
      <c r="BK1910" s="30"/>
      <c r="BL1910" s="30"/>
      <c r="BM1910" s="30"/>
      <c r="BN1910" s="30"/>
      <c r="BO1910" s="30"/>
      <c r="BP1910" s="30"/>
      <c r="BQ1910" s="30"/>
      <c r="BR1910" s="30"/>
      <c r="BS1910" s="30"/>
      <c r="BT1910" s="30"/>
      <c r="BU1910" s="30"/>
      <c r="BV1910" s="30"/>
      <c r="BW1910" s="30"/>
      <c r="BX1910" s="30"/>
      <c r="BY1910" s="30"/>
      <c r="BZ1910" s="30"/>
      <c r="CA1910" s="30"/>
      <c r="CB1910" s="30"/>
      <c r="CC1910" s="30"/>
      <c r="CD1910" s="30"/>
      <c r="CE1910" s="30"/>
      <c r="CF1910" s="30"/>
      <c r="CG1910" s="30"/>
      <c r="CH1910" s="30"/>
      <c r="CI1910" s="30"/>
      <c r="CJ1910" s="30"/>
      <c r="CK1910" s="30"/>
      <c r="CL1910" s="30"/>
      <c r="CM1910" s="30"/>
      <c r="CN1910" s="30"/>
      <c r="CO1910" s="30"/>
      <c r="CP1910" s="30"/>
      <c r="CQ1910" s="30"/>
      <c r="CR1910" s="30"/>
    </row>
    <row r="1911" spans="1:96" x14ac:dyDescent="0.25">
      <c r="A1911" s="30" t="s">
        <v>866</v>
      </c>
      <c r="B1911" s="30">
        <v>9330</v>
      </c>
      <c r="C1911" s="30" t="s">
        <v>2764</v>
      </c>
      <c r="D1911" s="30">
        <v>1550</v>
      </c>
      <c r="E1911" s="30"/>
      <c r="F1911" s="30"/>
      <c r="G1911" s="30"/>
      <c r="H1911" s="30"/>
      <c r="I1911" s="30"/>
      <c r="J1911" s="30"/>
      <c r="K1911" s="30"/>
      <c r="L1911" s="30"/>
      <c r="M1911" s="30"/>
      <c r="N1911" s="30"/>
      <c r="O1911" s="30"/>
      <c r="P1911" s="30"/>
      <c r="Q1911" s="30"/>
      <c r="R1911" s="30"/>
      <c r="S1911" s="30"/>
      <c r="T1911" s="30"/>
      <c r="U1911" s="30"/>
      <c r="V1911" s="30"/>
      <c r="W1911" s="30"/>
      <c r="X1911" s="30"/>
      <c r="Y1911" s="30"/>
      <c r="Z1911" s="30"/>
      <c r="AA1911" s="30"/>
      <c r="AB1911" s="30"/>
      <c r="AC1911" s="30"/>
      <c r="AD1911" s="30"/>
      <c r="AE1911" s="30"/>
      <c r="AF1911" s="30"/>
      <c r="AG1911" s="30"/>
      <c r="AH1911" s="30"/>
      <c r="AI1911" s="30"/>
      <c r="AJ1911" s="30"/>
      <c r="AK1911" s="30"/>
      <c r="AL1911" s="30"/>
      <c r="AM1911" s="30"/>
      <c r="AN1911" s="30"/>
      <c r="AO1911" s="30"/>
      <c r="AP1911" s="30"/>
      <c r="AQ1911" s="30"/>
      <c r="AR1911" s="30"/>
      <c r="AS1911" s="30"/>
      <c r="AT1911" s="30"/>
      <c r="AU1911" s="30"/>
      <c r="AV1911" s="30"/>
      <c r="AW1911" s="30"/>
      <c r="AX1911" s="30"/>
      <c r="AY1911" s="30"/>
      <c r="AZ1911" s="30"/>
      <c r="BA1911" s="30"/>
      <c r="BB1911" s="30"/>
      <c r="BC1911" s="30"/>
      <c r="BD1911" s="30"/>
      <c r="BE1911" s="30"/>
      <c r="BF1911" s="30"/>
      <c r="BG1911" s="30"/>
      <c r="BH1911" s="30"/>
      <c r="BI1911" s="30"/>
      <c r="BJ1911" s="30"/>
      <c r="BK1911" s="30"/>
      <c r="BL1911" s="30"/>
      <c r="BM1911" s="30"/>
      <c r="BN1911" s="30"/>
      <c r="BO1911" s="30"/>
      <c r="BP1911" s="30"/>
      <c r="BQ1911" s="30"/>
      <c r="BR1911" s="30"/>
      <c r="BS1911" s="30"/>
      <c r="BT1911" s="30"/>
      <c r="BU1911" s="30"/>
      <c r="BV1911" s="30"/>
      <c r="BW1911" s="30"/>
      <c r="BX1911" s="30"/>
      <c r="BY1911" s="30"/>
      <c r="BZ1911" s="30"/>
      <c r="CA1911" s="30"/>
      <c r="CB1911" s="30"/>
      <c r="CC1911" s="30"/>
      <c r="CD1911" s="30"/>
      <c r="CE1911" s="30"/>
      <c r="CF1911" s="30"/>
      <c r="CG1911" s="30"/>
      <c r="CH1911" s="30"/>
      <c r="CI1911" s="30"/>
      <c r="CJ1911" s="30"/>
      <c r="CK1911" s="30"/>
      <c r="CL1911" s="30"/>
      <c r="CM1911" s="30"/>
      <c r="CN1911" s="30"/>
      <c r="CO1911" s="30"/>
      <c r="CP1911" s="30"/>
      <c r="CQ1911" s="30"/>
      <c r="CR1911" s="30"/>
    </row>
    <row r="1912" spans="1:96" x14ac:dyDescent="0.25">
      <c r="A1912" s="30" t="s">
        <v>867</v>
      </c>
      <c r="B1912" s="30">
        <v>9328</v>
      </c>
      <c r="C1912" s="30" t="s">
        <v>2666</v>
      </c>
      <c r="D1912" s="30">
        <v>1420</v>
      </c>
      <c r="E1912" s="30"/>
      <c r="F1912" s="30"/>
      <c r="G1912" s="30"/>
      <c r="H1912" s="30"/>
      <c r="I1912" s="30"/>
      <c r="J1912" s="30"/>
      <c r="K1912" s="30"/>
      <c r="L1912" s="30"/>
      <c r="M1912" s="30"/>
      <c r="N1912" s="30"/>
      <c r="O1912" s="30"/>
      <c r="P1912" s="30"/>
      <c r="Q1912" s="30"/>
      <c r="R1912" s="30"/>
      <c r="S1912" s="30"/>
      <c r="T1912" s="30"/>
      <c r="U1912" s="30"/>
      <c r="V1912" s="30"/>
      <c r="W1912" s="30"/>
      <c r="X1912" s="30"/>
      <c r="Y1912" s="30"/>
      <c r="Z1912" s="30"/>
      <c r="AA1912" s="30"/>
      <c r="AB1912" s="30"/>
      <c r="AC1912" s="30"/>
      <c r="AD1912" s="30"/>
      <c r="AE1912" s="30"/>
      <c r="AF1912" s="30"/>
      <c r="AG1912" s="30"/>
      <c r="AH1912" s="30"/>
      <c r="AI1912" s="30"/>
      <c r="AJ1912" s="30"/>
      <c r="AK1912" s="30"/>
      <c r="AL1912" s="30"/>
      <c r="AM1912" s="30"/>
      <c r="AN1912" s="30"/>
      <c r="AO1912" s="30"/>
      <c r="AP1912" s="30"/>
      <c r="AQ1912" s="30"/>
      <c r="AR1912" s="30"/>
      <c r="AS1912" s="30"/>
      <c r="AT1912" s="30"/>
      <c r="AU1912" s="30"/>
      <c r="AV1912" s="30"/>
      <c r="AW1912" s="30"/>
      <c r="AX1912" s="30"/>
      <c r="AY1912" s="30"/>
      <c r="AZ1912" s="30"/>
      <c r="BA1912" s="30"/>
      <c r="BB1912" s="30"/>
      <c r="BC1912" s="30"/>
      <c r="BD1912" s="30"/>
      <c r="BE1912" s="30"/>
      <c r="BF1912" s="30"/>
      <c r="BG1912" s="30"/>
      <c r="BH1912" s="30"/>
      <c r="BI1912" s="30"/>
      <c r="BJ1912" s="30"/>
      <c r="BK1912" s="30"/>
      <c r="BL1912" s="30"/>
      <c r="BM1912" s="30"/>
      <c r="BN1912" s="30"/>
      <c r="BO1912" s="30"/>
      <c r="BP1912" s="30"/>
      <c r="BQ1912" s="30"/>
      <c r="BR1912" s="30"/>
      <c r="BS1912" s="30"/>
      <c r="BT1912" s="30"/>
      <c r="BU1912" s="30"/>
      <c r="BV1912" s="30"/>
      <c r="BW1912" s="30"/>
      <c r="BX1912" s="30"/>
      <c r="BY1912" s="30"/>
      <c r="BZ1912" s="30"/>
      <c r="CA1912" s="30"/>
      <c r="CB1912" s="30"/>
      <c r="CC1912" s="30"/>
      <c r="CD1912" s="30"/>
      <c r="CE1912" s="30"/>
      <c r="CF1912" s="30"/>
      <c r="CG1912" s="30"/>
      <c r="CH1912" s="30"/>
      <c r="CI1912" s="30"/>
      <c r="CJ1912" s="30"/>
      <c r="CK1912" s="30"/>
      <c r="CL1912" s="30"/>
      <c r="CM1912" s="30"/>
      <c r="CN1912" s="30"/>
      <c r="CO1912" s="30"/>
      <c r="CP1912" s="30"/>
      <c r="CQ1912" s="30"/>
      <c r="CR1912" s="30"/>
    </row>
    <row r="1913" spans="1:96" x14ac:dyDescent="0.25">
      <c r="A1913" s="30" t="s">
        <v>868</v>
      </c>
      <c r="B1913" s="30">
        <v>9334</v>
      </c>
      <c r="C1913" s="30" t="s">
        <v>2906</v>
      </c>
      <c r="D1913" s="30">
        <v>990</v>
      </c>
      <c r="E1913" s="30"/>
      <c r="F1913" s="30"/>
      <c r="G1913" s="30"/>
      <c r="H1913" s="30"/>
      <c r="I1913" s="30"/>
      <c r="J1913" s="30"/>
      <c r="K1913" s="30"/>
      <c r="L1913" s="30"/>
      <c r="M1913" s="30"/>
      <c r="N1913" s="30"/>
      <c r="O1913" s="30"/>
      <c r="P1913" s="30"/>
      <c r="Q1913" s="30"/>
      <c r="R1913" s="30"/>
      <c r="S1913" s="30"/>
      <c r="T1913" s="30"/>
      <c r="U1913" s="30"/>
      <c r="V1913" s="30"/>
      <c r="W1913" s="30"/>
      <c r="X1913" s="30"/>
      <c r="Y1913" s="30"/>
      <c r="Z1913" s="30"/>
      <c r="AA1913" s="30"/>
      <c r="AB1913" s="30"/>
      <c r="AC1913" s="30"/>
      <c r="AD1913" s="30"/>
      <c r="AE1913" s="30"/>
      <c r="AF1913" s="30"/>
      <c r="AG1913" s="30"/>
      <c r="AH1913" s="30"/>
      <c r="AI1913" s="30"/>
      <c r="AJ1913" s="30"/>
      <c r="AK1913" s="30"/>
      <c r="AL1913" s="30"/>
      <c r="AM1913" s="30"/>
      <c r="AN1913" s="30"/>
      <c r="AO1913" s="30"/>
      <c r="AP1913" s="30"/>
      <c r="AQ1913" s="30"/>
      <c r="AR1913" s="30"/>
      <c r="AS1913" s="30"/>
      <c r="AT1913" s="30"/>
      <c r="AU1913" s="30"/>
      <c r="AV1913" s="30"/>
      <c r="AW1913" s="30"/>
      <c r="AX1913" s="30"/>
      <c r="AY1913" s="30"/>
      <c r="AZ1913" s="30"/>
      <c r="BA1913" s="30"/>
      <c r="BB1913" s="30"/>
      <c r="BC1913" s="30"/>
      <c r="BD1913" s="30"/>
      <c r="BE1913" s="30"/>
      <c r="BF1913" s="30"/>
      <c r="BG1913" s="30"/>
      <c r="BH1913" s="30"/>
      <c r="BI1913" s="30"/>
      <c r="BJ1913" s="30"/>
      <c r="BK1913" s="30"/>
      <c r="BL1913" s="30"/>
      <c r="BM1913" s="30"/>
      <c r="BN1913" s="30"/>
      <c r="BO1913" s="30"/>
      <c r="BP1913" s="30"/>
      <c r="BQ1913" s="30"/>
      <c r="BR1913" s="30"/>
      <c r="BS1913" s="30"/>
      <c r="BT1913" s="30"/>
      <c r="BU1913" s="30"/>
      <c r="BV1913" s="30"/>
      <c r="BW1913" s="30"/>
      <c r="BX1913" s="30"/>
      <c r="BY1913" s="30"/>
      <c r="BZ1913" s="30"/>
      <c r="CA1913" s="30"/>
      <c r="CB1913" s="30"/>
      <c r="CC1913" s="30"/>
      <c r="CD1913" s="30"/>
      <c r="CE1913" s="30"/>
      <c r="CF1913" s="30"/>
      <c r="CG1913" s="30"/>
      <c r="CH1913" s="30"/>
      <c r="CI1913" s="30"/>
      <c r="CJ1913" s="30"/>
      <c r="CK1913" s="30"/>
      <c r="CL1913" s="30"/>
      <c r="CM1913" s="30"/>
      <c r="CN1913" s="30"/>
      <c r="CO1913" s="30"/>
      <c r="CP1913" s="30"/>
      <c r="CQ1913" s="30"/>
      <c r="CR1913" s="30"/>
    </row>
    <row r="1914" spans="1:96" x14ac:dyDescent="0.25">
      <c r="A1914" s="30" t="s">
        <v>869</v>
      </c>
      <c r="B1914" s="30">
        <v>9610</v>
      </c>
      <c r="C1914" s="30" t="s">
        <v>2644</v>
      </c>
      <c r="D1914" s="30">
        <v>1000</v>
      </c>
      <c r="E1914" s="30"/>
      <c r="F1914" s="30"/>
      <c r="G1914" s="30"/>
      <c r="H1914" s="30"/>
      <c r="I1914" s="30"/>
      <c r="J1914" s="30"/>
      <c r="K1914" s="30"/>
      <c r="L1914" s="30"/>
      <c r="M1914" s="30"/>
      <c r="N1914" s="30"/>
      <c r="O1914" s="30"/>
      <c r="P1914" s="30"/>
      <c r="Q1914" s="30"/>
      <c r="R1914" s="30"/>
      <c r="S1914" s="30"/>
      <c r="T1914" s="30"/>
      <c r="U1914" s="30"/>
      <c r="V1914" s="30"/>
      <c r="W1914" s="30"/>
      <c r="X1914" s="30"/>
      <c r="Y1914" s="30"/>
      <c r="Z1914" s="30"/>
      <c r="AA1914" s="30"/>
      <c r="AB1914" s="30"/>
      <c r="AC1914" s="30"/>
      <c r="AD1914" s="30"/>
      <c r="AE1914" s="30"/>
      <c r="AF1914" s="30"/>
      <c r="AG1914" s="30"/>
      <c r="AH1914" s="30"/>
      <c r="AI1914" s="30"/>
      <c r="AJ1914" s="30"/>
      <c r="AK1914" s="30"/>
      <c r="AL1914" s="30"/>
      <c r="AM1914" s="30"/>
      <c r="AN1914" s="30"/>
      <c r="AO1914" s="30"/>
      <c r="AP1914" s="30"/>
      <c r="AQ1914" s="30"/>
      <c r="AR1914" s="30"/>
      <c r="AS1914" s="30"/>
      <c r="AT1914" s="30"/>
      <c r="AU1914" s="30"/>
      <c r="AV1914" s="30"/>
      <c r="AW1914" s="30"/>
      <c r="AX1914" s="30"/>
      <c r="AY1914" s="30"/>
      <c r="AZ1914" s="30"/>
      <c r="BA1914" s="30"/>
      <c r="BB1914" s="30"/>
      <c r="BC1914" s="30"/>
      <c r="BD1914" s="30"/>
      <c r="BE1914" s="30"/>
      <c r="BF1914" s="30"/>
      <c r="BG1914" s="30"/>
      <c r="BH1914" s="30"/>
      <c r="BI1914" s="30"/>
      <c r="BJ1914" s="30"/>
      <c r="BK1914" s="30"/>
      <c r="BL1914" s="30"/>
      <c r="BM1914" s="30"/>
      <c r="BN1914" s="30"/>
      <c r="BO1914" s="30"/>
      <c r="BP1914" s="30"/>
      <c r="BQ1914" s="30"/>
      <c r="BR1914" s="30"/>
      <c r="BS1914" s="30"/>
      <c r="BT1914" s="30"/>
      <c r="BU1914" s="30"/>
      <c r="BV1914" s="30"/>
      <c r="BW1914" s="30"/>
      <c r="BX1914" s="30"/>
      <c r="BY1914" s="30"/>
      <c r="BZ1914" s="30"/>
      <c r="CA1914" s="30"/>
      <c r="CB1914" s="30"/>
      <c r="CC1914" s="30"/>
      <c r="CD1914" s="30"/>
      <c r="CE1914" s="30"/>
      <c r="CF1914" s="30"/>
      <c r="CG1914" s="30"/>
      <c r="CH1914" s="30"/>
      <c r="CI1914" s="30"/>
      <c r="CJ1914" s="30"/>
      <c r="CK1914" s="30"/>
      <c r="CL1914" s="30"/>
      <c r="CM1914" s="30"/>
      <c r="CN1914" s="30"/>
      <c r="CO1914" s="30"/>
      <c r="CP1914" s="30"/>
      <c r="CQ1914" s="30"/>
      <c r="CR1914" s="30"/>
    </row>
    <row r="1915" spans="1:96" x14ac:dyDescent="0.25">
      <c r="A1915" s="30" t="s">
        <v>870</v>
      </c>
      <c r="B1915" s="30">
        <v>504</v>
      </c>
      <c r="C1915" s="30" t="s">
        <v>2653</v>
      </c>
      <c r="D1915" s="30">
        <v>10</v>
      </c>
      <c r="E1915" s="30"/>
      <c r="F1915" s="30"/>
      <c r="G1915" s="30"/>
      <c r="H1915" s="30"/>
      <c r="I1915" s="30"/>
      <c r="J1915" s="30"/>
      <c r="K1915" s="30"/>
      <c r="L1915" s="30"/>
      <c r="M1915" s="30"/>
      <c r="N1915" s="30"/>
      <c r="O1915" s="30"/>
      <c r="P1915" s="30"/>
      <c r="Q1915" s="30"/>
      <c r="R1915" s="30"/>
      <c r="S1915" s="30"/>
      <c r="T1915" s="30"/>
      <c r="U1915" s="30"/>
      <c r="V1915" s="30"/>
      <c r="W1915" s="30"/>
      <c r="X1915" s="30"/>
      <c r="Y1915" s="30"/>
      <c r="Z1915" s="30"/>
      <c r="AA1915" s="30"/>
      <c r="AB1915" s="30"/>
      <c r="AC1915" s="30"/>
      <c r="AD1915" s="30"/>
      <c r="AE1915" s="30"/>
      <c r="AF1915" s="30"/>
      <c r="AG1915" s="30"/>
      <c r="AH1915" s="30"/>
      <c r="AI1915" s="30"/>
      <c r="AJ1915" s="30"/>
      <c r="AK1915" s="30"/>
      <c r="AL1915" s="30"/>
      <c r="AM1915" s="30"/>
      <c r="AN1915" s="30"/>
      <c r="AO1915" s="30"/>
      <c r="AP1915" s="30"/>
      <c r="AQ1915" s="30"/>
      <c r="AR1915" s="30"/>
      <c r="AS1915" s="30"/>
      <c r="AT1915" s="30"/>
      <c r="AU1915" s="30"/>
      <c r="AV1915" s="30"/>
      <c r="AW1915" s="30"/>
      <c r="AX1915" s="30"/>
      <c r="AY1915" s="30"/>
      <c r="AZ1915" s="30"/>
      <c r="BA1915" s="30"/>
      <c r="BB1915" s="30"/>
      <c r="BC1915" s="30"/>
      <c r="BD1915" s="30"/>
      <c r="BE1915" s="30"/>
      <c r="BF1915" s="30"/>
      <c r="BG1915" s="30"/>
      <c r="BH1915" s="30"/>
      <c r="BI1915" s="30"/>
      <c r="BJ1915" s="30"/>
      <c r="BK1915" s="30"/>
      <c r="BL1915" s="30"/>
      <c r="BM1915" s="30"/>
      <c r="BN1915" s="30"/>
      <c r="BO1915" s="30"/>
      <c r="BP1915" s="30"/>
      <c r="BQ1915" s="30"/>
      <c r="BR1915" s="30"/>
      <c r="BS1915" s="30"/>
      <c r="BT1915" s="30"/>
      <c r="BU1915" s="30"/>
      <c r="BV1915" s="30"/>
      <c r="BW1915" s="30"/>
      <c r="BX1915" s="30"/>
      <c r="BY1915" s="30"/>
      <c r="BZ1915" s="30"/>
      <c r="CA1915" s="30"/>
      <c r="CB1915" s="30"/>
      <c r="CC1915" s="30"/>
      <c r="CD1915" s="30"/>
      <c r="CE1915" s="30"/>
      <c r="CF1915" s="30"/>
      <c r="CG1915" s="30"/>
      <c r="CH1915" s="30"/>
      <c r="CI1915" s="30"/>
      <c r="CJ1915" s="30"/>
      <c r="CK1915" s="30"/>
      <c r="CL1915" s="30"/>
      <c r="CM1915" s="30"/>
      <c r="CN1915" s="30"/>
      <c r="CO1915" s="30"/>
      <c r="CP1915" s="30"/>
      <c r="CQ1915" s="30"/>
      <c r="CR1915" s="30"/>
    </row>
    <row r="1916" spans="1:96" x14ac:dyDescent="0.25">
      <c r="A1916" s="30" t="s">
        <v>871</v>
      </c>
      <c r="B1916" s="30">
        <v>9342</v>
      </c>
      <c r="C1916" s="30" t="s">
        <v>2666</v>
      </c>
      <c r="D1916" s="30">
        <v>1420</v>
      </c>
      <c r="E1916" s="30"/>
      <c r="F1916" s="30"/>
      <c r="G1916" s="30"/>
      <c r="H1916" s="30"/>
      <c r="I1916" s="30"/>
      <c r="J1916" s="30"/>
      <c r="K1916" s="30"/>
      <c r="L1916" s="30"/>
      <c r="M1916" s="30"/>
      <c r="N1916" s="30"/>
      <c r="O1916" s="30"/>
      <c r="P1916" s="30"/>
      <c r="Q1916" s="30"/>
      <c r="R1916" s="30"/>
      <c r="S1916" s="30"/>
      <c r="T1916" s="30"/>
      <c r="U1916" s="30"/>
      <c r="V1916" s="30"/>
      <c r="W1916" s="30"/>
      <c r="X1916" s="30"/>
      <c r="Y1916" s="30"/>
      <c r="Z1916" s="30"/>
      <c r="AA1916" s="30"/>
      <c r="AB1916" s="30"/>
      <c r="AC1916" s="30"/>
      <c r="AD1916" s="30"/>
      <c r="AE1916" s="30"/>
      <c r="AF1916" s="30"/>
      <c r="AG1916" s="30"/>
      <c r="AH1916" s="30"/>
      <c r="AI1916" s="30"/>
      <c r="AJ1916" s="30"/>
      <c r="AK1916" s="30"/>
      <c r="AL1916" s="30"/>
      <c r="AM1916" s="30"/>
      <c r="AN1916" s="30"/>
      <c r="AO1916" s="30"/>
      <c r="AP1916" s="30"/>
      <c r="AQ1916" s="30"/>
      <c r="AR1916" s="30"/>
      <c r="AS1916" s="30"/>
      <c r="AT1916" s="30"/>
      <c r="AU1916" s="30"/>
      <c r="AV1916" s="30"/>
      <c r="AW1916" s="30"/>
      <c r="AX1916" s="30"/>
      <c r="AY1916" s="30"/>
      <c r="AZ1916" s="30"/>
      <c r="BA1916" s="30"/>
      <c r="BB1916" s="30"/>
      <c r="BC1916" s="30"/>
      <c r="BD1916" s="30"/>
      <c r="BE1916" s="30"/>
      <c r="BF1916" s="30"/>
      <c r="BG1916" s="30"/>
      <c r="BH1916" s="30"/>
      <c r="BI1916" s="30"/>
      <c r="BJ1916" s="30"/>
      <c r="BK1916" s="30"/>
      <c r="BL1916" s="30"/>
      <c r="BM1916" s="30"/>
      <c r="BN1916" s="30"/>
      <c r="BO1916" s="30"/>
      <c r="BP1916" s="30"/>
      <c r="BQ1916" s="30"/>
      <c r="BR1916" s="30"/>
      <c r="BS1916" s="30"/>
      <c r="BT1916" s="30"/>
      <c r="BU1916" s="30"/>
      <c r="BV1916" s="30"/>
      <c r="BW1916" s="30"/>
      <c r="BX1916" s="30"/>
      <c r="BY1916" s="30"/>
      <c r="BZ1916" s="30"/>
      <c r="CA1916" s="30"/>
      <c r="CB1916" s="30"/>
      <c r="CC1916" s="30"/>
      <c r="CD1916" s="30"/>
      <c r="CE1916" s="30"/>
      <c r="CF1916" s="30"/>
      <c r="CG1916" s="30"/>
      <c r="CH1916" s="30"/>
      <c r="CI1916" s="30"/>
      <c r="CJ1916" s="30"/>
      <c r="CK1916" s="30"/>
      <c r="CL1916" s="30"/>
      <c r="CM1916" s="30"/>
      <c r="CN1916" s="30"/>
      <c r="CO1916" s="30"/>
      <c r="CP1916" s="30"/>
      <c r="CQ1916" s="30"/>
      <c r="CR1916" s="30"/>
    </row>
    <row r="1917" spans="1:96" x14ac:dyDescent="0.25">
      <c r="A1917" s="30" t="s">
        <v>872</v>
      </c>
      <c r="B1917" s="30">
        <v>9347</v>
      </c>
      <c r="C1917" s="30" t="s">
        <v>2883</v>
      </c>
      <c r="D1917" s="30">
        <v>3090</v>
      </c>
      <c r="E1917" s="30"/>
      <c r="F1917" s="30"/>
      <c r="G1917" s="30"/>
      <c r="H1917" s="30"/>
      <c r="I1917" s="30"/>
      <c r="J1917" s="30"/>
      <c r="K1917" s="30"/>
      <c r="L1917" s="30"/>
      <c r="M1917" s="30"/>
      <c r="N1917" s="30"/>
      <c r="O1917" s="30"/>
      <c r="P1917" s="30"/>
      <c r="Q1917" s="30"/>
      <c r="R1917" s="30"/>
      <c r="S1917" s="30"/>
      <c r="T1917" s="30"/>
      <c r="U1917" s="30"/>
      <c r="V1917" s="30"/>
      <c r="W1917" s="30"/>
      <c r="X1917" s="30"/>
      <c r="Y1917" s="30"/>
      <c r="Z1917" s="30"/>
      <c r="AA1917" s="30"/>
      <c r="AB1917" s="30"/>
      <c r="AC1917" s="30"/>
      <c r="AD1917" s="30"/>
      <c r="AE1917" s="30"/>
      <c r="AF1917" s="30"/>
      <c r="AG1917" s="30"/>
      <c r="AH1917" s="30"/>
      <c r="AI1917" s="30"/>
      <c r="AJ1917" s="30"/>
      <c r="AK1917" s="30"/>
      <c r="AL1917" s="30"/>
      <c r="AM1917" s="30"/>
      <c r="AN1917" s="30"/>
      <c r="AO1917" s="30"/>
      <c r="AP1917" s="30"/>
      <c r="AQ1917" s="30"/>
      <c r="AR1917" s="30"/>
      <c r="AS1917" s="30"/>
      <c r="AT1917" s="30"/>
      <c r="AU1917" s="30"/>
      <c r="AV1917" s="30"/>
      <c r="AW1917" s="30"/>
      <c r="AX1917" s="30"/>
      <c r="AY1917" s="30"/>
      <c r="AZ1917" s="30"/>
      <c r="BA1917" s="30"/>
      <c r="BB1917" s="30"/>
      <c r="BC1917" s="30"/>
      <c r="BD1917" s="30"/>
      <c r="BE1917" s="30"/>
      <c r="BF1917" s="30"/>
      <c r="BG1917" s="30"/>
      <c r="BH1917" s="30"/>
      <c r="BI1917" s="30"/>
      <c r="BJ1917" s="30"/>
      <c r="BK1917" s="30"/>
      <c r="BL1917" s="30"/>
      <c r="BM1917" s="30"/>
      <c r="BN1917" s="30"/>
      <c r="BO1917" s="30"/>
      <c r="BP1917" s="30"/>
      <c r="BQ1917" s="30"/>
      <c r="BR1917" s="30"/>
      <c r="BS1917" s="30"/>
      <c r="BT1917" s="30"/>
      <c r="BU1917" s="30"/>
      <c r="BV1917" s="30"/>
      <c r="BW1917" s="30"/>
      <c r="BX1917" s="30"/>
      <c r="BY1917" s="30"/>
      <c r="BZ1917" s="30"/>
      <c r="CA1917" s="30"/>
      <c r="CB1917" s="30"/>
      <c r="CC1917" s="30"/>
      <c r="CD1917" s="30"/>
      <c r="CE1917" s="30"/>
      <c r="CF1917" s="30"/>
      <c r="CG1917" s="30"/>
      <c r="CH1917" s="30"/>
      <c r="CI1917" s="30"/>
      <c r="CJ1917" s="30"/>
      <c r="CK1917" s="30"/>
      <c r="CL1917" s="30"/>
      <c r="CM1917" s="30"/>
      <c r="CN1917" s="30"/>
      <c r="CO1917" s="30"/>
      <c r="CP1917" s="30"/>
      <c r="CQ1917" s="30"/>
      <c r="CR1917" s="30"/>
    </row>
    <row r="1918" spans="1:96" x14ac:dyDescent="0.25">
      <c r="A1918" s="30" t="s">
        <v>873</v>
      </c>
      <c r="B1918" s="30">
        <v>1446</v>
      </c>
      <c r="C1918" s="30" t="s">
        <v>2883</v>
      </c>
      <c r="D1918" s="30">
        <v>3090</v>
      </c>
      <c r="E1918" s="30"/>
      <c r="F1918" s="30"/>
      <c r="G1918" s="30"/>
      <c r="H1918" s="30"/>
      <c r="I1918" s="30"/>
      <c r="J1918" s="30"/>
      <c r="K1918" s="30"/>
      <c r="L1918" s="30"/>
      <c r="M1918" s="30"/>
      <c r="N1918" s="30"/>
      <c r="O1918" s="30"/>
      <c r="P1918" s="30"/>
      <c r="Q1918" s="30"/>
      <c r="R1918" s="30"/>
      <c r="S1918" s="30"/>
      <c r="T1918" s="30"/>
      <c r="U1918" s="30"/>
      <c r="V1918" s="30"/>
      <c r="W1918" s="30"/>
      <c r="X1918" s="30"/>
      <c r="Y1918" s="30"/>
      <c r="Z1918" s="30"/>
      <c r="AA1918" s="30"/>
      <c r="AB1918" s="30"/>
      <c r="AC1918" s="30"/>
      <c r="AD1918" s="30"/>
      <c r="AE1918" s="30"/>
      <c r="AF1918" s="30"/>
      <c r="AG1918" s="30"/>
      <c r="AH1918" s="30"/>
      <c r="AI1918" s="30"/>
      <c r="AJ1918" s="30"/>
      <c r="AK1918" s="30"/>
      <c r="AL1918" s="30"/>
      <c r="AM1918" s="30"/>
      <c r="AN1918" s="30"/>
      <c r="AO1918" s="30"/>
      <c r="AP1918" s="30"/>
      <c r="AQ1918" s="30"/>
      <c r="AR1918" s="30"/>
      <c r="AS1918" s="30"/>
      <c r="AT1918" s="30"/>
      <c r="AU1918" s="30"/>
      <c r="AV1918" s="30"/>
      <c r="AW1918" s="30"/>
      <c r="AX1918" s="30"/>
      <c r="AY1918" s="30"/>
      <c r="AZ1918" s="30"/>
      <c r="BA1918" s="30"/>
      <c r="BB1918" s="30"/>
      <c r="BC1918" s="30"/>
      <c r="BD1918" s="30"/>
      <c r="BE1918" s="30"/>
      <c r="BF1918" s="30"/>
      <c r="BG1918" s="30"/>
      <c r="BH1918" s="30"/>
      <c r="BI1918" s="30"/>
      <c r="BJ1918" s="30"/>
      <c r="BK1918" s="30"/>
      <c r="BL1918" s="30"/>
      <c r="BM1918" s="30"/>
      <c r="BN1918" s="30"/>
      <c r="BO1918" s="30"/>
      <c r="BP1918" s="30"/>
      <c r="BQ1918" s="30"/>
      <c r="BR1918" s="30"/>
      <c r="BS1918" s="30"/>
      <c r="BT1918" s="30"/>
      <c r="BU1918" s="30"/>
      <c r="BV1918" s="30"/>
      <c r="BW1918" s="30"/>
      <c r="BX1918" s="30"/>
      <c r="BY1918" s="30"/>
      <c r="BZ1918" s="30"/>
      <c r="CA1918" s="30"/>
      <c r="CB1918" s="30"/>
      <c r="CC1918" s="30"/>
      <c r="CD1918" s="30"/>
      <c r="CE1918" s="30"/>
      <c r="CF1918" s="30"/>
      <c r="CG1918" s="30"/>
      <c r="CH1918" s="30"/>
      <c r="CI1918" s="30"/>
      <c r="CJ1918" s="30"/>
      <c r="CK1918" s="30"/>
      <c r="CL1918" s="30"/>
      <c r="CM1918" s="30"/>
      <c r="CN1918" s="30"/>
      <c r="CO1918" s="30"/>
      <c r="CP1918" s="30"/>
      <c r="CQ1918" s="30"/>
      <c r="CR1918" s="30"/>
    </row>
    <row r="1919" spans="1:96" x14ac:dyDescent="0.25">
      <c r="A1919" s="30" t="s">
        <v>874</v>
      </c>
      <c r="B1919" s="30">
        <v>9352</v>
      </c>
      <c r="C1919" s="30" t="s">
        <v>3000</v>
      </c>
      <c r="D1919" s="30">
        <v>2505</v>
      </c>
      <c r="E1919" s="30"/>
      <c r="F1919" s="30"/>
      <c r="G1919" s="30"/>
      <c r="H1919" s="30"/>
      <c r="I1919" s="30"/>
      <c r="J1919" s="30"/>
      <c r="K1919" s="30"/>
      <c r="L1919" s="30"/>
      <c r="M1919" s="30"/>
      <c r="N1919" s="30"/>
      <c r="O1919" s="30"/>
      <c r="P1919" s="30"/>
      <c r="Q1919" s="30"/>
      <c r="R1919" s="30"/>
      <c r="S1919" s="30"/>
      <c r="T1919" s="30"/>
      <c r="U1919" s="30"/>
      <c r="V1919" s="30"/>
      <c r="W1919" s="30"/>
      <c r="X1919" s="30"/>
      <c r="Y1919" s="30"/>
      <c r="Z1919" s="30"/>
      <c r="AA1919" s="30"/>
      <c r="AB1919" s="30"/>
      <c r="AC1919" s="30"/>
      <c r="AD1919" s="30"/>
      <c r="AE1919" s="30"/>
      <c r="AF1919" s="30"/>
      <c r="AG1919" s="30"/>
      <c r="AH1919" s="30"/>
      <c r="AI1919" s="30"/>
      <c r="AJ1919" s="30"/>
      <c r="AK1919" s="30"/>
      <c r="AL1919" s="30"/>
      <c r="AM1919" s="30"/>
      <c r="AN1919" s="30"/>
      <c r="AO1919" s="30"/>
      <c r="AP1919" s="30"/>
      <c r="AQ1919" s="30"/>
      <c r="AR1919" s="30"/>
      <c r="AS1919" s="30"/>
      <c r="AT1919" s="30"/>
      <c r="AU1919" s="30"/>
      <c r="AV1919" s="30"/>
      <c r="AW1919" s="30"/>
      <c r="AX1919" s="30"/>
      <c r="AY1919" s="30"/>
      <c r="AZ1919" s="30"/>
      <c r="BA1919" s="30"/>
      <c r="BB1919" s="30"/>
      <c r="BC1919" s="30"/>
      <c r="BD1919" s="30"/>
      <c r="BE1919" s="30"/>
      <c r="BF1919" s="30"/>
      <c r="BG1919" s="30"/>
      <c r="BH1919" s="30"/>
      <c r="BI1919" s="30"/>
      <c r="BJ1919" s="30"/>
      <c r="BK1919" s="30"/>
      <c r="BL1919" s="30"/>
      <c r="BM1919" s="30"/>
      <c r="BN1919" s="30"/>
      <c r="BO1919" s="30"/>
      <c r="BP1919" s="30"/>
      <c r="BQ1919" s="30"/>
      <c r="BR1919" s="30"/>
      <c r="BS1919" s="30"/>
      <c r="BT1919" s="30"/>
      <c r="BU1919" s="30"/>
      <c r="BV1919" s="30"/>
      <c r="BW1919" s="30"/>
      <c r="BX1919" s="30"/>
      <c r="BY1919" s="30"/>
      <c r="BZ1919" s="30"/>
      <c r="CA1919" s="30"/>
      <c r="CB1919" s="30"/>
      <c r="CC1919" s="30"/>
      <c r="CD1919" s="30"/>
      <c r="CE1919" s="30"/>
      <c r="CF1919" s="30"/>
      <c r="CG1919" s="30"/>
      <c r="CH1919" s="30"/>
      <c r="CI1919" s="30"/>
      <c r="CJ1919" s="30"/>
      <c r="CK1919" s="30"/>
      <c r="CL1919" s="30"/>
      <c r="CM1919" s="30"/>
      <c r="CN1919" s="30"/>
      <c r="CO1919" s="30"/>
      <c r="CP1919" s="30"/>
      <c r="CQ1919" s="30"/>
      <c r="CR1919" s="30"/>
    </row>
    <row r="1920" spans="1:96" x14ac:dyDescent="0.25">
      <c r="A1920" s="30" t="s">
        <v>875</v>
      </c>
      <c r="B1920" s="30">
        <v>9360</v>
      </c>
      <c r="C1920" s="30" t="s">
        <v>3000</v>
      </c>
      <c r="D1920" s="30">
        <v>2505</v>
      </c>
      <c r="E1920" s="30"/>
      <c r="F1920" s="30"/>
      <c r="G1920" s="30"/>
      <c r="H1920" s="30"/>
      <c r="I1920" s="30"/>
      <c r="J1920" s="30"/>
      <c r="K1920" s="30"/>
      <c r="L1920" s="30"/>
      <c r="M1920" s="30"/>
      <c r="N1920" s="30"/>
      <c r="O1920" s="30"/>
      <c r="P1920" s="30"/>
      <c r="Q1920" s="30"/>
      <c r="R1920" s="30"/>
      <c r="S1920" s="30"/>
      <c r="T1920" s="30"/>
      <c r="U1920" s="30"/>
      <c r="V1920" s="30"/>
      <c r="W1920" s="30"/>
      <c r="X1920" s="30"/>
      <c r="Y1920" s="30"/>
      <c r="Z1920" s="30"/>
      <c r="AA1920" s="30"/>
      <c r="AB1920" s="30"/>
      <c r="AC1920" s="30"/>
      <c r="AD1920" s="30"/>
      <c r="AE1920" s="30"/>
      <c r="AF1920" s="30"/>
      <c r="AG1920" s="30"/>
      <c r="AH1920" s="30"/>
      <c r="AI1920" s="30"/>
      <c r="AJ1920" s="30"/>
      <c r="AK1920" s="30"/>
      <c r="AL1920" s="30"/>
      <c r="AM1920" s="30"/>
      <c r="AN1920" s="30"/>
      <c r="AO1920" s="30"/>
      <c r="AP1920" s="30"/>
      <c r="AQ1920" s="30"/>
      <c r="AR1920" s="30"/>
      <c r="AS1920" s="30"/>
      <c r="AT1920" s="30"/>
      <c r="AU1920" s="30"/>
      <c r="AV1920" s="30"/>
      <c r="AW1920" s="30"/>
      <c r="AX1920" s="30"/>
      <c r="AY1920" s="30"/>
      <c r="AZ1920" s="30"/>
      <c r="BA1920" s="30"/>
      <c r="BB1920" s="30"/>
      <c r="BC1920" s="30"/>
      <c r="BD1920" s="30"/>
      <c r="BE1920" s="30"/>
      <c r="BF1920" s="30"/>
      <c r="BG1920" s="30"/>
      <c r="BH1920" s="30"/>
      <c r="BI1920" s="30"/>
      <c r="BJ1920" s="30"/>
      <c r="BK1920" s="30"/>
      <c r="BL1920" s="30"/>
      <c r="BM1920" s="30"/>
      <c r="BN1920" s="30"/>
      <c r="BO1920" s="30"/>
      <c r="BP1920" s="30"/>
      <c r="BQ1920" s="30"/>
      <c r="BR1920" s="30"/>
      <c r="BS1920" s="30"/>
      <c r="BT1920" s="30"/>
      <c r="BU1920" s="30"/>
      <c r="BV1920" s="30"/>
      <c r="BW1920" s="30"/>
      <c r="BX1920" s="30"/>
      <c r="BY1920" s="30"/>
      <c r="BZ1920" s="30"/>
      <c r="CA1920" s="30"/>
      <c r="CB1920" s="30"/>
      <c r="CC1920" s="30"/>
      <c r="CD1920" s="30"/>
      <c r="CE1920" s="30"/>
      <c r="CF1920" s="30"/>
      <c r="CG1920" s="30"/>
      <c r="CH1920" s="30"/>
      <c r="CI1920" s="30"/>
      <c r="CJ1920" s="30"/>
      <c r="CK1920" s="30"/>
      <c r="CL1920" s="30"/>
      <c r="CM1920" s="30"/>
      <c r="CN1920" s="30"/>
      <c r="CO1920" s="30"/>
      <c r="CP1920" s="30"/>
      <c r="CQ1920" s="30"/>
      <c r="CR1920" s="30"/>
    </row>
    <row r="1921" spans="1:96" x14ac:dyDescent="0.25">
      <c r="A1921" s="30" t="s">
        <v>876</v>
      </c>
      <c r="B1921" s="30">
        <v>9356</v>
      </c>
      <c r="C1921" s="30" t="s">
        <v>3000</v>
      </c>
      <c r="D1921" s="30">
        <v>2505</v>
      </c>
      <c r="E1921" s="30"/>
      <c r="F1921" s="30"/>
      <c r="G1921" s="30"/>
      <c r="H1921" s="30"/>
      <c r="I1921" s="30"/>
      <c r="J1921" s="30"/>
      <c r="K1921" s="30"/>
      <c r="L1921" s="30"/>
      <c r="M1921" s="30"/>
      <c r="N1921" s="30"/>
      <c r="O1921" s="30"/>
      <c r="P1921" s="30"/>
      <c r="Q1921" s="30"/>
      <c r="R1921" s="30"/>
      <c r="S1921" s="30"/>
      <c r="T1921" s="30"/>
      <c r="U1921" s="30"/>
      <c r="V1921" s="30"/>
      <c r="W1921" s="30"/>
      <c r="X1921" s="30"/>
      <c r="Y1921" s="30"/>
      <c r="Z1921" s="30"/>
      <c r="AA1921" s="30"/>
      <c r="AB1921" s="30"/>
      <c r="AC1921" s="30"/>
      <c r="AD1921" s="30"/>
      <c r="AE1921" s="30"/>
      <c r="AF1921" s="30"/>
      <c r="AG1921" s="30"/>
      <c r="AH1921" s="30"/>
      <c r="AI1921" s="30"/>
      <c r="AJ1921" s="30"/>
      <c r="AK1921" s="30"/>
      <c r="AL1921" s="30"/>
      <c r="AM1921" s="30"/>
      <c r="AN1921" s="30"/>
      <c r="AO1921" s="30"/>
      <c r="AP1921" s="30"/>
      <c r="AQ1921" s="30"/>
      <c r="AR1921" s="30"/>
      <c r="AS1921" s="30"/>
      <c r="AT1921" s="30"/>
      <c r="AU1921" s="30"/>
      <c r="AV1921" s="30"/>
      <c r="AW1921" s="30"/>
      <c r="AX1921" s="30"/>
      <c r="AY1921" s="30"/>
      <c r="AZ1921" s="30"/>
      <c r="BA1921" s="30"/>
      <c r="BB1921" s="30"/>
      <c r="BC1921" s="30"/>
      <c r="BD1921" s="30"/>
      <c r="BE1921" s="30"/>
      <c r="BF1921" s="30"/>
      <c r="BG1921" s="30"/>
      <c r="BH1921" s="30"/>
      <c r="BI1921" s="30"/>
      <c r="BJ1921" s="30"/>
      <c r="BK1921" s="30"/>
      <c r="BL1921" s="30"/>
      <c r="BM1921" s="30"/>
      <c r="BN1921" s="30"/>
      <c r="BO1921" s="30"/>
      <c r="BP1921" s="30"/>
      <c r="BQ1921" s="30"/>
      <c r="BR1921" s="30"/>
      <c r="BS1921" s="30"/>
      <c r="BT1921" s="30"/>
      <c r="BU1921" s="30"/>
      <c r="BV1921" s="30"/>
      <c r="BW1921" s="30"/>
      <c r="BX1921" s="30"/>
      <c r="BY1921" s="30"/>
      <c r="BZ1921" s="30"/>
      <c r="CA1921" s="30"/>
      <c r="CB1921" s="30"/>
      <c r="CC1921" s="30"/>
      <c r="CD1921" s="30"/>
      <c r="CE1921" s="30"/>
      <c r="CF1921" s="30"/>
      <c r="CG1921" s="30"/>
      <c r="CH1921" s="30"/>
      <c r="CI1921" s="30"/>
      <c r="CJ1921" s="30"/>
      <c r="CK1921" s="30"/>
      <c r="CL1921" s="30"/>
      <c r="CM1921" s="30"/>
      <c r="CN1921" s="30"/>
      <c r="CO1921" s="30"/>
      <c r="CP1921" s="30"/>
      <c r="CQ1921" s="30"/>
      <c r="CR1921" s="30"/>
    </row>
    <row r="1922" spans="1:96" x14ac:dyDescent="0.25">
      <c r="A1922" s="30" t="s">
        <v>877</v>
      </c>
      <c r="B1922" s="30">
        <v>9374</v>
      </c>
      <c r="C1922" s="30" t="s">
        <v>2764</v>
      </c>
      <c r="D1922" s="30">
        <v>1550</v>
      </c>
      <c r="E1922" s="30"/>
      <c r="F1922" s="30"/>
      <c r="G1922" s="30"/>
      <c r="H1922" s="30"/>
      <c r="I1922" s="30"/>
      <c r="J1922" s="30"/>
      <c r="K1922" s="30"/>
      <c r="L1922" s="30"/>
      <c r="M1922" s="30"/>
      <c r="N1922" s="30"/>
      <c r="O1922" s="30"/>
      <c r="P1922" s="30"/>
      <c r="Q1922" s="30"/>
      <c r="R1922" s="30"/>
      <c r="S1922" s="30"/>
      <c r="T1922" s="30"/>
      <c r="U1922" s="30"/>
      <c r="V1922" s="30"/>
      <c r="W1922" s="30"/>
      <c r="X1922" s="30"/>
      <c r="Y1922" s="30"/>
      <c r="Z1922" s="30"/>
      <c r="AA1922" s="30"/>
      <c r="AB1922" s="30"/>
      <c r="AC1922" s="30"/>
      <c r="AD1922" s="30"/>
      <c r="AE1922" s="30"/>
      <c r="AF1922" s="30"/>
      <c r="AG1922" s="30"/>
      <c r="AH1922" s="30"/>
      <c r="AI1922" s="30"/>
      <c r="AJ1922" s="30"/>
      <c r="AK1922" s="30"/>
      <c r="AL1922" s="30"/>
      <c r="AM1922" s="30"/>
      <c r="AN1922" s="30"/>
      <c r="AO1922" s="30"/>
      <c r="AP1922" s="30"/>
      <c r="AQ1922" s="30"/>
      <c r="AR1922" s="30"/>
      <c r="AS1922" s="30"/>
      <c r="AT1922" s="30"/>
      <c r="AU1922" s="30"/>
      <c r="AV1922" s="30"/>
      <c r="AW1922" s="30"/>
      <c r="AX1922" s="30"/>
      <c r="AY1922" s="30"/>
      <c r="AZ1922" s="30"/>
      <c r="BA1922" s="30"/>
      <c r="BB1922" s="30"/>
      <c r="BC1922" s="30"/>
      <c r="BD1922" s="30"/>
      <c r="BE1922" s="30"/>
      <c r="BF1922" s="30"/>
      <c r="BG1922" s="30"/>
      <c r="BH1922" s="30"/>
      <c r="BI1922" s="30"/>
      <c r="BJ1922" s="30"/>
      <c r="BK1922" s="30"/>
      <c r="BL1922" s="30"/>
      <c r="BM1922" s="30"/>
      <c r="BN1922" s="30"/>
      <c r="BO1922" s="30"/>
      <c r="BP1922" s="30"/>
      <c r="BQ1922" s="30"/>
      <c r="BR1922" s="30"/>
      <c r="BS1922" s="30"/>
      <c r="BT1922" s="30"/>
      <c r="BU1922" s="30"/>
      <c r="BV1922" s="30"/>
      <c r="BW1922" s="30"/>
      <c r="BX1922" s="30"/>
      <c r="BY1922" s="30"/>
      <c r="BZ1922" s="30"/>
      <c r="CA1922" s="30"/>
      <c r="CB1922" s="30"/>
      <c r="CC1922" s="30"/>
      <c r="CD1922" s="30"/>
      <c r="CE1922" s="30"/>
      <c r="CF1922" s="30"/>
      <c r="CG1922" s="30"/>
      <c r="CH1922" s="30"/>
      <c r="CI1922" s="30"/>
      <c r="CJ1922" s="30"/>
      <c r="CK1922" s="30"/>
      <c r="CL1922" s="30"/>
      <c r="CM1922" s="30"/>
      <c r="CN1922" s="30"/>
      <c r="CO1922" s="30"/>
      <c r="CP1922" s="30"/>
      <c r="CQ1922" s="30"/>
      <c r="CR1922" s="30"/>
    </row>
    <row r="1923" spans="1:96" x14ac:dyDescent="0.25">
      <c r="A1923" s="30" t="s">
        <v>878</v>
      </c>
      <c r="B1923" s="30">
        <v>9380</v>
      </c>
      <c r="C1923" s="30" t="s">
        <v>2764</v>
      </c>
      <c r="D1923" s="30">
        <v>1550</v>
      </c>
      <c r="E1923" s="30"/>
      <c r="F1923" s="30"/>
      <c r="G1923" s="30"/>
      <c r="H1923" s="30"/>
      <c r="I1923" s="30"/>
      <c r="J1923" s="30"/>
      <c r="K1923" s="30"/>
      <c r="L1923" s="30"/>
      <c r="M1923" s="30"/>
      <c r="N1923" s="30"/>
      <c r="O1923" s="30"/>
      <c r="P1923" s="30"/>
      <c r="Q1923" s="30"/>
      <c r="R1923" s="30"/>
      <c r="S1923" s="30"/>
      <c r="T1923" s="30"/>
      <c r="U1923" s="30"/>
      <c r="V1923" s="30"/>
      <c r="W1923" s="30"/>
      <c r="X1923" s="30"/>
      <c r="Y1923" s="30"/>
      <c r="Z1923" s="30"/>
      <c r="AA1923" s="30"/>
      <c r="AB1923" s="30"/>
      <c r="AC1923" s="30"/>
      <c r="AD1923" s="30"/>
      <c r="AE1923" s="30"/>
      <c r="AF1923" s="30"/>
      <c r="AG1923" s="30"/>
      <c r="AH1923" s="30"/>
      <c r="AI1923" s="30"/>
      <c r="AJ1923" s="30"/>
      <c r="AK1923" s="30"/>
      <c r="AL1923" s="30"/>
      <c r="AM1923" s="30"/>
      <c r="AN1923" s="30"/>
      <c r="AO1923" s="30"/>
      <c r="AP1923" s="30"/>
      <c r="AQ1923" s="30"/>
      <c r="AR1923" s="30"/>
      <c r="AS1923" s="30"/>
      <c r="AT1923" s="30"/>
      <c r="AU1923" s="30"/>
      <c r="AV1923" s="30"/>
      <c r="AW1923" s="30"/>
      <c r="AX1923" s="30"/>
      <c r="AY1923" s="30"/>
      <c r="AZ1923" s="30"/>
      <c r="BA1923" s="30"/>
      <c r="BB1923" s="30"/>
      <c r="BC1923" s="30"/>
      <c r="BD1923" s="30"/>
      <c r="BE1923" s="30"/>
      <c r="BF1923" s="30"/>
      <c r="BG1923" s="30"/>
      <c r="BH1923" s="30"/>
      <c r="BI1923" s="30"/>
      <c r="BJ1923" s="30"/>
      <c r="BK1923" s="30"/>
      <c r="BL1923" s="30"/>
      <c r="BM1923" s="30"/>
      <c r="BN1923" s="30"/>
      <c r="BO1923" s="30"/>
      <c r="BP1923" s="30"/>
      <c r="BQ1923" s="30"/>
      <c r="BR1923" s="30"/>
      <c r="BS1923" s="30"/>
      <c r="BT1923" s="30"/>
      <c r="BU1923" s="30"/>
      <c r="BV1923" s="30"/>
      <c r="BW1923" s="30"/>
      <c r="BX1923" s="30"/>
      <c r="BY1923" s="30"/>
      <c r="BZ1923" s="30"/>
      <c r="CA1923" s="30"/>
      <c r="CB1923" s="30"/>
      <c r="CC1923" s="30"/>
      <c r="CD1923" s="30"/>
      <c r="CE1923" s="30"/>
      <c r="CF1923" s="30"/>
      <c r="CG1923" s="30"/>
      <c r="CH1923" s="30"/>
      <c r="CI1923" s="30"/>
      <c r="CJ1923" s="30"/>
      <c r="CK1923" s="30"/>
      <c r="CL1923" s="30"/>
      <c r="CM1923" s="30"/>
      <c r="CN1923" s="30"/>
      <c r="CO1923" s="30"/>
      <c r="CP1923" s="30"/>
      <c r="CQ1923" s="30"/>
      <c r="CR1923" s="30"/>
    </row>
    <row r="1924" spans="1:96" x14ac:dyDescent="0.25">
      <c r="A1924" s="30" t="s">
        <v>879</v>
      </c>
      <c r="B1924" s="30">
        <v>9336</v>
      </c>
      <c r="C1924" s="30" t="s">
        <v>2642</v>
      </c>
      <c r="D1924" s="30">
        <v>880</v>
      </c>
      <c r="E1924" s="30"/>
      <c r="F1924" s="30"/>
      <c r="G1924" s="30"/>
      <c r="H1924" s="30"/>
      <c r="I1924" s="30"/>
      <c r="J1924" s="30"/>
      <c r="K1924" s="30"/>
      <c r="L1924" s="30"/>
      <c r="M1924" s="30"/>
      <c r="N1924" s="30"/>
      <c r="O1924" s="30"/>
      <c r="P1924" s="30"/>
      <c r="Q1924" s="30"/>
      <c r="R1924" s="30"/>
      <c r="S1924" s="30"/>
      <c r="T1924" s="30"/>
      <c r="U1924" s="30"/>
      <c r="V1924" s="30"/>
      <c r="W1924" s="30"/>
      <c r="X1924" s="30"/>
      <c r="Y1924" s="30"/>
      <c r="Z1924" s="30"/>
      <c r="AA1924" s="30"/>
      <c r="AB1924" s="30"/>
      <c r="AC1924" s="30"/>
      <c r="AD1924" s="30"/>
      <c r="AE1924" s="30"/>
      <c r="AF1924" s="30"/>
      <c r="AG1924" s="30"/>
      <c r="AH1924" s="30"/>
      <c r="AI1924" s="30"/>
      <c r="AJ1924" s="30"/>
      <c r="AK1924" s="30"/>
      <c r="AL1924" s="30"/>
      <c r="AM1924" s="30"/>
      <c r="AN1924" s="30"/>
      <c r="AO1924" s="30"/>
      <c r="AP1924" s="30"/>
      <c r="AQ1924" s="30"/>
      <c r="AR1924" s="30"/>
      <c r="AS1924" s="30"/>
      <c r="AT1924" s="30"/>
      <c r="AU1924" s="30"/>
      <c r="AV1924" s="30"/>
      <c r="AW1924" s="30"/>
      <c r="AX1924" s="30"/>
      <c r="AY1924" s="30"/>
      <c r="AZ1924" s="30"/>
      <c r="BA1924" s="30"/>
      <c r="BB1924" s="30"/>
      <c r="BC1924" s="30"/>
      <c r="BD1924" s="30"/>
      <c r="BE1924" s="30"/>
      <c r="BF1924" s="30"/>
      <c r="BG1924" s="30"/>
      <c r="BH1924" s="30"/>
      <c r="BI1924" s="30"/>
      <c r="BJ1924" s="30"/>
      <c r="BK1924" s="30"/>
      <c r="BL1924" s="30"/>
      <c r="BM1924" s="30"/>
      <c r="BN1924" s="30"/>
      <c r="BO1924" s="30"/>
      <c r="BP1924" s="30"/>
      <c r="BQ1924" s="30"/>
      <c r="BR1924" s="30"/>
      <c r="BS1924" s="30"/>
      <c r="BT1924" s="30"/>
      <c r="BU1924" s="30"/>
      <c r="BV1924" s="30"/>
      <c r="BW1924" s="30"/>
      <c r="BX1924" s="30"/>
      <c r="BY1924" s="30"/>
      <c r="BZ1924" s="30"/>
      <c r="CA1924" s="30"/>
      <c r="CB1924" s="30"/>
      <c r="CC1924" s="30"/>
      <c r="CD1924" s="30"/>
      <c r="CE1924" s="30"/>
      <c r="CF1924" s="30"/>
      <c r="CG1924" s="30"/>
      <c r="CH1924" s="30"/>
      <c r="CI1924" s="30"/>
      <c r="CJ1924" s="30"/>
      <c r="CK1924" s="30"/>
      <c r="CL1924" s="30"/>
      <c r="CM1924" s="30"/>
      <c r="CN1924" s="30"/>
      <c r="CO1924" s="30"/>
      <c r="CP1924" s="30"/>
      <c r="CQ1924" s="30"/>
      <c r="CR1924" s="30"/>
    </row>
    <row r="1925" spans="1:96" x14ac:dyDescent="0.25">
      <c r="A1925" s="30" t="s">
        <v>880</v>
      </c>
      <c r="B1925" s="30">
        <v>9390</v>
      </c>
      <c r="C1925" s="30" t="s">
        <v>2642</v>
      </c>
      <c r="D1925" s="30">
        <v>880</v>
      </c>
      <c r="E1925" s="30"/>
      <c r="F1925" s="30"/>
      <c r="G1925" s="30"/>
      <c r="H1925" s="30"/>
      <c r="I1925" s="30"/>
      <c r="J1925" s="30"/>
      <c r="K1925" s="30"/>
      <c r="L1925" s="30"/>
      <c r="M1925" s="30"/>
      <c r="N1925" s="30"/>
      <c r="O1925" s="30"/>
      <c r="P1925" s="30"/>
      <c r="Q1925" s="30"/>
      <c r="R1925" s="30"/>
      <c r="S1925" s="30"/>
      <c r="T1925" s="30"/>
      <c r="U1925" s="30"/>
      <c r="V1925" s="30"/>
      <c r="W1925" s="30"/>
      <c r="X1925" s="30"/>
      <c r="Y1925" s="30"/>
      <c r="Z1925" s="30"/>
      <c r="AA1925" s="30"/>
      <c r="AB1925" s="30"/>
      <c r="AC1925" s="30"/>
      <c r="AD1925" s="30"/>
      <c r="AE1925" s="30"/>
      <c r="AF1925" s="30"/>
      <c r="AG1925" s="30"/>
      <c r="AH1925" s="30"/>
      <c r="AI1925" s="30"/>
      <c r="AJ1925" s="30"/>
      <c r="AK1925" s="30"/>
      <c r="AL1925" s="30"/>
      <c r="AM1925" s="30"/>
      <c r="AN1925" s="30"/>
      <c r="AO1925" s="30"/>
      <c r="AP1925" s="30"/>
      <c r="AQ1925" s="30"/>
      <c r="AR1925" s="30"/>
      <c r="AS1925" s="30"/>
      <c r="AT1925" s="30"/>
      <c r="AU1925" s="30"/>
      <c r="AV1925" s="30"/>
      <c r="AW1925" s="30"/>
      <c r="AX1925" s="30"/>
      <c r="AY1925" s="30"/>
      <c r="AZ1925" s="30"/>
      <c r="BA1925" s="30"/>
      <c r="BB1925" s="30"/>
      <c r="BC1925" s="30"/>
      <c r="BD1925" s="30"/>
      <c r="BE1925" s="30"/>
      <c r="BF1925" s="30"/>
      <c r="BG1925" s="30"/>
      <c r="BH1925" s="30"/>
      <c r="BI1925" s="30"/>
      <c r="BJ1925" s="30"/>
      <c r="BK1925" s="30"/>
      <c r="BL1925" s="30"/>
      <c r="BM1925" s="30"/>
      <c r="BN1925" s="30"/>
      <c r="BO1925" s="30"/>
      <c r="BP1925" s="30"/>
      <c r="BQ1925" s="30"/>
      <c r="BR1925" s="30"/>
      <c r="BS1925" s="30"/>
      <c r="BT1925" s="30"/>
      <c r="BU1925" s="30"/>
      <c r="BV1925" s="30"/>
      <c r="BW1925" s="30"/>
      <c r="BX1925" s="30"/>
      <c r="BY1925" s="30"/>
      <c r="BZ1925" s="30"/>
      <c r="CA1925" s="30"/>
      <c r="CB1925" s="30"/>
      <c r="CC1925" s="30"/>
      <c r="CD1925" s="30"/>
      <c r="CE1925" s="30"/>
      <c r="CF1925" s="30"/>
      <c r="CG1925" s="30"/>
      <c r="CH1925" s="30"/>
      <c r="CI1925" s="30"/>
      <c r="CJ1925" s="30"/>
      <c r="CK1925" s="30"/>
      <c r="CL1925" s="30"/>
      <c r="CM1925" s="30"/>
      <c r="CN1925" s="30"/>
      <c r="CO1925" s="30"/>
      <c r="CP1925" s="30"/>
      <c r="CQ1925" s="30"/>
      <c r="CR1925" s="30"/>
    </row>
    <row r="1926" spans="1:96" x14ac:dyDescent="0.25">
      <c r="A1926" s="30" t="s">
        <v>881</v>
      </c>
      <c r="B1926" s="30">
        <v>8085</v>
      </c>
      <c r="C1926" s="30" t="s">
        <v>2642</v>
      </c>
      <c r="D1926" s="30">
        <v>880</v>
      </c>
      <c r="E1926" s="30"/>
      <c r="F1926" s="30"/>
      <c r="G1926" s="30"/>
      <c r="H1926" s="30"/>
      <c r="I1926" s="30"/>
      <c r="J1926" s="30"/>
      <c r="K1926" s="30"/>
      <c r="L1926" s="30"/>
      <c r="M1926" s="30"/>
      <c r="N1926" s="30"/>
      <c r="O1926" s="30"/>
      <c r="P1926" s="30"/>
      <c r="Q1926" s="30"/>
      <c r="R1926" s="30"/>
      <c r="S1926" s="30"/>
      <c r="T1926" s="30"/>
      <c r="U1926" s="30"/>
      <c r="V1926" s="30"/>
      <c r="W1926" s="30"/>
      <c r="X1926" s="30"/>
      <c r="Y1926" s="30"/>
      <c r="Z1926" s="30"/>
      <c r="AA1926" s="30"/>
      <c r="AB1926" s="30"/>
      <c r="AC1926" s="30"/>
      <c r="AD1926" s="30"/>
      <c r="AE1926" s="30"/>
      <c r="AF1926" s="30"/>
      <c r="AG1926" s="30"/>
      <c r="AH1926" s="30"/>
      <c r="AI1926" s="30"/>
      <c r="AJ1926" s="30"/>
      <c r="AK1926" s="30"/>
      <c r="AL1926" s="30"/>
      <c r="AM1926" s="30"/>
      <c r="AN1926" s="30"/>
      <c r="AO1926" s="30"/>
      <c r="AP1926" s="30"/>
      <c r="AQ1926" s="30"/>
      <c r="AR1926" s="30"/>
      <c r="AS1926" s="30"/>
      <c r="AT1926" s="30"/>
      <c r="AU1926" s="30"/>
      <c r="AV1926" s="30"/>
      <c r="AW1926" s="30"/>
      <c r="AX1926" s="30"/>
      <c r="AY1926" s="30"/>
      <c r="AZ1926" s="30"/>
      <c r="BA1926" s="30"/>
      <c r="BB1926" s="30"/>
      <c r="BC1926" s="30"/>
      <c r="BD1926" s="30"/>
      <c r="BE1926" s="30"/>
      <c r="BF1926" s="30"/>
      <c r="BG1926" s="30"/>
      <c r="BH1926" s="30"/>
      <c r="BI1926" s="30"/>
      <c r="BJ1926" s="30"/>
      <c r="BK1926" s="30"/>
      <c r="BL1926" s="30"/>
      <c r="BM1926" s="30"/>
      <c r="BN1926" s="30"/>
      <c r="BO1926" s="30"/>
      <c r="BP1926" s="30"/>
      <c r="BQ1926" s="30"/>
      <c r="BR1926" s="30"/>
      <c r="BS1926" s="30"/>
      <c r="BT1926" s="30"/>
      <c r="BU1926" s="30"/>
      <c r="BV1926" s="30"/>
      <c r="BW1926" s="30"/>
      <c r="BX1926" s="30"/>
      <c r="BY1926" s="30"/>
      <c r="BZ1926" s="30"/>
      <c r="CA1926" s="30"/>
      <c r="CB1926" s="30"/>
      <c r="CC1926" s="30"/>
      <c r="CD1926" s="30"/>
      <c r="CE1926" s="30"/>
      <c r="CF1926" s="30"/>
      <c r="CG1926" s="30"/>
      <c r="CH1926" s="30"/>
      <c r="CI1926" s="30"/>
      <c r="CJ1926" s="30"/>
      <c r="CK1926" s="30"/>
      <c r="CL1926" s="30"/>
      <c r="CM1926" s="30"/>
      <c r="CN1926" s="30"/>
      <c r="CO1926" s="30"/>
      <c r="CP1926" s="30"/>
      <c r="CQ1926" s="30"/>
      <c r="CR1926" s="30"/>
    </row>
    <row r="1927" spans="1:96" x14ac:dyDescent="0.25">
      <c r="A1927" s="30" t="s">
        <v>882</v>
      </c>
      <c r="B1927" s="30">
        <v>9389</v>
      </c>
      <c r="C1927" s="30" t="s">
        <v>2642</v>
      </c>
      <c r="D1927" s="30">
        <v>880</v>
      </c>
      <c r="E1927" s="30"/>
      <c r="F1927" s="30"/>
      <c r="G1927" s="30"/>
      <c r="H1927" s="30"/>
      <c r="I1927" s="30"/>
      <c r="J1927" s="30"/>
      <c r="K1927" s="30"/>
      <c r="L1927" s="30"/>
      <c r="M1927" s="30"/>
      <c r="N1927" s="30"/>
      <c r="O1927" s="30"/>
      <c r="P1927" s="30"/>
      <c r="Q1927" s="30"/>
      <c r="R1927" s="30"/>
      <c r="S1927" s="30"/>
      <c r="T1927" s="30"/>
      <c r="U1927" s="30"/>
      <c r="V1927" s="30"/>
      <c r="W1927" s="30"/>
      <c r="X1927" s="30"/>
      <c r="Y1927" s="30"/>
      <c r="Z1927" s="30"/>
      <c r="AA1927" s="30"/>
      <c r="AB1927" s="30"/>
      <c r="AC1927" s="30"/>
      <c r="AD1927" s="30"/>
      <c r="AE1927" s="30"/>
      <c r="AF1927" s="30"/>
      <c r="AG1927" s="30"/>
      <c r="AH1927" s="30"/>
      <c r="AI1927" s="30"/>
      <c r="AJ1927" s="30"/>
      <c r="AK1927" s="30"/>
      <c r="AL1927" s="30"/>
      <c r="AM1927" s="30"/>
      <c r="AN1927" s="30"/>
      <c r="AO1927" s="30"/>
      <c r="AP1927" s="30"/>
      <c r="AQ1927" s="30"/>
      <c r="AR1927" s="30"/>
      <c r="AS1927" s="30"/>
      <c r="AT1927" s="30"/>
      <c r="AU1927" s="30"/>
      <c r="AV1927" s="30"/>
      <c r="AW1927" s="30"/>
      <c r="AX1927" s="30"/>
      <c r="AY1927" s="30"/>
      <c r="AZ1927" s="30"/>
      <c r="BA1927" s="30"/>
      <c r="BB1927" s="30"/>
      <c r="BC1927" s="30"/>
      <c r="BD1927" s="30"/>
      <c r="BE1927" s="30"/>
      <c r="BF1927" s="30"/>
      <c r="BG1927" s="30"/>
      <c r="BH1927" s="30"/>
      <c r="BI1927" s="30"/>
      <c r="BJ1927" s="30"/>
      <c r="BK1927" s="30"/>
      <c r="BL1927" s="30"/>
      <c r="BM1927" s="30"/>
      <c r="BN1927" s="30"/>
      <c r="BO1927" s="30"/>
      <c r="BP1927" s="30"/>
      <c r="BQ1927" s="30"/>
      <c r="BR1927" s="30"/>
      <c r="BS1927" s="30"/>
      <c r="BT1927" s="30"/>
      <c r="BU1927" s="30"/>
      <c r="BV1927" s="30"/>
      <c r="BW1927" s="30"/>
      <c r="BX1927" s="30"/>
      <c r="BY1927" s="30"/>
      <c r="BZ1927" s="30"/>
      <c r="CA1927" s="30"/>
      <c r="CB1927" s="30"/>
      <c r="CC1927" s="30"/>
      <c r="CD1927" s="30"/>
      <c r="CE1927" s="30"/>
      <c r="CF1927" s="30"/>
      <c r="CG1927" s="30"/>
      <c r="CH1927" s="30"/>
      <c r="CI1927" s="30"/>
      <c r="CJ1927" s="30"/>
      <c r="CK1927" s="30"/>
      <c r="CL1927" s="30"/>
      <c r="CM1927" s="30"/>
      <c r="CN1927" s="30"/>
      <c r="CO1927" s="30"/>
      <c r="CP1927" s="30"/>
      <c r="CQ1927" s="30"/>
      <c r="CR1927" s="30"/>
    </row>
    <row r="1928" spans="1:96" x14ac:dyDescent="0.25">
      <c r="A1928" s="30" t="s">
        <v>883</v>
      </c>
      <c r="B1928" s="30">
        <v>9445</v>
      </c>
      <c r="C1928" s="30" t="s">
        <v>2651</v>
      </c>
      <c r="D1928" s="30">
        <v>1010</v>
      </c>
      <c r="E1928" s="30"/>
      <c r="F1928" s="30"/>
      <c r="G1928" s="30"/>
      <c r="H1928" s="30"/>
      <c r="I1928" s="30"/>
      <c r="J1928" s="30"/>
      <c r="K1928" s="30"/>
      <c r="L1928" s="30"/>
      <c r="M1928" s="30"/>
      <c r="N1928" s="30"/>
      <c r="O1928" s="30"/>
      <c r="P1928" s="30"/>
      <c r="Q1928" s="30"/>
      <c r="R1928" s="30"/>
      <c r="S1928" s="30"/>
      <c r="T1928" s="30"/>
      <c r="U1928" s="30"/>
      <c r="V1928" s="30"/>
      <c r="W1928" s="30"/>
      <c r="X1928" s="30"/>
      <c r="Y1928" s="30"/>
      <c r="Z1928" s="30"/>
      <c r="AA1928" s="30"/>
      <c r="AB1928" s="30"/>
      <c r="AC1928" s="30"/>
      <c r="AD1928" s="30"/>
      <c r="AE1928" s="30"/>
      <c r="AF1928" s="30"/>
      <c r="AG1928" s="30"/>
      <c r="AH1928" s="30"/>
      <c r="AI1928" s="30"/>
      <c r="AJ1928" s="30"/>
      <c r="AK1928" s="30"/>
      <c r="AL1928" s="30"/>
      <c r="AM1928" s="30"/>
      <c r="AN1928" s="30"/>
      <c r="AO1928" s="30"/>
      <c r="AP1928" s="30"/>
      <c r="AQ1928" s="30"/>
      <c r="AR1928" s="30"/>
      <c r="AS1928" s="30"/>
      <c r="AT1928" s="30"/>
      <c r="AU1928" s="30"/>
      <c r="AV1928" s="30"/>
      <c r="AW1928" s="30"/>
      <c r="AX1928" s="30"/>
      <c r="AY1928" s="30"/>
      <c r="AZ1928" s="30"/>
      <c r="BA1928" s="30"/>
      <c r="BB1928" s="30"/>
      <c r="BC1928" s="30"/>
      <c r="BD1928" s="30"/>
      <c r="BE1928" s="30"/>
      <c r="BF1928" s="30"/>
      <c r="BG1928" s="30"/>
      <c r="BH1928" s="30"/>
      <c r="BI1928" s="30"/>
      <c r="BJ1928" s="30"/>
      <c r="BK1928" s="30"/>
      <c r="BL1928" s="30"/>
      <c r="BM1928" s="30"/>
      <c r="BN1928" s="30"/>
      <c r="BO1928" s="30"/>
      <c r="BP1928" s="30"/>
      <c r="BQ1928" s="30"/>
      <c r="BR1928" s="30"/>
      <c r="BS1928" s="30"/>
      <c r="BT1928" s="30"/>
      <c r="BU1928" s="30"/>
      <c r="BV1928" s="30"/>
      <c r="BW1928" s="30"/>
      <c r="BX1928" s="30"/>
      <c r="BY1928" s="30"/>
      <c r="BZ1928" s="30"/>
      <c r="CA1928" s="30"/>
      <c r="CB1928" s="30"/>
      <c r="CC1928" s="30"/>
      <c r="CD1928" s="30"/>
      <c r="CE1928" s="30"/>
      <c r="CF1928" s="30"/>
      <c r="CG1928" s="30"/>
      <c r="CH1928" s="30"/>
      <c r="CI1928" s="30"/>
      <c r="CJ1928" s="30"/>
      <c r="CK1928" s="30"/>
      <c r="CL1928" s="30"/>
      <c r="CM1928" s="30"/>
      <c r="CN1928" s="30"/>
      <c r="CO1928" s="30"/>
      <c r="CP1928" s="30"/>
      <c r="CQ1928" s="30"/>
      <c r="CR1928" s="30"/>
    </row>
    <row r="1929" spans="1:96" x14ac:dyDescent="0.25">
      <c r="A1929" s="30" t="s">
        <v>884</v>
      </c>
      <c r="B1929" s="30">
        <v>9416</v>
      </c>
      <c r="C1929" s="30" t="s">
        <v>3001</v>
      </c>
      <c r="D1929" s="30">
        <v>1340</v>
      </c>
      <c r="E1929" s="30"/>
      <c r="F1929" s="30"/>
      <c r="G1929" s="30"/>
      <c r="H1929" s="30"/>
      <c r="I1929" s="30"/>
      <c r="J1929" s="30"/>
      <c r="K1929" s="30"/>
      <c r="L1929" s="30"/>
      <c r="M1929" s="30"/>
      <c r="N1929" s="30"/>
      <c r="O1929" s="30"/>
      <c r="P1929" s="30"/>
      <c r="Q1929" s="30"/>
      <c r="R1929" s="30"/>
      <c r="S1929" s="30"/>
      <c r="T1929" s="30"/>
      <c r="U1929" s="30"/>
      <c r="V1929" s="30"/>
      <c r="W1929" s="30"/>
      <c r="X1929" s="30"/>
      <c r="Y1929" s="30"/>
      <c r="Z1929" s="30"/>
      <c r="AA1929" s="30"/>
      <c r="AB1929" s="30"/>
      <c r="AC1929" s="30"/>
      <c r="AD1929" s="30"/>
      <c r="AE1929" s="30"/>
      <c r="AF1929" s="30"/>
      <c r="AG1929" s="30"/>
      <c r="AH1929" s="30"/>
      <c r="AI1929" s="30"/>
      <c r="AJ1929" s="30"/>
      <c r="AK1929" s="30"/>
      <c r="AL1929" s="30"/>
      <c r="AM1929" s="30"/>
      <c r="AN1929" s="30"/>
      <c r="AO1929" s="30"/>
      <c r="AP1929" s="30"/>
      <c r="AQ1929" s="30"/>
      <c r="AR1929" s="30"/>
      <c r="AS1929" s="30"/>
      <c r="AT1929" s="30"/>
      <c r="AU1929" s="30"/>
      <c r="AV1929" s="30"/>
      <c r="AW1929" s="30"/>
      <c r="AX1929" s="30"/>
      <c r="AY1929" s="30"/>
      <c r="AZ1929" s="30"/>
      <c r="BA1929" s="30"/>
      <c r="BB1929" s="30"/>
      <c r="BC1929" s="30"/>
      <c r="BD1929" s="30"/>
      <c r="BE1929" s="30"/>
      <c r="BF1929" s="30"/>
      <c r="BG1929" s="30"/>
      <c r="BH1929" s="30"/>
      <c r="BI1929" s="30"/>
      <c r="BJ1929" s="30"/>
      <c r="BK1929" s="30"/>
      <c r="BL1929" s="30"/>
      <c r="BM1929" s="30"/>
      <c r="BN1929" s="30"/>
      <c r="BO1929" s="30"/>
      <c r="BP1929" s="30"/>
      <c r="BQ1929" s="30"/>
      <c r="BR1929" s="30"/>
      <c r="BS1929" s="30"/>
      <c r="BT1929" s="30"/>
      <c r="BU1929" s="30"/>
      <c r="BV1929" s="30"/>
      <c r="BW1929" s="30"/>
      <c r="BX1929" s="30"/>
      <c r="BY1929" s="30"/>
      <c r="BZ1929" s="30"/>
      <c r="CA1929" s="30"/>
      <c r="CB1929" s="30"/>
      <c r="CC1929" s="30"/>
      <c r="CD1929" s="30"/>
      <c r="CE1929" s="30"/>
      <c r="CF1929" s="30"/>
      <c r="CG1929" s="30"/>
      <c r="CH1929" s="30"/>
      <c r="CI1929" s="30"/>
      <c r="CJ1929" s="30"/>
      <c r="CK1929" s="30"/>
      <c r="CL1929" s="30"/>
      <c r="CM1929" s="30"/>
      <c r="CN1929" s="30"/>
      <c r="CO1929" s="30"/>
      <c r="CP1929" s="30"/>
      <c r="CQ1929" s="30"/>
      <c r="CR1929" s="30"/>
    </row>
    <row r="1930" spans="1:96" x14ac:dyDescent="0.25">
      <c r="A1930" s="30" t="s">
        <v>885</v>
      </c>
      <c r="B1930" s="30">
        <v>9420</v>
      </c>
      <c r="C1930" s="30" t="s">
        <v>3001</v>
      </c>
      <c r="D1930" s="30">
        <v>1340</v>
      </c>
      <c r="E1930" s="30"/>
      <c r="F1930" s="30"/>
      <c r="G1930" s="30"/>
      <c r="H1930" s="30"/>
      <c r="I1930" s="30"/>
      <c r="J1930" s="30"/>
      <c r="K1930" s="30"/>
      <c r="L1930" s="30"/>
      <c r="M1930" s="30"/>
      <c r="N1930" s="30"/>
      <c r="O1930" s="30"/>
      <c r="P1930" s="30"/>
      <c r="Q1930" s="30"/>
      <c r="R1930" s="30"/>
      <c r="S1930" s="30"/>
      <c r="T1930" s="30"/>
      <c r="U1930" s="30"/>
      <c r="V1930" s="30"/>
      <c r="W1930" s="30"/>
      <c r="X1930" s="30"/>
      <c r="Y1930" s="30"/>
      <c r="Z1930" s="30"/>
      <c r="AA1930" s="30"/>
      <c r="AB1930" s="30"/>
      <c r="AC1930" s="30"/>
      <c r="AD1930" s="30"/>
      <c r="AE1930" s="30"/>
      <c r="AF1930" s="30"/>
      <c r="AG1930" s="30"/>
      <c r="AH1930" s="30"/>
      <c r="AI1930" s="30"/>
      <c r="AJ1930" s="30"/>
      <c r="AK1930" s="30"/>
      <c r="AL1930" s="30"/>
      <c r="AM1930" s="30"/>
      <c r="AN1930" s="30"/>
      <c r="AO1930" s="30"/>
      <c r="AP1930" s="30"/>
      <c r="AQ1930" s="30"/>
      <c r="AR1930" s="30"/>
      <c r="AS1930" s="30"/>
      <c r="AT1930" s="30"/>
      <c r="AU1930" s="30"/>
      <c r="AV1930" s="30"/>
      <c r="AW1930" s="30"/>
      <c r="AX1930" s="30"/>
      <c r="AY1930" s="30"/>
      <c r="AZ1930" s="30"/>
      <c r="BA1930" s="30"/>
      <c r="BB1930" s="30"/>
      <c r="BC1930" s="30"/>
      <c r="BD1930" s="30"/>
      <c r="BE1930" s="30"/>
      <c r="BF1930" s="30"/>
      <c r="BG1930" s="30"/>
      <c r="BH1930" s="30"/>
      <c r="BI1930" s="30"/>
      <c r="BJ1930" s="30"/>
      <c r="BK1930" s="30"/>
      <c r="BL1930" s="30"/>
      <c r="BM1930" s="30"/>
      <c r="BN1930" s="30"/>
      <c r="BO1930" s="30"/>
      <c r="BP1930" s="30"/>
      <c r="BQ1930" s="30"/>
      <c r="BR1930" s="30"/>
      <c r="BS1930" s="30"/>
      <c r="BT1930" s="30"/>
      <c r="BU1930" s="30"/>
      <c r="BV1930" s="30"/>
      <c r="BW1930" s="30"/>
      <c r="BX1930" s="30"/>
      <c r="BY1930" s="30"/>
      <c r="BZ1930" s="30"/>
      <c r="CA1930" s="30"/>
      <c r="CB1930" s="30"/>
      <c r="CC1930" s="30"/>
      <c r="CD1930" s="30"/>
      <c r="CE1930" s="30"/>
      <c r="CF1930" s="30"/>
      <c r="CG1930" s="30"/>
      <c r="CH1930" s="30"/>
      <c r="CI1930" s="30"/>
      <c r="CJ1930" s="30"/>
      <c r="CK1930" s="30"/>
      <c r="CL1930" s="30"/>
      <c r="CM1930" s="30"/>
      <c r="CN1930" s="30"/>
      <c r="CO1930" s="30"/>
      <c r="CP1930" s="30"/>
      <c r="CQ1930" s="30"/>
      <c r="CR1930" s="30"/>
    </row>
    <row r="1931" spans="1:96" x14ac:dyDescent="0.25">
      <c r="A1931" s="30" t="s">
        <v>886</v>
      </c>
      <c r="B1931" s="30">
        <v>9422</v>
      </c>
      <c r="C1931" s="30" t="s">
        <v>3001</v>
      </c>
      <c r="D1931" s="30">
        <v>1340</v>
      </c>
      <c r="E1931" s="30"/>
      <c r="F1931" s="30"/>
      <c r="G1931" s="30"/>
      <c r="H1931" s="30"/>
      <c r="I1931" s="30"/>
      <c r="J1931" s="30"/>
      <c r="K1931" s="30"/>
      <c r="L1931" s="30"/>
      <c r="M1931" s="30"/>
      <c r="N1931" s="30"/>
      <c r="O1931" s="30"/>
      <c r="P1931" s="30"/>
      <c r="Q1931" s="30"/>
      <c r="R1931" s="30"/>
      <c r="S1931" s="30"/>
      <c r="T1931" s="30"/>
      <c r="U1931" s="30"/>
      <c r="V1931" s="30"/>
      <c r="W1931" s="30"/>
      <c r="X1931" s="30"/>
      <c r="Y1931" s="30"/>
      <c r="Z1931" s="30"/>
      <c r="AA1931" s="30"/>
      <c r="AB1931" s="30"/>
      <c r="AC1931" s="30"/>
      <c r="AD1931" s="30"/>
      <c r="AE1931" s="30"/>
      <c r="AF1931" s="30"/>
      <c r="AG1931" s="30"/>
      <c r="AH1931" s="30"/>
      <c r="AI1931" s="30"/>
      <c r="AJ1931" s="30"/>
      <c r="AK1931" s="30"/>
      <c r="AL1931" s="30"/>
      <c r="AM1931" s="30"/>
      <c r="AN1931" s="30"/>
      <c r="AO1931" s="30"/>
      <c r="AP1931" s="30"/>
      <c r="AQ1931" s="30"/>
      <c r="AR1931" s="30"/>
      <c r="AS1931" s="30"/>
      <c r="AT1931" s="30"/>
      <c r="AU1931" s="30"/>
      <c r="AV1931" s="30"/>
      <c r="AW1931" s="30"/>
      <c r="AX1931" s="30"/>
      <c r="AY1931" s="30"/>
      <c r="AZ1931" s="30"/>
      <c r="BA1931" s="30"/>
      <c r="BB1931" s="30"/>
      <c r="BC1931" s="30"/>
      <c r="BD1931" s="30"/>
      <c r="BE1931" s="30"/>
      <c r="BF1931" s="30"/>
      <c r="BG1931" s="30"/>
      <c r="BH1931" s="30"/>
      <c r="BI1931" s="30"/>
      <c r="BJ1931" s="30"/>
      <c r="BK1931" s="30"/>
      <c r="BL1931" s="30"/>
      <c r="BM1931" s="30"/>
      <c r="BN1931" s="30"/>
      <c r="BO1931" s="30"/>
      <c r="BP1931" s="30"/>
      <c r="BQ1931" s="30"/>
      <c r="BR1931" s="30"/>
      <c r="BS1931" s="30"/>
      <c r="BT1931" s="30"/>
      <c r="BU1931" s="30"/>
      <c r="BV1931" s="30"/>
      <c r="BW1931" s="30"/>
      <c r="BX1931" s="30"/>
      <c r="BY1931" s="30"/>
      <c r="BZ1931" s="30"/>
      <c r="CA1931" s="30"/>
      <c r="CB1931" s="30"/>
      <c r="CC1931" s="30"/>
      <c r="CD1931" s="30"/>
      <c r="CE1931" s="30"/>
      <c r="CF1931" s="30"/>
      <c r="CG1931" s="30"/>
      <c r="CH1931" s="30"/>
      <c r="CI1931" s="30"/>
      <c r="CJ1931" s="30"/>
      <c r="CK1931" s="30"/>
      <c r="CL1931" s="30"/>
      <c r="CM1931" s="30"/>
      <c r="CN1931" s="30"/>
      <c r="CO1931" s="30"/>
      <c r="CP1931" s="30"/>
      <c r="CQ1931" s="30"/>
      <c r="CR1931" s="30"/>
    </row>
    <row r="1932" spans="1:96" x14ac:dyDescent="0.25">
      <c r="A1932" s="30" t="s">
        <v>887</v>
      </c>
      <c r="B1932" s="30">
        <v>9408</v>
      </c>
      <c r="C1932" s="30" t="s">
        <v>2642</v>
      </c>
      <c r="D1932" s="30">
        <v>880</v>
      </c>
      <c r="E1932" s="30"/>
      <c r="F1932" s="30"/>
      <c r="G1932" s="30"/>
      <c r="H1932" s="30"/>
      <c r="I1932" s="30"/>
      <c r="J1932" s="30"/>
      <c r="K1932" s="30"/>
      <c r="L1932" s="30"/>
      <c r="M1932" s="30"/>
      <c r="N1932" s="30"/>
      <c r="O1932" s="30"/>
      <c r="P1932" s="30"/>
      <c r="Q1932" s="30"/>
      <c r="R1932" s="30"/>
      <c r="S1932" s="30"/>
      <c r="T1932" s="30"/>
      <c r="U1932" s="30"/>
      <c r="V1932" s="30"/>
      <c r="W1932" s="30"/>
      <c r="X1932" s="30"/>
      <c r="Y1932" s="30"/>
      <c r="Z1932" s="30"/>
      <c r="AA1932" s="30"/>
      <c r="AB1932" s="30"/>
      <c r="AC1932" s="30"/>
      <c r="AD1932" s="30"/>
      <c r="AE1932" s="30"/>
      <c r="AF1932" s="30"/>
      <c r="AG1932" s="30"/>
      <c r="AH1932" s="30"/>
      <c r="AI1932" s="30"/>
      <c r="AJ1932" s="30"/>
      <c r="AK1932" s="30"/>
      <c r="AL1932" s="30"/>
      <c r="AM1932" s="30"/>
      <c r="AN1932" s="30"/>
      <c r="AO1932" s="30"/>
      <c r="AP1932" s="30"/>
      <c r="AQ1932" s="30"/>
      <c r="AR1932" s="30"/>
      <c r="AS1932" s="30"/>
      <c r="AT1932" s="30"/>
      <c r="AU1932" s="30"/>
      <c r="AV1932" s="30"/>
      <c r="AW1932" s="30"/>
      <c r="AX1932" s="30"/>
      <c r="AY1932" s="30"/>
      <c r="AZ1932" s="30"/>
      <c r="BA1932" s="30"/>
      <c r="BB1932" s="30"/>
      <c r="BC1932" s="30"/>
      <c r="BD1932" s="30"/>
      <c r="BE1932" s="30"/>
      <c r="BF1932" s="30"/>
      <c r="BG1932" s="30"/>
      <c r="BH1932" s="30"/>
      <c r="BI1932" s="30"/>
      <c r="BJ1932" s="30"/>
      <c r="BK1932" s="30"/>
      <c r="BL1932" s="30"/>
      <c r="BM1932" s="30"/>
      <c r="BN1932" s="30"/>
      <c r="BO1932" s="30"/>
      <c r="BP1932" s="30"/>
      <c r="BQ1932" s="30"/>
      <c r="BR1932" s="30"/>
      <c r="BS1932" s="30"/>
      <c r="BT1932" s="30"/>
      <c r="BU1932" s="30"/>
      <c r="BV1932" s="30"/>
      <c r="BW1932" s="30"/>
      <c r="BX1932" s="30"/>
      <c r="BY1932" s="30"/>
      <c r="BZ1932" s="30"/>
      <c r="CA1932" s="30"/>
      <c r="CB1932" s="30"/>
      <c r="CC1932" s="30"/>
      <c r="CD1932" s="30"/>
      <c r="CE1932" s="30"/>
      <c r="CF1932" s="30"/>
      <c r="CG1932" s="30"/>
      <c r="CH1932" s="30"/>
      <c r="CI1932" s="30"/>
      <c r="CJ1932" s="30"/>
      <c r="CK1932" s="30"/>
      <c r="CL1932" s="30"/>
      <c r="CM1932" s="30"/>
      <c r="CN1932" s="30"/>
      <c r="CO1932" s="30"/>
      <c r="CP1932" s="30"/>
      <c r="CQ1932" s="30"/>
      <c r="CR1932" s="30"/>
    </row>
    <row r="1933" spans="1:96" x14ac:dyDescent="0.25">
      <c r="A1933" s="30" t="s">
        <v>888</v>
      </c>
      <c r="B1933" s="30">
        <v>9404</v>
      </c>
      <c r="C1933" s="30" t="s">
        <v>2651</v>
      </c>
      <c r="D1933" s="30">
        <v>1010</v>
      </c>
      <c r="E1933" s="30"/>
      <c r="F1933" s="30"/>
      <c r="G1933" s="30"/>
      <c r="H1933" s="30"/>
      <c r="I1933" s="30"/>
      <c r="J1933" s="30"/>
      <c r="K1933" s="30"/>
      <c r="L1933" s="30"/>
      <c r="M1933" s="30"/>
      <c r="N1933" s="30"/>
      <c r="O1933" s="30"/>
      <c r="P1933" s="30"/>
      <c r="Q1933" s="30"/>
      <c r="R1933" s="30"/>
      <c r="S1933" s="30"/>
      <c r="T1933" s="30"/>
      <c r="U1933" s="30"/>
      <c r="V1933" s="30"/>
      <c r="W1933" s="30"/>
      <c r="X1933" s="30"/>
      <c r="Y1933" s="30"/>
      <c r="Z1933" s="30"/>
      <c r="AA1933" s="30"/>
      <c r="AB1933" s="30"/>
      <c r="AC1933" s="30"/>
      <c r="AD1933" s="30"/>
      <c r="AE1933" s="30"/>
      <c r="AF1933" s="30"/>
      <c r="AG1933" s="30"/>
      <c r="AH1933" s="30"/>
      <c r="AI1933" s="30"/>
      <c r="AJ1933" s="30"/>
      <c r="AK1933" s="30"/>
      <c r="AL1933" s="30"/>
      <c r="AM1933" s="30"/>
      <c r="AN1933" s="30"/>
      <c r="AO1933" s="30"/>
      <c r="AP1933" s="30"/>
      <c r="AQ1933" s="30"/>
      <c r="AR1933" s="30"/>
      <c r="AS1933" s="30"/>
      <c r="AT1933" s="30"/>
      <c r="AU1933" s="30"/>
      <c r="AV1933" s="30"/>
      <c r="AW1933" s="30"/>
      <c r="AX1933" s="30"/>
      <c r="AY1933" s="30"/>
      <c r="AZ1933" s="30"/>
      <c r="BA1933" s="30"/>
      <c r="BB1933" s="30"/>
      <c r="BC1933" s="30"/>
      <c r="BD1933" s="30"/>
      <c r="BE1933" s="30"/>
      <c r="BF1933" s="30"/>
      <c r="BG1933" s="30"/>
      <c r="BH1933" s="30"/>
      <c r="BI1933" s="30"/>
      <c r="BJ1933" s="30"/>
      <c r="BK1933" s="30"/>
      <c r="BL1933" s="30"/>
      <c r="BM1933" s="30"/>
      <c r="BN1933" s="30"/>
      <c r="BO1933" s="30"/>
      <c r="BP1933" s="30"/>
      <c r="BQ1933" s="30"/>
      <c r="BR1933" s="30"/>
      <c r="BS1933" s="30"/>
      <c r="BT1933" s="30"/>
      <c r="BU1933" s="30"/>
      <c r="BV1933" s="30"/>
      <c r="BW1933" s="30"/>
      <c r="BX1933" s="30"/>
      <c r="BY1933" s="30"/>
      <c r="BZ1933" s="30"/>
      <c r="CA1933" s="30"/>
      <c r="CB1933" s="30"/>
      <c r="CC1933" s="30"/>
      <c r="CD1933" s="30"/>
      <c r="CE1933" s="30"/>
      <c r="CF1933" s="30"/>
      <c r="CG1933" s="30"/>
      <c r="CH1933" s="30"/>
      <c r="CI1933" s="30"/>
      <c r="CJ1933" s="30"/>
      <c r="CK1933" s="30"/>
      <c r="CL1933" s="30"/>
      <c r="CM1933" s="30"/>
      <c r="CN1933" s="30"/>
      <c r="CO1933" s="30"/>
      <c r="CP1933" s="30"/>
      <c r="CQ1933" s="30"/>
      <c r="CR1933" s="30"/>
    </row>
    <row r="1934" spans="1:96" x14ac:dyDescent="0.25">
      <c r="A1934" s="30" t="s">
        <v>889</v>
      </c>
      <c r="B1934" s="30">
        <v>9424</v>
      </c>
      <c r="C1934" s="30" t="s">
        <v>2666</v>
      </c>
      <c r="D1934" s="30">
        <v>1420</v>
      </c>
      <c r="E1934" s="30"/>
      <c r="F1934" s="30"/>
      <c r="G1934" s="30"/>
      <c r="H1934" s="30"/>
      <c r="I1934" s="30"/>
      <c r="J1934" s="30"/>
      <c r="K1934" s="30"/>
      <c r="L1934" s="30"/>
      <c r="M1934" s="30"/>
      <c r="N1934" s="30"/>
      <c r="O1934" s="30"/>
      <c r="P1934" s="30"/>
      <c r="Q1934" s="30"/>
      <c r="R1934" s="30"/>
      <c r="S1934" s="30"/>
      <c r="T1934" s="30"/>
      <c r="U1934" s="30"/>
      <c r="V1934" s="30"/>
      <c r="W1934" s="30"/>
      <c r="X1934" s="30"/>
      <c r="Y1934" s="30"/>
      <c r="Z1934" s="30"/>
      <c r="AA1934" s="30"/>
      <c r="AB1934" s="30"/>
      <c r="AC1934" s="30"/>
      <c r="AD1934" s="30"/>
      <c r="AE1934" s="30"/>
      <c r="AF1934" s="30"/>
      <c r="AG1934" s="30"/>
      <c r="AH1934" s="30"/>
      <c r="AI1934" s="30"/>
      <c r="AJ1934" s="30"/>
      <c r="AK1934" s="30"/>
      <c r="AL1934" s="30"/>
      <c r="AM1934" s="30"/>
      <c r="AN1934" s="30"/>
      <c r="AO1934" s="30"/>
      <c r="AP1934" s="30"/>
      <c r="AQ1934" s="30"/>
      <c r="AR1934" s="30"/>
      <c r="AS1934" s="30"/>
      <c r="AT1934" s="30"/>
      <c r="AU1934" s="30"/>
      <c r="AV1934" s="30"/>
      <c r="AW1934" s="30"/>
      <c r="AX1934" s="30"/>
      <c r="AY1934" s="30"/>
      <c r="AZ1934" s="30"/>
      <c r="BA1934" s="30"/>
      <c r="BB1934" s="30"/>
      <c r="BC1934" s="30"/>
      <c r="BD1934" s="30"/>
      <c r="BE1934" s="30"/>
      <c r="BF1934" s="30"/>
      <c r="BG1934" s="30"/>
      <c r="BH1934" s="30"/>
      <c r="BI1934" s="30"/>
      <c r="BJ1934" s="30"/>
      <c r="BK1934" s="30"/>
      <c r="BL1934" s="30"/>
      <c r="BM1934" s="30"/>
      <c r="BN1934" s="30"/>
      <c r="BO1934" s="30"/>
      <c r="BP1934" s="30"/>
      <c r="BQ1934" s="30"/>
      <c r="BR1934" s="30"/>
      <c r="BS1934" s="30"/>
      <c r="BT1934" s="30"/>
      <c r="BU1934" s="30"/>
      <c r="BV1934" s="30"/>
      <c r="BW1934" s="30"/>
      <c r="BX1934" s="30"/>
      <c r="BY1934" s="30"/>
      <c r="BZ1934" s="30"/>
      <c r="CA1934" s="30"/>
      <c r="CB1934" s="30"/>
      <c r="CC1934" s="30"/>
      <c r="CD1934" s="30"/>
      <c r="CE1934" s="30"/>
      <c r="CF1934" s="30"/>
      <c r="CG1934" s="30"/>
      <c r="CH1934" s="30"/>
      <c r="CI1934" s="30"/>
      <c r="CJ1934" s="30"/>
      <c r="CK1934" s="30"/>
      <c r="CL1934" s="30"/>
      <c r="CM1934" s="30"/>
      <c r="CN1934" s="30"/>
      <c r="CO1934" s="30"/>
      <c r="CP1934" s="30"/>
      <c r="CQ1934" s="30"/>
      <c r="CR1934" s="30"/>
    </row>
    <row r="1935" spans="1:96" x14ac:dyDescent="0.25">
      <c r="A1935" s="30" t="s">
        <v>890</v>
      </c>
      <c r="B1935" s="30">
        <v>9428</v>
      </c>
      <c r="C1935" s="30" t="s">
        <v>2666</v>
      </c>
      <c r="D1935" s="30">
        <v>1420</v>
      </c>
      <c r="E1935" s="30"/>
      <c r="F1935" s="30"/>
      <c r="G1935" s="30"/>
      <c r="H1935" s="30"/>
      <c r="I1935" s="30"/>
      <c r="J1935" s="30"/>
      <c r="K1935" s="30"/>
      <c r="L1935" s="30"/>
      <c r="M1935" s="30"/>
      <c r="N1935" s="30"/>
      <c r="O1935" s="30"/>
      <c r="P1935" s="30"/>
      <c r="Q1935" s="30"/>
      <c r="R1935" s="30"/>
      <c r="S1935" s="30"/>
      <c r="T1935" s="30"/>
      <c r="U1935" s="30"/>
      <c r="V1935" s="30"/>
      <c r="W1935" s="30"/>
      <c r="X1935" s="30"/>
      <c r="Y1935" s="30"/>
      <c r="Z1935" s="30"/>
      <c r="AA1935" s="30"/>
      <c r="AB1935" s="30"/>
      <c r="AC1935" s="30"/>
      <c r="AD1935" s="30"/>
      <c r="AE1935" s="30"/>
      <c r="AF1935" s="30"/>
      <c r="AG1935" s="30"/>
      <c r="AH1935" s="30"/>
      <c r="AI1935" s="30"/>
      <c r="AJ1935" s="30"/>
      <c r="AK1935" s="30"/>
      <c r="AL1935" s="30"/>
      <c r="AM1935" s="30"/>
      <c r="AN1935" s="30"/>
      <c r="AO1935" s="30"/>
      <c r="AP1935" s="30"/>
      <c r="AQ1935" s="30"/>
      <c r="AR1935" s="30"/>
      <c r="AS1935" s="30"/>
      <c r="AT1935" s="30"/>
      <c r="AU1935" s="30"/>
      <c r="AV1935" s="30"/>
      <c r="AW1935" s="30"/>
      <c r="AX1935" s="30"/>
      <c r="AY1935" s="30"/>
      <c r="AZ1935" s="30"/>
      <c r="BA1935" s="30"/>
      <c r="BB1935" s="30"/>
      <c r="BC1935" s="30"/>
      <c r="BD1935" s="30"/>
      <c r="BE1935" s="30"/>
      <c r="BF1935" s="30"/>
      <c r="BG1935" s="30"/>
      <c r="BH1935" s="30"/>
      <c r="BI1935" s="30"/>
      <c r="BJ1935" s="30"/>
      <c r="BK1935" s="30"/>
      <c r="BL1935" s="30"/>
      <c r="BM1935" s="30"/>
      <c r="BN1935" s="30"/>
      <c r="BO1935" s="30"/>
      <c r="BP1935" s="30"/>
      <c r="BQ1935" s="30"/>
      <c r="BR1935" s="30"/>
      <c r="BS1935" s="30"/>
      <c r="BT1935" s="30"/>
      <c r="BU1935" s="30"/>
      <c r="BV1935" s="30"/>
      <c r="BW1935" s="30"/>
      <c r="BX1935" s="30"/>
      <c r="BY1935" s="30"/>
      <c r="BZ1935" s="30"/>
      <c r="CA1935" s="30"/>
      <c r="CB1935" s="30"/>
      <c r="CC1935" s="30"/>
      <c r="CD1935" s="30"/>
      <c r="CE1935" s="30"/>
      <c r="CF1935" s="30"/>
      <c r="CG1935" s="30"/>
      <c r="CH1935" s="30"/>
      <c r="CI1935" s="30"/>
      <c r="CJ1935" s="30"/>
      <c r="CK1935" s="30"/>
      <c r="CL1935" s="30"/>
      <c r="CM1935" s="30"/>
      <c r="CN1935" s="30"/>
      <c r="CO1935" s="30"/>
      <c r="CP1935" s="30"/>
      <c r="CQ1935" s="30"/>
      <c r="CR1935" s="30"/>
    </row>
    <row r="1936" spans="1:96" x14ac:dyDescent="0.25">
      <c r="A1936" s="30" t="s">
        <v>891</v>
      </c>
      <c r="B1936" s="30">
        <v>1568</v>
      </c>
      <c r="C1936" s="30" t="s">
        <v>2706</v>
      </c>
      <c r="D1936" s="30">
        <v>130</v>
      </c>
      <c r="E1936" s="30"/>
      <c r="F1936" s="30"/>
      <c r="G1936" s="30"/>
      <c r="H1936" s="30"/>
      <c r="I1936" s="30"/>
      <c r="J1936" s="30"/>
      <c r="K1936" s="30"/>
      <c r="L1936" s="30"/>
      <c r="M1936" s="30"/>
      <c r="N1936" s="30"/>
      <c r="O1936" s="30"/>
      <c r="P1936" s="30"/>
      <c r="Q1936" s="30"/>
      <c r="R1936" s="30"/>
      <c r="S1936" s="30"/>
      <c r="T1936" s="30"/>
      <c r="U1936" s="30"/>
      <c r="V1936" s="30"/>
      <c r="W1936" s="30"/>
      <c r="X1936" s="30"/>
      <c r="Y1936" s="30"/>
      <c r="Z1936" s="30"/>
      <c r="AA1936" s="30"/>
      <c r="AB1936" s="30"/>
      <c r="AC1936" s="30"/>
      <c r="AD1936" s="30"/>
      <c r="AE1936" s="30"/>
      <c r="AF1936" s="30"/>
      <c r="AG1936" s="30"/>
      <c r="AH1936" s="30"/>
      <c r="AI1936" s="30"/>
      <c r="AJ1936" s="30"/>
      <c r="AK1936" s="30"/>
      <c r="AL1936" s="30"/>
      <c r="AM1936" s="30"/>
      <c r="AN1936" s="30"/>
      <c r="AO1936" s="30"/>
      <c r="AP1936" s="30"/>
      <c r="AQ1936" s="30"/>
      <c r="AR1936" s="30"/>
      <c r="AS1936" s="30"/>
      <c r="AT1936" s="30"/>
      <c r="AU1936" s="30"/>
      <c r="AV1936" s="30"/>
      <c r="AW1936" s="30"/>
      <c r="AX1936" s="30"/>
      <c r="AY1936" s="30"/>
      <c r="AZ1936" s="30"/>
      <c r="BA1936" s="30"/>
      <c r="BB1936" s="30"/>
      <c r="BC1936" s="30"/>
      <c r="BD1936" s="30"/>
      <c r="BE1936" s="30"/>
      <c r="BF1936" s="30"/>
      <c r="BG1936" s="30"/>
      <c r="BH1936" s="30"/>
      <c r="BI1936" s="30"/>
      <c r="BJ1936" s="30"/>
      <c r="BK1936" s="30"/>
      <c r="BL1936" s="30"/>
      <c r="BM1936" s="30"/>
      <c r="BN1936" s="30"/>
      <c r="BO1936" s="30"/>
      <c r="BP1936" s="30"/>
      <c r="BQ1936" s="30"/>
      <c r="BR1936" s="30"/>
      <c r="BS1936" s="30"/>
      <c r="BT1936" s="30"/>
      <c r="BU1936" s="30"/>
      <c r="BV1936" s="30"/>
      <c r="BW1936" s="30"/>
      <c r="BX1936" s="30"/>
      <c r="BY1936" s="30"/>
      <c r="BZ1936" s="30"/>
      <c r="CA1936" s="30"/>
      <c r="CB1936" s="30"/>
      <c r="CC1936" s="30"/>
      <c r="CD1936" s="30"/>
      <c r="CE1936" s="30"/>
      <c r="CF1936" s="30"/>
      <c r="CG1936" s="30"/>
      <c r="CH1936" s="30"/>
      <c r="CI1936" s="30"/>
      <c r="CJ1936" s="30"/>
      <c r="CK1936" s="30"/>
      <c r="CL1936" s="30"/>
      <c r="CM1936" s="30"/>
      <c r="CN1936" s="30"/>
      <c r="CO1936" s="30"/>
      <c r="CP1936" s="30"/>
      <c r="CQ1936" s="30"/>
      <c r="CR1936" s="30"/>
    </row>
    <row r="1937" spans="1:96" x14ac:dyDescent="0.25">
      <c r="A1937" s="30" t="s">
        <v>892</v>
      </c>
      <c r="B1937" s="30">
        <v>9406</v>
      </c>
      <c r="C1937" s="30" t="s">
        <v>2712</v>
      </c>
      <c r="D1937" s="30">
        <v>2000</v>
      </c>
      <c r="E1937" s="30"/>
      <c r="F1937" s="30"/>
      <c r="G1937" s="30"/>
      <c r="H1937" s="30"/>
      <c r="I1937" s="30"/>
      <c r="J1937" s="30"/>
      <c r="K1937" s="30"/>
      <c r="L1937" s="30"/>
      <c r="M1937" s="30"/>
      <c r="N1937" s="30"/>
      <c r="O1937" s="30"/>
      <c r="P1937" s="30"/>
      <c r="Q1937" s="30"/>
      <c r="R1937" s="30"/>
      <c r="S1937" s="30"/>
      <c r="T1937" s="30"/>
      <c r="U1937" s="30"/>
      <c r="V1937" s="30"/>
      <c r="W1937" s="30"/>
      <c r="X1937" s="30"/>
      <c r="Y1937" s="30"/>
      <c r="Z1937" s="30"/>
      <c r="AA1937" s="30"/>
      <c r="AB1937" s="30"/>
      <c r="AC1937" s="30"/>
      <c r="AD1937" s="30"/>
      <c r="AE1937" s="30"/>
      <c r="AF1937" s="30"/>
      <c r="AG1937" s="30"/>
      <c r="AH1937" s="30"/>
      <c r="AI1937" s="30"/>
      <c r="AJ1937" s="30"/>
      <c r="AK1937" s="30"/>
      <c r="AL1937" s="30"/>
      <c r="AM1937" s="30"/>
      <c r="AN1937" s="30"/>
      <c r="AO1937" s="30"/>
      <c r="AP1937" s="30"/>
      <c r="AQ1937" s="30"/>
      <c r="AR1937" s="30"/>
      <c r="AS1937" s="30"/>
      <c r="AT1937" s="30"/>
      <c r="AU1937" s="30"/>
      <c r="AV1937" s="30"/>
      <c r="AW1937" s="30"/>
      <c r="AX1937" s="30"/>
      <c r="AY1937" s="30"/>
      <c r="AZ1937" s="30"/>
      <c r="BA1937" s="30"/>
      <c r="BB1937" s="30"/>
      <c r="BC1937" s="30"/>
      <c r="BD1937" s="30"/>
      <c r="BE1937" s="30"/>
      <c r="BF1937" s="30"/>
      <c r="BG1937" s="30"/>
      <c r="BH1937" s="30"/>
      <c r="BI1937" s="30"/>
      <c r="BJ1937" s="30"/>
      <c r="BK1937" s="30"/>
      <c r="BL1937" s="30"/>
      <c r="BM1937" s="30"/>
      <c r="BN1937" s="30"/>
      <c r="BO1937" s="30"/>
      <c r="BP1937" s="30"/>
      <c r="BQ1937" s="30"/>
      <c r="BR1937" s="30"/>
      <c r="BS1937" s="30"/>
      <c r="BT1937" s="30"/>
      <c r="BU1937" s="30"/>
      <c r="BV1937" s="30"/>
      <c r="BW1937" s="30"/>
      <c r="BX1937" s="30"/>
      <c r="BY1937" s="30"/>
      <c r="BZ1937" s="30"/>
      <c r="CA1937" s="30"/>
      <c r="CB1937" s="30"/>
      <c r="CC1937" s="30"/>
      <c r="CD1937" s="30"/>
      <c r="CE1937" s="30"/>
      <c r="CF1937" s="30"/>
      <c r="CG1937" s="30"/>
      <c r="CH1937" s="30"/>
      <c r="CI1937" s="30"/>
      <c r="CJ1937" s="30"/>
      <c r="CK1937" s="30"/>
      <c r="CL1937" s="30"/>
      <c r="CM1937" s="30"/>
      <c r="CN1937" s="30"/>
      <c r="CO1937" s="30"/>
      <c r="CP1937" s="30"/>
      <c r="CQ1937" s="30"/>
      <c r="CR1937" s="30"/>
    </row>
    <row r="1938" spans="1:96" x14ac:dyDescent="0.25">
      <c r="A1938" s="30" t="s">
        <v>893</v>
      </c>
      <c r="B1938" s="30">
        <v>9611</v>
      </c>
      <c r="C1938" s="30" t="s">
        <v>2857</v>
      </c>
      <c r="D1938" s="30">
        <v>3120</v>
      </c>
      <c r="E1938" s="30"/>
      <c r="F1938" s="30"/>
      <c r="G1938" s="30"/>
      <c r="H1938" s="30"/>
      <c r="I1938" s="30"/>
      <c r="J1938" s="30"/>
      <c r="K1938" s="30"/>
      <c r="L1938" s="30"/>
      <c r="M1938" s="30"/>
      <c r="N1938" s="30"/>
      <c r="O1938" s="30"/>
      <c r="P1938" s="30"/>
      <c r="Q1938" s="30"/>
      <c r="R1938" s="30"/>
      <c r="S1938" s="30"/>
      <c r="T1938" s="30"/>
      <c r="U1938" s="30"/>
      <c r="V1938" s="30"/>
      <c r="W1938" s="30"/>
      <c r="X1938" s="30"/>
      <c r="Y1938" s="30"/>
      <c r="Z1938" s="30"/>
      <c r="AA1938" s="30"/>
      <c r="AB1938" s="30"/>
      <c r="AC1938" s="30"/>
      <c r="AD1938" s="30"/>
      <c r="AE1938" s="30"/>
      <c r="AF1938" s="30"/>
      <c r="AG1938" s="30"/>
      <c r="AH1938" s="30"/>
      <c r="AI1938" s="30"/>
      <c r="AJ1938" s="30"/>
      <c r="AK1938" s="30"/>
      <c r="AL1938" s="30"/>
      <c r="AM1938" s="30"/>
      <c r="AN1938" s="30"/>
      <c r="AO1938" s="30"/>
      <c r="AP1938" s="30"/>
      <c r="AQ1938" s="30"/>
      <c r="AR1938" s="30"/>
      <c r="AS1938" s="30"/>
      <c r="AT1938" s="30"/>
      <c r="AU1938" s="30"/>
      <c r="AV1938" s="30"/>
      <c r="AW1938" s="30"/>
      <c r="AX1938" s="30"/>
      <c r="AY1938" s="30"/>
      <c r="AZ1938" s="30"/>
      <c r="BA1938" s="30"/>
      <c r="BB1938" s="30"/>
      <c r="BC1938" s="30"/>
      <c r="BD1938" s="30"/>
      <c r="BE1938" s="30"/>
      <c r="BF1938" s="30"/>
      <c r="BG1938" s="30"/>
      <c r="BH1938" s="30"/>
      <c r="BI1938" s="30"/>
      <c r="BJ1938" s="30"/>
      <c r="BK1938" s="30"/>
      <c r="BL1938" s="30"/>
      <c r="BM1938" s="30"/>
      <c r="BN1938" s="30"/>
      <c r="BO1938" s="30"/>
      <c r="BP1938" s="30"/>
      <c r="BQ1938" s="30"/>
      <c r="BR1938" s="30"/>
      <c r="BS1938" s="30"/>
      <c r="BT1938" s="30"/>
      <c r="BU1938" s="30"/>
      <c r="BV1938" s="30"/>
      <c r="BW1938" s="30"/>
      <c r="BX1938" s="30"/>
      <c r="BY1938" s="30"/>
      <c r="BZ1938" s="30"/>
      <c r="CA1938" s="30"/>
      <c r="CB1938" s="30"/>
      <c r="CC1938" s="30"/>
      <c r="CD1938" s="30"/>
      <c r="CE1938" s="30"/>
      <c r="CF1938" s="30"/>
      <c r="CG1938" s="30"/>
      <c r="CH1938" s="30"/>
      <c r="CI1938" s="30"/>
      <c r="CJ1938" s="30"/>
      <c r="CK1938" s="30"/>
      <c r="CL1938" s="30"/>
      <c r="CM1938" s="30"/>
      <c r="CN1938" s="30"/>
      <c r="CO1938" s="30"/>
      <c r="CP1938" s="30"/>
      <c r="CQ1938" s="30"/>
      <c r="CR1938" s="30"/>
    </row>
    <row r="1939" spans="1:96" x14ac:dyDescent="0.25">
      <c r="A1939" s="30" t="s">
        <v>894</v>
      </c>
      <c r="B1939" s="30">
        <v>9426</v>
      </c>
      <c r="C1939" s="30" t="s">
        <v>2800</v>
      </c>
      <c r="D1939" s="30">
        <v>40</v>
      </c>
      <c r="E1939" s="30"/>
      <c r="F1939" s="30"/>
      <c r="G1939" s="30"/>
      <c r="H1939" s="30"/>
      <c r="I1939" s="30"/>
      <c r="J1939" s="30"/>
      <c r="K1939" s="30"/>
      <c r="L1939" s="30"/>
      <c r="M1939" s="30"/>
      <c r="N1939" s="30"/>
      <c r="O1939" s="30"/>
      <c r="P1939" s="30"/>
      <c r="Q1939" s="30"/>
      <c r="R1939" s="30"/>
      <c r="S1939" s="30"/>
      <c r="T1939" s="30"/>
      <c r="U1939" s="30"/>
      <c r="V1939" s="30"/>
      <c r="W1939" s="30"/>
      <c r="X1939" s="30"/>
      <c r="Y1939" s="30"/>
      <c r="Z1939" s="30"/>
      <c r="AA1939" s="30"/>
      <c r="AB1939" s="30"/>
      <c r="AC1939" s="30"/>
      <c r="AD1939" s="30"/>
      <c r="AE1939" s="30"/>
      <c r="AF1939" s="30"/>
      <c r="AG1939" s="30"/>
      <c r="AH1939" s="30"/>
      <c r="AI1939" s="30"/>
      <c r="AJ1939" s="30"/>
      <c r="AK1939" s="30"/>
      <c r="AL1939" s="30"/>
      <c r="AM1939" s="30"/>
      <c r="AN1939" s="30"/>
      <c r="AO1939" s="30"/>
      <c r="AP1939" s="30"/>
      <c r="AQ1939" s="30"/>
      <c r="AR1939" s="30"/>
      <c r="AS1939" s="30"/>
      <c r="AT1939" s="30"/>
      <c r="AU1939" s="30"/>
      <c r="AV1939" s="30"/>
      <c r="AW1939" s="30"/>
      <c r="AX1939" s="30"/>
      <c r="AY1939" s="30"/>
      <c r="AZ1939" s="30"/>
      <c r="BA1939" s="30"/>
      <c r="BB1939" s="30"/>
      <c r="BC1939" s="30"/>
      <c r="BD1939" s="30"/>
      <c r="BE1939" s="30"/>
      <c r="BF1939" s="30"/>
      <c r="BG1939" s="30"/>
      <c r="BH1939" s="30"/>
      <c r="BI1939" s="30"/>
      <c r="BJ1939" s="30"/>
      <c r="BK1939" s="30"/>
      <c r="BL1939" s="30"/>
      <c r="BM1939" s="30"/>
      <c r="BN1939" s="30"/>
      <c r="BO1939" s="30"/>
      <c r="BP1939" s="30"/>
      <c r="BQ1939" s="30"/>
      <c r="BR1939" s="30"/>
      <c r="BS1939" s="30"/>
      <c r="BT1939" s="30"/>
      <c r="BU1939" s="30"/>
      <c r="BV1939" s="30"/>
      <c r="BW1939" s="30"/>
      <c r="BX1939" s="30"/>
      <c r="BY1939" s="30"/>
      <c r="BZ1939" s="30"/>
      <c r="CA1939" s="30"/>
      <c r="CB1939" s="30"/>
      <c r="CC1939" s="30"/>
      <c r="CD1939" s="30"/>
      <c r="CE1939" s="30"/>
      <c r="CF1939" s="30"/>
      <c r="CG1939" s="30"/>
      <c r="CH1939" s="30"/>
      <c r="CI1939" s="30"/>
      <c r="CJ1939" s="30"/>
      <c r="CK1939" s="30"/>
      <c r="CL1939" s="30"/>
      <c r="CM1939" s="30"/>
      <c r="CN1939" s="30"/>
      <c r="CO1939" s="30"/>
      <c r="CP1939" s="30"/>
      <c r="CQ1939" s="30"/>
      <c r="CR1939" s="30"/>
    </row>
    <row r="1940" spans="1:96" x14ac:dyDescent="0.25">
      <c r="A1940" s="30" t="s">
        <v>895</v>
      </c>
      <c r="B1940" s="30">
        <v>9429</v>
      </c>
      <c r="C1940" s="30" t="s">
        <v>2666</v>
      </c>
      <c r="D1940" s="30">
        <v>1420</v>
      </c>
      <c r="E1940" s="30"/>
      <c r="F1940" s="30"/>
      <c r="G1940" s="30"/>
      <c r="H1940" s="30"/>
      <c r="I1940" s="30"/>
      <c r="J1940" s="30"/>
      <c r="K1940" s="30"/>
      <c r="L1940" s="30"/>
      <c r="M1940" s="30"/>
      <c r="N1940" s="30"/>
      <c r="O1940" s="30"/>
      <c r="P1940" s="30"/>
      <c r="Q1940" s="30"/>
      <c r="R1940" s="30"/>
      <c r="S1940" s="30"/>
      <c r="T1940" s="30"/>
      <c r="U1940" s="30"/>
      <c r="V1940" s="30"/>
      <c r="W1940" s="30"/>
      <c r="X1940" s="30"/>
      <c r="Y1940" s="30"/>
      <c r="Z1940" s="30"/>
      <c r="AA1940" s="30"/>
      <c r="AB1940" s="30"/>
      <c r="AC1940" s="30"/>
      <c r="AD1940" s="30"/>
      <c r="AE1940" s="30"/>
      <c r="AF1940" s="30"/>
      <c r="AG1940" s="30"/>
      <c r="AH1940" s="30"/>
      <c r="AI1940" s="30"/>
      <c r="AJ1940" s="30"/>
      <c r="AK1940" s="30"/>
      <c r="AL1940" s="30"/>
      <c r="AM1940" s="30"/>
      <c r="AN1940" s="30"/>
      <c r="AO1940" s="30"/>
      <c r="AP1940" s="30"/>
      <c r="AQ1940" s="30"/>
      <c r="AR1940" s="30"/>
      <c r="AS1940" s="30"/>
      <c r="AT1940" s="30"/>
      <c r="AU1940" s="30"/>
      <c r="AV1940" s="30"/>
      <c r="AW1940" s="30"/>
      <c r="AX1940" s="30"/>
      <c r="AY1940" s="30"/>
      <c r="AZ1940" s="30"/>
      <c r="BA1940" s="30"/>
      <c r="BB1940" s="30"/>
      <c r="BC1940" s="30"/>
      <c r="BD1940" s="30"/>
      <c r="BE1940" s="30"/>
      <c r="BF1940" s="30"/>
      <c r="BG1940" s="30"/>
      <c r="BH1940" s="30"/>
      <c r="BI1940" s="30"/>
      <c r="BJ1940" s="30"/>
      <c r="BK1940" s="30"/>
      <c r="BL1940" s="30"/>
      <c r="BM1940" s="30"/>
      <c r="BN1940" s="30"/>
      <c r="BO1940" s="30"/>
      <c r="BP1940" s="30"/>
      <c r="BQ1940" s="30"/>
      <c r="BR1940" s="30"/>
      <c r="BS1940" s="30"/>
      <c r="BT1940" s="30"/>
      <c r="BU1940" s="30"/>
      <c r="BV1940" s="30"/>
      <c r="BW1940" s="30"/>
      <c r="BX1940" s="30"/>
      <c r="BY1940" s="30"/>
      <c r="BZ1940" s="30"/>
      <c r="CA1940" s="30"/>
      <c r="CB1940" s="30"/>
      <c r="CC1940" s="30"/>
      <c r="CD1940" s="30"/>
      <c r="CE1940" s="30"/>
      <c r="CF1940" s="30"/>
      <c r="CG1940" s="30"/>
      <c r="CH1940" s="30"/>
      <c r="CI1940" s="30"/>
      <c r="CJ1940" s="30"/>
      <c r="CK1940" s="30"/>
      <c r="CL1940" s="30"/>
      <c r="CM1940" s="30"/>
      <c r="CN1940" s="30"/>
      <c r="CO1940" s="30"/>
      <c r="CP1940" s="30"/>
      <c r="CQ1940" s="30"/>
      <c r="CR1940" s="30"/>
    </row>
    <row r="1941" spans="1:96" x14ac:dyDescent="0.25">
      <c r="A1941" s="30" t="s">
        <v>896</v>
      </c>
      <c r="B1941" s="30">
        <v>9425</v>
      </c>
      <c r="C1941" s="30" t="s">
        <v>2642</v>
      </c>
      <c r="D1941" s="30">
        <v>880</v>
      </c>
      <c r="E1941" s="30"/>
      <c r="F1941" s="30"/>
      <c r="G1941" s="30"/>
      <c r="H1941" s="30"/>
      <c r="I1941" s="30"/>
      <c r="J1941" s="30"/>
      <c r="K1941" s="30"/>
      <c r="L1941" s="30"/>
      <c r="M1941" s="30"/>
      <c r="N1941" s="30"/>
      <c r="O1941" s="30"/>
      <c r="P1941" s="30"/>
      <c r="Q1941" s="30"/>
      <c r="R1941" s="30"/>
      <c r="S1941" s="30"/>
      <c r="T1941" s="30"/>
      <c r="U1941" s="30"/>
      <c r="V1941" s="30"/>
      <c r="W1941" s="30"/>
      <c r="X1941" s="30"/>
      <c r="Y1941" s="30"/>
      <c r="Z1941" s="30"/>
      <c r="AA1941" s="30"/>
      <c r="AB1941" s="30"/>
      <c r="AC1941" s="30"/>
      <c r="AD1941" s="30"/>
      <c r="AE1941" s="30"/>
      <c r="AF1941" s="30"/>
      <c r="AG1941" s="30"/>
      <c r="AH1941" s="30"/>
      <c r="AI1941" s="30"/>
      <c r="AJ1941" s="30"/>
      <c r="AK1941" s="30"/>
      <c r="AL1941" s="30"/>
      <c r="AM1941" s="30"/>
      <c r="AN1941" s="30"/>
      <c r="AO1941" s="30"/>
      <c r="AP1941" s="30"/>
      <c r="AQ1941" s="30"/>
      <c r="AR1941" s="30"/>
      <c r="AS1941" s="30"/>
      <c r="AT1941" s="30"/>
      <c r="AU1941" s="30"/>
      <c r="AV1941" s="30"/>
      <c r="AW1941" s="30"/>
      <c r="AX1941" s="30"/>
      <c r="AY1941" s="30"/>
      <c r="AZ1941" s="30"/>
      <c r="BA1941" s="30"/>
      <c r="BB1941" s="30"/>
      <c r="BC1941" s="30"/>
      <c r="BD1941" s="30"/>
      <c r="BE1941" s="30"/>
      <c r="BF1941" s="30"/>
      <c r="BG1941" s="30"/>
      <c r="BH1941" s="30"/>
      <c r="BI1941" s="30"/>
      <c r="BJ1941" s="30"/>
      <c r="BK1941" s="30"/>
      <c r="BL1941" s="30"/>
      <c r="BM1941" s="30"/>
      <c r="BN1941" s="30"/>
      <c r="BO1941" s="30"/>
      <c r="BP1941" s="30"/>
      <c r="BQ1941" s="30"/>
      <c r="BR1941" s="30"/>
      <c r="BS1941" s="30"/>
      <c r="BT1941" s="30"/>
      <c r="BU1941" s="30"/>
      <c r="BV1941" s="30"/>
      <c r="BW1941" s="30"/>
      <c r="BX1941" s="30"/>
      <c r="BY1941" s="30"/>
      <c r="BZ1941" s="30"/>
      <c r="CA1941" s="30"/>
      <c r="CB1941" s="30"/>
      <c r="CC1941" s="30"/>
      <c r="CD1941" s="30"/>
      <c r="CE1941" s="30"/>
      <c r="CF1941" s="30"/>
      <c r="CG1941" s="30"/>
      <c r="CH1941" s="30"/>
      <c r="CI1941" s="30"/>
      <c r="CJ1941" s="30"/>
      <c r="CK1941" s="30"/>
      <c r="CL1941" s="30"/>
      <c r="CM1941" s="30"/>
      <c r="CN1941" s="30"/>
      <c r="CO1941" s="30"/>
      <c r="CP1941" s="30"/>
      <c r="CQ1941" s="30"/>
      <c r="CR1941" s="30"/>
    </row>
    <row r="1942" spans="1:96" x14ac:dyDescent="0.25">
      <c r="A1942" s="30" t="s">
        <v>897</v>
      </c>
      <c r="B1942" s="30">
        <v>9431</v>
      </c>
      <c r="C1942" s="30" t="s">
        <v>2641</v>
      </c>
      <c r="D1942" s="30">
        <v>20</v>
      </c>
      <c r="E1942" s="30"/>
      <c r="F1942" s="30"/>
      <c r="G1942" s="30"/>
      <c r="H1942" s="30"/>
      <c r="I1942" s="30"/>
      <c r="J1942" s="30"/>
      <c r="K1942" s="30"/>
      <c r="L1942" s="30"/>
      <c r="M1942" s="30"/>
      <c r="N1942" s="30"/>
      <c r="O1942" s="30"/>
      <c r="P1942" s="30"/>
      <c r="Q1942" s="30"/>
      <c r="R1942" s="30"/>
      <c r="S1942" s="30"/>
      <c r="T1942" s="30"/>
      <c r="U1942" s="30"/>
      <c r="V1942" s="30"/>
      <c r="W1942" s="30"/>
      <c r="X1942" s="30"/>
      <c r="Y1942" s="30"/>
      <c r="Z1942" s="30"/>
      <c r="AA1942" s="30"/>
      <c r="AB1942" s="30"/>
      <c r="AC1942" s="30"/>
      <c r="AD1942" s="30"/>
      <c r="AE1942" s="30"/>
      <c r="AF1942" s="30"/>
      <c r="AG1942" s="30"/>
      <c r="AH1942" s="30"/>
      <c r="AI1942" s="30"/>
      <c r="AJ1942" s="30"/>
      <c r="AK1942" s="30"/>
      <c r="AL1942" s="30"/>
      <c r="AM1942" s="30"/>
      <c r="AN1942" s="30"/>
      <c r="AO1942" s="30"/>
      <c r="AP1942" s="30"/>
      <c r="AQ1942" s="30"/>
      <c r="AR1942" s="30"/>
      <c r="AS1942" s="30"/>
      <c r="AT1942" s="30"/>
      <c r="AU1942" s="30"/>
      <c r="AV1942" s="30"/>
      <c r="AW1942" s="30"/>
      <c r="AX1942" s="30"/>
      <c r="AY1942" s="30"/>
      <c r="AZ1942" s="30"/>
      <c r="BA1942" s="30"/>
      <c r="BB1942" s="30"/>
      <c r="BC1942" s="30"/>
      <c r="BD1942" s="30"/>
      <c r="BE1942" s="30"/>
      <c r="BF1942" s="30"/>
      <c r="BG1942" s="30"/>
      <c r="BH1942" s="30"/>
      <c r="BI1942" s="30"/>
      <c r="BJ1942" s="30"/>
      <c r="BK1942" s="30"/>
      <c r="BL1942" s="30"/>
      <c r="BM1942" s="30"/>
      <c r="BN1942" s="30"/>
      <c r="BO1942" s="30"/>
      <c r="BP1942" s="30"/>
      <c r="BQ1942" s="30"/>
      <c r="BR1942" s="30"/>
      <c r="BS1942" s="30"/>
      <c r="BT1942" s="30"/>
      <c r="BU1942" s="30"/>
      <c r="BV1942" s="30"/>
      <c r="BW1942" s="30"/>
      <c r="BX1942" s="30"/>
      <c r="BY1942" s="30"/>
      <c r="BZ1942" s="30"/>
      <c r="CA1942" s="30"/>
      <c r="CB1942" s="30"/>
      <c r="CC1942" s="30"/>
      <c r="CD1942" s="30"/>
      <c r="CE1942" s="30"/>
      <c r="CF1942" s="30"/>
      <c r="CG1942" s="30"/>
      <c r="CH1942" s="30"/>
      <c r="CI1942" s="30"/>
      <c r="CJ1942" s="30"/>
      <c r="CK1942" s="30"/>
      <c r="CL1942" s="30"/>
      <c r="CM1942" s="30"/>
      <c r="CN1942" s="30"/>
      <c r="CO1942" s="30"/>
      <c r="CP1942" s="30"/>
      <c r="CQ1942" s="30"/>
      <c r="CR1942" s="30"/>
    </row>
    <row r="1943" spans="1:96" x14ac:dyDescent="0.25">
      <c r="A1943" s="30" t="s">
        <v>898</v>
      </c>
      <c r="B1943" s="30">
        <v>9412</v>
      </c>
      <c r="C1943" s="30" t="s">
        <v>2666</v>
      </c>
      <c r="D1943" s="30">
        <v>1420</v>
      </c>
      <c r="E1943" s="30"/>
      <c r="F1943" s="30"/>
      <c r="G1943" s="30"/>
      <c r="H1943" s="30"/>
      <c r="I1943" s="30"/>
      <c r="J1943" s="30"/>
      <c r="K1943" s="30"/>
      <c r="L1943" s="30"/>
      <c r="M1943" s="30"/>
      <c r="N1943" s="30"/>
      <c r="O1943" s="30"/>
      <c r="P1943" s="30"/>
      <c r="Q1943" s="30"/>
      <c r="R1943" s="30"/>
      <c r="S1943" s="30"/>
      <c r="T1943" s="30"/>
      <c r="U1943" s="30"/>
      <c r="V1943" s="30"/>
      <c r="W1943" s="30"/>
      <c r="X1943" s="30"/>
      <c r="Y1943" s="30"/>
      <c r="Z1943" s="30"/>
      <c r="AA1943" s="30"/>
      <c r="AB1943" s="30"/>
      <c r="AC1943" s="30"/>
      <c r="AD1943" s="30"/>
      <c r="AE1943" s="30"/>
      <c r="AF1943" s="30"/>
      <c r="AG1943" s="30"/>
      <c r="AH1943" s="30"/>
      <c r="AI1943" s="30"/>
      <c r="AJ1943" s="30"/>
      <c r="AK1943" s="30"/>
      <c r="AL1943" s="30"/>
      <c r="AM1943" s="30"/>
      <c r="AN1943" s="30"/>
      <c r="AO1943" s="30"/>
      <c r="AP1943" s="30"/>
      <c r="AQ1943" s="30"/>
      <c r="AR1943" s="30"/>
      <c r="AS1943" s="30"/>
      <c r="AT1943" s="30"/>
      <c r="AU1943" s="30"/>
      <c r="AV1943" s="30"/>
      <c r="AW1943" s="30"/>
      <c r="AX1943" s="30"/>
      <c r="AY1943" s="30"/>
      <c r="AZ1943" s="30"/>
      <c r="BA1943" s="30"/>
      <c r="BB1943" s="30"/>
      <c r="BC1943" s="30"/>
      <c r="BD1943" s="30"/>
      <c r="BE1943" s="30"/>
      <c r="BF1943" s="30"/>
      <c r="BG1943" s="30"/>
      <c r="BH1943" s="30"/>
      <c r="BI1943" s="30"/>
      <c r="BJ1943" s="30"/>
      <c r="BK1943" s="30"/>
      <c r="BL1943" s="30"/>
      <c r="BM1943" s="30"/>
      <c r="BN1943" s="30"/>
      <c r="BO1943" s="30"/>
      <c r="BP1943" s="30"/>
      <c r="BQ1943" s="30"/>
      <c r="BR1943" s="30"/>
      <c r="BS1943" s="30"/>
      <c r="BT1943" s="30"/>
      <c r="BU1943" s="30"/>
      <c r="BV1943" s="30"/>
      <c r="BW1943" s="30"/>
      <c r="BX1943" s="30"/>
      <c r="BY1943" s="30"/>
      <c r="BZ1943" s="30"/>
      <c r="CA1943" s="30"/>
      <c r="CB1943" s="30"/>
      <c r="CC1943" s="30"/>
      <c r="CD1943" s="30"/>
      <c r="CE1943" s="30"/>
      <c r="CF1943" s="30"/>
      <c r="CG1943" s="30"/>
      <c r="CH1943" s="30"/>
      <c r="CI1943" s="30"/>
      <c r="CJ1943" s="30"/>
      <c r="CK1943" s="30"/>
      <c r="CL1943" s="30"/>
      <c r="CM1943" s="30"/>
      <c r="CN1943" s="30"/>
      <c r="CO1943" s="30"/>
      <c r="CP1943" s="30"/>
      <c r="CQ1943" s="30"/>
      <c r="CR1943" s="30"/>
    </row>
    <row r="1944" spans="1:96" x14ac:dyDescent="0.25">
      <c r="A1944" s="30" t="s">
        <v>899</v>
      </c>
      <c r="B1944" s="30">
        <v>9444</v>
      </c>
      <c r="C1944" s="30" t="s">
        <v>2641</v>
      </c>
      <c r="D1944" s="30">
        <v>20</v>
      </c>
      <c r="E1944" s="30"/>
      <c r="F1944" s="30"/>
      <c r="G1944" s="30"/>
      <c r="H1944" s="30"/>
      <c r="I1944" s="30"/>
      <c r="J1944" s="30"/>
      <c r="K1944" s="30"/>
      <c r="L1944" s="30"/>
      <c r="M1944" s="30"/>
      <c r="N1944" s="30"/>
      <c r="O1944" s="30"/>
      <c r="P1944" s="30"/>
      <c r="Q1944" s="30"/>
      <c r="R1944" s="30"/>
      <c r="S1944" s="30"/>
      <c r="T1944" s="30"/>
      <c r="U1944" s="30"/>
      <c r="V1944" s="30"/>
      <c r="W1944" s="30"/>
      <c r="X1944" s="30"/>
      <c r="Y1944" s="30"/>
      <c r="Z1944" s="30"/>
      <c r="AA1944" s="30"/>
      <c r="AB1944" s="30"/>
      <c r="AC1944" s="30"/>
      <c r="AD1944" s="30"/>
      <c r="AE1944" s="30"/>
      <c r="AF1944" s="30"/>
      <c r="AG1944" s="30"/>
      <c r="AH1944" s="30"/>
      <c r="AI1944" s="30"/>
      <c r="AJ1944" s="30"/>
      <c r="AK1944" s="30"/>
      <c r="AL1944" s="30"/>
      <c r="AM1944" s="30"/>
      <c r="AN1944" s="30"/>
      <c r="AO1944" s="30"/>
      <c r="AP1944" s="30"/>
      <c r="AQ1944" s="30"/>
      <c r="AR1944" s="30"/>
      <c r="AS1944" s="30"/>
      <c r="AT1944" s="30"/>
      <c r="AU1944" s="30"/>
      <c r="AV1944" s="30"/>
      <c r="AW1944" s="30"/>
      <c r="AX1944" s="30"/>
      <c r="AY1944" s="30"/>
      <c r="AZ1944" s="30"/>
      <c r="BA1944" s="30"/>
      <c r="BB1944" s="30"/>
      <c r="BC1944" s="30"/>
      <c r="BD1944" s="30"/>
      <c r="BE1944" s="30"/>
      <c r="BF1944" s="30"/>
      <c r="BG1944" s="30"/>
      <c r="BH1944" s="30"/>
      <c r="BI1944" s="30"/>
      <c r="BJ1944" s="30"/>
      <c r="BK1944" s="30"/>
      <c r="BL1944" s="30"/>
      <c r="BM1944" s="30"/>
      <c r="BN1944" s="30"/>
      <c r="BO1944" s="30"/>
      <c r="BP1944" s="30"/>
      <c r="BQ1944" s="30"/>
      <c r="BR1944" s="30"/>
      <c r="BS1944" s="30"/>
      <c r="BT1944" s="30"/>
      <c r="BU1944" s="30"/>
      <c r="BV1944" s="30"/>
      <c r="BW1944" s="30"/>
      <c r="BX1944" s="30"/>
      <c r="BY1944" s="30"/>
      <c r="BZ1944" s="30"/>
      <c r="CA1944" s="30"/>
      <c r="CB1944" s="30"/>
      <c r="CC1944" s="30"/>
      <c r="CD1944" s="30"/>
      <c r="CE1944" s="30"/>
      <c r="CF1944" s="30"/>
      <c r="CG1944" s="30"/>
      <c r="CH1944" s="30"/>
      <c r="CI1944" s="30"/>
      <c r="CJ1944" s="30"/>
      <c r="CK1944" s="30"/>
      <c r="CL1944" s="30"/>
      <c r="CM1944" s="30"/>
      <c r="CN1944" s="30"/>
      <c r="CO1944" s="30"/>
      <c r="CP1944" s="30"/>
      <c r="CQ1944" s="30"/>
      <c r="CR1944" s="30"/>
    </row>
    <row r="1945" spans="1:96" x14ac:dyDescent="0.25">
      <c r="A1945" s="30" t="s">
        <v>900</v>
      </c>
      <c r="B1945" s="30">
        <v>9462</v>
      </c>
      <c r="C1945" s="30" t="s">
        <v>2893</v>
      </c>
      <c r="D1945" s="30">
        <v>70</v>
      </c>
      <c r="E1945" s="30"/>
      <c r="F1945" s="30"/>
      <c r="G1945" s="30"/>
      <c r="H1945" s="30"/>
      <c r="I1945" s="30"/>
      <c r="J1945" s="30"/>
      <c r="K1945" s="30"/>
      <c r="L1945" s="30"/>
      <c r="M1945" s="30"/>
      <c r="N1945" s="30"/>
      <c r="O1945" s="30"/>
      <c r="P1945" s="30"/>
      <c r="Q1945" s="30"/>
      <c r="R1945" s="30"/>
      <c r="S1945" s="30"/>
      <c r="T1945" s="30"/>
      <c r="U1945" s="30"/>
      <c r="V1945" s="30"/>
      <c r="W1945" s="30"/>
      <c r="X1945" s="30"/>
      <c r="Y1945" s="30"/>
      <c r="Z1945" s="30"/>
      <c r="AA1945" s="30"/>
      <c r="AB1945" s="30"/>
      <c r="AC1945" s="30"/>
      <c r="AD1945" s="30"/>
      <c r="AE1945" s="30"/>
      <c r="AF1945" s="30"/>
      <c r="AG1945" s="30"/>
      <c r="AH1945" s="30"/>
      <c r="AI1945" s="30"/>
      <c r="AJ1945" s="30"/>
      <c r="AK1945" s="30"/>
      <c r="AL1945" s="30"/>
      <c r="AM1945" s="30"/>
      <c r="AN1945" s="30"/>
      <c r="AO1945" s="30"/>
      <c r="AP1945" s="30"/>
      <c r="AQ1945" s="30"/>
      <c r="AR1945" s="30"/>
      <c r="AS1945" s="30"/>
      <c r="AT1945" s="30"/>
      <c r="AU1945" s="30"/>
      <c r="AV1945" s="30"/>
      <c r="AW1945" s="30"/>
      <c r="AX1945" s="30"/>
      <c r="AY1945" s="30"/>
      <c r="AZ1945" s="30"/>
      <c r="BA1945" s="30"/>
      <c r="BB1945" s="30"/>
      <c r="BC1945" s="30"/>
      <c r="BD1945" s="30"/>
      <c r="BE1945" s="30"/>
      <c r="BF1945" s="30"/>
      <c r="BG1945" s="30"/>
      <c r="BH1945" s="30"/>
      <c r="BI1945" s="30"/>
      <c r="BJ1945" s="30"/>
      <c r="BK1945" s="30"/>
      <c r="BL1945" s="30"/>
      <c r="BM1945" s="30"/>
      <c r="BN1945" s="30"/>
      <c r="BO1945" s="30"/>
      <c r="BP1945" s="30"/>
      <c r="BQ1945" s="30"/>
      <c r="BR1945" s="30"/>
      <c r="BS1945" s="30"/>
      <c r="BT1945" s="30"/>
      <c r="BU1945" s="30"/>
      <c r="BV1945" s="30"/>
      <c r="BW1945" s="30"/>
      <c r="BX1945" s="30"/>
      <c r="BY1945" s="30"/>
      <c r="BZ1945" s="30"/>
      <c r="CA1945" s="30"/>
      <c r="CB1945" s="30"/>
      <c r="CC1945" s="30"/>
      <c r="CD1945" s="30"/>
      <c r="CE1945" s="30"/>
      <c r="CF1945" s="30"/>
      <c r="CG1945" s="30"/>
      <c r="CH1945" s="30"/>
      <c r="CI1945" s="30"/>
      <c r="CJ1945" s="30"/>
      <c r="CK1945" s="30"/>
      <c r="CL1945" s="30"/>
      <c r="CM1945" s="30"/>
      <c r="CN1945" s="30"/>
      <c r="CO1945" s="30"/>
      <c r="CP1945" s="30"/>
      <c r="CQ1945" s="30"/>
      <c r="CR1945" s="30"/>
    </row>
    <row r="1946" spans="1:96" x14ac:dyDescent="0.25">
      <c r="A1946" s="30" t="s">
        <v>901</v>
      </c>
      <c r="B1946" s="30">
        <v>9466</v>
      </c>
      <c r="C1946" s="30" t="s">
        <v>2893</v>
      </c>
      <c r="D1946" s="30">
        <v>70</v>
      </c>
      <c r="E1946" s="30"/>
      <c r="F1946" s="30"/>
      <c r="G1946" s="30"/>
      <c r="H1946" s="30"/>
      <c r="I1946" s="30"/>
      <c r="J1946" s="30"/>
      <c r="K1946" s="30"/>
      <c r="L1946" s="30"/>
      <c r="M1946" s="30"/>
      <c r="N1946" s="30"/>
      <c r="O1946" s="30"/>
      <c r="P1946" s="30"/>
      <c r="Q1946" s="30"/>
      <c r="R1946" s="30"/>
      <c r="S1946" s="30"/>
      <c r="T1946" s="30"/>
      <c r="U1946" s="30"/>
      <c r="V1946" s="30"/>
      <c r="W1946" s="30"/>
      <c r="X1946" s="30"/>
      <c r="Y1946" s="30"/>
      <c r="Z1946" s="30"/>
      <c r="AA1946" s="30"/>
      <c r="AB1946" s="30"/>
      <c r="AC1946" s="30"/>
      <c r="AD1946" s="30"/>
      <c r="AE1946" s="30"/>
      <c r="AF1946" s="30"/>
      <c r="AG1946" s="30"/>
      <c r="AH1946" s="30"/>
      <c r="AI1946" s="30"/>
      <c r="AJ1946" s="30"/>
      <c r="AK1946" s="30"/>
      <c r="AL1946" s="30"/>
      <c r="AM1946" s="30"/>
      <c r="AN1946" s="30"/>
      <c r="AO1946" s="30"/>
      <c r="AP1946" s="30"/>
      <c r="AQ1946" s="30"/>
      <c r="AR1946" s="30"/>
      <c r="AS1946" s="30"/>
      <c r="AT1946" s="30"/>
      <c r="AU1946" s="30"/>
      <c r="AV1946" s="30"/>
      <c r="AW1946" s="30"/>
      <c r="AX1946" s="30"/>
      <c r="AY1946" s="30"/>
      <c r="AZ1946" s="30"/>
      <c r="BA1946" s="30"/>
      <c r="BB1946" s="30"/>
      <c r="BC1946" s="30"/>
      <c r="BD1946" s="30"/>
      <c r="BE1946" s="30"/>
      <c r="BF1946" s="30"/>
      <c r="BG1946" s="30"/>
      <c r="BH1946" s="30"/>
      <c r="BI1946" s="30"/>
      <c r="BJ1946" s="30"/>
      <c r="BK1946" s="30"/>
      <c r="BL1946" s="30"/>
      <c r="BM1946" s="30"/>
      <c r="BN1946" s="30"/>
      <c r="BO1946" s="30"/>
      <c r="BP1946" s="30"/>
      <c r="BQ1946" s="30"/>
      <c r="BR1946" s="30"/>
      <c r="BS1946" s="30"/>
      <c r="BT1946" s="30"/>
      <c r="BU1946" s="30"/>
      <c r="BV1946" s="30"/>
      <c r="BW1946" s="30"/>
      <c r="BX1946" s="30"/>
      <c r="BY1946" s="30"/>
      <c r="BZ1946" s="30"/>
      <c r="CA1946" s="30"/>
      <c r="CB1946" s="30"/>
      <c r="CC1946" s="30"/>
      <c r="CD1946" s="30"/>
      <c r="CE1946" s="30"/>
      <c r="CF1946" s="30"/>
      <c r="CG1946" s="30"/>
      <c r="CH1946" s="30"/>
      <c r="CI1946" s="30"/>
      <c r="CJ1946" s="30"/>
      <c r="CK1946" s="30"/>
      <c r="CL1946" s="30"/>
      <c r="CM1946" s="30"/>
      <c r="CN1946" s="30"/>
      <c r="CO1946" s="30"/>
      <c r="CP1946" s="30"/>
      <c r="CQ1946" s="30"/>
      <c r="CR1946" s="30"/>
    </row>
    <row r="1947" spans="1:96" x14ac:dyDescent="0.25">
      <c r="A1947" s="30" t="s">
        <v>902</v>
      </c>
      <c r="B1947" s="30">
        <v>9486</v>
      </c>
      <c r="C1947" s="30" t="s">
        <v>2955</v>
      </c>
      <c r="D1947" s="30">
        <v>1510</v>
      </c>
      <c r="E1947" s="30"/>
      <c r="F1947" s="30"/>
      <c r="G1947" s="30"/>
      <c r="H1947" s="30"/>
      <c r="I1947" s="30"/>
      <c r="J1947" s="30"/>
      <c r="K1947" s="30"/>
      <c r="L1947" s="30"/>
      <c r="M1947" s="30"/>
      <c r="N1947" s="30"/>
      <c r="O1947" s="30"/>
      <c r="P1947" s="30"/>
      <c r="Q1947" s="30"/>
      <c r="R1947" s="30"/>
      <c r="S1947" s="30"/>
      <c r="T1947" s="30"/>
      <c r="U1947" s="30"/>
      <c r="V1947" s="30"/>
      <c r="W1947" s="30"/>
      <c r="X1947" s="30"/>
      <c r="Y1947" s="30"/>
      <c r="Z1947" s="30"/>
      <c r="AA1947" s="30"/>
      <c r="AB1947" s="30"/>
      <c r="AC1947" s="30"/>
      <c r="AD1947" s="30"/>
      <c r="AE1947" s="30"/>
      <c r="AF1947" s="30"/>
      <c r="AG1947" s="30"/>
      <c r="AH1947" s="30"/>
      <c r="AI1947" s="30"/>
      <c r="AJ1947" s="30"/>
      <c r="AK1947" s="30"/>
      <c r="AL1947" s="30"/>
      <c r="AM1947" s="30"/>
      <c r="AN1947" s="30"/>
      <c r="AO1947" s="30"/>
      <c r="AP1947" s="30"/>
      <c r="AQ1947" s="30"/>
      <c r="AR1947" s="30"/>
      <c r="AS1947" s="30"/>
      <c r="AT1947" s="30"/>
      <c r="AU1947" s="30"/>
      <c r="AV1947" s="30"/>
      <c r="AW1947" s="30"/>
      <c r="AX1947" s="30"/>
      <c r="AY1947" s="30"/>
      <c r="AZ1947" s="30"/>
      <c r="BA1947" s="30"/>
      <c r="BB1947" s="30"/>
      <c r="BC1947" s="30"/>
      <c r="BD1947" s="30"/>
      <c r="BE1947" s="30"/>
      <c r="BF1947" s="30"/>
      <c r="BG1947" s="30"/>
      <c r="BH1947" s="30"/>
      <c r="BI1947" s="30"/>
      <c r="BJ1947" s="30"/>
      <c r="BK1947" s="30"/>
      <c r="BL1947" s="30"/>
      <c r="BM1947" s="30"/>
      <c r="BN1947" s="30"/>
      <c r="BO1947" s="30"/>
      <c r="BP1947" s="30"/>
      <c r="BQ1947" s="30"/>
      <c r="BR1947" s="30"/>
      <c r="BS1947" s="30"/>
      <c r="BT1947" s="30"/>
      <c r="BU1947" s="30"/>
      <c r="BV1947" s="30"/>
      <c r="BW1947" s="30"/>
      <c r="BX1947" s="30"/>
      <c r="BY1947" s="30"/>
      <c r="BZ1947" s="30"/>
      <c r="CA1947" s="30"/>
      <c r="CB1947" s="30"/>
      <c r="CC1947" s="30"/>
      <c r="CD1947" s="30"/>
      <c r="CE1947" s="30"/>
      <c r="CF1947" s="30"/>
      <c r="CG1947" s="30"/>
      <c r="CH1947" s="30"/>
      <c r="CI1947" s="30"/>
      <c r="CJ1947" s="30"/>
      <c r="CK1947" s="30"/>
      <c r="CL1947" s="30"/>
      <c r="CM1947" s="30"/>
      <c r="CN1947" s="30"/>
      <c r="CO1947" s="30"/>
      <c r="CP1947" s="30"/>
      <c r="CQ1947" s="30"/>
      <c r="CR1947" s="30"/>
    </row>
    <row r="1948" spans="1:96" x14ac:dyDescent="0.25">
      <c r="A1948" s="30" t="s">
        <v>903</v>
      </c>
      <c r="B1948" s="30">
        <v>9490</v>
      </c>
      <c r="C1948" s="30" t="s">
        <v>2666</v>
      </c>
      <c r="D1948" s="30">
        <v>1420</v>
      </c>
      <c r="E1948" s="30"/>
      <c r="F1948" s="30"/>
      <c r="G1948" s="30"/>
      <c r="H1948" s="30"/>
      <c r="I1948" s="30"/>
      <c r="J1948" s="30"/>
      <c r="K1948" s="30"/>
      <c r="L1948" s="30"/>
      <c r="M1948" s="30"/>
      <c r="N1948" s="30"/>
      <c r="O1948" s="30"/>
      <c r="P1948" s="30"/>
      <c r="Q1948" s="30"/>
      <c r="R1948" s="30"/>
      <c r="S1948" s="30"/>
      <c r="T1948" s="30"/>
      <c r="U1948" s="30"/>
      <c r="V1948" s="30"/>
      <c r="W1948" s="30"/>
      <c r="X1948" s="30"/>
      <c r="Y1948" s="30"/>
      <c r="Z1948" s="30"/>
      <c r="AA1948" s="30"/>
      <c r="AB1948" s="30"/>
      <c r="AC1948" s="30"/>
      <c r="AD1948" s="30"/>
      <c r="AE1948" s="30"/>
      <c r="AF1948" s="30"/>
      <c r="AG1948" s="30"/>
      <c r="AH1948" s="30"/>
      <c r="AI1948" s="30"/>
      <c r="AJ1948" s="30"/>
      <c r="AK1948" s="30"/>
      <c r="AL1948" s="30"/>
      <c r="AM1948" s="30"/>
      <c r="AN1948" s="30"/>
      <c r="AO1948" s="30"/>
      <c r="AP1948" s="30"/>
      <c r="AQ1948" s="30"/>
      <c r="AR1948" s="30"/>
      <c r="AS1948" s="30"/>
      <c r="AT1948" s="30"/>
      <c r="AU1948" s="30"/>
      <c r="AV1948" s="30"/>
      <c r="AW1948" s="30"/>
      <c r="AX1948" s="30"/>
      <c r="AY1948" s="30"/>
      <c r="AZ1948" s="30"/>
      <c r="BA1948" s="30"/>
      <c r="BB1948" s="30"/>
      <c r="BC1948" s="30"/>
      <c r="BD1948" s="30"/>
      <c r="BE1948" s="30"/>
      <c r="BF1948" s="30"/>
      <c r="BG1948" s="30"/>
      <c r="BH1948" s="30"/>
      <c r="BI1948" s="30"/>
      <c r="BJ1948" s="30"/>
      <c r="BK1948" s="30"/>
      <c r="BL1948" s="30"/>
      <c r="BM1948" s="30"/>
      <c r="BN1948" s="30"/>
      <c r="BO1948" s="30"/>
      <c r="BP1948" s="30"/>
      <c r="BQ1948" s="30"/>
      <c r="BR1948" s="30"/>
      <c r="BS1948" s="30"/>
      <c r="BT1948" s="30"/>
      <c r="BU1948" s="30"/>
      <c r="BV1948" s="30"/>
      <c r="BW1948" s="30"/>
      <c r="BX1948" s="30"/>
      <c r="BY1948" s="30"/>
      <c r="BZ1948" s="30"/>
      <c r="CA1948" s="30"/>
      <c r="CB1948" s="30"/>
      <c r="CC1948" s="30"/>
      <c r="CD1948" s="30"/>
      <c r="CE1948" s="30"/>
      <c r="CF1948" s="30"/>
      <c r="CG1948" s="30"/>
      <c r="CH1948" s="30"/>
      <c r="CI1948" s="30"/>
      <c r="CJ1948" s="30"/>
      <c r="CK1948" s="30"/>
      <c r="CL1948" s="30"/>
      <c r="CM1948" s="30"/>
      <c r="CN1948" s="30"/>
      <c r="CO1948" s="30"/>
      <c r="CP1948" s="30"/>
      <c r="CQ1948" s="30"/>
      <c r="CR1948" s="30"/>
    </row>
    <row r="1949" spans="1:96" x14ac:dyDescent="0.25">
      <c r="A1949" s="30" t="s">
        <v>904</v>
      </c>
      <c r="B1949" s="30">
        <v>9494</v>
      </c>
      <c r="C1949" s="30" t="s">
        <v>2641</v>
      </c>
      <c r="D1949" s="30">
        <v>20</v>
      </c>
      <c r="E1949" s="30"/>
      <c r="F1949" s="30"/>
      <c r="G1949" s="30"/>
      <c r="H1949" s="30"/>
      <c r="I1949" s="30"/>
      <c r="J1949" s="30"/>
      <c r="K1949" s="30"/>
      <c r="L1949" s="30"/>
      <c r="M1949" s="30"/>
      <c r="N1949" s="30"/>
      <c r="O1949" s="30"/>
      <c r="P1949" s="30"/>
      <c r="Q1949" s="30"/>
      <c r="R1949" s="30"/>
      <c r="S1949" s="30"/>
      <c r="T1949" s="30"/>
      <c r="U1949" s="30"/>
      <c r="V1949" s="30"/>
      <c r="W1949" s="30"/>
      <c r="X1949" s="30"/>
      <c r="Y1949" s="30"/>
      <c r="Z1949" s="30"/>
      <c r="AA1949" s="30"/>
      <c r="AB1949" s="30"/>
      <c r="AC1949" s="30"/>
      <c r="AD1949" s="30"/>
      <c r="AE1949" s="30"/>
      <c r="AF1949" s="30"/>
      <c r="AG1949" s="30"/>
      <c r="AH1949" s="30"/>
      <c r="AI1949" s="30"/>
      <c r="AJ1949" s="30"/>
      <c r="AK1949" s="30"/>
      <c r="AL1949" s="30"/>
      <c r="AM1949" s="30"/>
      <c r="AN1949" s="30"/>
      <c r="AO1949" s="30"/>
      <c r="AP1949" s="30"/>
      <c r="AQ1949" s="30"/>
      <c r="AR1949" s="30"/>
      <c r="AS1949" s="30"/>
      <c r="AT1949" s="30"/>
      <c r="AU1949" s="30"/>
      <c r="AV1949" s="30"/>
      <c r="AW1949" s="30"/>
      <c r="AX1949" s="30"/>
      <c r="AY1949" s="30"/>
      <c r="AZ1949" s="30"/>
      <c r="BA1949" s="30"/>
      <c r="BB1949" s="30"/>
      <c r="BC1949" s="30"/>
      <c r="BD1949" s="30"/>
      <c r="BE1949" s="30"/>
      <c r="BF1949" s="30"/>
      <c r="BG1949" s="30"/>
      <c r="BH1949" s="30"/>
      <c r="BI1949" s="30"/>
      <c r="BJ1949" s="30"/>
      <c r="BK1949" s="30"/>
      <c r="BL1949" s="30"/>
      <c r="BM1949" s="30"/>
      <c r="BN1949" s="30"/>
      <c r="BO1949" s="30"/>
      <c r="BP1949" s="30"/>
      <c r="BQ1949" s="30"/>
      <c r="BR1949" s="30"/>
      <c r="BS1949" s="30"/>
      <c r="BT1949" s="30"/>
      <c r="BU1949" s="30"/>
      <c r="BV1949" s="30"/>
      <c r="BW1949" s="30"/>
      <c r="BX1949" s="30"/>
      <c r="BY1949" s="30"/>
      <c r="BZ1949" s="30"/>
      <c r="CA1949" s="30"/>
      <c r="CB1949" s="30"/>
      <c r="CC1949" s="30"/>
      <c r="CD1949" s="30"/>
      <c r="CE1949" s="30"/>
      <c r="CF1949" s="30"/>
      <c r="CG1949" s="30"/>
      <c r="CH1949" s="30"/>
      <c r="CI1949" s="30"/>
      <c r="CJ1949" s="30"/>
      <c r="CK1949" s="30"/>
      <c r="CL1949" s="30"/>
      <c r="CM1949" s="30"/>
      <c r="CN1949" s="30"/>
      <c r="CO1949" s="30"/>
      <c r="CP1949" s="30"/>
      <c r="CQ1949" s="30"/>
      <c r="CR1949" s="30"/>
    </row>
    <row r="1950" spans="1:96" x14ac:dyDescent="0.25">
      <c r="A1950" s="30" t="s">
        <v>905</v>
      </c>
      <c r="B1950" s="30">
        <v>9430</v>
      </c>
      <c r="C1950" s="30" t="s">
        <v>2671</v>
      </c>
      <c r="D1950" s="30">
        <v>470</v>
      </c>
      <c r="E1950" s="30"/>
      <c r="F1950" s="30"/>
      <c r="G1950" s="30"/>
      <c r="H1950" s="30"/>
      <c r="I1950" s="30"/>
      <c r="J1950" s="30"/>
      <c r="K1950" s="30"/>
      <c r="L1950" s="30"/>
      <c r="M1950" s="30"/>
      <c r="N1950" s="30"/>
      <c r="O1950" s="30"/>
      <c r="P1950" s="30"/>
      <c r="Q1950" s="30"/>
      <c r="R1950" s="30"/>
      <c r="S1950" s="30"/>
      <c r="T1950" s="30"/>
      <c r="U1950" s="30"/>
      <c r="V1950" s="30"/>
      <c r="W1950" s="30"/>
      <c r="X1950" s="30"/>
      <c r="Y1950" s="30"/>
      <c r="Z1950" s="30"/>
      <c r="AA1950" s="30"/>
      <c r="AB1950" s="30"/>
      <c r="AC1950" s="30"/>
      <c r="AD1950" s="30"/>
      <c r="AE1950" s="30"/>
      <c r="AF1950" s="30"/>
      <c r="AG1950" s="30"/>
      <c r="AH1950" s="30"/>
      <c r="AI1950" s="30"/>
      <c r="AJ1950" s="30"/>
      <c r="AK1950" s="30"/>
      <c r="AL1950" s="30"/>
      <c r="AM1950" s="30"/>
      <c r="AN1950" s="30"/>
      <c r="AO1950" s="30"/>
      <c r="AP1950" s="30"/>
      <c r="AQ1950" s="30"/>
      <c r="AR1950" s="30"/>
      <c r="AS1950" s="30"/>
      <c r="AT1950" s="30"/>
      <c r="AU1950" s="30"/>
      <c r="AV1950" s="30"/>
      <c r="AW1950" s="30"/>
      <c r="AX1950" s="30"/>
      <c r="AY1950" s="30"/>
      <c r="AZ1950" s="30"/>
      <c r="BA1950" s="30"/>
      <c r="BB1950" s="30"/>
      <c r="BC1950" s="30"/>
      <c r="BD1950" s="30"/>
      <c r="BE1950" s="30"/>
      <c r="BF1950" s="30"/>
      <c r="BG1950" s="30"/>
      <c r="BH1950" s="30"/>
      <c r="BI1950" s="30"/>
      <c r="BJ1950" s="30"/>
      <c r="BK1950" s="30"/>
      <c r="BL1950" s="30"/>
      <c r="BM1950" s="30"/>
      <c r="BN1950" s="30"/>
      <c r="BO1950" s="30"/>
      <c r="BP1950" s="30"/>
      <c r="BQ1950" s="30"/>
      <c r="BR1950" s="30"/>
      <c r="BS1950" s="30"/>
      <c r="BT1950" s="30"/>
      <c r="BU1950" s="30"/>
      <c r="BV1950" s="30"/>
      <c r="BW1950" s="30"/>
      <c r="BX1950" s="30"/>
      <c r="BY1950" s="30"/>
      <c r="BZ1950" s="30"/>
      <c r="CA1950" s="30"/>
      <c r="CB1950" s="30"/>
      <c r="CC1950" s="30"/>
      <c r="CD1950" s="30"/>
      <c r="CE1950" s="30"/>
      <c r="CF1950" s="30"/>
      <c r="CG1950" s="30"/>
      <c r="CH1950" s="30"/>
      <c r="CI1950" s="30"/>
      <c r="CJ1950" s="30"/>
      <c r="CK1950" s="30"/>
      <c r="CL1950" s="30"/>
      <c r="CM1950" s="30"/>
      <c r="CN1950" s="30"/>
      <c r="CO1950" s="30"/>
      <c r="CP1950" s="30"/>
      <c r="CQ1950" s="30"/>
      <c r="CR1950" s="30"/>
    </row>
    <row r="1951" spans="1:96" x14ac:dyDescent="0.25">
      <c r="A1951" s="30" t="s">
        <v>906</v>
      </c>
      <c r="B1951" s="30">
        <v>9515</v>
      </c>
      <c r="C1951" s="30" t="s">
        <v>2666</v>
      </c>
      <c r="D1951" s="30">
        <v>1420</v>
      </c>
      <c r="E1951" s="30"/>
      <c r="F1951" s="30"/>
      <c r="G1951" s="30"/>
      <c r="H1951" s="30"/>
      <c r="I1951" s="30"/>
      <c r="J1951" s="30"/>
      <c r="K1951" s="30"/>
      <c r="L1951" s="30"/>
      <c r="M1951" s="30"/>
      <c r="N1951" s="30"/>
      <c r="O1951" s="30"/>
      <c r="P1951" s="30"/>
      <c r="Q1951" s="30"/>
      <c r="R1951" s="30"/>
      <c r="S1951" s="30"/>
      <c r="T1951" s="30"/>
      <c r="U1951" s="30"/>
      <c r="V1951" s="30"/>
      <c r="W1951" s="30"/>
      <c r="X1951" s="30"/>
      <c r="Y1951" s="30"/>
      <c r="Z1951" s="30"/>
      <c r="AA1951" s="30"/>
      <c r="AB1951" s="30"/>
      <c r="AC1951" s="30"/>
      <c r="AD1951" s="30"/>
      <c r="AE1951" s="30"/>
      <c r="AF1951" s="30"/>
      <c r="AG1951" s="30"/>
      <c r="AH1951" s="30"/>
      <c r="AI1951" s="30"/>
      <c r="AJ1951" s="30"/>
      <c r="AK1951" s="30"/>
      <c r="AL1951" s="30"/>
      <c r="AM1951" s="30"/>
      <c r="AN1951" s="30"/>
      <c r="AO1951" s="30"/>
      <c r="AP1951" s="30"/>
      <c r="AQ1951" s="30"/>
      <c r="AR1951" s="30"/>
      <c r="AS1951" s="30"/>
      <c r="AT1951" s="30"/>
      <c r="AU1951" s="30"/>
      <c r="AV1951" s="30"/>
      <c r="AW1951" s="30"/>
      <c r="AX1951" s="30"/>
      <c r="AY1951" s="30"/>
      <c r="AZ1951" s="30"/>
      <c r="BA1951" s="30"/>
      <c r="BB1951" s="30"/>
      <c r="BC1951" s="30"/>
      <c r="BD1951" s="30"/>
      <c r="BE1951" s="30"/>
      <c r="BF1951" s="30"/>
      <c r="BG1951" s="30"/>
      <c r="BH1951" s="30"/>
      <c r="BI1951" s="30"/>
      <c r="BJ1951" s="30"/>
      <c r="BK1951" s="30"/>
      <c r="BL1951" s="30"/>
      <c r="BM1951" s="30"/>
      <c r="BN1951" s="30"/>
      <c r="BO1951" s="30"/>
      <c r="BP1951" s="30"/>
      <c r="BQ1951" s="30"/>
      <c r="BR1951" s="30"/>
      <c r="BS1951" s="30"/>
      <c r="BT1951" s="30"/>
      <c r="BU1951" s="30"/>
      <c r="BV1951" s="30"/>
      <c r="BW1951" s="30"/>
      <c r="BX1951" s="30"/>
      <c r="BY1951" s="30"/>
      <c r="BZ1951" s="30"/>
      <c r="CA1951" s="30"/>
      <c r="CB1951" s="30"/>
      <c r="CC1951" s="30"/>
      <c r="CD1951" s="30"/>
      <c r="CE1951" s="30"/>
      <c r="CF1951" s="30"/>
      <c r="CG1951" s="30"/>
      <c r="CH1951" s="30"/>
      <c r="CI1951" s="30"/>
      <c r="CJ1951" s="30"/>
      <c r="CK1951" s="30"/>
      <c r="CL1951" s="30"/>
      <c r="CM1951" s="30"/>
      <c r="CN1951" s="30"/>
      <c r="CO1951" s="30"/>
      <c r="CP1951" s="30"/>
      <c r="CQ1951" s="30"/>
      <c r="CR1951" s="30"/>
    </row>
    <row r="1952" spans="1:96" x14ac:dyDescent="0.25">
      <c r="A1952" s="30" t="s">
        <v>907</v>
      </c>
      <c r="B1952" s="30">
        <v>9510</v>
      </c>
      <c r="C1952" s="30" t="s">
        <v>2666</v>
      </c>
      <c r="D1952" s="30">
        <v>1420</v>
      </c>
      <c r="E1952" s="30"/>
      <c r="F1952" s="30"/>
      <c r="G1952" s="30"/>
      <c r="H1952" s="30"/>
      <c r="I1952" s="30"/>
      <c r="J1952" s="30"/>
      <c r="K1952" s="30"/>
      <c r="L1952" s="30"/>
      <c r="M1952" s="30"/>
      <c r="N1952" s="30"/>
      <c r="O1952" s="30"/>
      <c r="P1952" s="30"/>
      <c r="Q1952" s="30"/>
      <c r="R1952" s="30"/>
      <c r="S1952" s="30"/>
      <c r="T1952" s="30"/>
      <c r="U1952" s="30"/>
      <c r="V1952" s="30"/>
      <c r="W1952" s="30"/>
      <c r="X1952" s="30"/>
      <c r="Y1952" s="30"/>
      <c r="Z1952" s="30"/>
      <c r="AA1952" s="30"/>
      <c r="AB1952" s="30"/>
      <c r="AC1952" s="30"/>
      <c r="AD1952" s="30"/>
      <c r="AE1952" s="30"/>
      <c r="AF1952" s="30"/>
      <c r="AG1952" s="30"/>
      <c r="AH1952" s="30"/>
      <c r="AI1952" s="30"/>
      <c r="AJ1952" s="30"/>
      <c r="AK1952" s="30"/>
      <c r="AL1952" s="30"/>
      <c r="AM1952" s="30"/>
      <c r="AN1952" s="30"/>
      <c r="AO1952" s="30"/>
      <c r="AP1952" s="30"/>
      <c r="AQ1952" s="30"/>
      <c r="AR1952" s="30"/>
      <c r="AS1952" s="30"/>
      <c r="AT1952" s="30"/>
      <c r="AU1952" s="30"/>
      <c r="AV1952" s="30"/>
      <c r="AW1952" s="30"/>
      <c r="AX1952" s="30"/>
      <c r="AY1952" s="30"/>
      <c r="AZ1952" s="30"/>
      <c r="BA1952" s="30"/>
      <c r="BB1952" s="30"/>
      <c r="BC1952" s="30"/>
      <c r="BD1952" s="30"/>
      <c r="BE1952" s="30"/>
      <c r="BF1952" s="30"/>
      <c r="BG1952" s="30"/>
      <c r="BH1952" s="30"/>
      <c r="BI1952" s="30"/>
      <c r="BJ1952" s="30"/>
      <c r="BK1952" s="30"/>
      <c r="BL1952" s="30"/>
      <c r="BM1952" s="30"/>
      <c r="BN1952" s="30"/>
      <c r="BO1952" s="30"/>
      <c r="BP1952" s="30"/>
      <c r="BQ1952" s="30"/>
      <c r="BR1952" s="30"/>
      <c r="BS1952" s="30"/>
      <c r="BT1952" s="30"/>
      <c r="BU1952" s="30"/>
      <c r="BV1952" s="30"/>
      <c r="BW1952" s="30"/>
      <c r="BX1952" s="30"/>
      <c r="BY1952" s="30"/>
      <c r="BZ1952" s="30"/>
      <c r="CA1952" s="30"/>
      <c r="CB1952" s="30"/>
      <c r="CC1952" s="30"/>
      <c r="CD1952" s="30"/>
      <c r="CE1952" s="30"/>
      <c r="CF1952" s="30"/>
      <c r="CG1952" s="30"/>
      <c r="CH1952" s="30"/>
      <c r="CI1952" s="30"/>
      <c r="CJ1952" s="30"/>
      <c r="CK1952" s="30"/>
      <c r="CL1952" s="30"/>
      <c r="CM1952" s="30"/>
      <c r="CN1952" s="30"/>
      <c r="CO1952" s="30"/>
      <c r="CP1952" s="30"/>
      <c r="CQ1952" s="30"/>
      <c r="CR1952" s="30"/>
    </row>
    <row r="1953" spans="1:96" x14ac:dyDescent="0.25">
      <c r="A1953" s="30" t="s">
        <v>908</v>
      </c>
      <c r="B1953" s="30">
        <v>9506</v>
      </c>
      <c r="C1953" s="30" t="s">
        <v>2666</v>
      </c>
      <c r="D1953" s="30">
        <v>1420</v>
      </c>
      <c r="E1953" s="30"/>
      <c r="F1953" s="30"/>
      <c r="G1953" s="30"/>
      <c r="H1953" s="30"/>
      <c r="I1953" s="30"/>
      <c r="J1953" s="30"/>
      <c r="K1953" s="30"/>
      <c r="L1953" s="30"/>
      <c r="M1953" s="30"/>
      <c r="N1953" s="30"/>
      <c r="O1953" s="30"/>
      <c r="P1953" s="30"/>
      <c r="Q1953" s="30"/>
      <c r="R1953" s="30"/>
      <c r="S1953" s="30"/>
      <c r="T1953" s="30"/>
      <c r="U1953" s="30"/>
      <c r="V1953" s="30"/>
      <c r="W1953" s="30"/>
      <c r="X1953" s="30"/>
      <c r="Y1953" s="30"/>
      <c r="Z1953" s="30"/>
      <c r="AA1953" s="30"/>
      <c r="AB1953" s="30"/>
      <c r="AC1953" s="30"/>
      <c r="AD1953" s="30"/>
      <c r="AE1953" s="30"/>
      <c r="AF1953" s="30"/>
      <c r="AG1953" s="30"/>
      <c r="AH1953" s="30"/>
      <c r="AI1953" s="30"/>
      <c r="AJ1953" s="30"/>
      <c r="AK1953" s="30"/>
      <c r="AL1953" s="30"/>
      <c r="AM1953" s="30"/>
      <c r="AN1953" s="30"/>
      <c r="AO1953" s="30"/>
      <c r="AP1953" s="30"/>
      <c r="AQ1953" s="30"/>
      <c r="AR1953" s="30"/>
      <c r="AS1953" s="30"/>
      <c r="AT1953" s="30"/>
      <c r="AU1953" s="30"/>
      <c r="AV1953" s="30"/>
      <c r="AW1953" s="30"/>
      <c r="AX1953" s="30"/>
      <c r="AY1953" s="30"/>
      <c r="AZ1953" s="30"/>
      <c r="BA1953" s="30"/>
      <c r="BB1953" s="30"/>
      <c r="BC1953" s="30"/>
      <c r="BD1953" s="30"/>
      <c r="BE1953" s="30"/>
      <c r="BF1953" s="30"/>
      <c r="BG1953" s="30"/>
      <c r="BH1953" s="30"/>
      <c r="BI1953" s="30"/>
      <c r="BJ1953" s="30"/>
      <c r="BK1953" s="30"/>
      <c r="BL1953" s="30"/>
      <c r="BM1953" s="30"/>
      <c r="BN1953" s="30"/>
      <c r="BO1953" s="30"/>
      <c r="BP1953" s="30"/>
      <c r="BQ1953" s="30"/>
      <c r="BR1953" s="30"/>
      <c r="BS1953" s="30"/>
      <c r="BT1953" s="30"/>
      <c r="BU1953" s="30"/>
      <c r="BV1953" s="30"/>
      <c r="BW1953" s="30"/>
      <c r="BX1953" s="30"/>
      <c r="BY1953" s="30"/>
      <c r="BZ1953" s="30"/>
      <c r="CA1953" s="30"/>
      <c r="CB1953" s="30"/>
      <c r="CC1953" s="30"/>
      <c r="CD1953" s="30"/>
      <c r="CE1953" s="30"/>
      <c r="CF1953" s="30"/>
      <c r="CG1953" s="30"/>
      <c r="CH1953" s="30"/>
      <c r="CI1953" s="30"/>
      <c r="CJ1953" s="30"/>
      <c r="CK1953" s="30"/>
      <c r="CL1953" s="30"/>
      <c r="CM1953" s="30"/>
      <c r="CN1953" s="30"/>
      <c r="CO1953" s="30"/>
      <c r="CP1953" s="30"/>
      <c r="CQ1953" s="30"/>
      <c r="CR1953" s="30"/>
    </row>
    <row r="1954" spans="1:96" x14ac:dyDescent="0.25">
      <c r="A1954" s="30" t="s">
        <v>909</v>
      </c>
      <c r="B1954" s="30">
        <v>9514</v>
      </c>
      <c r="C1954" s="30" t="s">
        <v>2696</v>
      </c>
      <c r="D1954" s="30">
        <v>180</v>
      </c>
      <c r="E1954" s="30"/>
      <c r="F1954" s="30"/>
      <c r="G1954" s="30"/>
      <c r="H1954" s="30"/>
      <c r="I1954" s="30"/>
      <c r="J1954" s="30"/>
      <c r="K1954" s="30"/>
      <c r="L1954" s="30"/>
      <c r="M1954" s="30"/>
      <c r="N1954" s="30"/>
      <c r="O1954" s="30"/>
      <c r="P1954" s="30"/>
      <c r="Q1954" s="30"/>
      <c r="R1954" s="30"/>
      <c r="S1954" s="30"/>
      <c r="T1954" s="30"/>
      <c r="U1954" s="30"/>
      <c r="V1954" s="30"/>
      <c r="W1954" s="30"/>
      <c r="X1954" s="30"/>
      <c r="Y1954" s="30"/>
      <c r="Z1954" s="30"/>
      <c r="AA1954" s="30"/>
      <c r="AB1954" s="30"/>
      <c r="AC1954" s="30"/>
      <c r="AD1954" s="30"/>
      <c r="AE1954" s="30"/>
      <c r="AF1954" s="30"/>
      <c r="AG1954" s="30"/>
      <c r="AH1954" s="30"/>
      <c r="AI1954" s="30"/>
      <c r="AJ1954" s="30"/>
      <c r="AK1954" s="30"/>
      <c r="AL1954" s="30"/>
      <c r="AM1954" s="30"/>
      <c r="AN1954" s="30"/>
      <c r="AO1954" s="30"/>
      <c r="AP1954" s="30"/>
      <c r="AQ1954" s="30"/>
      <c r="AR1954" s="30"/>
      <c r="AS1954" s="30"/>
      <c r="AT1954" s="30"/>
      <c r="AU1954" s="30"/>
      <c r="AV1954" s="30"/>
      <c r="AW1954" s="30"/>
      <c r="AX1954" s="30"/>
      <c r="AY1954" s="30"/>
      <c r="AZ1954" s="30"/>
      <c r="BA1954" s="30"/>
      <c r="BB1954" s="30"/>
      <c r="BC1954" s="30"/>
      <c r="BD1954" s="30"/>
      <c r="BE1954" s="30"/>
      <c r="BF1954" s="30"/>
      <c r="BG1954" s="30"/>
      <c r="BH1954" s="30"/>
      <c r="BI1954" s="30"/>
      <c r="BJ1954" s="30"/>
      <c r="BK1954" s="30"/>
      <c r="BL1954" s="30"/>
      <c r="BM1954" s="30"/>
      <c r="BN1954" s="30"/>
      <c r="BO1954" s="30"/>
      <c r="BP1954" s="30"/>
      <c r="BQ1954" s="30"/>
      <c r="BR1954" s="30"/>
      <c r="BS1954" s="30"/>
      <c r="BT1954" s="30"/>
      <c r="BU1954" s="30"/>
      <c r="BV1954" s="30"/>
      <c r="BW1954" s="30"/>
      <c r="BX1954" s="30"/>
      <c r="BY1954" s="30"/>
      <c r="BZ1954" s="30"/>
      <c r="CA1954" s="30"/>
      <c r="CB1954" s="30"/>
      <c r="CC1954" s="30"/>
      <c r="CD1954" s="30"/>
      <c r="CE1954" s="30"/>
      <c r="CF1954" s="30"/>
      <c r="CG1954" s="30"/>
      <c r="CH1954" s="30"/>
      <c r="CI1954" s="30"/>
      <c r="CJ1954" s="30"/>
      <c r="CK1954" s="30"/>
      <c r="CL1954" s="30"/>
      <c r="CM1954" s="30"/>
      <c r="CN1954" s="30"/>
      <c r="CO1954" s="30"/>
      <c r="CP1954" s="30"/>
      <c r="CQ1954" s="30"/>
      <c r="CR1954" s="30"/>
    </row>
    <row r="1955" spans="1:96" x14ac:dyDescent="0.25">
      <c r="A1955" s="30" t="s">
        <v>910</v>
      </c>
      <c r="B1955" s="30">
        <v>9544</v>
      </c>
      <c r="C1955" s="30" t="s">
        <v>2700</v>
      </c>
      <c r="D1955" s="30">
        <v>480</v>
      </c>
      <c r="E1955" s="30"/>
      <c r="F1955" s="30"/>
      <c r="G1955" s="30"/>
      <c r="H1955" s="30"/>
      <c r="I1955" s="30"/>
      <c r="J1955" s="30"/>
      <c r="K1955" s="30"/>
      <c r="L1955" s="30"/>
      <c r="M1955" s="30"/>
      <c r="N1955" s="30"/>
      <c r="O1955" s="30"/>
      <c r="P1955" s="30"/>
      <c r="Q1955" s="30"/>
      <c r="R1955" s="30"/>
      <c r="S1955" s="30"/>
      <c r="T1955" s="30"/>
      <c r="U1955" s="30"/>
      <c r="V1955" s="30"/>
      <c r="W1955" s="30"/>
      <c r="X1955" s="30"/>
      <c r="Y1955" s="30"/>
      <c r="Z1955" s="30"/>
      <c r="AA1955" s="30"/>
      <c r="AB1955" s="30"/>
      <c r="AC1955" s="30"/>
      <c r="AD1955" s="30"/>
      <c r="AE1955" s="30"/>
      <c r="AF1955" s="30"/>
      <c r="AG1955" s="30"/>
      <c r="AH1955" s="30"/>
      <c r="AI1955" s="30"/>
      <c r="AJ1955" s="30"/>
      <c r="AK1955" s="30"/>
      <c r="AL1955" s="30"/>
      <c r="AM1955" s="30"/>
      <c r="AN1955" s="30"/>
      <c r="AO1955" s="30"/>
      <c r="AP1955" s="30"/>
      <c r="AQ1955" s="30"/>
      <c r="AR1955" s="30"/>
      <c r="AS1955" s="30"/>
      <c r="AT1955" s="30"/>
      <c r="AU1955" s="30"/>
      <c r="AV1955" s="30"/>
      <c r="AW1955" s="30"/>
      <c r="AX1955" s="30"/>
      <c r="AY1955" s="30"/>
      <c r="AZ1955" s="30"/>
      <c r="BA1955" s="30"/>
      <c r="BB1955" s="30"/>
      <c r="BC1955" s="30"/>
      <c r="BD1955" s="30"/>
      <c r="BE1955" s="30"/>
      <c r="BF1955" s="30"/>
      <c r="BG1955" s="30"/>
      <c r="BH1955" s="30"/>
      <c r="BI1955" s="30"/>
      <c r="BJ1955" s="30"/>
      <c r="BK1955" s="30"/>
      <c r="BL1955" s="30"/>
      <c r="BM1955" s="30"/>
      <c r="BN1955" s="30"/>
      <c r="BO1955" s="30"/>
      <c r="BP1955" s="30"/>
      <c r="BQ1955" s="30"/>
      <c r="BR1955" s="30"/>
      <c r="BS1955" s="30"/>
      <c r="BT1955" s="30"/>
      <c r="BU1955" s="30"/>
      <c r="BV1955" s="30"/>
      <c r="BW1955" s="30"/>
      <c r="BX1955" s="30"/>
      <c r="BY1955" s="30"/>
      <c r="BZ1955" s="30"/>
      <c r="CA1955" s="30"/>
      <c r="CB1955" s="30"/>
      <c r="CC1955" s="30"/>
      <c r="CD1955" s="30"/>
      <c r="CE1955" s="30"/>
      <c r="CF1955" s="30"/>
      <c r="CG1955" s="30"/>
      <c r="CH1955" s="30"/>
      <c r="CI1955" s="30"/>
      <c r="CJ1955" s="30"/>
      <c r="CK1955" s="30"/>
      <c r="CL1955" s="30"/>
      <c r="CM1955" s="30"/>
      <c r="CN1955" s="30"/>
      <c r="CO1955" s="30"/>
      <c r="CP1955" s="30"/>
      <c r="CQ1955" s="30"/>
      <c r="CR1955" s="30"/>
    </row>
    <row r="1956" spans="1:96" x14ac:dyDescent="0.25">
      <c r="A1956" s="30" t="s">
        <v>911</v>
      </c>
      <c r="B1956" s="30">
        <v>9548</v>
      </c>
      <c r="C1956" s="30" t="s">
        <v>2642</v>
      </c>
      <c r="D1956" s="30">
        <v>880</v>
      </c>
      <c r="E1956" s="30"/>
      <c r="F1956" s="30"/>
      <c r="G1956" s="30"/>
      <c r="H1956" s="30"/>
      <c r="I1956" s="30"/>
      <c r="J1956" s="30"/>
      <c r="K1956" s="30"/>
      <c r="L1956" s="30"/>
      <c r="M1956" s="30"/>
      <c r="N1956" s="30"/>
      <c r="O1956" s="30"/>
      <c r="P1956" s="30"/>
      <c r="Q1956" s="30"/>
      <c r="R1956" s="30"/>
      <c r="S1956" s="30"/>
      <c r="T1956" s="30"/>
      <c r="U1956" s="30"/>
      <c r="V1956" s="30"/>
      <c r="W1956" s="30"/>
      <c r="X1956" s="30"/>
      <c r="Y1956" s="30"/>
      <c r="Z1956" s="30"/>
      <c r="AA1956" s="30"/>
      <c r="AB1956" s="30"/>
      <c r="AC1956" s="30"/>
      <c r="AD1956" s="30"/>
      <c r="AE1956" s="30"/>
      <c r="AF1956" s="30"/>
      <c r="AG1956" s="30"/>
      <c r="AH1956" s="30"/>
      <c r="AI1956" s="30"/>
      <c r="AJ1956" s="30"/>
      <c r="AK1956" s="30"/>
      <c r="AL1956" s="30"/>
      <c r="AM1956" s="30"/>
      <c r="AN1956" s="30"/>
      <c r="AO1956" s="30"/>
      <c r="AP1956" s="30"/>
      <c r="AQ1956" s="30"/>
      <c r="AR1956" s="30"/>
      <c r="AS1956" s="30"/>
      <c r="AT1956" s="30"/>
      <c r="AU1956" s="30"/>
      <c r="AV1956" s="30"/>
      <c r="AW1956" s="30"/>
      <c r="AX1956" s="30"/>
      <c r="AY1956" s="30"/>
      <c r="AZ1956" s="30"/>
      <c r="BA1956" s="30"/>
      <c r="BB1956" s="30"/>
      <c r="BC1956" s="30"/>
      <c r="BD1956" s="30"/>
      <c r="BE1956" s="30"/>
      <c r="BF1956" s="30"/>
      <c r="BG1956" s="30"/>
      <c r="BH1956" s="30"/>
      <c r="BI1956" s="30"/>
      <c r="BJ1956" s="30"/>
      <c r="BK1956" s="30"/>
      <c r="BL1956" s="30"/>
      <c r="BM1956" s="30"/>
      <c r="BN1956" s="30"/>
      <c r="BO1956" s="30"/>
      <c r="BP1956" s="30"/>
      <c r="BQ1956" s="30"/>
      <c r="BR1956" s="30"/>
      <c r="BS1956" s="30"/>
      <c r="BT1956" s="30"/>
      <c r="BU1956" s="30"/>
      <c r="BV1956" s="30"/>
      <c r="BW1956" s="30"/>
      <c r="BX1956" s="30"/>
      <c r="BY1956" s="30"/>
      <c r="BZ1956" s="30"/>
      <c r="CA1956" s="30"/>
      <c r="CB1956" s="30"/>
      <c r="CC1956" s="30"/>
      <c r="CD1956" s="30"/>
      <c r="CE1956" s="30"/>
      <c r="CF1956" s="30"/>
      <c r="CG1956" s="30"/>
      <c r="CH1956" s="30"/>
      <c r="CI1956" s="30"/>
      <c r="CJ1956" s="30"/>
      <c r="CK1956" s="30"/>
      <c r="CL1956" s="30"/>
      <c r="CM1956" s="30"/>
      <c r="CN1956" s="30"/>
      <c r="CO1956" s="30"/>
      <c r="CP1956" s="30"/>
      <c r="CQ1956" s="30"/>
      <c r="CR1956" s="30"/>
    </row>
    <row r="1957" spans="1:96" x14ac:dyDescent="0.25">
      <c r="A1957" s="30" t="s">
        <v>912</v>
      </c>
      <c r="B1957" s="30">
        <v>9562</v>
      </c>
      <c r="C1957" s="30" t="s">
        <v>2906</v>
      </c>
      <c r="D1957" s="30">
        <v>990</v>
      </c>
      <c r="E1957" s="30"/>
      <c r="F1957" s="30"/>
      <c r="G1957" s="30"/>
      <c r="H1957" s="30"/>
      <c r="I1957" s="30"/>
      <c r="J1957" s="30"/>
      <c r="K1957" s="30"/>
      <c r="L1957" s="30"/>
      <c r="M1957" s="30"/>
      <c r="N1957" s="30"/>
      <c r="O1957" s="30"/>
      <c r="P1957" s="30"/>
      <c r="Q1957" s="30"/>
      <c r="R1957" s="30"/>
      <c r="S1957" s="30"/>
      <c r="T1957" s="30"/>
      <c r="U1957" s="30"/>
      <c r="V1957" s="30"/>
      <c r="W1957" s="30"/>
      <c r="X1957" s="30"/>
      <c r="Y1957" s="30"/>
      <c r="Z1957" s="30"/>
      <c r="AA1957" s="30"/>
      <c r="AB1957" s="30"/>
      <c r="AC1957" s="30"/>
      <c r="AD1957" s="30"/>
      <c r="AE1957" s="30"/>
      <c r="AF1957" s="30"/>
      <c r="AG1957" s="30"/>
      <c r="AH1957" s="30"/>
      <c r="AI1957" s="30"/>
      <c r="AJ1957" s="30"/>
      <c r="AK1957" s="30"/>
      <c r="AL1957" s="30"/>
      <c r="AM1957" s="30"/>
      <c r="AN1957" s="30"/>
      <c r="AO1957" s="30"/>
      <c r="AP1957" s="30"/>
      <c r="AQ1957" s="30"/>
      <c r="AR1957" s="30"/>
      <c r="AS1957" s="30"/>
      <c r="AT1957" s="30"/>
      <c r="AU1957" s="30"/>
      <c r="AV1957" s="30"/>
      <c r="AW1957" s="30"/>
      <c r="AX1957" s="30"/>
      <c r="AY1957" s="30"/>
      <c r="AZ1957" s="30"/>
      <c r="BA1957" s="30"/>
      <c r="BB1957" s="30"/>
      <c r="BC1957" s="30"/>
      <c r="BD1957" s="30"/>
      <c r="BE1957" s="30"/>
      <c r="BF1957" s="30"/>
      <c r="BG1957" s="30"/>
      <c r="BH1957" s="30"/>
      <c r="BI1957" s="30"/>
      <c r="BJ1957" s="30"/>
      <c r="BK1957" s="30"/>
      <c r="BL1957" s="30"/>
      <c r="BM1957" s="30"/>
      <c r="BN1957" s="30"/>
      <c r="BO1957" s="30"/>
      <c r="BP1957" s="30"/>
      <c r="BQ1957" s="30"/>
      <c r="BR1957" s="30"/>
      <c r="BS1957" s="30"/>
      <c r="BT1957" s="30"/>
      <c r="BU1957" s="30"/>
      <c r="BV1957" s="30"/>
      <c r="BW1957" s="30"/>
      <c r="BX1957" s="30"/>
      <c r="BY1957" s="30"/>
      <c r="BZ1957" s="30"/>
      <c r="CA1957" s="30"/>
      <c r="CB1957" s="30"/>
      <c r="CC1957" s="30"/>
      <c r="CD1957" s="30"/>
      <c r="CE1957" s="30"/>
      <c r="CF1957" s="30"/>
      <c r="CG1957" s="30"/>
      <c r="CH1957" s="30"/>
      <c r="CI1957" s="30"/>
      <c r="CJ1957" s="30"/>
      <c r="CK1957" s="30"/>
      <c r="CL1957" s="30"/>
      <c r="CM1957" s="30"/>
      <c r="CN1957" s="30"/>
      <c r="CO1957" s="30"/>
      <c r="CP1957" s="30"/>
      <c r="CQ1957" s="30"/>
      <c r="CR1957" s="30"/>
    </row>
    <row r="1958" spans="1:96" x14ac:dyDescent="0.25">
      <c r="A1958" s="30" t="s">
        <v>913</v>
      </c>
      <c r="B1958" s="30">
        <v>9566</v>
      </c>
      <c r="C1958" s="30" t="s">
        <v>2906</v>
      </c>
      <c r="D1958" s="30">
        <v>990</v>
      </c>
      <c r="E1958" s="30"/>
      <c r="F1958" s="30"/>
      <c r="G1958" s="30"/>
      <c r="H1958" s="30"/>
      <c r="I1958" s="30"/>
      <c r="J1958" s="30"/>
      <c r="K1958" s="30"/>
      <c r="L1958" s="30"/>
      <c r="M1958" s="30"/>
      <c r="N1958" s="30"/>
      <c r="O1958" s="30"/>
      <c r="P1958" s="30"/>
      <c r="Q1958" s="30"/>
      <c r="R1958" s="30"/>
      <c r="S1958" s="30"/>
      <c r="T1958" s="30"/>
      <c r="U1958" s="30"/>
      <c r="V1958" s="30"/>
      <c r="W1958" s="30"/>
      <c r="X1958" s="30"/>
      <c r="Y1958" s="30"/>
      <c r="Z1958" s="30"/>
      <c r="AA1958" s="30"/>
      <c r="AB1958" s="30"/>
      <c r="AC1958" s="30"/>
      <c r="AD1958" s="30"/>
      <c r="AE1958" s="30"/>
      <c r="AF1958" s="30"/>
      <c r="AG1958" s="30"/>
      <c r="AH1958" s="30"/>
      <c r="AI1958" s="30"/>
      <c r="AJ1958" s="30"/>
      <c r="AK1958" s="30"/>
      <c r="AL1958" s="30"/>
      <c r="AM1958" s="30"/>
      <c r="AN1958" s="30"/>
      <c r="AO1958" s="30"/>
      <c r="AP1958" s="30"/>
      <c r="AQ1958" s="30"/>
      <c r="AR1958" s="30"/>
      <c r="AS1958" s="30"/>
      <c r="AT1958" s="30"/>
      <c r="AU1958" s="30"/>
      <c r="AV1958" s="30"/>
      <c r="AW1958" s="30"/>
      <c r="AX1958" s="30"/>
      <c r="AY1958" s="30"/>
      <c r="AZ1958" s="30"/>
      <c r="BA1958" s="30"/>
      <c r="BB1958" s="30"/>
      <c r="BC1958" s="30"/>
      <c r="BD1958" s="30"/>
      <c r="BE1958" s="30"/>
      <c r="BF1958" s="30"/>
      <c r="BG1958" s="30"/>
      <c r="BH1958" s="30"/>
      <c r="BI1958" s="30"/>
      <c r="BJ1958" s="30"/>
      <c r="BK1958" s="30"/>
      <c r="BL1958" s="30"/>
      <c r="BM1958" s="30"/>
      <c r="BN1958" s="30"/>
      <c r="BO1958" s="30"/>
      <c r="BP1958" s="30"/>
      <c r="BQ1958" s="30"/>
      <c r="BR1958" s="30"/>
      <c r="BS1958" s="30"/>
      <c r="BT1958" s="30"/>
      <c r="BU1958" s="30"/>
      <c r="BV1958" s="30"/>
      <c r="BW1958" s="30"/>
      <c r="BX1958" s="30"/>
      <c r="BY1958" s="30"/>
      <c r="BZ1958" s="30"/>
      <c r="CA1958" s="30"/>
      <c r="CB1958" s="30"/>
      <c r="CC1958" s="30"/>
      <c r="CD1958" s="30"/>
      <c r="CE1958" s="30"/>
      <c r="CF1958" s="30"/>
      <c r="CG1958" s="30"/>
      <c r="CH1958" s="30"/>
      <c r="CI1958" s="30"/>
      <c r="CJ1958" s="30"/>
      <c r="CK1958" s="30"/>
      <c r="CL1958" s="30"/>
      <c r="CM1958" s="30"/>
      <c r="CN1958" s="30"/>
      <c r="CO1958" s="30"/>
      <c r="CP1958" s="30"/>
      <c r="CQ1958" s="30"/>
      <c r="CR1958" s="30"/>
    </row>
    <row r="1959" spans="1:96" x14ac:dyDescent="0.25">
      <c r="A1959" s="30" t="s">
        <v>914</v>
      </c>
      <c r="B1959" s="30">
        <v>9576</v>
      </c>
      <c r="C1959" s="30" t="s">
        <v>3002</v>
      </c>
      <c r="D1959" s="30">
        <v>2515</v>
      </c>
      <c r="E1959" s="30"/>
      <c r="F1959" s="30"/>
      <c r="G1959" s="30"/>
      <c r="H1959" s="30"/>
      <c r="I1959" s="30"/>
      <c r="J1959" s="30"/>
      <c r="K1959" s="30"/>
      <c r="L1959" s="30"/>
      <c r="M1959" s="30"/>
      <c r="N1959" s="30"/>
      <c r="O1959" s="30"/>
      <c r="P1959" s="30"/>
      <c r="Q1959" s="30"/>
      <c r="R1959" s="30"/>
      <c r="S1959" s="30"/>
      <c r="T1959" s="30"/>
      <c r="U1959" s="30"/>
      <c r="V1959" s="30"/>
      <c r="W1959" s="30"/>
      <c r="X1959" s="30"/>
      <c r="Y1959" s="30"/>
      <c r="Z1959" s="30"/>
      <c r="AA1959" s="30"/>
      <c r="AB1959" s="30"/>
      <c r="AC1959" s="30"/>
      <c r="AD1959" s="30"/>
      <c r="AE1959" s="30"/>
      <c r="AF1959" s="30"/>
      <c r="AG1959" s="30"/>
      <c r="AH1959" s="30"/>
      <c r="AI1959" s="30"/>
      <c r="AJ1959" s="30"/>
      <c r="AK1959" s="30"/>
      <c r="AL1959" s="30"/>
      <c r="AM1959" s="30"/>
      <c r="AN1959" s="30"/>
      <c r="AO1959" s="30"/>
      <c r="AP1959" s="30"/>
      <c r="AQ1959" s="30"/>
      <c r="AR1959" s="30"/>
      <c r="AS1959" s="30"/>
      <c r="AT1959" s="30"/>
      <c r="AU1959" s="30"/>
      <c r="AV1959" s="30"/>
      <c r="AW1959" s="30"/>
      <c r="AX1959" s="30"/>
      <c r="AY1959" s="30"/>
      <c r="AZ1959" s="30"/>
      <c r="BA1959" s="30"/>
      <c r="BB1959" s="30"/>
      <c r="BC1959" s="30"/>
      <c r="BD1959" s="30"/>
      <c r="BE1959" s="30"/>
      <c r="BF1959" s="30"/>
      <c r="BG1959" s="30"/>
      <c r="BH1959" s="30"/>
      <c r="BI1959" s="30"/>
      <c r="BJ1959" s="30"/>
      <c r="BK1959" s="30"/>
      <c r="BL1959" s="30"/>
      <c r="BM1959" s="30"/>
      <c r="BN1959" s="30"/>
      <c r="BO1959" s="30"/>
      <c r="BP1959" s="30"/>
      <c r="BQ1959" s="30"/>
      <c r="BR1959" s="30"/>
      <c r="BS1959" s="30"/>
      <c r="BT1959" s="30"/>
      <c r="BU1959" s="30"/>
      <c r="BV1959" s="30"/>
      <c r="BW1959" s="30"/>
      <c r="BX1959" s="30"/>
      <c r="BY1959" s="30"/>
      <c r="BZ1959" s="30"/>
      <c r="CA1959" s="30"/>
      <c r="CB1959" s="30"/>
      <c r="CC1959" s="30"/>
      <c r="CD1959" s="30"/>
      <c r="CE1959" s="30"/>
      <c r="CF1959" s="30"/>
      <c r="CG1959" s="30"/>
      <c r="CH1959" s="30"/>
      <c r="CI1959" s="30"/>
      <c r="CJ1959" s="30"/>
      <c r="CK1959" s="30"/>
      <c r="CL1959" s="30"/>
      <c r="CM1959" s="30"/>
      <c r="CN1959" s="30"/>
      <c r="CO1959" s="30"/>
      <c r="CP1959" s="30"/>
      <c r="CQ1959" s="30"/>
      <c r="CR1959" s="30"/>
    </row>
    <row r="1960" spans="1:96" x14ac:dyDescent="0.25">
      <c r="A1960" s="30" t="s">
        <v>915</v>
      </c>
      <c r="B1960" s="30">
        <v>9582</v>
      </c>
      <c r="C1960" s="30" t="s">
        <v>3002</v>
      </c>
      <c r="D1960" s="30">
        <v>2515</v>
      </c>
      <c r="E1960" s="30"/>
      <c r="F1960" s="30"/>
      <c r="G1960" s="30"/>
      <c r="H1960" s="30"/>
      <c r="I1960" s="30"/>
      <c r="J1960" s="30"/>
      <c r="K1960" s="30"/>
      <c r="L1960" s="30"/>
      <c r="M1960" s="30"/>
      <c r="N1960" s="30"/>
      <c r="O1960" s="30"/>
      <c r="P1960" s="30"/>
      <c r="Q1960" s="30"/>
      <c r="R1960" s="30"/>
      <c r="S1960" s="30"/>
      <c r="T1960" s="30"/>
      <c r="U1960" s="30"/>
      <c r="V1960" s="30"/>
      <c r="W1960" s="30"/>
      <c r="X1960" s="30"/>
      <c r="Y1960" s="30"/>
      <c r="Z1960" s="30"/>
      <c r="AA1960" s="30"/>
      <c r="AB1960" s="30"/>
      <c r="AC1960" s="30"/>
      <c r="AD1960" s="30"/>
      <c r="AE1960" s="30"/>
      <c r="AF1960" s="30"/>
      <c r="AG1960" s="30"/>
      <c r="AH1960" s="30"/>
      <c r="AI1960" s="30"/>
      <c r="AJ1960" s="30"/>
      <c r="AK1960" s="30"/>
      <c r="AL1960" s="30"/>
      <c r="AM1960" s="30"/>
      <c r="AN1960" s="30"/>
      <c r="AO1960" s="30"/>
      <c r="AP1960" s="30"/>
      <c r="AQ1960" s="30"/>
      <c r="AR1960" s="30"/>
      <c r="AS1960" s="30"/>
      <c r="AT1960" s="30"/>
      <c r="AU1960" s="30"/>
      <c r="AV1960" s="30"/>
      <c r="AW1960" s="30"/>
      <c r="AX1960" s="30"/>
      <c r="AY1960" s="30"/>
      <c r="AZ1960" s="30"/>
      <c r="BA1960" s="30"/>
      <c r="BB1960" s="30"/>
      <c r="BC1960" s="30"/>
      <c r="BD1960" s="30"/>
      <c r="BE1960" s="30"/>
      <c r="BF1960" s="30"/>
      <c r="BG1960" s="30"/>
      <c r="BH1960" s="30"/>
      <c r="BI1960" s="30"/>
      <c r="BJ1960" s="30"/>
      <c r="BK1960" s="30"/>
      <c r="BL1960" s="30"/>
      <c r="BM1960" s="30"/>
      <c r="BN1960" s="30"/>
      <c r="BO1960" s="30"/>
      <c r="BP1960" s="30"/>
      <c r="BQ1960" s="30"/>
      <c r="BR1960" s="30"/>
      <c r="BS1960" s="30"/>
      <c r="BT1960" s="30"/>
      <c r="BU1960" s="30"/>
      <c r="BV1960" s="30"/>
      <c r="BW1960" s="30"/>
      <c r="BX1960" s="30"/>
      <c r="BY1960" s="30"/>
      <c r="BZ1960" s="30"/>
      <c r="CA1960" s="30"/>
      <c r="CB1960" s="30"/>
      <c r="CC1960" s="30"/>
      <c r="CD1960" s="30"/>
      <c r="CE1960" s="30"/>
      <c r="CF1960" s="30"/>
      <c r="CG1960" s="30"/>
      <c r="CH1960" s="30"/>
      <c r="CI1960" s="30"/>
      <c r="CJ1960" s="30"/>
      <c r="CK1960" s="30"/>
      <c r="CL1960" s="30"/>
      <c r="CM1960" s="30"/>
      <c r="CN1960" s="30"/>
      <c r="CO1960" s="30"/>
      <c r="CP1960" s="30"/>
      <c r="CQ1960" s="30"/>
      <c r="CR1960" s="30"/>
    </row>
    <row r="1961" spans="1:96" x14ac:dyDescent="0.25">
      <c r="A1961" s="30" t="s">
        <v>916</v>
      </c>
      <c r="B1961" s="30">
        <v>9263</v>
      </c>
      <c r="C1961" s="30" t="s">
        <v>3002</v>
      </c>
      <c r="D1961" s="30">
        <v>2515</v>
      </c>
      <c r="E1961" s="30"/>
      <c r="F1961" s="30"/>
      <c r="G1961" s="30"/>
      <c r="H1961" s="30"/>
      <c r="I1961" s="30"/>
      <c r="J1961" s="30"/>
      <c r="K1961" s="30"/>
      <c r="L1961" s="30"/>
      <c r="M1961" s="30"/>
      <c r="N1961" s="30"/>
      <c r="O1961" s="30"/>
      <c r="P1961" s="30"/>
      <c r="Q1961" s="30"/>
      <c r="R1961" s="30"/>
      <c r="S1961" s="30"/>
      <c r="T1961" s="30"/>
      <c r="U1961" s="30"/>
      <c r="V1961" s="30"/>
      <c r="W1961" s="30"/>
      <c r="X1961" s="30"/>
      <c r="Y1961" s="30"/>
      <c r="Z1961" s="30"/>
      <c r="AA1961" s="30"/>
      <c r="AB1961" s="30"/>
      <c r="AC1961" s="30"/>
      <c r="AD1961" s="30"/>
      <c r="AE1961" s="30"/>
      <c r="AF1961" s="30"/>
      <c r="AG1961" s="30"/>
      <c r="AH1961" s="30"/>
      <c r="AI1961" s="30"/>
      <c r="AJ1961" s="30"/>
      <c r="AK1961" s="30"/>
      <c r="AL1961" s="30"/>
      <c r="AM1961" s="30"/>
      <c r="AN1961" s="30"/>
      <c r="AO1961" s="30"/>
      <c r="AP1961" s="30"/>
      <c r="AQ1961" s="30"/>
      <c r="AR1961" s="30"/>
      <c r="AS1961" s="30"/>
      <c r="AT1961" s="30"/>
      <c r="AU1961" s="30"/>
      <c r="AV1961" s="30"/>
      <c r="AW1961" s="30"/>
      <c r="AX1961" s="30"/>
      <c r="AY1961" s="30"/>
      <c r="AZ1961" s="30"/>
      <c r="BA1961" s="30"/>
      <c r="BB1961" s="30"/>
      <c r="BC1961" s="30"/>
      <c r="BD1961" s="30"/>
      <c r="BE1961" s="30"/>
      <c r="BF1961" s="30"/>
      <c r="BG1961" s="30"/>
      <c r="BH1961" s="30"/>
      <c r="BI1961" s="30"/>
      <c r="BJ1961" s="30"/>
      <c r="BK1961" s="30"/>
      <c r="BL1961" s="30"/>
      <c r="BM1961" s="30"/>
      <c r="BN1961" s="30"/>
      <c r="BO1961" s="30"/>
      <c r="BP1961" s="30"/>
      <c r="BQ1961" s="30"/>
      <c r="BR1961" s="30"/>
      <c r="BS1961" s="30"/>
      <c r="BT1961" s="30"/>
      <c r="BU1961" s="30"/>
      <c r="BV1961" s="30"/>
      <c r="BW1961" s="30"/>
      <c r="BX1961" s="30"/>
      <c r="BY1961" s="30"/>
      <c r="BZ1961" s="30"/>
      <c r="CA1961" s="30"/>
      <c r="CB1961" s="30"/>
      <c r="CC1961" s="30"/>
      <c r="CD1961" s="30"/>
      <c r="CE1961" s="30"/>
      <c r="CF1961" s="30"/>
      <c r="CG1961" s="30"/>
      <c r="CH1961" s="30"/>
      <c r="CI1961" s="30"/>
      <c r="CJ1961" s="30"/>
      <c r="CK1961" s="30"/>
      <c r="CL1961" s="30"/>
      <c r="CM1961" s="30"/>
      <c r="CN1961" s="30"/>
      <c r="CO1961" s="30"/>
      <c r="CP1961" s="30"/>
      <c r="CQ1961" s="30"/>
      <c r="CR1961" s="30"/>
    </row>
    <row r="1962" spans="1:96" x14ac:dyDescent="0.25">
      <c r="A1962" s="30" t="s">
        <v>917</v>
      </c>
      <c r="B1962" s="30">
        <v>9592</v>
      </c>
      <c r="C1962" s="30" t="s">
        <v>2647</v>
      </c>
      <c r="D1962" s="30">
        <v>900</v>
      </c>
      <c r="E1962" s="30"/>
      <c r="F1962" s="30"/>
      <c r="G1962" s="30"/>
      <c r="H1962" s="30"/>
      <c r="I1962" s="30"/>
      <c r="J1962" s="30"/>
      <c r="K1962" s="30"/>
      <c r="L1962" s="30"/>
      <c r="M1962" s="30"/>
      <c r="N1962" s="30"/>
      <c r="O1962" s="30"/>
      <c r="P1962" s="30"/>
      <c r="Q1962" s="30"/>
      <c r="R1962" s="30"/>
      <c r="S1962" s="30"/>
      <c r="T1962" s="30"/>
      <c r="U1962" s="30"/>
      <c r="V1962" s="30"/>
      <c r="W1962" s="30"/>
      <c r="X1962" s="30"/>
      <c r="Y1962" s="30"/>
      <c r="Z1962" s="30"/>
      <c r="AA1962" s="30"/>
      <c r="AB1962" s="30"/>
      <c r="AC1962" s="30"/>
      <c r="AD1962" s="30"/>
      <c r="AE1962" s="30"/>
      <c r="AF1962" s="30"/>
      <c r="AG1962" s="30"/>
      <c r="AH1962" s="30"/>
      <c r="AI1962" s="30"/>
      <c r="AJ1962" s="30"/>
      <c r="AK1962" s="30"/>
      <c r="AL1962" s="30"/>
      <c r="AM1962" s="30"/>
      <c r="AN1962" s="30"/>
      <c r="AO1962" s="30"/>
      <c r="AP1962" s="30"/>
      <c r="AQ1962" s="30"/>
      <c r="AR1962" s="30"/>
      <c r="AS1962" s="30"/>
      <c r="AT1962" s="30"/>
      <c r="AU1962" s="30"/>
      <c r="AV1962" s="30"/>
      <c r="AW1962" s="30"/>
      <c r="AX1962" s="30"/>
      <c r="AY1962" s="30"/>
      <c r="AZ1962" s="30"/>
      <c r="BA1962" s="30"/>
      <c r="BB1962" s="30"/>
      <c r="BC1962" s="30"/>
      <c r="BD1962" s="30"/>
      <c r="BE1962" s="30"/>
      <c r="BF1962" s="30"/>
      <c r="BG1962" s="30"/>
      <c r="BH1962" s="30"/>
      <c r="BI1962" s="30"/>
      <c r="BJ1962" s="30"/>
      <c r="BK1962" s="30"/>
      <c r="BL1962" s="30"/>
      <c r="BM1962" s="30"/>
      <c r="BN1962" s="30"/>
      <c r="BO1962" s="30"/>
      <c r="BP1962" s="30"/>
      <c r="BQ1962" s="30"/>
      <c r="BR1962" s="30"/>
      <c r="BS1962" s="30"/>
      <c r="BT1962" s="30"/>
      <c r="BU1962" s="30"/>
      <c r="BV1962" s="30"/>
      <c r="BW1962" s="30"/>
      <c r="BX1962" s="30"/>
      <c r="BY1962" s="30"/>
      <c r="BZ1962" s="30"/>
      <c r="CA1962" s="30"/>
      <c r="CB1962" s="30"/>
      <c r="CC1962" s="30"/>
      <c r="CD1962" s="30"/>
      <c r="CE1962" s="30"/>
      <c r="CF1962" s="30"/>
      <c r="CG1962" s="30"/>
      <c r="CH1962" s="30"/>
      <c r="CI1962" s="30"/>
      <c r="CJ1962" s="30"/>
      <c r="CK1962" s="30"/>
      <c r="CL1962" s="30"/>
      <c r="CM1962" s="30"/>
      <c r="CN1962" s="30"/>
      <c r="CO1962" s="30"/>
      <c r="CP1962" s="30"/>
      <c r="CQ1962" s="30"/>
      <c r="CR1962" s="30"/>
    </row>
    <row r="1963" spans="1:96" x14ac:dyDescent="0.25">
      <c r="A1963" s="30" t="s">
        <v>918</v>
      </c>
      <c r="B1963" s="30">
        <v>9600</v>
      </c>
      <c r="C1963" s="30" t="s">
        <v>2716</v>
      </c>
      <c r="D1963" s="30">
        <v>140</v>
      </c>
      <c r="E1963" s="30"/>
      <c r="F1963" s="30"/>
      <c r="G1963" s="30"/>
      <c r="H1963" s="30"/>
      <c r="I1963" s="30"/>
      <c r="J1963" s="30"/>
      <c r="K1963" s="30"/>
      <c r="L1963" s="30"/>
      <c r="M1963" s="30"/>
      <c r="N1963" s="30"/>
      <c r="O1963" s="30"/>
      <c r="P1963" s="30"/>
      <c r="Q1963" s="30"/>
      <c r="R1963" s="30"/>
      <c r="S1963" s="30"/>
      <c r="T1963" s="30"/>
      <c r="U1963" s="30"/>
      <c r="V1963" s="30"/>
      <c r="W1963" s="30"/>
      <c r="X1963" s="30"/>
      <c r="Y1963" s="30"/>
      <c r="Z1963" s="30"/>
      <c r="AA1963" s="30"/>
      <c r="AB1963" s="30"/>
      <c r="AC1963" s="30"/>
      <c r="AD1963" s="30"/>
      <c r="AE1963" s="30"/>
      <c r="AF1963" s="30"/>
      <c r="AG1963" s="30"/>
      <c r="AH1963" s="30"/>
      <c r="AI1963" s="30"/>
      <c r="AJ1963" s="30"/>
      <c r="AK1963" s="30"/>
      <c r="AL1963" s="30"/>
      <c r="AM1963" s="30"/>
      <c r="AN1963" s="30"/>
      <c r="AO1963" s="30"/>
      <c r="AP1963" s="30"/>
      <c r="AQ1963" s="30"/>
      <c r="AR1963" s="30"/>
      <c r="AS1963" s="30"/>
      <c r="AT1963" s="30"/>
      <c r="AU1963" s="30"/>
      <c r="AV1963" s="30"/>
      <c r="AW1963" s="30"/>
      <c r="AX1963" s="30"/>
      <c r="AY1963" s="30"/>
      <c r="AZ1963" s="30"/>
      <c r="BA1963" s="30"/>
      <c r="BB1963" s="30"/>
      <c r="BC1963" s="30"/>
      <c r="BD1963" s="30"/>
      <c r="BE1963" s="30"/>
      <c r="BF1963" s="30"/>
      <c r="BG1963" s="30"/>
      <c r="BH1963" s="30"/>
      <c r="BI1963" s="30"/>
      <c r="BJ1963" s="30"/>
      <c r="BK1963" s="30"/>
      <c r="BL1963" s="30"/>
      <c r="BM1963" s="30"/>
      <c r="BN1963" s="30"/>
      <c r="BO1963" s="30"/>
      <c r="BP1963" s="30"/>
      <c r="BQ1963" s="30"/>
      <c r="BR1963" s="30"/>
      <c r="BS1963" s="30"/>
      <c r="BT1963" s="30"/>
      <c r="BU1963" s="30"/>
      <c r="BV1963" s="30"/>
      <c r="BW1963" s="30"/>
      <c r="BX1963" s="30"/>
      <c r="BY1963" s="30"/>
      <c r="BZ1963" s="30"/>
      <c r="CA1963" s="30"/>
      <c r="CB1963" s="30"/>
      <c r="CC1963" s="30"/>
      <c r="CD1963" s="30"/>
      <c r="CE1963" s="30"/>
      <c r="CF1963" s="30"/>
      <c r="CG1963" s="30"/>
      <c r="CH1963" s="30"/>
      <c r="CI1963" s="30"/>
      <c r="CJ1963" s="30"/>
      <c r="CK1963" s="30"/>
      <c r="CL1963" s="30"/>
      <c r="CM1963" s="30"/>
      <c r="CN1963" s="30"/>
      <c r="CO1963" s="30"/>
      <c r="CP1963" s="30"/>
      <c r="CQ1963" s="30"/>
      <c r="CR1963" s="30"/>
    </row>
    <row r="1964" spans="1:96" x14ac:dyDescent="0.25">
      <c r="A1964" s="30" t="s">
        <v>919</v>
      </c>
      <c r="B1964" s="30">
        <v>9602</v>
      </c>
      <c r="C1964" s="30" t="s">
        <v>2669</v>
      </c>
      <c r="D1964" s="30">
        <v>980</v>
      </c>
      <c r="E1964" s="30"/>
      <c r="F1964" s="30"/>
      <c r="G1964" s="30"/>
      <c r="H1964" s="30"/>
      <c r="I1964" s="30"/>
      <c r="J1964" s="30"/>
      <c r="K1964" s="30"/>
      <c r="L1964" s="30"/>
      <c r="M1964" s="30"/>
      <c r="N1964" s="30"/>
      <c r="O1964" s="30"/>
      <c r="P1964" s="30"/>
      <c r="Q1964" s="30"/>
      <c r="R1964" s="30"/>
      <c r="S1964" s="30"/>
      <c r="T1964" s="30"/>
      <c r="U1964" s="30"/>
      <c r="V1964" s="30"/>
      <c r="W1964" s="30"/>
      <c r="X1964" s="30"/>
      <c r="Y1964" s="30"/>
      <c r="Z1964" s="30"/>
      <c r="AA1964" s="30"/>
      <c r="AB1964" s="30"/>
      <c r="AC1964" s="30"/>
      <c r="AD1964" s="30"/>
      <c r="AE1964" s="30"/>
      <c r="AF1964" s="30"/>
      <c r="AG1964" s="30"/>
      <c r="AH1964" s="30"/>
      <c r="AI1964" s="30"/>
      <c r="AJ1964" s="30"/>
      <c r="AK1964" s="30"/>
      <c r="AL1964" s="30"/>
      <c r="AM1964" s="30"/>
      <c r="AN1964" s="30"/>
      <c r="AO1964" s="30"/>
      <c r="AP1964" s="30"/>
      <c r="AQ1964" s="30"/>
      <c r="AR1964" s="30"/>
      <c r="AS1964" s="30"/>
      <c r="AT1964" s="30"/>
      <c r="AU1964" s="30"/>
      <c r="AV1964" s="30"/>
      <c r="AW1964" s="30"/>
      <c r="AX1964" s="30"/>
      <c r="AY1964" s="30"/>
      <c r="AZ1964" s="30"/>
      <c r="BA1964" s="30"/>
      <c r="BB1964" s="30"/>
      <c r="BC1964" s="30"/>
      <c r="BD1964" s="30"/>
      <c r="BE1964" s="30"/>
      <c r="BF1964" s="30"/>
      <c r="BG1964" s="30"/>
      <c r="BH1964" s="30"/>
      <c r="BI1964" s="30"/>
      <c r="BJ1964" s="30"/>
      <c r="BK1964" s="30"/>
      <c r="BL1964" s="30"/>
      <c r="BM1964" s="30"/>
      <c r="BN1964" s="30"/>
      <c r="BO1964" s="30"/>
      <c r="BP1964" s="30"/>
      <c r="BQ1964" s="30"/>
      <c r="BR1964" s="30"/>
      <c r="BS1964" s="30"/>
      <c r="BT1964" s="30"/>
      <c r="BU1964" s="30"/>
      <c r="BV1964" s="30"/>
      <c r="BW1964" s="30"/>
      <c r="BX1964" s="30"/>
      <c r="BY1964" s="30"/>
      <c r="BZ1964" s="30"/>
      <c r="CA1964" s="30"/>
      <c r="CB1964" s="30"/>
      <c r="CC1964" s="30"/>
      <c r="CD1964" s="30"/>
      <c r="CE1964" s="30"/>
      <c r="CF1964" s="30"/>
      <c r="CG1964" s="30"/>
      <c r="CH1964" s="30"/>
      <c r="CI1964" s="30"/>
      <c r="CJ1964" s="30"/>
      <c r="CK1964" s="30"/>
      <c r="CL1964" s="30"/>
      <c r="CM1964" s="30"/>
      <c r="CN1964" s="30"/>
      <c r="CO1964" s="30"/>
      <c r="CP1964" s="30"/>
      <c r="CQ1964" s="30"/>
      <c r="CR1964" s="30"/>
    </row>
    <row r="1965" spans="1:96" x14ac:dyDescent="0.25">
      <c r="A1965" s="30" t="s">
        <v>920</v>
      </c>
      <c r="B1965" s="30">
        <v>9604</v>
      </c>
      <c r="C1965" s="30" t="s">
        <v>3003</v>
      </c>
      <c r="D1965" s="30">
        <v>2680</v>
      </c>
      <c r="E1965" s="30"/>
      <c r="F1965" s="30"/>
      <c r="G1965" s="30"/>
      <c r="H1965" s="30"/>
      <c r="I1965" s="30"/>
      <c r="J1965" s="30"/>
      <c r="K1965" s="30"/>
      <c r="L1965" s="30"/>
      <c r="M1965" s="30"/>
      <c r="N1965" s="30"/>
      <c r="O1965" s="30"/>
      <c r="P1965" s="30"/>
      <c r="Q1965" s="30"/>
      <c r="R1965" s="30"/>
      <c r="S1965" s="30"/>
      <c r="T1965" s="30"/>
      <c r="U1965" s="30"/>
      <c r="V1965" s="30"/>
      <c r="W1965" s="30"/>
      <c r="X1965" s="30"/>
      <c r="Y1965" s="30"/>
      <c r="Z1965" s="30"/>
      <c r="AA1965" s="30"/>
      <c r="AB1965" s="30"/>
      <c r="AC1965" s="30"/>
      <c r="AD1965" s="30"/>
      <c r="AE1965" s="30"/>
      <c r="AF1965" s="30"/>
      <c r="AG1965" s="30"/>
      <c r="AH1965" s="30"/>
      <c r="AI1965" s="30"/>
      <c r="AJ1965" s="30"/>
      <c r="AK1965" s="30"/>
      <c r="AL1965" s="30"/>
      <c r="AM1965" s="30"/>
      <c r="AN1965" s="30"/>
      <c r="AO1965" s="30"/>
      <c r="AP1965" s="30"/>
      <c r="AQ1965" s="30"/>
      <c r="AR1965" s="30"/>
      <c r="AS1965" s="30"/>
      <c r="AT1965" s="30"/>
      <c r="AU1965" s="30"/>
      <c r="AV1965" s="30"/>
      <c r="AW1965" s="30"/>
      <c r="AX1965" s="30"/>
      <c r="AY1965" s="30"/>
      <c r="AZ1965" s="30"/>
      <c r="BA1965" s="30"/>
      <c r="BB1965" s="30"/>
      <c r="BC1965" s="30"/>
      <c r="BD1965" s="30"/>
      <c r="BE1965" s="30"/>
      <c r="BF1965" s="30"/>
      <c r="BG1965" s="30"/>
      <c r="BH1965" s="30"/>
      <c r="BI1965" s="30"/>
      <c r="BJ1965" s="30"/>
      <c r="BK1965" s="30"/>
      <c r="BL1965" s="30"/>
      <c r="BM1965" s="30"/>
      <c r="BN1965" s="30"/>
      <c r="BO1965" s="30"/>
      <c r="BP1965" s="30"/>
      <c r="BQ1965" s="30"/>
      <c r="BR1965" s="30"/>
      <c r="BS1965" s="30"/>
      <c r="BT1965" s="30"/>
      <c r="BU1965" s="30"/>
      <c r="BV1965" s="30"/>
      <c r="BW1965" s="30"/>
      <c r="BX1965" s="30"/>
      <c r="BY1965" s="30"/>
      <c r="BZ1965" s="30"/>
      <c r="CA1965" s="30"/>
      <c r="CB1965" s="30"/>
      <c r="CC1965" s="30"/>
      <c r="CD1965" s="30"/>
      <c r="CE1965" s="30"/>
      <c r="CF1965" s="30"/>
      <c r="CG1965" s="30"/>
      <c r="CH1965" s="30"/>
      <c r="CI1965" s="30"/>
      <c r="CJ1965" s="30"/>
      <c r="CK1965" s="30"/>
      <c r="CL1965" s="30"/>
      <c r="CM1965" s="30"/>
      <c r="CN1965" s="30"/>
      <c r="CO1965" s="30"/>
      <c r="CP1965" s="30"/>
      <c r="CQ1965" s="30"/>
      <c r="CR1965" s="30"/>
    </row>
    <row r="1966" spans="1:96" x14ac:dyDescent="0.25">
      <c r="A1966" s="30" t="s">
        <v>921</v>
      </c>
      <c r="B1966" s="30">
        <v>9608</v>
      </c>
      <c r="C1966" s="30" t="s">
        <v>3003</v>
      </c>
      <c r="D1966" s="30">
        <v>2680</v>
      </c>
      <c r="E1966" s="30"/>
      <c r="F1966" s="30"/>
      <c r="G1966" s="30"/>
      <c r="H1966" s="30"/>
      <c r="I1966" s="30"/>
      <c r="J1966" s="30"/>
      <c r="K1966" s="30"/>
      <c r="L1966" s="30"/>
      <c r="M1966" s="30"/>
      <c r="N1966" s="30"/>
      <c r="O1966" s="30"/>
      <c r="P1966" s="30"/>
      <c r="Q1966" s="30"/>
      <c r="R1966" s="30"/>
      <c r="S1966" s="30"/>
      <c r="T1966" s="30"/>
      <c r="U1966" s="30"/>
      <c r="V1966" s="30"/>
      <c r="W1966" s="30"/>
      <c r="X1966" s="30"/>
      <c r="Y1966" s="30"/>
      <c r="Z1966" s="30"/>
      <c r="AA1966" s="30"/>
      <c r="AB1966" s="30"/>
      <c r="AC1966" s="30"/>
      <c r="AD1966" s="30"/>
      <c r="AE1966" s="30"/>
      <c r="AF1966" s="30"/>
      <c r="AG1966" s="30"/>
      <c r="AH1966" s="30"/>
      <c r="AI1966" s="30"/>
      <c r="AJ1966" s="30"/>
      <c r="AK1966" s="30"/>
      <c r="AL1966" s="30"/>
      <c r="AM1966" s="30"/>
      <c r="AN1966" s="30"/>
      <c r="AO1966" s="30"/>
      <c r="AP1966" s="30"/>
      <c r="AQ1966" s="30"/>
      <c r="AR1966" s="30"/>
      <c r="AS1966" s="30"/>
      <c r="AT1966" s="30"/>
      <c r="AU1966" s="30"/>
      <c r="AV1966" s="30"/>
      <c r="AW1966" s="30"/>
      <c r="AX1966" s="30"/>
      <c r="AY1966" s="30"/>
      <c r="AZ1966" s="30"/>
      <c r="BA1966" s="30"/>
      <c r="BB1966" s="30"/>
      <c r="BC1966" s="30"/>
      <c r="BD1966" s="30"/>
      <c r="BE1966" s="30"/>
      <c r="BF1966" s="30"/>
      <c r="BG1966" s="30"/>
      <c r="BH1966" s="30"/>
      <c r="BI1966" s="30"/>
      <c r="BJ1966" s="30"/>
      <c r="BK1966" s="30"/>
      <c r="BL1966" s="30"/>
      <c r="BM1966" s="30"/>
      <c r="BN1966" s="30"/>
      <c r="BO1966" s="30"/>
      <c r="BP1966" s="30"/>
      <c r="BQ1966" s="30"/>
      <c r="BR1966" s="30"/>
      <c r="BS1966" s="30"/>
      <c r="BT1966" s="30"/>
      <c r="BU1966" s="30"/>
      <c r="BV1966" s="30"/>
      <c r="BW1966" s="30"/>
      <c r="BX1966" s="30"/>
      <c r="BY1966" s="30"/>
      <c r="BZ1966" s="30"/>
      <c r="CA1966" s="30"/>
      <c r="CB1966" s="30"/>
      <c r="CC1966" s="30"/>
      <c r="CD1966" s="30"/>
      <c r="CE1966" s="30"/>
      <c r="CF1966" s="30"/>
      <c r="CG1966" s="30"/>
      <c r="CH1966" s="30"/>
      <c r="CI1966" s="30"/>
      <c r="CJ1966" s="30"/>
      <c r="CK1966" s="30"/>
      <c r="CL1966" s="30"/>
      <c r="CM1966" s="30"/>
      <c r="CN1966" s="30"/>
      <c r="CO1966" s="30"/>
      <c r="CP1966" s="30"/>
      <c r="CQ1966" s="30"/>
      <c r="CR1966" s="30"/>
    </row>
    <row r="1967" spans="1:96" x14ac:dyDescent="0.25">
      <c r="A1967" s="30" t="s">
        <v>922</v>
      </c>
      <c r="B1967" s="30">
        <v>9623</v>
      </c>
      <c r="C1967" s="30" t="s">
        <v>2642</v>
      </c>
      <c r="D1967" s="30">
        <v>880</v>
      </c>
      <c r="E1967" s="30"/>
      <c r="F1967" s="30"/>
      <c r="G1967" s="30"/>
      <c r="H1967" s="30"/>
      <c r="I1967" s="30"/>
      <c r="J1967" s="30"/>
      <c r="K1967" s="30"/>
      <c r="L1967" s="30"/>
      <c r="M1967" s="30"/>
      <c r="N1967" s="30"/>
      <c r="O1967" s="30"/>
      <c r="P1967" s="30"/>
      <c r="Q1967" s="30"/>
      <c r="R1967" s="30"/>
      <c r="S1967" s="30"/>
      <c r="T1967" s="30"/>
      <c r="U1967" s="30"/>
      <c r="V1967" s="30"/>
      <c r="W1967" s="30"/>
      <c r="X1967" s="30"/>
      <c r="Y1967" s="30"/>
      <c r="Z1967" s="30"/>
      <c r="AA1967" s="30"/>
      <c r="AB1967" s="30"/>
      <c r="AC1967" s="30"/>
      <c r="AD1967" s="30"/>
      <c r="AE1967" s="30"/>
      <c r="AF1967" s="30"/>
      <c r="AG1967" s="30"/>
      <c r="AH1967" s="30"/>
      <c r="AI1967" s="30"/>
      <c r="AJ1967" s="30"/>
      <c r="AK1967" s="30"/>
      <c r="AL1967" s="30"/>
      <c r="AM1967" s="30"/>
      <c r="AN1967" s="30"/>
      <c r="AO1967" s="30"/>
      <c r="AP1967" s="30"/>
      <c r="AQ1967" s="30"/>
      <c r="AR1967" s="30"/>
      <c r="AS1967" s="30"/>
      <c r="AT1967" s="30"/>
      <c r="AU1967" s="30"/>
      <c r="AV1967" s="30"/>
      <c r="AW1967" s="30"/>
      <c r="AX1967" s="30"/>
      <c r="AY1967" s="30"/>
      <c r="AZ1967" s="30"/>
      <c r="BA1967" s="30"/>
      <c r="BB1967" s="30"/>
      <c r="BC1967" s="30"/>
      <c r="BD1967" s="30"/>
      <c r="BE1967" s="30"/>
      <c r="BF1967" s="30"/>
      <c r="BG1967" s="30"/>
      <c r="BH1967" s="30"/>
      <c r="BI1967" s="30"/>
      <c r="BJ1967" s="30"/>
      <c r="BK1967" s="30"/>
      <c r="BL1967" s="30"/>
      <c r="BM1967" s="30"/>
      <c r="BN1967" s="30"/>
      <c r="BO1967" s="30"/>
      <c r="BP1967" s="30"/>
      <c r="BQ1967" s="30"/>
      <c r="BR1967" s="30"/>
      <c r="BS1967" s="30"/>
      <c r="BT1967" s="30"/>
      <c r="BU1967" s="30"/>
      <c r="BV1967" s="30"/>
      <c r="BW1967" s="30"/>
      <c r="BX1967" s="30"/>
      <c r="BY1967" s="30"/>
      <c r="BZ1967" s="30"/>
      <c r="CA1967" s="30"/>
      <c r="CB1967" s="30"/>
      <c r="CC1967" s="30"/>
      <c r="CD1967" s="30"/>
      <c r="CE1967" s="30"/>
      <c r="CF1967" s="30"/>
      <c r="CG1967" s="30"/>
      <c r="CH1967" s="30"/>
      <c r="CI1967" s="30"/>
      <c r="CJ1967" s="30"/>
      <c r="CK1967" s="30"/>
      <c r="CL1967" s="30"/>
      <c r="CM1967" s="30"/>
      <c r="CN1967" s="30"/>
      <c r="CO1967" s="30"/>
      <c r="CP1967" s="30"/>
      <c r="CQ1967" s="30"/>
      <c r="CR1967" s="30"/>
    </row>
    <row r="1968" spans="1:96" x14ac:dyDescent="0.25">
      <c r="A1968" s="30" t="s">
        <v>923</v>
      </c>
      <c r="B1968" s="30">
        <v>8356</v>
      </c>
      <c r="C1968" s="30" t="s">
        <v>2696</v>
      </c>
      <c r="D1968" s="30">
        <v>180</v>
      </c>
      <c r="E1968" s="30"/>
      <c r="F1968" s="30"/>
      <c r="G1968" s="30"/>
      <c r="H1968" s="30"/>
      <c r="I1968" s="30"/>
      <c r="J1968" s="30"/>
      <c r="K1968" s="30"/>
      <c r="L1968" s="30"/>
      <c r="M1968" s="30"/>
      <c r="N1968" s="30"/>
      <c r="O1968" s="30"/>
      <c r="P1968" s="30"/>
      <c r="Q1968" s="30"/>
      <c r="R1968" s="30"/>
      <c r="S1968" s="30"/>
      <c r="T1968" s="30"/>
      <c r="U1968" s="30"/>
      <c r="V1968" s="30"/>
      <c r="W1968" s="30"/>
      <c r="X1968" s="30"/>
      <c r="Y1968" s="30"/>
      <c r="Z1968" s="30"/>
      <c r="AA1968" s="30"/>
      <c r="AB1968" s="30"/>
      <c r="AC1968" s="30"/>
      <c r="AD1968" s="30"/>
      <c r="AE1968" s="30"/>
      <c r="AF1968" s="30"/>
      <c r="AG1968" s="30"/>
      <c r="AH1968" s="30"/>
      <c r="AI1968" s="30"/>
      <c r="AJ1968" s="30"/>
      <c r="AK1968" s="30"/>
      <c r="AL1968" s="30"/>
      <c r="AM1968" s="30"/>
      <c r="AN1968" s="30"/>
      <c r="AO1968" s="30"/>
      <c r="AP1968" s="30"/>
      <c r="AQ1968" s="30"/>
      <c r="AR1968" s="30"/>
      <c r="AS1968" s="30"/>
      <c r="AT1968" s="30"/>
      <c r="AU1968" s="30"/>
      <c r="AV1968" s="30"/>
      <c r="AW1968" s="30"/>
      <c r="AX1968" s="30"/>
      <c r="AY1968" s="30"/>
      <c r="AZ1968" s="30"/>
      <c r="BA1968" s="30"/>
      <c r="BB1968" s="30"/>
      <c r="BC1968" s="30"/>
      <c r="BD1968" s="30"/>
      <c r="BE1968" s="30"/>
      <c r="BF1968" s="30"/>
      <c r="BG1968" s="30"/>
      <c r="BH1968" s="30"/>
      <c r="BI1968" s="30"/>
      <c r="BJ1968" s="30"/>
      <c r="BK1968" s="30"/>
      <c r="BL1968" s="30"/>
      <c r="BM1968" s="30"/>
      <c r="BN1968" s="30"/>
      <c r="BO1968" s="30"/>
      <c r="BP1968" s="30"/>
      <c r="BQ1968" s="30"/>
      <c r="BR1968" s="30"/>
      <c r="BS1968" s="30"/>
      <c r="BT1968" s="30"/>
      <c r="BU1968" s="30"/>
      <c r="BV1968" s="30"/>
      <c r="BW1968" s="30"/>
      <c r="BX1968" s="30"/>
      <c r="BY1968" s="30"/>
      <c r="BZ1968" s="30"/>
      <c r="CA1968" s="30"/>
      <c r="CB1968" s="30"/>
      <c r="CC1968" s="30"/>
      <c r="CD1968" s="30"/>
      <c r="CE1968" s="30"/>
      <c r="CF1968" s="30"/>
      <c r="CG1968" s="30"/>
      <c r="CH1968" s="30"/>
      <c r="CI1968" s="30"/>
      <c r="CJ1968" s="30"/>
      <c r="CK1968" s="30"/>
      <c r="CL1968" s="30"/>
      <c r="CM1968" s="30"/>
      <c r="CN1968" s="30"/>
      <c r="CO1968" s="30"/>
      <c r="CP1968" s="30"/>
      <c r="CQ1968" s="30"/>
      <c r="CR1968" s="30"/>
    </row>
    <row r="1969" spans="1:96" x14ac:dyDescent="0.25">
      <c r="A1969" s="30" t="s">
        <v>924</v>
      </c>
      <c r="B1969" s="30">
        <v>9624</v>
      </c>
      <c r="C1969" s="30" t="s">
        <v>2706</v>
      </c>
      <c r="D1969" s="30">
        <v>130</v>
      </c>
      <c r="E1969" s="30"/>
      <c r="F1969" s="30"/>
      <c r="G1969" s="30"/>
      <c r="H1969" s="30"/>
      <c r="I1969" s="30"/>
      <c r="J1969" s="30"/>
      <c r="K1969" s="30"/>
      <c r="L1969" s="30"/>
      <c r="M1969" s="30"/>
      <c r="N1969" s="30"/>
      <c r="O1969" s="30"/>
      <c r="P1969" s="30"/>
      <c r="Q1969" s="30"/>
      <c r="R1969" s="30"/>
      <c r="S1969" s="30"/>
      <c r="T1969" s="30"/>
      <c r="U1969" s="30"/>
      <c r="V1969" s="30"/>
      <c r="W1969" s="30"/>
      <c r="X1969" s="30"/>
      <c r="Y1969" s="30"/>
      <c r="Z1969" s="30"/>
      <c r="AA1969" s="30"/>
      <c r="AB1969" s="30"/>
      <c r="AC1969" s="30"/>
      <c r="AD1969" s="30"/>
      <c r="AE1969" s="30"/>
      <c r="AF1969" s="30"/>
      <c r="AG1969" s="30"/>
      <c r="AH1969" s="30"/>
      <c r="AI1969" s="30"/>
      <c r="AJ1969" s="30"/>
      <c r="AK1969" s="30"/>
      <c r="AL1969" s="30"/>
      <c r="AM1969" s="30"/>
      <c r="AN1969" s="30"/>
      <c r="AO1969" s="30"/>
      <c r="AP1969" s="30"/>
      <c r="AQ1969" s="30"/>
      <c r="AR1969" s="30"/>
      <c r="AS1969" s="30"/>
      <c r="AT1969" s="30"/>
      <c r="AU1969" s="30"/>
      <c r="AV1969" s="30"/>
      <c r="AW1969" s="30"/>
      <c r="AX1969" s="30"/>
      <c r="AY1969" s="30"/>
      <c r="AZ1969" s="30"/>
      <c r="BA1969" s="30"/>
      <c r="BB1969" s="30"/>
      <c r="BC1969" s="30"/>
      <c r="BD1969" s="30"/>
      <c r="BE1969" s="30"/>
      <c r="BF1969" s="30"/>
      <c r="BG1969" s="30"/>
      <c r="BH1969" s="30"/>
      <c r="BI1969" s="30"/>
      <c r="BJ1969" s="30"/>
      <c r="BK1969" s="30"/>
      <c r="BL1969" s="30"/>
      <c r="BM1969" s="30"/>
      <c r="BN1969" s="30"/>
      <c r="BO1969" s="30"/>
      <c r="BP1969" s="30"/>
      <c r="BQ1969" s="30"/>
      <c r="BR1969" s="30"/>
      <c r="BS1969" s="30"/>
      <c r="BT1969" s="30"/>
      <c r="BU1969" s="30"/>
      <c r="BV1969" s="30"/>
      <c r="BW1969" s="30"/>
      <c r="BX1969" s="30"/>
      <c r="BY1969" s="30"/>
      <c r="BZ1969" s="30"/>
      <c r="CA1969" s="30"/>
      <c r="CB1969" s="30"/>
      <c r="CC1969" s="30"/>
      <c r="CD1969" s="30"/>
      <c r="CE1969" s="30"/>
      <c r="CF1969" s="30"/>
      <c r="CG1969" s="30"/>
      <c r="CH1969" s="30"/>
      <c r="CI1969" s="30"/>
      <c r="CJ1969" s="30"/>
      <c r="CK1969" s="30"/>
      <c r="CL1969" s="30"/>
      <c r="CM1969" s="30"/>
      <c r="CN1969" s="30"/>
      <c r="CO1969" s="30"/>
      <c r="CP1969" s="30"/>
      <c r="CQ1969" s="30"/>
      <c r="CR1969" s="30"/>
    </row>
    <row r="1970" spans="1:96" x14ac:dyDescent="0.25">
      <c r="A1970" s="30" t="s">
        <v>925</v>
      </c>
      <c r="B1970" s="30">
        <v>9638</v>
      </c>
      <c r="C1970" s="30" t="s">
        <v>2666</v>
      </c>
      <c r="D1970" s="30">
        <v>1420</v>
      </c>
      <c r="E1970" s="30"/>
      <c r="F1970" s="30"/>
      <c r="G1970" s="30"/>
      <c r="H1970" s="30"/>
      <c r="I1970" s="30"/>
      <c r="J1970" s="30"/>
      <c r="K1970" s="30"/>
      <c r="L1970" s="30"/>
      <c r="M1970" s="30"/>
      <c r="N1970" s="30"/>
      <c r="O1970" s="30"/>
      <c r="P1970" s="30"/>
      <c r="Q1970" s="30"/>
      <c r="R1970" s="30"/>
      <c r="S1970" s="30"/>
      <c r="T1970" s="30"/>
      <c r="U1970" s="30"/>
      <c r="V1970" s="30"/>
      <c r="W1970" s="30"/>
      <c r="X1970" s="30"/>
      <c r="Y1970" s="30"/>
      <c r="Z1970" s="30"/>
      <c r="AA1970" s="30"/>
      <c r="AB1970" s="30"/>
      <c r="AC1970" s="30"/>
      <c r="AD1970" s="30"/>
      <c r="AE1970" s="30"/>
      <c r="AF1970" s="30"/>
      <c r="AG1970" s="30"/>
      <c r="AH1970" s="30"/>
      <c r="AI1970" s="30"/>
      <c r="AJ1970" s="30"/>
      <c r="AK1970" s="30"/>
      <c r="AL1970" s="30"/>
      <c r="AM1970" s="30"/>
      <c r="AN1970" s="30"/>
      <c r="AO1970" s="30"/>
      <c r="AP1970" s="30"/>
      <c r="AQ1970" s="30"/>
      <c r="AR1970" s="30"/>
      <c r="AS1970" s="30"/>
      <c r="AT1970" s="30"/>
      <c r="AU1970" s="30"/>
      <c r="AV1970" s="30"/>
      <c r="AW1970" s="30"/>
      <c r="AX1970" s="30"/>
      <c r="AY1970" s="30"/>
      <c r="AZ1970" s="30"/>
      <c r="BA1970" s="30"/>
      <c r="BB1970" s="30"/>
      <c r="BC1970" s="30"/>
      <c r="BD1970" s="30"/>
      <c r="BE1970" s="30"/>
      <c r="BF1970" s="30"/>
      <c r="BG1970" s="30"/>
      <c r="BH1970" s="30"/>
      <c r="BI1970" s="30"/>
      <c r="BJ1970" s="30"/>
      <c r="BK1970" s="30"/>
      <c r="BL1970" s="30"/>
      <c r="BM1970" s="30"/>
      <c r="BN1970" s="30"/>
      <c r="BO1970" s="30"/>
      <c r="BP1970" s="30"/>
      <c r="BQ1970" s="30"/>
      <c r="BR1970" s="30"/>
      <c r="BS1970" s="30"/>
      <c r="BT1970" s="30"/>
      <c r="BU1970" s="30"/>
      <c r="BV1970" s="30"/>
      <c r="BW1970" s="30"/>
      <c r="BX1970" s="30"/>
      <c r="BY1970" s="30"/>
      <c r="BZ1970" s="30"/>
      <c r="CA1970" s="30"/>
      <c r="CB1970" s="30"/>
      <c r="CC1970" s="30"/>
      <c r="CD1970" s="30"/>
      <c r="CE1970" s="30"/>
      <c r="CF1970" s="30"/>
      <c r="CG1970" s="30"/>
      <c r="CH1970" s="30"/>
      <c r="CI1970" s="30"/>
      <c r="CJ1970" s="30"/>
      <c r="CK1970" s="30"/>
      <c r="CL1970" s="30"/>
      <c r="CM1970" s="30"/>
      <c r="CN1970" s="30"/>
      <c r="CO1970" s="30"/>
      <c r="CP1970" s="30"/>
      <c r="CQ1970" s="30"/>
      <c r="CR1970" s="30"/>
    </row>
    <row r="1971" spans="1:96" x14ac:dyDescent="0.25">
      <c r="A1971" s="30" t="s">
        <v>926</v>
      </c>
      <c r="B1971" s="30">
        <v>9648</v>
      </c>
      <c r="C1971" s="30" t="s">
        <v>2666</v>
      </c>
      <c r="D1971" s="30">
        <v>1420</v>
      </c>
      <c r="E1971" s="30"/>
      <c r="F1971" s="30"/>
      <c r="G1971" s="30"/>
      <c r="H1971" s="30"/>
      <c r="I1971" s="30"/>
      <c r="J1971" s="30"/>
      <c r="K1971" s="30"/>
      <c r="L1971" s="30"/>
      <c r="M1971" s="30"/>
      <c r="N1971" s="30"/>
      <c r="O1971" s="30"/>
      <c r="P1971" s="30"/>
      <c r="Q1971" s="30"/>
      <c r="R1971" s="30"/>
      <c r="S1971" s="30"/>
      <c r="T1971" s="30"/>
      <c r="U1971" s="30"/>
      <c r="V1971" s="30"/>
      <c r="W1971" s="30"/>
      <c r="X1971" s="30"/>
      <c r="Y1971" s="30"/>
      <c r="Z1971" s="30"/>
      <c r="AA1971" s="30"/>
      <c r="AB1971" s="30"/>
      <c r="AC1971" s="30"/>
      <c r="AD1971" s="30"/>
      <c r="AE1971" s="30"/>
      <c r="AF1971" s="30"/>
      <c r="AG1971" s="30"/>
      <c r="AH1971" s="30"/>
      <c r="AI1971" s="30"/>
      <c r="AJ1971" s="30"/>
      <c r="AK1971" s="30"/>
      <c r="AL1971" s="30"/>
      <c r="AM1971" s="30"/>
      <c r="AN1971" s="30"/>
      <c r="AO1971" s="30"/>
      <c r="AP1971" s="30"/>
      <c r="AQ1971" s="30"/>
      <c r="AR1971" s="30"/>
      <c r="AS1971" s="30"/>
      <c r="AT1971" s="30"/>
      <c r="AU1971" s="30"/>
      <c r="AV1971" s="30"/>
      <c r="AW1971" s="30"/>
      <c r="AX1971" s="30"/>
      <c r="AY1971" s="30"/>
      <c r="AZ1971" s="30"/>
      <c r="BA1971" s="30"/>
      <c r="BB1971" s="30"/>
      <c r="BC1971" s="30"/>
      <c r="BD1971" s="30"/>
      <c r="BE1971" s="30"/>
      <c r="BF1971" s="30"/>
      <c r="BG1971" s="30"/>
      <c r="BH1971" s="30"/>
      <c r="BI1971" s="30"/>
      <c r="BJ1971" s="30"/>
      <c r="BK1971" s="30"/>
      <c r="BL1971" s="30"/>
      <c r="BM1971" s="30"/>
      <c r="BN1971" s="30"/>
      <c r="BO1971" s="30"/>
      <c r="BP1971" s="30"/>
      <c r="BQ1971" s="30"/>
      <c r="BR1971" s="30"/>
      <c r="BS1971" s="30"/>
      <c r="BT1971" s="30"/>
      <c r="BU1971" s="30"/>
      <c r="BV1971" s="30"/>
      <c r="BW1971" s="30"/>
      <c r="BX1971" s="30"/>
      <c r="BY1971" s="30"/>
      <c r="BZ1971" s="30"/>
      <c r="CA1971" s="30"/>
      <c r="CB1971" s="30"/>
      <c r="CC1971" s="30"/>
      <c r="CD1971" s="30"/>
      <c r="CE1971" s="30"/>
      <c r="CF1971" s="30"/>
      <c r="CG1971" s="30"/>
      <c r="CH1971" s="30"/>
      <c r="CI1971" s="30"/>
      <c r="CJ1971" s="30"/>
      <c r="CK1971" s="30"/>
      <c r="CL1971" s="30"/>
      <c r="CM1971" s="30"/>
      <c r="CN1971" s="30"/>
      <c r="CO1971" s="30"/>
      <c r="CP1971" s="30"/>
      <c r="CQ1971" s="30"/>
      <c r="CR1971" s="30"/>
    </row>
    <row r="1972" spans="1:96" x14ac:dyDescent="0.25">
      <c r="A1972" s="30" t="s">
        <v>927</v>
      </c>
      <c r="B1972" s="30">
        <v>9660</v>
      </c>
      <c r="C1972" s="30" t="s">
        <v>2651</v>
      </c>
      <c r="D1972" s="30">
        <v>1010</v>
      </c>
      <c r="E1972" s="30"/>
      <c r="F1972" s="30"/>
      <c r="G1972" s="30"/>
      <c r="H1972" s="30"/>
      <c r="I1972" s="30"/>
      <c r="J1972" s="30"/>
      <c r="K1972" s="30"/>
      <c r="L1972" s="30"/>
      <c r="M1972" s="30"/>
      <c r="N1972" s="30"/>
      <c r="O1972" s="30"/>
      <c r="P1972" s="30"/>
      <c r="Q1972" s="30"/>
      <c r="R1972" s="30"/>
      <c r="S1972" s="30"/>
      <c r="T1972" s="30"/>
      <c r="U1972" s="30"/>
      <c r="V1972" s="30"/>
      <c r="W1972" s="30"/>
      <c r="X1972" s="30"/>
      <c r="Y1972" s="30"/>
      <c r="Z1972" s="30"/>
      <c r="AA1972" s="30"/>
      <c r="AB1972" s="30"/>
      <c r="AC1972" s="30"/>
      <c r="AD1972" s="30"/>
      <c r="AE1972" s="30"/>
      <c r="AF1972" s="30"/>
      <c r="AG1972" s="30"/>
      <c r="AH1972" s="30"/>
      <c r="AI1972" s="30"/>
      <c r="AJ1972" s="30"/>
      <c r="AK1972" s="30"/>
      <c r="AL1972" s="30"/>
      <c r="AM1972" s="30"/>
      <c r="AN1972" s="30"/>
      <c r="AO1972" s="30"/>
      <c r="AP1972" s="30"/>
      <c r="AQ1972" s="30"/>
      <c r="AR1972" s="30"/>
      <c r="AS1972" s="30"/>
      <c r="AT1972" s="30"/>
      <c r="AU1972" s="30"/>
      <c r="AV1972" s="30"/>
      <c r="AW1972" s="30"/>
      <c r="AX1972" s="30"/>
      <c r="AY1972" s="30"/>
      <c r="AZ1972" s="30"/>
      <c r="BA1972" s="30"/>
      <c r="BB1972" s="30"/>
      <c r="BC1972" s="30"/>
      <c r="BD1972" s="30"/>
      <c r="BE1972" s="30"/>
      <c r="BF1972" s="30"/>
      <c r="BG1972" s="30"/>
      <c r="BH1972" s="30"/>
      <c r="BI1972" s="30"/>
      <c r="BJ1972" s="30"/>
      <c r="BK1972" s="30"/>
      <c r="BL1972" s="30"/>
      <c r="BM1972" s="30"/>
      <c r="BN1972" s="30"/>
      <c r="BO1972" s="30"/>
      <c r="BP1972" s="30"/>
      <c r="BQ1972" s="30"/>
      <c r="BR1972" s="30"/>
      <c r="BS1972" s="30"/>
      <c r="BT1972" s="30"/>
      <c r="BU1972" s="30"/>
      <c r="BV1972" s="30"/>
      <c r="BW1972" s="30"/>
      <c r="BX1972" s="30"/>
      <c r="BY1972" s="30"/>
      <c r="BZ1972" s="30"/>
      <c r="CA1972" s="30"/>
      <c r="CB1972" s="30"/>
      <c r="CC1972" s="30"/>
      <c r="CD1972" s="30"/>
      <c r="CE1972" s="30"/>
      <c r="CF1972" s="30"/>
      <c r="CG1972" s="30"/>
      <c r="CH1972" s="30"/>
      <c r="CI1972" s="30"/>
      <c r="CJ1972" s="30"/>
      <c r="CK1972" s="30"/>
      <c r="CL1972" s="30"/>
      <c r="CM1972" s="30"/>
      <c r="CN1972" s="30"/>
      <c r="CO1972" s="30"/>
      <c r="CP1972" s="30"/>
      <c r="CQ1972" s="30"/>
      <c r="CR1972" s="30"/>
    </row>
    <row r="1973" spans="1:96" x14ac:dyDescent="0.25">
      <c r="A1973" s="30" t="s">
        <v>928</v>
      </c>
      <c r="B1973" s="30">
        <v>9665</v>
      </c>
      <c r="C1973" s="30" t="s">
        <v>2930</v>
      </c>
      <c r="D1973" s="30">
        <v>3100</v>
      </c>
      <c r="E1973" s="30"/>
      <c r="F1973" s="30"/>
      <c r="G1973" s="30"/>
      <c r="H1973" s="30"/>
      <c r="I1973" s="30"/>
      <c r="J1973" s="30"/>
      <c r="K1973" s="30"/>
      <c r="L1973" s="30"/>
      <c r="M1973" s="30"/>
      <c r="N1973" s="30"/>
      <c r="O1973" s="30"/>
      <c r="P1973" s="30"/>
      <c r="Q1973" s="30"/>
      <c r="R1973" s="30"/>
      <c r="S1973" s="30"/>
      <c r="T1973" s="30"/>
      <c r="U1973" s="30"/>
      <c r="V1973" s="30"/>
      <c r="W1973" s="30"/>
      <c r="X1973" s="30"/>
      <c r="Y1973" s="30"/>
      <c r="Z1973" s="30"/>
      <c r="AA1973" s="30"/>
      <c r="AB1973" s="30"/>
      <c r="AC1973" s="30"/>
      <c r="AD1973" s="30"/>
      <c r="AE1973" s="30"/>
      <c r="AF1973" s="30"/>
      <c r="AG1973" s="30"/>
      <c r="AH1973" s="30"/>
      <c r="AI1973" s="30"/>
      <c r="AJ1973" s="30"/>
      <c r="AK1973" s="30"/>
      <c r="AL1973" s="30"/>
      <c r="AM1973" s="30"/>
      <c r="AN1973" s="30"/>
      <c r="AO1973" s="30"/>
      <c r="AP1973" s="30"/>
      <c r="AQ1973" s="30"/>
      <c r="AR1973" s="30"/>
      <c r="AS1973" s="30"/>
      <c r="AT1973" s="30"/>
      <c r="AU1973" s="30"/>
      <c r="AV1973" s="30"/>
      <c r="AW1973" s="30"/>
      <c r="AX1973" s="30"/>
      <c r="AY1973" s="30"/>
      <c r="AZ1973" s="30"/>
      <c r="BA1973" s="30"/>
      <c r="BB1973" s="30"/>
      <c r="BC1973" s="30"/>
      <c r="BD1973" s="30"/>
      <c r="BE1973" s="30"/>
      <c r="BF1973" s="30"/>
      <c r="BG1973" s="30"/>
      <c r="BH1973" s="30"/>
      <c r="BI1973" s="30"/>
      <c r="BJ1973" s="30"/>
      <c r="BK1973" s="30"/>
      <c r="BL1973" s="30"/>
      <c r="BM1973" s="30"/>
      <c r="BN1973" s="30"/>
      <c r="BO1973" s="30"/>
      <c r="BP1973" s="30"/>
      <c r="BQ1973" s="30"/>
      <c r="BR1973" s="30"/>
      <c r="BS1973" s="30"/>
      <c r="BT1973" s="30"/>
      <c r="BU1973" s="30"/>
      <c r="BV1973" s="30"/>
      <c r="BW1973" s="30"/>
      <c r="BX1973" s="30"/>
      <c r="BY1973" s="30"/>
      <c r="BZ1973" s="30"/>
      <c r="CA1973" s="30"/>
      <c r="CB1973" s="30"/>
      <c r="CC1973" s="30"/>
      <c r="CD1973" s="30"/>
      <c r="CE1973" s="30"/>
      <c r="CF1973" s="30"/>
      <c r="CG1973" s="30"/>
      <c r="CH1973" s="30"/>
      <c r="CI1973" s="30"/>
      <c r="CJ1973" s="30"/>
      <c r="CK1973" s="30"/>
      <c r="CL1973" s="30"/>
      <c r="CM1973" s="30"/>
      <c r="CN1973" s="30"/>
      <c r="CO1973" s="30"/>
      <c r="CP1973" s="30"/>
      <c r="CQ1973" s="30"/>
      <c r="CR1973" s="30"/>
    </row>
    <row r="1974" spans="1:96" x14ac:dyDescent="0.25">
      <c r="A1974" s="30" t="s">
        <v>929</v>
      </c>
      <c r="B1974" s="30">
        <v>9672</v>
      </c>
      <c r="C1974" s="30" t="s">
        <v>2930</v>
      </c>
      <c r="D1974" s="30">
        <v>3100</v>
      </c>
      <c r="E1974" s="30"/>
      <c r="F1974" s="30"/>
      <c r="G1974" s="30"/>
      <c r="H1974" s="30"/>
      <c r="I1974" s="30"/>
      <c r="J1974" s="30"/>
      <c r="K1974" s="30"/>
      <c r="L1974" s="30"/>
      <c r="M1974" s="30"/>
      <c r="N1974" s="30"/>
      <c r="O1974" s="30"/>
      <c r="P1974" s="30"/>
      <c r="Q1974" s="30"/>
      <c r="R1974" s="30"/>
      <c r="S1974" s="30"/>
      <c r="T1974" s="30"/>
      <c r="U1974" s="30"/>
      <c r="V1974" s="30"/>
      <c r="W1974" s="30"/>
      <c r="X1974" s="30"/>
      <c r="Y1974" s="30"/>
      <c r="Z1974" s="30"/>
      <c r="AA1974" s="30"/>
      <c r="AB1974" s="30"/>
      <c r="AC1974" s="30"/>
      <c r="AD1974" s="30"/>
      <c r="AE1974" s="30"/>
      <c r="AF1974" s="30"/>
      <c r="AG1974" s="30"/>
      <c r="AH1974" s="30"/>
      <c r="AI1974" s="30"/>
      <c r="AJ1974" s="30"/>
      <c r="AK1974" s="30"/>
      <c r="AL1974" s="30"/>
      <c r="AM1974" s="30"/>
      <c r="AN1974" s="30"/>
      <c r="AO1974" s="30"/>
      <c r="AP1974" s="30"/>
      <c r="AQ1974" s="30"/>
      <c r="AR1974" s="30"/>
      <c r="AS1974" s="30"/>
      <c r="AT1974" s="30"/>
      <c r="AU1974" s="30"/>
      <c r="AV1974" s="30"/>
      <c r="AW1974" s="30"/>
      <c r="AX1974" s="30"/>
      <c r="AY1974" s="30"/>
      <c r="AZ1974" s="30"/>
      <c r="BA1974" s="30"/>
      <c r="BB1974" s="30"/>
      <c r="BC1974" s="30"/>
      <c r="BD1974" s="30"/>
      <c r="BE1974" s="30"/>
      <c r="BF1974" s="30"/>
      <c r="BG1974" s="30"/>
      <c r="BH1974" s="30"/>
      <c r="BI1974" s="30"/>
      <c r="BJ1974" s="30"/>
      <c r="BK1974" s="30"/>
      <c r="BL1974" s="30"/>
      <c r="BM1974" s="30"/>
      <c r="BN1974" s="30"/>
      <c r="BO1974" s="30"/>
      <c r="BP1974" s="30"/>
      <c r="BQ1974" s="30"/>
      <c r="BR1974" s="30"/>
      <c r="BS1974" s="30"/>
      <c r="BT1974" s="30"/>
      <c r="BU1974" s="30"/>
      <c r="BV1974" s="30"/>
      <c r="BW1974" s="30"/>
      <c r="BX1974" s="30"/>
      <c r="BY1974" s="30"/>
      <c r="BZ1974" s="30"/>
      <c r="CA1974" s="30"/>
      <c r="CB1974" s="30"/>
      <c r="CC1974" s="30"/>
      <c r="CD1974" s="30"/>
      <c r="CE1974" s="30"/>
      <c r="CF1974" s="30"/>
      <c r="CG1974" s="30"/>
      <c r="CH1974" s="30"/>
      <c r="CI1974" s="30"/>
      <c r="CJ1974" s="30"/>
      <c r="CK1974" s="30"/>
      <c r="CL1974" s="30"/>
      <c r="CM1974" s="30"/>
      <c r="CN1974" s="30"/>
      <c r="CO1974" s="30"/>
      <c r="CP1974" s="30"/>
      <c r="CQ1974" s="30"/>
      <c r="CR1974" s="30"/>
    </row>
    <row r="1975" spans="1:96" x14ac:dyDescent="0.25">
      <c r="A1975" s="30" t="s">
        <v>930</v>
      </c>
      <c r="B1975" s="30">
        <v>9670</v>
      </c>
      <c r="C1975" s="30" t="s">
        <v>2930</v>
      </c>
      <c r="D1975" s="30">
        <v>3100</v>
      </c>
      <c r="E1975" s="30"/>
      <c r="F1975" s="30"/>
      <c r="G1975" s="30"/>
      <c r="H1975" s="30"/>
      <c r="I1975" s="30"/>
      <c r="J1975" s="30"/>
      <c r="K1975" s="30"/>
      <c r="L1975" s="30"/>
      <c r="M1975" s="30"/>
      <c r="N1975" s="30"/>
      <c r="O1975" s="30"/>
      <c r="P1975" s="30"/>
      <c r="Q1975" s="30"/>
      <c r="R1975" s="30"/>
      <c r="S1975" s="30"/>
      <c r="T1975" s="30"/>
      <c r="U1975" s="30"/>
      <c r="V1975" s="30"/>
      <c r="W1975" s="30"/>
      <c r="X1975" s="30"/>
      <c r="Y1975" s="30"/>
      <c r="Z1975" s="30"/>
      <c r="AA1975" s="30"/>
      <c r="AB1975" s="30"/>
      <c r="AC1975" s="30"/>
      <c r="AD1975" s="30"/>
      <c r="AE1975" s="30"/>
      <c r="AF1975" s="30"/>
      <c r="AG1975" s="30"/>
      <c r="AH1975" s="30"/>
      <c r="AI1975" s="30"/>
      <c r="AJ1975" s="30"/>
      <c r="AK1975" s="30"/>
      <c r="AL1975" s="30"/>
      <c r="AM1975" s="30"/>
      <c r="AN1975" s="30"/>
      <c r="AO1975" s="30"/>
      <c r="AP1975" s="30"/>
      <c r="AQ1975" s="30"/>
      <c r="AR1975" s="30"/>
      <c r="AS1975" s="30"/>
      <c r="AT1975" s="30"/>
      <c r="AU1975" s="30"/>
      <c r="AV1975" s="30"/>
      <c r="AW1975" s="30"/>
      <c r="AX1975" s="30"/>
      <c r="AY1975" s="30"/>
      <c r="AZ1975" s="30"/>
      <c r="BA1975" s="30"/>
      <c r="BB1975" s="30"/>
      <c r="BC1975" s="30"/>
      <c r="BD1975" s="30"/>
      <c r="BE1975" s="30"/>
      <c r="BF1975" s="30"/>
      <c r="BG1975" s="30"/>
      <c r="BH1975" s="30"/>
      <c r="BI1975" s="30"/>
      <c r="BJ1975" s="30"/>
      <c r="BK1975" s="30"/>
      <c r="BL1975" s="30"/>
      <c r="BM1975" s="30"/>
      <c r="BN1975" s="30"/>
      <c r="BO1975" s="30"/>
      <c r="BP1975" s="30"/>
      <c r="BQ1975" s="30"/>
      <c r="BR1975" s="30"/>
      <c r="BS1975" s="30"/>
      <c r="BT1975" s="30"/>
      <c r="BU1975" s="30"/>
      <c r="BV1975" s="30"/>
      <c r="BW1975" s="30"/>
      <c r="BX1975" s="30"/>
      <c r="BY1975" s="30"/>
      <c r="BZ1975" s="30"/>
      <c r="CA1975" s="30"/>
      <c r="CB1975" s="30"/>
      <c r="CC1975" s="30"/>
      <c r="CD1975" s="30"/>
      <c r="CE1975" s="30"/>
      <c r="CF1975" s="30"/>
      <c r="CG1975" s="30"/>
      <c r="CH1975" s="30"/>
      <c r="CI1975" s="30"/>
      <c r="CJ1975" s="30"/>
      <c r="CK1975" s="30"/>
      <c r="CL1975" s="30"/>
      <c r="CM1975" s="30"/>
      <c r="CN1975" s="30"/>
      <c r="CO1975" s="30"/>
      <c r="CP1975" s="30"/>
      <c r="CQ1975" s="30"/>
      <c r="CR1975" s="30"/>
    </row>
    <row r="1976" spans="1:96" x14ac:dyDescent="0.25">
      <c r="A1976" s="30" t="s">
        <v>931</v>
      </c>
      <c r="B1976" s="30">
        <v>9673</v>
      </c>
      <c r="C1976" s="30" t="s">
        <v>2712</v>
      </c>
      <c r="D1976" s="30">
        <v>2000</v>
      </c>
      <c r="E1976" s="30"/>
      <c r="F1976" s="30"/>
      <c r="G1976" s="30"/>
      <c r="H1976" s="30"/>
      <c r="I1976" s="30"/>
      <c r="J1976" s="30"/>
      <c r="K1976" s="30"/>
      <c r="L1976" s="30"/>
      <c r="M1976" s="30"/>
      <c r="N1976" s="30"/>
      <c r="O1976" s="30"/>
      <c r="P1976" s="30"/>
      <c r="Q1976" s="30"/>
      <c r="R1976" s="30"/>
      <c r="S1976" s="30"/>
      <c r="T1976" s="30"/>
      <c r="U1976" s="30"/>
      <c r="V1976" s="30"/>
      <c r="W1976" s="30"/>
      <c r="X1976" s="30"/>
      <c r="Y1976" s="30"/>
      <c r="Z1976" s="30"/>
      <c r="AA1976" s="30"/>
      <c r="AB1976" s="30"/>
      <c r="AC1976" s="30"/>
      <c r="AD1976" s="30"/>
      <c r="AE1976" s="30"/>
      <c r="AF1976" s="30"/>
      <c r="AG1976" s="30"/>
      <c r="AH1976" s="30"/>
      <c r="AI1976" s="30"/>
      <c r="AJ1976" s="30"/>
      <c r="AK1976" s="30"/>
      <c r="AL1976" s="30"/>
      <c r="AM1976" s="30"/>
      <c r="AN1976" s="30"/>
      <c r="AO1976" s="30"/>
      <c r="AP1976" s="30"/>
      <c r="AQ1976" s="30"/>
      <c r="AR1976" s="30"/>
      <c r="AS1976" s="30"/>
      <c r="AT1976" s="30"/>
      <c r="AU1976" s="30"/>
      <c r="AV1976" s="30"/>
      <c r="AW1976" s="30"/>
      <c r="AX1976" s="30"/>
      <c r="AY1976" s="30"/>
      <c r="AZ1976" s="30"/>
      <c r="BA1976" s="30"/>
      <c r="BB1976" s="30"/>
      <c r="BC1976" s="30"/>
      <c r="BD1976" s="30"/>
      <c r="BE1976" s="30"/>
      <c r="BF1976" s="30"/>
      <c r="BG1976" s="30"/>
      <c r="BH1976" s="30"/>
      <c r="BI1976" s="30"/>
      <c r="BJ1976" s="30"/>
      <c r="BK1976" s="30"/>
      <c r="BL1976" s="30"/>
      <c r="BM1976" s="30"/>
      <c r="BN1976" s="30"/>
      <c r="BO1976" s="30"/>
      <c r="BP1976" s="30"/>
      <c r="BQ1976" s="30"/>
      <c r="BR1976" s="30"/>
      <c r="BS1976" s="30"/>
      <c r="BT1976" s="30"/>
      <c r="BU1976" s="30"/>
      <c r="BV1976" s="30"/>
      <c r="BW1976" s="30"/>
      <c r="BX1976" s="30"/>
      <c r="BY1976" s="30"/>
      <c r="BZ1976" s="30"/>
      <c r="CA1976" s="30"/>
      <c r="CB1976" s="30"/>
      <c r="CC1976" s="30"/>
      <c r="CD1976" s="30"/>
      <c r="CE1976" s="30"/>
      <c r="CF1976" s="30"/>
      <c r="CG1976" s="30"/>
      <c r="CH1976" s="30"/>
      <c r="CI1976" s="30"/>
      <c r="CJ1976" s="30"/>
      <c r="CK1976" s="30"/>
      <c r="CL1976" s="30"/>
      <c r="CM1976" s="30"/>
      <c r="CN1976" s="30"/>
      <c r="CO1976" s="30"/>
      <c r="CP1976" s="30"/>
      <c r="CQ1976" s="30"/>
      <c r="CR1976" s="30"/>
    </row>
    <row r="1977" spans="1:96" x14ac:dyDescent="0.25">
      <c r="A1977" s="30" t="s">
        <v>932</v>
      </c>
      <c r="B1977" s="30">
        <v>53</v>
      </c>
      <c r="C1977" s="30" t="s">
        <v>2857</v>
      </c>
      <c r="D1977" s="30">
        <v>3120</v>
      </c>
      <c r="E1977" s="30"/>
      <c r="F1977" s="30"/>
      <c r="G1977" s="30"/>
      <c r="H1977" s="30"/>
      <c r="I1977" s="30"/>
      <c r="J1977" s="30"/>
      <c r="K1977" s="30"/>
      <c r="L1977" s="30"/>
      <c r="M1977" s="30"/>
      <c r="N1977" s="30"/>
      <c r="O1977" s="30"/>
      <c r="P1977" s="30"/>
      <c r="Q1977" s="30"/>
      <c r="R1977" s="30"/>
      <c r="S1977" s="30"/>
      <c r="T1977" s="30"/>
      <c r="U1977" s="30"/>
      <c r="V1977" s="30"/>
      <c r="W1977" s="30"/>
      <c r="X1977" s="30"/>
      <c r="Y1977" s="30"/>
      <c r="Z1977" s="30"/>
      <c r="AA1977" s="30"/>
      <c r="AB1977" s="30"/>
      <c r="AC1977" s="30"/>
      <c r="AD1977" s="30"/>
      <c r="AE1977" s="30"/>
      <c r="AF1977" s="30"/>
      <c r="AG1977" s="30"/>
      <c r="AH1977" s="30"/>
      <c r="AI1977" s="30"/>
      <c r="AJ1977" s="30"/>
      <c r="AK1977" s="30"/>
      <c r="AL1977" s="30"/>
      <c r="AM1977" s="30"/>
      <c r="AN1977" s="30"/>
      <c r="AO1977" s="30"/>
      <c r="AP1977" s="30"/>
      <c r="AQ1977" s="30"/>
      <c r="AR1977" s="30"/>
      <c r="AS1977" s="30"/>
      <c r="AT1977" s="30"/>
      <c r="AU1977" s="30"/>
      <c r="AV1977" s="30"/>
      <c r="AW1977" s="30"/>
      <c r="AX1977" s="30"/>
      <c r="AY1977" s="30"/>
      <c r="AZ1977" s="30"/>
      <c r="BA1977" s="30"/>
      <c r="BB1977" s="30"/>
      <c r="BC1977" s="30"/>
      <c r="BD1977" s="30"/>
      <c r="BE1977" s="30"/>
      <c r="BF1977" s="30"/>
      <c r="BG1977" s="30"/>
      <c r="BH1977" s="30"/>
      <c r="BI1977" s="30"/>
      <c r="BJ1977" s="30"/>
      <c r="BK1977" s="30"/>
      <c r="BL1977" s="30"/>
      <c r="BM1977" s="30"/>
      <c r="BN1977" s="30"/>
      <c r="BO1977" s="30"/>
      <c r="BP1977" s="30"/>
      <c r="BQ1977" s="30"/>
      <c r="BR1977" s="30"/>
      <c r="BS1977" s="30"/>
      <c r="BT1977" s="30"/>
      <c r="BU1977" s="30"/>
      <c r="BV1977" s="30"/>
      <c r="BW1977" s="30"/>
      <c r="BX1977" s="30"/>
      <c r="BY1977" s="30"/>
      <c r="BZ1977" s="30"/>
      <c r="CA1977" s="30"/>
      <c r="CB1977" s="30"/>
      <c r="CC1977" s="30"/>
      <c r="CD1977" s="30"/>
      <c r="CE1977" s="30"/>
      <c r="CF1977" s="30"/>
      <c r="CG1977" s="30"/>
      <c r="CH1977" s="30"/>
      <c r="CI1977" s="30"/>
      <c r="CJ1977" s="30"/>
      <c r="CK1977" s="30"/>
      <c r="CL1977" s="30"/>
      <c r="CM1977" s="30"/>
      <c r="CN1977" s="30"/>
      <c r="CO1977" s="30"/>
      <c r="CP1977" s="30"/>
      <c r="CQ1977" s="30"/>
      <c r="CR1977" s="30"/>
    </row>
    <row r="1978" spans="1:96" x14ac:dyDescent="0.25">
      <c r="A1978" s="30" t="s">
        <v>933</v>
      </c>
      <c r="B1978" s="30">
        <v>9674</v>
      </c>
      <c r="C1978" s="30" t="s">
        <v>2760</v>
      </c>
      <c r="D1978" s="30">
        <v>1560</v>
      </c>
      <c r="E1978" s="30"/>
      <c r="F1978" s="30"/>
      <c r="G1978" s="30"/>
      <c r="H1978" s="30"/>
      <c r="I1978" s="30"/>
      <c r="J1978" s="30"/>
      <c r="K1978" s="30"/>
      <c r="L1978" s="30"/>
      <c r="M1978" s="30"/>
      <c r="N1978" s="30"/>
      <c r="O1978" s="30"/>
      <c r="P1978" s="30"/>
      <c r="Q1978" s="30"/>
      <c r="R1978" s="30"/>
      <c r="S1978" s="30"/>
      <c r="T1978" s="30"/>
      <c r="U1978" s="30"/>
      <c r="V1978" s="30"/>
      <c r="W1978" s="30"/>
      <c r="X1978" s="30"/>
      <c r="Y1978" s="30"/>
      <c r="Z1978" s="30"/>
      <c r="AA1978" s="30"/>
      <c r="AB1978" s="30"/>
      <c r="AC1978" s="30"/>
      <c r="AD1978" s="30"/>
      <c r="AE1978" s="30"/>
      <c r="AF1978" s="30"/>
      <c r="AG1978" s="30"/>
      <c r="AH1978" s="30"/>
      <c r="AI1978" s="30"/>
      <c r="AJ1978" s="30"/>
      <c r="AK1978" s="30"/>
      <c r="AL1978" s="30"/>
      <c r="AM1978" s="30"/>
      <c r="AN1978" s="30"/>
      <c r="AO1978" s="30"/>
      <c r="AP1978" s="30"/>
      <c r="AQ1978" s="30"/>
      <c r="AR1978" s="30"/>
      <c r="AS1978" s="30"/>
      <c r="AT1978" s="30"/>
      <c r="AU1978" s="30"/>
      <c r="AV1978" s="30"/>
      <c r="AW1978" s="30"/>
      <c r="AX1978" s="30"/>
      <c r="AY1978" s="30"/>
      <c r="AZ1978" s="30"/>
      <c r="BA1978" s="30"/>
      <c r="BB1978" s="30"/>
      <c r="BC1978" s="30"/>
      <c r="BD1978" s="30"/>
      <c r="BE1978" s="30"/>
      <c r="BF1978" s="30"/>
      <c r="BG1978" s="30"/>
      <c r="BH1978" s="30"/>
      <c r="BI1978" s="30"/>
      <c r="BJ1978" s="30"/>
      <c r="BK1978" s="30"/>
      <c r="BL1978" s="30"/>
      <c r="BM1978" s="30"/>
      <c r="BN1978" s="30"/>
      <c r="BO1978" s="30"/>
      <c r="BP1978" s="30"/>
      <c r="BQ1978" s="30"/>
      <c r="BR1978" s="30"/>
      <c r="BS1978" s="30"/>
      <c r="BT1978" s="30"/>
      <c r="BU1978" s="30"/>
      <c r="BV1978" s="30"/>
      <c r="BW1978" s="30"/>
      <c r="BX1978" s="30"/>
      <c r="BY1978" s="30"/>
      <c r="BZ1978" s="30"/>
      <c r="CA1978" s="30"/>
      <c r="CB1978" s="30"/>
      <c r="CC1978" s="30"/>
      <c r="CD1978" s="30"/>
      <c r="CE1978" s="30"/>
      <c r="CF1978" s="30"/>
      <c r="CG1978" s="30"/>
      <c r="CH1978" s="30"/>
      <c r="CI1978" s="30"/>
      <c r="CJ1978" s="30"/>
      <c r="CK1978" s="30"/>
      <c r="CL1978" s="30"/>
      <c r="CM1978" s="30"/>
      <c r="CN1978" s="30"/>
      <c r="CO1978" s="30"/>
      <c r="CP1978" s="30"/>
      <c r="CQ1978" s="30"/>
      <c r="CR1978" s="30"/>
    </row>
    <row r="1979" spans="1:96" x14ac:dyDescent="0.25">
      <c r="A1979" s="30" t="s">
        <v>934</v>
      </c>
      <c r="B1979" s="30">
        <v>9678</v>
      </c>
      <c r="C1979" s="30" t="s">
        <v>2666</v>
      </c>
      <c r="D1979" s="30">
        <v>1420</v>
      </c>
      <c r="E1979" s="30"/>
      <c r="F1979" s="30"/>
      <c r="G1979" s="30"/>
      <c r="H1979" s="30"/>
      <c r="I1979" s="30"/>
      <c r="J1979" s="30"/>
      <c r="K1979" s="30"/>
      <c r="L1979" s="30"/>
      <c r="M1979" s="30"/>
      <c r="N1979" s="30"/>
      <c r="O1979" s="30"/>
      <c r="P1979" s="30"/>
      <c r="Q1979" s="30"/>
      <c r="R1979" s="30"/>
      <c r="S1979" s="30"/>
      <c r="T1979" s="30"/>
      <c r="U1979" s="30"/>
      <c r="V1979" s="30"/>
      <c r="W1979" s="30"/>
      <c r="X1979" s="30"/>
      <c r="Y1979" s="30"/>
      <c r="Z1979" s="30"/>
      <c r="AA1979" s="30"/>
      <c r="AB1979" s="30"/>
      <c r="AC1979" s="30"/>
      <c r="AD1979" s="30"/>
      <c r="AE1979" s="30"/>
      <c r="AF1979" s="30"/>
      <c r="AG1979" s="30"/>
      <c r="AH1979" s="30"/>
      <c r="AI1979" s="30"/>
      <c r="AJ1979" s="30"/>
      <c r="AK1979" s="30"/>
      <c r="AL1979" s="30"/>
      <c r="AM1979" s="30"/>
      <c r="AN1979" s="30"/>
      <c r="AO1979" s="30"/>
      <c r="AP1979" s="30"/>
      <c r="AQ1979" s="30"/>
      <c r="AR1979" s="30"/>
      <c r="AS1979" s="30"/>
      <c r="AT1979" s="30"/>
      <c r="AU1979" s="30"/>
      <c r="AV1979" s="30"/>
      <c r="AW1979" s="30"/>
      <c r="AX1979" s="30"/>
      <c r="AY1979" s="30"/>
      <c r="AZ1979" s="30"/>
      <c r="BA1979" s="30"/>
      <c r="BB1979" s="30"/>
      <c r="BC1979" s="30"/>
      <c r="BD1979" s="30"/>
      <c r="BE1979" s="30"/>
      <c r="BF1979" s="30"/>
      <c r="BG1979" s="30"/>
      <c r="BH1979" s="30"/>
      <c r="BI1979" s="30"/>
      <c r="BJ1979" s="30"/>
      <c r="BK1979" s="30"/>
      <c r="BL1979" s="30"/>
      <c r="BM1979" s="30"/>
      <c r="BN1979" s="30"/>
      <c r="BO1979" s="30"/>
      <c r="BP1979" s="30"/>
      <c r="BQ1979" s="30"/>
      <c r="BR1979" s="30"/>
      <c r="BS1979" s="30"/>
      <c r="BT1979" s="30"/>
      <c r="BU1979" s="30"/>
      <c r="BV1979" s="30"/>
      <c r="BW1979" s="30"/>
      <c r="BX1979" s="30"/>
      <c r="BY1979" s="30"/>
      <c r="BZ1979" s="30"/>
      <c r="CA1979" s="30"/>
      <c r="CB1979" s="30"/>
      <c r="CC1979" s="30"/>
      <c r="CD1979" s="30"/>
      <c r="CE1979" s="30"/>
      <c r="CF1979" s="30"/>
      <c r="CG1979" s="30"/>
      <c r="CH1979" s="30"/>
      <c r="CI1979" s="30"/>
      <c r="CJ1979" s="30"/>
      <c r="CK1979" s="30"/>
      <c r="CL1979" s="30"/>
      <c r="CM1979" s="30"/>
      <c r="CN1979" s="30"/>
      <c r="CO1979" s="30"/>
      <c r="CP1979" s="30"/>
      <c r="CQ1979" s="30"/>
      <c r="CR1979" s="30"/>
    </row>
    <row r="1980" spans="1:96" x14ac:dyDescent="0.25">
      <c r="A1980" s="30" t="s">
        <v>935</v>
      </c>
      <c r="B1980" s="30">
        <v>9620</v>
      </c>
      <c r="C1980" s="30" t="s">
        <v>2890</v>
      </c>
      <c r="D1980" s="30">
        <v>120</v>
      </c>
      <c r="E1980" s="30"/>
      <c r="F1980" s="30"/>
      <c r="G1980" s="30"/>
      <c r="H1980" s="30"/>
      <c r="I1980" s="30"/>
      <c r="J1980" s="30"/>
      <c r="K1980" s="30"/>
      <c r="L1980" s="30"/>
      <c r="M1980" s="30"/>
      <c r="N1980" s="30"/>
      <c r="O1980" s="30"/>
      <c r="P1980" s="30"/>
      <c r="Q1980" s="30"/>
      <c r="R1980" s="30"/>
      <c r="S1980" s="30"/>
      <c r="T1980" s="30"/>
      <c r="U1980" s="30"/>
      <c r="V1980" s="30"/>
      <c r="W1980" s="30"/>
      <c r="X1980" s="30"/>
      <c r="Y1980" s="30"/>
      <c r="Z1980" s="30"/>
      <c r="AA1980" s="30"/>
      <c r="AB1980" s="30"/>
      <c r="AC1980" s="30"/>
      <c r="AD1980" s="30"/>
      <c r="AE1980" s="30"/>
      <c r="AF1980" s="30"/>
      <c r="AG1980" s="30"/>
      <c r="AH1980" s="30"/>
      <c r="AI1980" s="30"/>
      <c r="AJ1980" s="30"/>
      <c r="AK1980" s="30"/>
      <c r="AL1980" s="30"/>
      <c r="AM1980" s="30"/>
      <c r="AN1980" s="30"/>
      <c r="AO1980" s="30"/>
      <c r="AP1980" s="30"/>
      <c r="AQ1980" s="30"/>
      <c r="AR1980" s="30"/>
      <c r="AS1980" s="30"/>
      <c r="AT1980" s="30"/>
      <c r="AU1980" s="30"/>
      <c r="AV1980" s="30"/>
      <c r="AW1980" s="30"/>
      <c r="AX1980" s="30"/>
      <c r="AY1980" s="30"/>
      <c r="AZ1980" s="30"/>
      <c r="BA1980" s="30"/>
      <c r="BB1980" s="30"/>
      <c r="BC1980" s="30"/>
      <c r="BD1980" s="30"/>
      <c r="BE1980" s="30"/>
      <c r="BF1980" s="30"/>
      <c r="BG1980" s="30"/>
      <c r="BH1980" s="30"/>
      <c r="BI1980" s="30"/>
      <c r="BJ1980" s="30"/>
      <c r="BK1980" s="30"/>
      <c r="BL1980" s="30"/>
      <c r="BM1980" s="30"/>
      <c r="BN1980" s="30"/>
      <c r="BO1980" s="30"/>
      <c r="BP1980" s="30"/>
      <c r="BQ1980" s="30"/>
      <c r="BR1980" s="30"/>
      <c r="BS1980" s="30"/>
      <c r="BT1980" s="30"/>
      <c r="BU1980" s="30"/>
      <c r="BV1980" s="30"/>
      <c r="BW1980" s="30"/>
      <c r="BX1980" s="30"/>
      <c r="BY1980" s="30"/>
      <c r="BZ1980" s="30"/>
      <c r="CA1980" s="30"/>
      <c r="CB1980" s="30"/>
      <c r="CC1980" s="30"/>
      <c r="CD1980" s="30"/>
      <c r="CE1980" s="30"/>
      <c r="CF1980" s="30"/>
      <c r="CG1980" s="30"/>
      <c r="CH1980" s="30"/>
      <c r="CI1980" s="30"/>
      <c r="CJ1980" s="30"/>
      <c r="CK1980" s="30"/>
      <c r="CL1980" s="30"/>
      <c r="CM1980" s="30"/>
      <c r="CN1980" s="30"/>
      <c r="CO1980" s="30"/>
      <c r="CP1980" s="30"/>
      <c r="CQ1980" s="30"/>
      <c r="CR1980" s="30"/>
    </row>
    <row r="1981" spans="1:96" x14ac:dyDescent="0.25">
      <c r="A1981" s="30" t="s">
        <v>936</v>
      </c>
      <c r="B1981" s="30">
        <v>9682</v>
      </c>
      <c r="C1981" s="30" t="s">
        <v>2641</v>
      </c>
      <c r="D1981" s="30">
        <v>20</v>
      </c>
      <c r="E1981" s="30"/>
      <c r="F1981" s="30"/>
      <c r="G1981" s="30"/>
      <c r="H1981" s="30"/>
      <c r="I1981" s="30"/>
      <c r="J1981" s="30"/>
      <c r="K1981" s="30"/>
      <c r="L1981" s="30"/>
      <c r="M1981" s="30"/>
      <c r="N1981" s="30"/>
      <c r="O1981" s="30"/>
      <c r="P1981" s="30"/>
      <c r="Q1981" s="30"/>
      <c r="R1981" s="30"/>
      <c r="S1981" s="30"/>
      <c r="T1981" s="30"/>
      <c r="U1981" s="30"/>
      <c r="V1981" s="30"/>
      <c r="W1981" s="30"/>
      <c r="X1981" s="30"/>
      <c r="Y1981" s="30"/>
      <c r="Z1981" s="30"/>
      <c r="AA1981" s="30"/>
      <c r="AB1981" s="30"/>
      <c r="AC1981" s="30"/>
      <c r="AD1981" s="30"/>
      <c r="AE1981" s="30"/>
      <c r="AF1981" s="30"/>
      <c r="AG1981" s="30"/>
      <c r="AH1981" s="30"/>
      <c r="AI1981" s="30"/>
      <c r="AJ1981" s="30"/>
      <c r="AK1981" s="30"/>
      <c r="AL1981" s="30"/>
      <c r="AM1981" s="30"/>
      <c r="AN1981" s="30"/>
      <c r="AO1981" s="30"/>
      <c r="AP1981" s="30"/>
      <c r="AQ1981" s="30"/>
      <c r="AR1981" s="30"/>
      <c r="AS1981" s="30"/>
      <c r="AT1981" s="30"/>
      <c r="AU1981" s="30"/>
      <c r="AV1981" s="30"/>
      <c r="AW1981" s="30"/>
      <c r="AX1981" s="30"/>
      <c r="AY1981" s="30"/>
      <c r="AZ1981" s="30"/>
      <c r="BA1981" s="30"/>
      <c r="BB1981" s="30"/>
      <c r="BC1981" s="30"/>
      <c r="BD1981" s="30"/>
      <c r="BE1981" s="30"/>
      <c r="BF1981" s="30"/>
      <c r="BG1981" s="30"/>
      <c r="BH1981" s="30"/>
      <c r="BI1981" s="30"/>
      <c r="BJ1981" s="30"/>
      <c r="BK1981" s="30"/>
      <c r="BL1981" s="30"/>
      <c r="BM1981" s="30"/>
      <c r="BN1981" s="30"/>
      <c r="BO1981" s="30"/>
      <c r="BP1981" s="30"/>
      <c r="BQ1981" s="30"/>
      <c r="BR1981" s="30"/>
      <c r="BS1981" s="30"/>
      <c r="BT1981" s="30"/>
      <c r="BU1981" s="30"/>
      <c r="BV1981" s="30"/>
      <c r="BW1981" s="30"/>
      <c r="BX1981" s="30"/>
      <c r="BY1981" s="30"/>
      <c r="BZ1981" s="30"/>
      <c r="CA1981" s="30"/>
      <c r="CB1981" s="30"/>
      <c r="CC1981" s="30"/>
      <c r="CD1981" s="30"/>
      <c r="CE1981" s="30"/>
      <c r="CF1981" s="30"/>
      <c r="CG1981" s="30"/>
      <c r="CH1981" s="30"/>
      <c r="CI1981" s="30"/>
      <c r="CJ1981" s="30"/>
      <c r="CK1981" s="30"/>
      <c r="CL1981" s="30"/>
      <c r="CM1981" s="30"/>
      <c r="CN1981" s="30"/>
      <c r="CO1981" s="30"/>
      <c r="CP1981" s="30"/>
      <c r="CQ1981" s="30"/>
      <c r="CR1981" s="30"/>
    </row>
    <row r="1982" spans="1:96" x14ac:dyDescent="0.25">
      <c r="A1982" s="30" t="s">
        <v>937</v>
      </c>
      <c r="B1982" s="30">
        <v>9696</v>
      </c>
      <c r="C1982" s="30" t="s">
        <v>2894</v>
      </c>
      <c r="D1982" s="30">
        <v>3020</v>
      </c>
      <c r="E1982" s="30"/>
      <c r="F1982" s="30"/>
      <c r="G1982" s="30"/>
      <c r="H1982" s="30"/>
      <c r="I1982" s="30"/>
      <c r="J1982" s="30"/>
      <c r="K1982" s="30"/>
      <c r="L1982" s="30"/>
      <c r="M1982" s="30"/>
      <c r="N1982" s="30"/>
      <c r="O1982" s="30"/>
      <c r="P1982" s="30"/>
      <c r="Q1982" s="30"/>
      <c r="R1982" s="30"/>
      <c r="S1982" s="30"/>
      <c r="T1982" s="30"/>
      <c r="U1982" s="30"/>
      <c r="V1982" s="30"/>
      <c r="W1982" s="30"/>
      <c r="X1982" s="30"/>
      <c r="Y1982" s="30"/>
      <c r="Z1982" s="30"/>
      <c r="AA1982" s="30"/>
      <c r="AB1982" s="30"/>
      <c r="AC1982" s="30"/>
      <c r="AD1982" s="30"/>
      <c r="AE1982" s="30"/>
      <c r="AF1982" s="30"/>
      <c r="AG1982" s="30"/>
      <c r="AH1982" s="30"/>
      <c r="AI1982" s="30"/>
      <c r="AJ1982" s="30"/>
      <c r="AK1982" s="30"/>
      <c r="AL1982" s="30"/>
      <c r="AM1982" s="30"/>
      <c r="AN1982" s="30"/>
      <c r="AO1982" s="30"/>
      <c r="AP1982" s="30"/>
      <c r="AQ1982" s="30"/>
      <c r="AR1982" s="30"/>
      <c r="AS1982" s="30"/>
      <c r="AT1982" s="30"/>
      <c r="AU1982" s="30"/>
      <c r="AV1982" s="30"/>
      <c r="AW1982" s="30"/>
      <c r="AX1982" s="30"/>
      <c r="AY1982" s="30"/>
      <c r="AZ1982" s="30"/>
      <c r="BA1982" s="30"/>
      <c r="BB1982" s="30"/>
      <c r="BC1982" s="30"/>
      <c r="BD1982" s="30"/>
      <c r="BE1982" s="30"/>
      <c r="BF1982" s="30"/>
      <c r="BG1982" s="30"/>
      <c r="BH1982" s="30"/>
      <c r="BI1982" s="30"/>
      <c r="BJ1982" s="30"/>
      <c r="BK1982" s="30"/>
      <c r="BL1982" s="30"/>
      <c r="BM1982" s="30"/>
      <c r="BN1982" s="30"/>
      <c r="BO1982" s="30"/>
      <c r="BP1982" s="30"/>
      <c r="BQ1982" s="30"/>
      <c r="BR1982" s="30"/>
      <c r="BS1982" s="30"/>
      <c r="BT1982" s="30"/>
      <c r="BU1982" s="30"/>
      <c r="BV1982" s="30"/>
      <c r="BW1982" s="30"/>
      <c r="BX1982" s="30"/>
      <c r="BY1982" s="30"/>
      <c r="BZ1982" s="30"/>
      <c r="CA1982" s="30"/>
      <c r="CB1982" s="30"/>
      <c r="CC1982" s="30"/>
      <c r="CD1982" s="30"/>
      <c r="CE1982" s="30"/>
      <c r="CF1982" s="30"/>
      <c r="CG1982" s="30"/>
      <c r="CH1982" s="30"/>
      <c r="CI1982" s="30"/>
      <c r="CJ1982" s="30"/>
      <c r="CK1982" s="30"/>
      <c r="CL1982" s="30"/>
      <c r="CM1982" s="30"/>
      <c r="CN1982" s="30"/>
      <c r="CO1982" s="30"/>
      <c r="CP1982" s="30"/>
      <c r="CQ1982" s="30"/>
      <c r="CR1982" s="30"/>
    </row>
    <row r="1983" spans="1:96" x14ac:dyDescent="0.25">
      <c r="A1983" s="30" t="s">
        <v>938</v>
      </c>
      <c r="B1983" s="30">
        <v>9694</v>
      </c>
      <c r="C1983" s="30" t="s">
        <v>2894</v>
      </c>
      <c r="D1983" s="30">
        <v>3020</v>
      </c>
      <c r="E1983" s="30"/>
      <c r="F1983" s="30"/>
      <c r="G1983" s="30"/>
      <c r="H1983" s="30"/>
      <c r="I1983" s="30"/>
      <c r="J1983" s="30"/>
      <c r="K1983" s="30"/>
      <c r="L1983" s="30"/>
      <c r="M1983" s="30"/>
      <c r="N1983" s="30"/>
      <c r="O1983" s="30"/>
      <c r="P1983" s="30"/>
      <c r="Q1983" s="30"/>
      <c r="R1983" s="30"/>
      <c r="S1983" s="30"/>
      <c r="T1983" s="30"/>
      <c r="U1983" s="30"/>
      <c r="V1983" s="30"/>
      <c r="W1983" s="30"/>
      <c r="X1983" s="30"/>
      <c r="Y1983" s="30"/>
      <c r="Z1983" s="30"/>
      <c r="AA1983" s="30"/>
      <c r="AB1983" s="30"/>
      <c r="AC1983" s="30"/>
      <c r="AD1983" s="30"/>
      <c r="AE1983" s="30"/>
      <c r="AF1983" s="30"/>
      <c r="AG1983" s="30"/>
      <c r="AH1983" s="30"/>
      <c r="AI1983" s="30"/>
      <c r="AJ1983" s="30"/>
      <c r="AK1983" s="30"/>
      <c r="AL1983" s="30"/>
      <c r="AM1983" s="30"/>
      <c r="AN1983" s="30"/>
      <c r="AO1983" s="30"/>
      <c r="AP1983" s="30"/>
      <c r="AQ1983" s="30"/>
      <c r="AR1983" s="30"/>
      <c r="AS1983" s="30"/>
      <c r="AT1983" s="30"/>
      <c r="AU1983" s="30"/>
      <c r="AV1983" s="30"/>
      <c r="AW1983" s="30"/>
      <c r="AX1983" s="30"/>
      <c r="AY1983" s="30"/>
      <c r="AZ1983" s="30"/>
      <c r="BA1983" s="30"/>
      <c r="BB1983" s="30"/>
      <c r="BC1983" s="30"/>
      <c r="BD1983" s="30"/>
      <c r="BE1983" s="30"/>
      <c r="BF1983" s="30"/>
      <c r="BG1983" s="30"/>
      <c r="BH1983" s="30"/>
      <c r="BI1983" s="30"/>
      <c r="BJ1983" s="30"/>
      <c r="BK1983" s="30"/>
      <c r="BL1983" s="30"/>
      <c r="BM1983" s="30"/>
      <c r="BN1983" s="30"/>
      <c r="BO1983" s="30"/>
      <c r="BP1983" s="30"/>
      <c r="BQ1983" s="30"/>
      <c r="BR1983" s="30"/>
      <c r="BS1983" s="30"/>
      <c r="BT1983" s="30"/>
      <c r="BU1983" s="30"/>
      <c r="BV1983" s="30"/>
      <c r="BW1983" s="30"/>
      <c r="BX1983" s="30"/>
      <c r="BY1983" s="30"/>
      <c r="BZ1983" s="30"/>
      <c r="CA1983" s="30"/>
      <c r="CB1983" s="30"/>
      <c r="CC1983" s="30"/>
      <c r="CD1983" s="30"/>
      <c r="CE1983" s="30"/>
      <c r="CF1983" s="30"/>
      <c r="CG1983" s="30"/>
      <c r="CH1983" s="30"/>
      <c r="CI1983" s="30"/>
      <c r="CJ1983" s="30"/>
      <c r="CK1983" s="30"/>
      <c r="CL1983" s="30"/>
      <c r="CM1983" s="30"/>
      <c r="CN1983" s="30"/>
      <c r="CO1983" s="30"/>
      <c r="CP1983" s="30"/>
      <c r="CQ1983" s="30"/>
      <c r="CR1983" s="30"/>
    </row>
    <row r="1984" spans="1:96" x14ac:dyDescent="0.25">
      <c r="A1984" s="30" t="s">
        <v>939</v>
      </c>
      <c r="B1984" s="30">
        <v>9700</v>
      </c>
      <c r="C1984" s="30" t="s">
        <v>3004</v>
      </c>
      <c r="D1984" s="30">
        <v>3070</v>
      </c>
      <c r="E1984" s="30"/>
      <c r="F1984" s="30"/>
      <c r="G1984" s="30"/>
      <c r="H1984" s="30"/>
      <c r="I1984" s="30"/>
      <c r="J1984" s="30"/>
      <c r="K1984" s="30"/>
      <c r="L1984" s="30"/>
      <c r="M1984" s="30"/>
      <c r="N1984" s="30"/>
      <c r="O1984" s="30"/>
      <c r="P1984" s="30"/>
      <c r="Q1984" s="30"/>
      <c r="R1984" s="30"/>
      <c r="S1984" s="30"/>
      <c r="T1984" s="30"/>
      <c r="U1984" s="30"/>
      <c r="V1984" s="30"/>
      <c r="W1984" s="30"/>
      <c r="X1984" s="30"/>
      <c r="Y1984" s="30"/>
      <c r="Z1984" s="30"/>
      <c r="AA1984" s="30"/>
      <c r="AB1984" s="30"/>
      <c r="AC1984" s="30"/>
      <c r="AD1984" s="30"/>
      <c r="AE1984" s="30"/>
      <c r="AF1984" s="30"/>
      <c r="AG1984" s="30"/>
      <c r="AH1984" s="30"/>
      <c r="AI1984" s="30"/>
      <c r="AJ1984" s="30"/>
      <c r="AK1984" s="30"/>
      <c r="AL1984" s="30"/>
      <c r="AM1984" s="30"/>
      <c r="AN1984" s="30"/>
      <c r="AO1984" s="30"/>
      <c r="AP1984" s="30"/>
      <c r="AQ1984" s="30"/>
      <c r="AR1984" s="30"/>
      <c r="AS1984" s="30"/>
      <c r="AT1984" s="30"/>
      <c r="AU1984" s="30"/>
      <c r="AV1984" s="30"/>
      <c r="AW1984" s="30"/>
      <c r="AX1984" s="30"/>
      <c r="AY1984" s="30"/>
      <c r="AZ1984" s="30"/>
      <c r="BA1984" s="30"/>
      <c r="BB1984" s="30"/>
      <c r="BC1984" s="30"/>
      <c r="BD1984" s="30"/>
      <c r="BE1984" s="30"/>
      <c r="BF1984" s="30"/>
      <c r="BG1984" s="30"/>
      <c r="BH1984" s="30"/>
      <c r="BI1984" s="30"/>
      <c r="BJ1984" s="30"/>
      <c r="BK1984" s="30"/>
      <c r="BL1984" s="30"/>
      <c r="BM1984" s="30"/>
      <c r="BN1984" s="30"/>
      <c r="BO1984" s="30"/>
      <c r="BP1984" s="30"/>
      <c r="BQ1984" s="30"/>
      <c r="BR1984" s="30"/>
      <c r="BS1984" s="30"/>
      <c r="BT1984" s="30"/>
      <c r="BU1984" s="30"/>
      <c r="BV1984" s="30"/>
      <c r="BW1984" s="30"/>
      <c r="BX1984" s="30"/>
      <c r="BY1984" s="30"/>
      <c r="BZ1984" s="30"/>
      <c r="CA1984" s="30"/>
      <c r="CB1984" s="30"/>
      <c r="CC1984" s="30"/>
      <c r="CD1984" s="30"/>
      <c r="CE1984" s="30"/>
      <c r="CF1984" s="30"/>
      <c r="CG1984" s="30"/>
      <c r="CH1984" s="30"/>
      <c r="CI1984" s="30"/>
      <c r="CJ1984" s="30"/>
      <c r="CK1984" s="30"/>
      <c r="CL1984" s="30"/>
      <c r="CM1984" s="30"/>
      <c r="CN1984" s="30"/>
      <c r="CO1984" s="30"/>
      <c r="CP1984" s="30"/>
      <c r="CQ1984" s="30"/>
      <c r="CR1984" s="30"/>
    </row>
    <row r="1985" spans="1:96" x14ac:dyDescent="0.25">
      <c r="A1985" s="30" t="s">
        <v>940</v>
      </c>
      <c r="B1985" s="30">
        <v>9704</v>
      </c>
      <c r="C1985" s="30" t="s">
        <v>3004</v>
      </c>
      <c r="D1985" s="30">
        <v>3070</v>
      </c>
      <c r="E1985" s="30"/>
      <c r="F1985" s="30"/>
      <c r="G1985" s="30"/>
      <c r="H1985" s="30"/>
      <c r="I1985" s="30"/>
      <c r="J1985" s="30"/>
      <c r="K1985" s="30"/>
      <c r="L1985" s="30"/>
      <c r="M1985" s="30"/>
      <c r="N1985" s="30"/>
      <c r="O1985" s="30"/>
      <c r="P1985" s="30"/>
      <c r="Q1985" s="30"/>
      <c r="R1985" s="30"/>
      <c r="S1985" s="30"/>
      <c r="T1985" s="30"/>
      <c r="U1985" s="30"/>
      <c r="V1985" s="30"/>
      <c r="W1985" s="30"/>
      <c r="X1985" s="30"/>
      <c r="Y1985" s="30"/>
      <c r="Z1985" s="30"/>
      <c r="AA1985" s="30"/>
      <c r="AB1985" s="30"/>
      <c r="AC1985" s="30"/>
      <c r="AD1985" s="30"/>
      <c r="AE1985" s="30"/>
      <c r="AF1985" s="30"/>
      <c r="AG1985" s="30"/>
      <c r="AH1985" s="30"/>
      <c r="AI1985" s="30"/>
      <c r="AJ1985" s="30"/>
      <c r="AK1985" s="30"/>
      <c r="AL1985" s="30"/>
      <c r="AM1985" s="30"/>
      <c r="AN1985" s="30"/>
      <c r="AO1985" s="30"/>
      <c r="AP1985" s="30"/>
      <c r="AQ1985" s="30"/>
      <c r="AR1985" s="30"/>
      <c r="AS1985" s="30"/>
      <c r="AT1985" s="30"/>
      <c r="AU1985" s="30"/>
      <c r="AV1985" s="30"/>
      <c r="AW1985" s="30"/>
      <c r="AX1985" s="30"/>
      <c r="AY1985" s="30"/>
      <c r="AZ1985" s="30"/>
      <c r="BA1985" s="30"/>
      <c r="BB1985" s="30"/>
      <c r="BC1985" s="30"/>
      <c r="BD1985" s="30"/>
      <c r="BE1985" s="30"/>
      <c r="BF1985" s="30"/>
      <c r="BG1985" s="30"/>
      <c r="BH1985" s="30"/>
      <c r="BI1985" s="30"/>
      <c r="BJ1985" s="30"/>
      <c r="BK1985" s="30"/>
      <c r="BL1985" s="30"/>
      <c r="BM1985" s="30"/>
      <c r="BN1985" s="30"/>
      <c r="BO1985" s="30"/>
      <c r="BP1985" s="30"/>
      <c r="BQ1985" s="30"/>
      <c r="BR1985" s="30"/>
      <c r="BS1985" s="30"/>
      <c r="BT1985" s="30"/>
      <c r="BU1985" s="30"/>
      <c r="BV1985" s="30"/>
      <c r="BW1985" s="30"/>
      <c r="BX1985" s="30"/>
      <c r="BY1985" s="30"/>
      <c r="BZ1985" s="30"/>
      <c r="CA1985" s="30"/>
      <c r="CB1985" s="30"/>
      <c r="CC1985" s="30"/>
      <c r="CD1985" s="30"/>
      <c r="CE1985" s="30"/>
      <c r="CF1985" s="30"/>
      <c r="CG1985" s="30"/>
      <c r="CH1985" s="30"/>
      <c r="CI1985" s="30"/>
      <c r="CJ1985" s="30"/>
      <c r="CK1985" s="30"/>
      <c r="CL1985" s="30"/>
      <c r="CM1985" s="30"/>
      <c r="CN1985" s="30"/>
      <c r="CO1985" s="30"/>
      <c r="CP1985" s="30"/>
      <c r="CQ1985" s="30"/>
      <c r="CR1985" s="30"/>
    </row>
    <row r="1986" spans="1:96" x14ac:dyDescent="0.25">
      <c r="A1986" s="30" t="s">
        <v>941</v>
      </c>
      <c r="B1986" s="30">
        <v>9706</v>
      </c>
      <c r="C1986" s="30" t="s">
        <v>2768</v>
      </c>
      <c r="D1986" s="30">
        <v>1110</v>
      </c>
      <c r="E1986" s="30"/>
      <c r="F1986" s="30"/>
      <c r="G1986" s="30"/>
      <c r="H1986" s="30"/>
      <c r="I1986" s="30"/>
      <c r="J1986" s="30"/>
      <c r="K1986" s="30"/>
      <c r="L1986" s="30"/>
      <c r="M1986" s="30"/>
      <c r="N1986" s="30"/>
      <c r="O1986" s="30"/>
      <c r="P1986" s="30"/>
      <c r="Q1986" s="30"/>
      <c r="R1986" s="30"/>
      <c r="S1986" s="30"/>
      <c r="T1986" s="30"/>
      <c r="U1986" s="30"/>
      <c r="V1986" s="30"/>
      <c r="W1986" s="30"/>
      <c r="X1986" s="30"/>
      <c r="Y1986" s="30"/>
      <c r="Z1986" s="30"/>
      <c r="AA1986" s="30"/>
      <c r="AB1986" s="30"/>
      <c r="AC1986" s="30"/>
      <c r="AD1986" s="30"/>
      <c r="AE1986" s="30"/>
      <c r="AF1986" s="30"/>
      <c r="AG1986" s="30"/>
      <c r="AH1986" s="30"/>
      <c r="AI1986" s="30"/>
      <c r="AJ1986" s="30"/>
      <c r="AK1986" s="30"/>
      <c r="AL1986" s="30"/>
      <c r="AM1986" s="30"/>
      <c r="AN1986" s="30"/>
      <c r="AO1986" s="30"/>
      <c r="AP1986" s="30"/>
      <c r="AQ1986" s="30"/>
      <c r="AR1986" s="30"/>
      <c r="AS1986" s="30"/>
      <c r="AT1986" s="30"/>
      <c r="AU1986" s="30"/>
      <c r="AV1986" s="30"/>
      <c r="AW1986" s="30"/>
      <c r="AX1986" s="30"/>
      <c r="AY1986" s="30"/>
      <c r="AZ1986" s="30"/>
      <c r="BA1986" s="30"/>
      <c r="BB1986" s="30"/>
      <c r="BC1986" s="30"/>
      <c r="BD1986" s="30"/>
      <c r="BE1986" s="30"/>
      <c r="BF1986" s="30"/>
      <c r="BG1986" s="30"/>
      <c r="BH1986" s="30"/>
      <c r="BI1986" s="30"/>
      <c r="BJ1986" s="30"/>
      <c r="BK1986" s="30"/>
      <c r="BL1986" s="30"/>
      <c r="BM1986" s="30"/>
      <c r="BN1986" s="30"/>
      <c r="BO1986" s="30"/>
      <c r="BP1986" s="30"/>
      <c r="BQ1986" s="30"/>
      <c r="BR1986" s="30"/>
      <c r="BS1986" s="30"/>
      <c r="BT1986" s="30"/>
      <c r="BU1986" s="30"/>
      <c r="BV1986" s="30"/>
      <c r="BW1986" s="30"/>
      <c r="BX1986" s="30"/>
      <c r="BY1986" s="30"/>
      <c r="BZ1986" s="30"/>
      <c r="CA1986" s="30"/>
      <c r="CB1986" s="30"/>
      <c r="CC1986" s="30"/>
      <c r="CD1986" s="30"/>
      <c r="CE1986" s="30"/>
      <c r="CF1986" s="30"/>
      <c r="CG1986" s="30"/>
      <c r="CH1986" s="30"/>
      <c r="CI1986" s="30"/>
      <c r="CJ1986" s="30"/>
      <c r="CK1986" s="30"/>
      <c r="CL1986" s="30"/>
      <c r="CM1986" s="30"/>
      <c r="CN1986" s="30"/>
      <c r="CO1986" s="30"/>
      <c r="CP1986" s="30"/>
      <c r="CQ1986" s="30"/>
      <c r="CR1986" s="30"/>
    </row>
    <row r="1987" spans="1:96" x14ac:dyDescent="0.25">
      <c r="A1987" s="30" t="s">
        <v>942</v>
      </c>
      <c r="B1987" s="30">
        <v>9714</v>
      </c>
      <c r="C1987" s="30" t="s">
        <v>2649</v>
      </c>
      <c r="D1987" s="30">
        <v>1040</v>
      </c>
      <c r="E1987" s="30"/>
      <c r="F1987" s="30"/>
      <c r="G1987" s="30"/>
      <c r="H1987" s="30"/>
      <c r="I1987" s="30"/>
      <c r="J1987" s="30"/>
      <c r="K1987" s="30"/>
      <c r="L1987" s="30"/>
      <c r="M1987" s="30"/>
      <c r="N1987" s="30"/>
      <c r="O1987" s="30"/>
      <c r="P1987" s="30"/>
      <c r="Q1987" s="30"/>
      <c r="R1987" s="30"/>
      <c r="S1987" s="30"/>
      <c r="T1987" s="30"/>
      <c r="U1987" s="30"/>
      <c r="V1987" s="30"/>
      <c r="W1987" s="30"/>
      <c r="X1987" s="30"/>
      <c r="Y1987" s="30"/>
      <c r="Z1987" s="30"/>
      <c r="AA1987" s="30"/>
      <c r="AB1987" s="30"/>
      <c r="AC1987" s="30"/>
      <c r="AD1987" s="30"/>
      <c r="AE1987" s="30"/>
      <c r="AF1987" s="30"/>
      <c r="AG1987" s="30"/>
      <c r="AH1987" s="30"/>
      <c r="AI1987" s="30"/>
      <c r="AJ1987" s="30"/>
      <c r="AK1987" s="30"/>
      <c r="AL1987" s="30"/>
      <c r="AM1987" s="30"/>
      <c r="AN1987" s="30"/>
      <c r="AO1987" s="30"/>
      <c r="AP1987" s="30"/>
      <c r="AQ1987" s="30"/>
      <c r="AR1987" s="30"/>
      <c r="AS1987" s="30"/>
      <c r="AT1987" s="30"/>
      <c r="AU1987" s="30"/>
      <c r="AV1987" s="30"/>
      <c r="AW1987" s="30"/>
      <c r="AX1987" s="30"/>
      <c r="AY1987" s="30"/>
      <c r="AZ1987" s="30"/>
      <c r="BA1987" s="30"/>
      <c r="BB1987" s="30"/>
      <c r="BC1987" s="30"/>
      <c r="BD1987" s="30"/>
      <c r="BE1987" s="30"/>
      <c r="BF1987" s="30"/>
      <c r="BG1987" s="30"/>
      <c r="BH1987" s="30"/>
      <c r="BI1987" s="30"/>
      <c r="BJ1987" s="30"/>
      <c r="BK1987" s="30"/>
      <c r="BL1987" s="30"/>
      <c r="BM1987" s="30"/>
      <c r="BN1987" s="30"/>
      <c r="BO1987" s="30"/>
      <c r="BP1987" s="30"/>
      <c r="BQ1987" s="30"/>
      <c r="BR1987" s="30"/>
      <c r="BS1987" s="30"/>
      <c r="BT1987" s="30"/>
      <c r="BU1987" s="30"/>
      <c r="BV1987" s="30"/>
      <c r="BW1987" s="30"/>
      <c r="BX1987" s="30"/>
      <c r="BY1987" s="30"/>
      <c r="BZ1987" s="30"/>
      <c r="CA1987" s="30"/>
      <c r="CB1987" s="30"/>
      <c r="CC1987" s="30"/>
      <c r="CD1987" s="30"/>
      <c r="CE1987" s="30"/>
      <c r="CF1987" s="30"/>
      <c r="CG1987" s="30"/>
      <c r="CH1987" s="30"/>
      <c r="CI1987" s="30"/>
      <c r="CJ1987" s="30"/>
      <c r="CK1987" s="30"/>
      <c r="CL1987" s="30"/>
      <c r="CM1987" s="30"/>
      <c r="CN1987" s="30"/>
      <c r="CO1987" s="30"/>
      <c r="CP1987" s="30"/>
      <c r="CQ1987" s="30"/>
      <c r="CR1987" s="30"/>
    </row>
    <row r="1988" spans="1:96" x14ac:dyDescent="0.25">
      <c r="A1988" s="30" t="s">
        <v>943</v>
      </c>
      <c r="B1988" s="30">
        <v>9427</v>
      </c>
      <c r="C1988" s="30" t="s">
        <v>2666</v>
      </c>
      <c r="D1988" s="30">
        <v>1420</v>
      </c>
      <c r="E1988" s="30"/>
      <c r="F1988" s="30"/>
      <c r="G1988" s="30"/>
      <c r="H1988" s="30"/>
      <c r="I1988" s="30"/>
      <c r="J1988" s="30"/>
      <c r="K1988" s="30"/>
      <c r="L1988" s="30"/>
      <c r="M1988" s="30"/>
      <c r="N1988" s="30"/>
      <c r="O1988" s="30"/>
      <c r="P1988" s="30"/>
      <c r="Q1988" s="30"/>
      <c r="R1988" s="30"/>
      <c r="S1988" s="30"/>
      <c r="T1988" s="30"/>
      <c r="U1988" s="30"/>
      <c r="V1988" s="30"/>
      <c r="W1988" s="30"/>
      <c r="X1988" s="30"/>
      <c r="Y1988" s="30"/>
      <c r="Z1988" s="30"/>
      <c r="AA1988" s="30"/>
      <c r="AB1988" s="30"/>
      <c r="AC1988" s="30"/>
      <c r="AD1988" s="30"/>
      <c r="AE1988" s="30"/>
      <c r="AF1988" s="30"/>
      <c r="AG1988" s="30"/>
      <c r="AH1988" s="30"/>
      <c r="AI1988" s="30"/>
      <c r="AJ1988" s="30"/>
      <c r="AK1988" s="30"/>
      <c r="AL1988" s="30"/>
      <c r="AM1988" s="30"/>
      <c r="AN1988" s="30"/>
      <c r="AO1988" s="30"/>
      <c r="AP1988" s="30"/>
      <c r="AQ1988" s="30"/>
      <c r="AR1988" s="30"/>
      <c r="AS1988" s="30"/>
      <c r="AT1988" s="30"/>
      <c r="AU1988" s="30"/>
      <c r="AV1988" s="30"/>
      <c r="AW1988" s="30"/>
      <c r="AX1988" s="30"/>
      <c r="AY1988" s="30"/>
      <c r="AZ1988" s="30"/>
      <c r="BA1988" s="30"/>
      <c r="BB1988" s="30"/>
      <c r="BC1988" s="30"/>
      <c r="BD1988" s="30"/>
      <c r="BE1988" s="30"/>
      <c r="BF1988" s="30"/>
      <c r="BG1988" s="30"/>
      <c r="BH1988" s="30"/>
      <c r="BI1988" s="30"/>
      <c r="BJ1988" s="30"/>
      <c r="BK1988" s="30"/>
      <c r="BL1988" s="30"/>
      <c r="BM1988" s="30"/>
      <c r="BN1988" s="30"/>
      <c r="BO1988" s="30"/>
      <c r="BP1988" s="30"/>
      <c r="BQ1988" s="30"/>
      <c r="BR1988" s="30"/>
      <c r="BS1988" s="30"/>
      <c r="BT1988" s="30"/>
      <c r="BU1988" s="30"/>
      <c r="BV1988" s="30"/>
      <c r="BW1988" s="30"/>
      <c r="BX1988" s="30"/>
      <c r="BY1988" s="30"/>
      <c r="BZ1988" s="30"/>
      <c r="CA1988" s="30"/>
      <c r="CB1988" s="30"/>
      <c r="CC1988" s="30"/>
      <c r="CD1988" s="30"/>
      <c r="CE1988" s="30"/>
      <c r="CF1988" s="30"/>
      <c r="CG1988" s="30"/>
      <c r="CH1988" s="30"/>
      <c r="CI1988" s="30"/>
      <c r="CJ1988" s="30"/>
      <c r="CK1988" s="30"/>
      <c r="CL1988" s="30"/>
      <c r="CM1988" s="30"/>
      <c r="CN1988" s="30"/>
      <c r="CO1988" s="30"/>
      <c r="CP1988" s="30"/>
      <c r="CQ1988" s="30"/>
      <c r="CR1988" s="30"/>
    </row>
    <row r="1989" spans="1:96" x14ac:dyDescent="0.25">
      <c r="A1989" s="30" t="s">
        <v>944</v>
      </c>
      <c r="B1989" s="30">
        <v>9701</v>
      </c>
      <c r="C1989" s="30" t="s">
        <v>2754</v>
      </c>
      <c r="D1989" s="30">
        <v>910</v>
      </c>
      <c r="E1989" s="30"/>
      <c r="F1989" s="30"/>
      <c r="G1989" s="30"/>
      <c r="H1989" s="30"/>
      <c r="I1989" s="30"/>
      <c r="J1989" s="30"/>
      <c r="K1989" s="30"/>
      <c r="L1989" s="30"/>
      <c r="M1989" s="30"/>
      <c r="N1989" s="30"/>
      <c r="O1989" s="30"/>
      <c r="P1989" s="30"/>
      <c r="Q1989" s="30"/>
      <c r="R1989" s="30"/>
      <c r="S1989" s="30"/>
      <c r="T1989" s="30"/>
      <c r="U1989" s="30"/>
      <c r="V1989" s="30"/>
      <c r="W1989" s="30"/>
      <c r="X1989" s="30"/>
      <c r="Y1989" s="30"/>
      <c r="Z1989" s="30"/>
      <c r="AA1989" s="30"/>
      <c r="AB1989" s="30"/>
      <c r="AC1989" s="30"/>
      <c r="AD1989" s="30"/>
      <c r="AE1989" s="30"/>
      <c r="AF1989" s="30"/>
      <c r="AG1989" s="30"/>
      <c r="AH1989" s="30"/>
      <c r="AI1989" s="30"/>
      <c r="AJ1989" s="30"/>
      <c r="AK1989" s="30"/>
      <c r="AL1989" s="30"/>
      <c r="AM1989" s="30"/>
      <c r="AN1989" s="30"/>
      <c r="AO1989" s="30"/>
      <c r="AP1989" s="30"/>
      <c r="AQ1989" s="30"/>
      <c r="AR1989" s="30"/>
      <c r="AS1989" s="30"/>
      <c r="AT1989" s="30"/>
      <c r="AU1989" s="30"/>
      <c r="AV1989" s="30"/>
      <c r="AW1989" s="30"/>
      <c r="AX1989" s="30"/>
      <c r="AY1989" s="30"/>
      <c r="AZ1989" s="30"/>
      <c r="BA1989" s="30"/>
      <c r="BB1989" s="30"/>
      <c r="BC1989" s="30"/>
      <c r="BD1989" s="30"/>
      <c r="BE1989" s="30"/>
      <c r="BF1989" s="30"/>
      <c r="BG1989" s="30"/>
      <c r="BH1989" s="30"/>
      <c r="BI1989" s="30"/>
      <c r="BJ1989" s="30"/>
      <c r="BK1989" s="30"/>
      <c r="BL1989" s="30"/>
      <c r="BM1989" s="30"/>
      <c r="BN1989" s="30"/>
      <c r="BO1989" s="30"/>
      <c r="BP1989" s="30"/>
      <c r="BQ1989" s="30"/>
      <c r="BR1989" s="30"/>
      <c r="BS1989" s="30"/>
      <c r="BT1989" s="30"/>
      <c r="BU1989" s="30"/>
      <c r="BV1989" s="30"/>
      <c r="BW1989" s="30"/>
      <c r="BX1989" s="30"/>
      <c r="BY1989" s="30"/>
      <c r="BZ1989" s="30"/>
      <c r="CA1989" s="30"/>
      <c r="CB1989" s="30"/>
      <c r="CC1989" s="30"/>
      <c r="CD1989" s="30"/>
      <c r="CE1989" s="30"/>
      <c r="CF1989" s="30"/>
      <c r="CG1989" s="30"/>
      <c r="CH1989" s="30"/>
      <c r="CI1989" s="30"/>
      <c r="CJ1989" s="30"/>
      <c r="CK1989" s="30"/>
      <c r="CL1989" s="30"/>
      <c r="CM1989" s="30"/>
      <c r="CN1989" s="30"/>
      <c r="CO1989" s="30"/>
      <c r="CP1989" s="30"/>
      <c r="CQ1989" s="30"/>
      <c r="CR1989" s="30"/>
    </row>
    <row r="1990" spans="1:96" x14ac:dyDescent="0.25">
      <c r="A1990" s="30" t="s">
        <v>945</v>
      </c>
      <c r="B1990" s="30">
        <v>9725</v>
      </c>
      <c r="C1990" s="30" t="s">
        <v>2876</v>
      </c>
      <c r="D1990" s="30">
        <v>3210</v>
      </c>
      <c r="E1990" s="30"/>
      <c r="F1990" s="30"/>
      <c r="G1990" s="30"/>
      <c r="H1990" s="30"/>
      <c r="I1990" s="30"/>
      <c r="J1990" s="30"/>
      <c r="K1990" s="30"/>
      <c r="L1990" s="30"/>
      <c r="M1990" s="30"/>
      <c r="N1990" s="30"/>
      <c r="O1990" s="30"/>
      <c r="P1990" s="30"/>
      <c r="Q1990" s="30"/>
      <c r="R1990" s="30"/>
      <c r="S1990" s="30"/>
      <c r="T1990" s="30"/>
      <c r="U1990" s="30"/>
      <c r="V1990" s="30"/>
      <c r="W1990" s="30"/>
      <c r="X1990" s="30"/>
      <c r="Y1990" s="30"/>
      <c r="Z1990" s="30"/>
      <c r="AA1990" s="30"/>
      <c r="AB1990" s="30"/>
      <c r="AC1990" s="30"/>
      <c r="AD1990" s="30"/>
      <c r="AE1990" s="30"/>
      <c r="AF1990" s="30"/>
      <c r="AG1990" s="30"/>
      <c r="AH1990" s="30"/>
      <c r="AI1990" s="30"/>
      <c r="AJ1990" s="30"/>
      <c r="AK1990" s="30"/>
      <c r="AL1990" s="30"/>
      <c r="AM1990" s="30"/>
      <c r="AN1990" s="30"/>
      <c r="AO1990" s="30"/>
      <c r="AP1990" s="30"/>
      <c r="AQ1990" s="30"/>
      <c r="AR1990" s="30"/>
      <c r="AS1990" s="30"/>
      <c r="AT1990" s="30"/>
      <c r="AU1990" s="30"/>
      <c r="AV1990" s="30"/>
      <c r="AW1990" s="30"/>
      <c r="AX1990" s="30"/>
      <c r="AY1990" s="30"/>
      <c r="AZ1990" s="30"/>
      <c r="BA1990" s="30"/>
      <c r="BB1990" s="30"/>
      <c r="BC1990" s="30"/>
      <c r="BD1990" s="30"/>
      <c r="BE1990" s="30"/>
      <c r="BF1990" s="30"/>
      <c r="BG1990" s="30"/>
      <c r="BH1990" s="30"/>
      <c r="BI1990" s="30"/>
      <c r="BJ1990" s="30"/>
      <c r="BK1990" s="30"/>
      <c r="BL1990" s="30"/>
      <c r="BM1990" s="30"/>
      <c r="BN1990" s="30"/>
      <c r="BO1990" s="30"/>
      <c r="BP1990" s="30"/>
      <c r="BQ1990" s="30"/>
      <c r="BR1990" s="30"/>
      <c r="BS1990" s="30"/>
      <c r="BT1990" s="30"/>
      <c r="BU1990" s="30"/>
      <c r="BV1990" s="30"/>
      <c r="BW1990" s="30"/>
      <c r="BX1990" s="30"/>
      <c r="BY1990" s="30"/>
      <c r="BZ1990" s="30"/>
      <c r="CA1990" s="30"/>
      <c r="CB1990" s="30"/>
      <c r="CC1990" s="30"/>
      <c r="CD1990" s="30"/>
      <c r="CE1990" s="30"/>
      <c r="CF1990" s="30"/>
      <c r="CG1990" s="30"/>
      <c r="CH1990" s="30"/>
      <c r="CI1990" s="30"/>
      <c r="CJ1990" s="30"/>
      <c r="CK1990" s="30"/>
      <c r="CL1990" s="30"/>
      <c r="CM1990" s="30"/>
      <c r="CN1990" s="30"/>
      <c r="CO1990" s="30"/>
      <c r="CP1990" s="30"/>
      <c r="CQ1990" s="30"/>
      <c r="CR1990" s="30"/>
    </row>
    <row r="1991" spans="1:96" x14ac:dyDescent="0.25">
      <c r="A1991" s="30" t="s">
        <v>946</v>
      </c>
      <c r="B1991" s="30">
        <v>9733</v>
      </c>
      <c r="C1991" s="30" t="s">
        <v>2876</v>
      </c>
      <c r="D1991" s="30">
        <v>3210</v>
      </c>
      <c r="E1991" s="30"/>
      <c r="F1991" s="30"/>
      <c r="G1991" s="30"/>
      <c r="H1991" s="30"/>
      <c r="I1991" s="30"/>
      <c r="J1991" s="30"/>
      <c r="K1991" s="30"/>
      <c r="L1991" s="30"/>
      <c r="M1991" s="30"/>
      <c r="N1991" s="30"/>
      <c r="O1991" s="30"/>
      <c r="P1991" s="30"/>
      <c r="Q1991" s="30"/>
      <c r="R1991" s="30"/>
      <c r="S1991" s="30"/>
      <c r="T1991" s="30"/>
      <c r="U1991" s="30"/>
      <c r="V1991" s="30"/>
      <c r="W1991" s="30"/>
      <c r="X1991" s="30"/>
      <c r="Y1991" s="30"/>
      <c r="Z1991" s="30"/>
      <c r="AA1991" s="30"/>
      <c r="AB1991" s="30"/>
      <c r="AC1991" s="30"/>
      <c r="AD1991" s="30"/>
      <c r="AE1991" s="30"/>
      <c r="AF1991" s="30"/>
      <c r="AG1991" s="30"/>
      <c r="AH1991" s="30"/>
      <c r="AI1991" s="30"/>
      <c r="AJ1991" s="30"/>
      <c r="AK1991" s="30"/>
      <c r="AL1991" s="30"/>
      <c r="AM1991" s="30"/>
      <c r="AN1991" s="30"/>
      <c r="AO1991" s="30"/>
      <c r="AP1991" s="30"/>
      <c r="AQ1991" s="30"/>
      <c r="AR1991" s="30"/>
      <c r="AS1991" s="30"/>
      <c r="AT1991" s="30"/>
      <c r="AU1991" s="30"/>
      <c r="AV1991" s="30"/>
      <c r="AW1991" s="30"/>
      <c r="AX1991" s="30"/>
      <c r="AY1991" s="30"/>
      <c r="AZ1991" s="30"/>
      <c r="BA1991" s="30"/>
      <c r="BB1991" s="30"/>
      <c r="BC1991" s="30"/>
      <c r="BD1991" s="30"/>
      <c r="BE1991" s="30"/>
      <c r="BF1991" s="30"/>
      <c r="BG1991" s="30"/>
      <c r="BH1991" s="30"/>
      <c r="BI1991" s="30"/>
      <c r="BJ1991" s="30"/>
      <c r="BK1991" s="30"/>
      <c r="BL1991" s="30"/>
      <c r="BM1991" s="30"/>
      <c r="BN1991" s="30"/>
      <c r="BO1991" s="30"/>
      <c r="BP1991" s="30"/>
      <c r="BQ1991" s="30"/>
      <c r="BR1991" s="30"/>
      <c r="BS1991" s="30"/>
      <c r="BT1991" s="30"/>
      <c r="BU1991" s="30"/>
      <c r="BV1991" s="30"/>
      <c r="BW1991" s="30"/>
      <c r="BX1991" s="30"/>
      <c r="BY1991" s="30"/>
      <c r="BZ1991" s="30"/>
      <c r="CA1991" s="30"/>
      <c r="CB1991" s="30"/>
      <c r="CC1991" s="30"/>
      <c r="CD1991" s="30"/>
      <c r="CE1991" s="30"/>
      <c r="CF1991" s="30"/>
      <c r="CG1991" s="30"/>
      <c r="CH1991" s="30"/>
      <c r="CI1991" s="30"/>
      <c r="CJ1991" s="30"/>
      <c r="CK1991" s="30"/>
      <c r="CL1991" s="30"/>
      <c r="CM1991" s="30"/>
      <c r="CN1991" s="30"/>
      <c r="CO1991" s="30"/>
      <c r="CP1991" s="30"/>
      <c r="CQ1991" s="30"/>
      <c r="CR1991" s="30"/>
    </row>
    <row r="1992" spans="1:96" x14ac:dyDescent="0.25">
      <c r="A1992" s="30" t="s">
        <v>947</v>
      </c>
      <c r="B1992" s="30">
        <v>9739</v>
      </c>
      <c r="C1992" s="30" t="s">
        <v>2642</v>
      </c>
      <c r="D1992" s="30">
        <v>880</v>
      </c>
      <c r="E1992" s="30"/>
      <c r="F1992" s="30"/>
      <c r="G1992" s="30"/>
      <c r="H1992" s="30"/>
      <c r="I1992" s="30"/>
      <c r="J1992" s="30"/>
      <c r="K1992" s="30"/>
      <c r="L1992" s="30"/>
      <c r="M1992" s="30"/>
      <c r="N1992" s="30"/>
      <c r="O1992" s="30"/>
      <c r="P1992" s="30"/>
      <c r="Q1992" s="30"/>
      <c r="R1992" s="30"/>
      <c r="S1992" s="30"/>
      <c r="T1992" s="30"/>
      <c r="U1992" s="30"/>
      <c r="V1992" s="30"/>
      <c r="W1992" s="30"/>
      <c r="X1992" s="30"/>
      <c r="Y1992" s="30"/>
      <c r="Z1992" s="30"/>
      <c r="AA1992" s="30"/>
      <c r="AB1992" s="30"/>
      <c r="AC1992" s="30"/>
      <c r="AD1992" s="30"/>
      <c r="AE1992" s="30"/>
      <c r="AF1992" s="30"/>
      <c r="AG1992" s="30"/>
      <c r="AH1992" s="30"/>
      <c r="AI1992" s="30"/>
      <c r="AJ1992" s="30"/>
      <c r="AK1992" s="30"/>
      <c r="AL1992" s="30"/>
      <c r="AM1992" s="30"/>
      <c r="AN1992" s="30"/>
      <c r="AO1992" s="30"/>
      <c r="AP1992" s="30"/>
      <c r="AQ1992" s="30"/>
      <c r="AR1992" s="30"/>
      <c r="AS1992" s="30"/>
      <c r="AT1992" s="30"/>
      <c r="AU1992" s="30"/>
      <c r="AV1992" s="30"/>
      <c r="AW1992" s="30"/>
      <c r="AX1992" s="30"/>
      <c r="AY1992" s="30"/>
      <c r="AZ1992" s="30"/>
      <c r="BA1992" s="30"/>
      <c r="BB1992" s="30"/>
      <c r="BC1992" s="30"/>
      <c r="BD1992" s="30"/>
      <c r="BE1992" s="30"/>
      <c r="BF1992" s="30"/>
      <c r="BG1992" s="30"/>
      <c r="BH1992" s="30"/>
      <c r="BI1992" s="30"/>
      <c r="BJ1992" s="30"/>
      <c r="BK1992" s="30"/>
      <c r="BL1992" s="30"/>
      <c r="BM1992" s="30"/>
      <c r="BN1992" s="30"/>
      <c r="BO1992" s="30"/>
      <c r="BP1992" s="30"/>
      <c r="BQ1992" s="30"/>
      <c r="BR1992" s="30"/>
      <c r="BS1992" s="30"/>
      <c r="BT1992" s="30"/>
      <c r="BU1992" s="30"/>
      <c r="BV1992" s="30"/>
      <c r="BW1992" s="30"/>
      <c r="BX1992" s="30"/>
      <c r="BY1992" s="30"/>
      <c r="BZ1992" s="30"/>
      <c r="CA1992" s="30"/>
      <c r="CB1992" s="30"/>
      <c r="CC1992" s="30"/>
      <c r="CD1992" s="30"/>
      <c r="CE1992" s="30"/>
      <c r="CF1992" s="30"/>
      <c r="CG1992" s="30"/>
      <c r="CH1992" s="30"/>
      <c r="CI1992" s="30"/>
      <c r="CJ1992" s="30"/>
      <c r="CK1992" s="30"/>
      <c r="CL1992" s="30"/>
      <c r="CM1992" s="30"/>
      <c r="CN1992" s="30"/>
      <c r="CO1992" s="30"/>
      <c r="CP1992" s="30"/>
      <c r="CQ1992" s="30"/>
      <c r="CR1992" s="30"/>
    </row>
    <row r="1993" spans="1:96" x14ac:dyDescent="0.25">
      <c r="A1993" s="30" t="s">
        <v>948</v>
      </c>
      <c r="B1993" s="30">
        <v>9756</v>
      </c>
      <c r="C1993" s="30" t="s">
        <v>2696</v>
      </c>
      <c r="D1993" s="30">
        <v>180</v>
      </c>
      <c r="E1993" s="30"/>
      <c r="F1993" s="30"/>
      <c r="G1993" s="30"/>
      <c r="H1993" s="30"/>
      <c r="I1993" s="30"/>
      <c r="J1993" s="30"/>
      <c r="K1993" s="30"/>
      <c r="L1993" s="30"/>
      <c r="M1993" s="30"/>
      <c r="N1993" s="30"/>
      <c r="O1993" s="30"/>
      <c r="P1993" s="30"/>
      <c r="Q1993" s="30"/>
      <c r="R1993" s="30"/>
      <c r="S1993" s="30"/>
      <c r="T1993" s="30"/>
      <c r="U1993" s="30"/>
      <c r="V1993" s="30"/>
      <c r="W1993" s="30"/>
      <c r="X1993" s="30"/>
      <c r="Y1993" s="30"/>
      <c r="Z1993" s="30"/>
      <c r="AA1993" s="30"/>
      <c r="AB1993" s="30"/>
      <c r="AC1993" s="30"/>
      <c r="AD1993" s="30"/>
      <c r="AE1993" s="30"/>
      <c r="AF1993" s="30"/>
      <c r="AG1993" s="30"/>
      <c r="AH1993" s="30"/>
      <c r="AI1993" s="30"/>
      <c r="AJ1993" s="30"/>
      <c r="AK1993" s="30"/>
      <c r="AL1993" s="30"/>
      <c r="AM1993" s="30"/>
      <c r="AN1993" s="30"/>
      <c r="AO1993" s="30"/>
      <c r="AP1993" s="30"/>
      <c r="AQ1993" s="30"/>
      <c r="AR1993" s="30"/>
      <c r="AS1993" s="30"/>
      <c r="AT1993" s="30"/>
      <c r="AU1993" s="30"/>
      <c r="AV1993" s="30"/>
      <c r="AW1993" s="30"/>
      <c r="AX1993" s="30"/>
      <c r="AY1993" s="30"/>
      <c r="AZ1993" s="30"/>
      <c r="BA1993" s="30"/>
      <c r="BB1993" s="30"/>
      <c r="BC1993" s="30"/>
      <c r="BD1993" s="30"/>
      <c r="BE1993" s="30"/>
      <c r="BF1993" s="30"/>
      <c r="BG1993" s="30"/>
      <c r="BH1993" s="30"/>
      <c r="BI1993" s="30"/>
      <c r="BJ1993" s="30"/>
      <c r="BK1993" s="30"/>
      <c r="BL1993" s="30"/>
      <c r="BM1993" s="30"/>
      <c r="BN1993" s="30"/>
      <c r="BO1993" s="30"/>
      <c r="BP1993" s="30"/>
      <c r="BQ1993" s="30"/>
      <c r="BR1993" s="30"/>
      <c r="BS1993" s="30"/>
      <c r="BT1993" s="30"/>
      <c r="BU1993" s="30"/>
      <c r="BV1993" s="30"/>
      <c r="BW1993" s="30"/>
      <c r="BX1993" s="30"/>
      <c r="BY1993" s="30"/>
      <c r="BZ1993" s="30"/>
      <c r="CA1993" s="30"/>
      <c r="CB1993" s="30"/>
      <c r="CC1993" s="30"/>
      <c r="CD1993" s="30"/>
      <c r="CE1993" s="30"/>
      <c r="CF1993" s="30"/>
      <c r="CG1993" s="30"/>
      <c r="CH1993" s="30"/>
      <c r="CI1993" s="30"/>
      <c r="CJ1993" s="30"/>
      <c r="CK1993" s="30"/>
      <c r="CL1993" s="30"/>
      <c r="CM1993" s="30"/>
      <c r="CN1993" s="30"/>
      <c r="CO1993" s="30"/>
      <c r="CP1993" s="30"/>
      <c r="CQ1993" s="30"/>
      <c r="CR1993" s="30"/>
    </row>
    <row r="1994" spans="1:96" x14ac:dyDescent="0.25">
      <c r="A1994" s="30" t="s">
        <v>949</v>
      </c>
      <c r="B1994" s="30">
        <v>9757</v>
      </c>
      <c r="C1994" s="30" t="s">
        <v>2969</v>
      </c>
      <c r="D1994" s="30">
        <v>2770</v>
      </c>
      <c r="E1994" s="30"/>
      <c r="F1994" s="30"/>
      <c r="G1994" s="30"/>
      <c r="H1994" s="30"/>
      <c r="I1994" s="30"/>
      <c r="J1994" s="30"/>
      <c r="K1994" s="30"/>
      <c r="L1994" s="30"/>
      <c r="M1994" s="30"/>
      <c r="N1994" s="30"/>
      <c r="O1994" s="30"/>
      <c r="P1994" s="30"/>
      <c r="Q1994" s="30"/>
      <c r="R1994" s="30"/>
      <c r="S1994" s="30"/>
      <c r="T1994" s="30"/>
      <c r="U1994" s="30"/>
      <c r="V1994" s="30"/>
      <c r="W1994" s="30"/>
      <c r="X1994" s="30"/>
      <c r="Y1994" s="30"/>
      <c r="Z1994" s="30"/>
      <c r="AA1994" s="30"/>
      <c r="AB1994" s="30"/>
      <c r="AC1994" s="30"/>
      <c r="AD1994" s="30"/>
      <c r="AE1994" s="30"/>
      <c r="AF1994" s="30"/>
      <c r="AG1994" s="30"/>
      <c r="AH1994" s="30"/>
      <c r="AI1994" s="30"/>
      <c r="AJ1994" s="30"/>
      <c r="AK1994" s="30"/>
      <c r="AL1994" s="30"/>
      <c r="AM1994" s="30"/>
      <c r="AN1994" s="30"/>
      <c r="AO1994" s="30"/>
      <c r="AP1994" s="30"/>
      <c r="AQ1994" s="30"/>
      <c r="AR1994" s="30"/>
      <c r="AS1994" s="30"/>
      <c r="AT1994" s="30"/>
      <c r="AU1994" s="30"/>
      <c r="AV1994" s="30"/>
      <c r="AW1994" s="30"/>
      <c r="AX1994" s="30"/>
      <c r="AY1994" s="30"/>
      <c r="AZ1994" s="30"/>
      <c r="BA1994" s="30"/>
      <c r="BB1994" s="30"/>
      <c r="BC1994" s="30"/>
      <c r="BD1994" s="30"/>
      <c r="BE1994" s="30"/>
      <c r="BF1994" s="30"/>
      <c r="BG1994" s="30"/>
      <c r="BH1994" s="30"/>
      <c r="BI1994" s="30"/>
      <c r="BJ1994" s="30"/>
      <c r="BK1994" s="30"/>
      <c r="BL1994" s="30"/>
      <c r="BM1994" s="30"/>
      <c r="BN1994" s="30"/>
      <c r="BO1994" s="30"/>
      <c r="BP1994" s="30"/>
      <c r="BQ1994" s="30"/>
      <c r="BR1994" s="30"/>
      <c r="BS1994" s="30"/>
      <c r="BT1994" s="30"/>
      <c r="BU1994" s="30"/>
      <c r="BV1994" s="30"/>
      <c r="BW1994" s="30"/>
      <c r="BX1994" s="30"/>
      <c r="BY1994" s="30"/>
      <c r="BZ1994" s="30"/>
      <c r="CA1994" s="30"/>
      <c r="CB1994" s="30"/>
      <c r="CC1994" s="30"/>
      <c r="CD1994" s="30"/>
      <c r="CE1994" s="30"/>
      <c r="CF1994" s="30"/>
      <c r="CG1994" s="30"/>
      <c r="CH1994" s="30"/>
      <c r="CI1994" s="30"/>
      <c r="CJ1994" s="30"/>
      <c r="CK1994" s="30"/>
      <c r="CL1994" s="30"/>
      <c r="CM1994" s="30"/>
      <c r="CN1994" s="30"/>
      <c r="CO1994" s="30"/>
      <c r="CP1994" s="30"/>
      <c r="CQ1994" s="30"/>
      <c r="CR1994" s="30"/>
    </row>
    <row r="1995" spans="1:96" x14ac:dyDescent="0.25">
      <c r="A1995" s="30" t="s">
        <v>950</v>
      </c>
      <c r="B1995" s="30">
        <v>6134</v>
      </c>
      <c r="C1995" s="30" t="s">
        <v>2983</v>
      </c>
      <c r="D1995" s="30">
        <v>9030</v>
      </c>
      <c r="E1995" s="30"/>
      <c r="F1995" s="30"/>
      <c r="G1995" s="30"/>
      <c r="H1995" s="30"/>
      <c r="I1995" s="30"/>
      <c r="J1995" s="30"/>
      <c r="K1995" s="30"/>
      <c r="L1995" s="30"/>
      <c r="M1995" s="30"/>
      <c r="N1995" s="30"/>
      <c r="O1995" s="30"/>
      <c r="P1995" s="30"/>
      <c r="Q1995" s="30"/>
      <c r="R1995" s="30"/>
      <c r="S1995" s="30"/>
      <c r="T1995" s="30"/>
      <c r="U1995" s="30"/>
      <c r="V1995" s="30"/>
      <c r="W1995" s="30"/>
      <c r="X1995" s="30"/>
      <c r="Y1995" s="30"/>
      <c r="Z1995" s="30"/>
      <c r="AA1995" s="30"/>
      <c r="AB1995" s="30"/>
      <c r="AC1995" s="30"/>
      <c r="AD1995" s="30"/>
      <c r="AE1995" s="30"/>
      <c r="AF1995" s="30"/>
      <c r="AG1995" s="30"/>
      <c r="AH1995" s="30"/>
      <c r="AI1995" s="30"/>
      <c r="AJ1995" s="30"/>
      <c r="AK1995" s="30"/>
      <c r="AL1995" s="30"/>
      <c r="AM1995" s="30"/>
      <c r="AN1995" s="30"/>
      <c r="AO1995" s="30"/>
      <c r="AP1995" s="30"/>
      <c r="AQ1995" s="30"/>
      <c r="AR1995" s="30"/>
      <c r="AS1995" s="30"/>
      <c r="AT1995" s="30"/>
      <c r="AU1995" s="30"/>
      <c r="AV1995" s="30"/>
      <c r="AW1995" s="30"/>
      <c r="AX1995" s="30"/>
      <c r="AY1995" s="30"/>
      <c r="AZ1995" s="30"/>
      <c r="BA1995" s="30"/>
      <c r="BB1995" s="30"/>
      <c r="BC1995" s="30"/>
      <c r="BD1995" s="30"/>
      <c r="BE1995" s="30"/>
      <c r="BF1995" s="30"/>
      <c r="BG1995" s="30"/>
      <c r="BH1995" s="30"/>
      <c r="BI1995" s="30"/>
      <c r="BJ1995" s="30"/>
      <c r="BK1995" s="30"/>
      <c r="BL1995" s="30"/>
      <c r="BM1995" s="30"/>
      <c r="BN1995" s="30"/>
      <c r="BO1995" s="30"/>
      <c r="BP1995" s="30"/>
      <c r="BQ1995" s="30"/>
      <c r="BR1995" s="30"/>
      <c r="BS1995" s="30"/>
      <c r="BT1995" s="30"/>
      <c r="BU1995" s="30"/>
      <c r="BV1995" s="30"/>
      <c r="BW1995" s="30"/>
      <c r="BX1995" s="30"/>
      <c r="BY1995" s="30"/>
      <c r="BZ1995" s="30"/>
      <c r="CA1995" s="30"/>
      <c r="CB1995" s="30"/>
      <c r="CC1995" s="30"/>
      <c r="CD1995" s="30"/>
      <c r="CE1995" s="30"/>
      <c r="CF1995" s="30"/>
      <c r="CG1995" s="30"/>
      <c r="CH1995" s="30"/>
      <c r="CI1995" s="30"/>
      <c r="CJ1995" s="30"/>
      <c r="CK1995" s="30"/>
      <c r="CL1995" s="30"/>
      <c r="CM1995" s="30"/>
      <c r="CN1995" s="30"/>
      <c r="CO1995" s="30"/>
      <c r="CP1995" s="30"/>
      <c r="CQ1995" s="30"/>
      <c r="CR1995" s="30"/>
    </row>
    <row r="1996" spans="1:96" x14ac:dyDescent="0.25">
      <c r="A1996" s="30" t="s">
        <v>951</v>
      </c>
      <c r="B1996" s="30">
        <v>9797</v>
      </c>
      <c r="C1996" s="30" t="s">
        <v>2983</v>
      </c>
      <c r="D1996" s="30">
        <v>9030</v>
      </c>
      <c r="E1996" s="30"/>
      <c r="F1996" s="30"/>
      <c r="G1996" s="30"/>
      <c r="H1996" s="30"/>
      <c r="I1996" s="30"/>
      <c r="J1996" s="30"/>
      <c r="K1996" s="30"/>
      <c r="L1996" s="30"/>
      <c r="M1996" s="30"/>
      <c r="N1996" s="30"/>
      <c r="O1996" s="30"/>
      <c r="P1996" s="30"/>
      <c r="Q1996" s="30"/>
      <c r="R1996" s="30"/>
      <c r="S1996" s="30"/>
      <c r="T1996" s="30"/>
      <c r="U1996" s="30"/>
      <c r="V1996" s="30"/>
      <c r="W1996" s="30"/>
      <c r="X1996" s="30"/>
      <c r="Y1996" s="30"/>
      <c r="Z1996" s="30"/>
      <c r="AA1996" s="30"/>
      <c r="AB1996" s="30"/>
      <c r="AC1996" s="30"/>
      <c r="AD1996" s="30"/>
      <c r="AE1996" s="30"/>
      <c r="AF1996" s="30"/>
      <c r="AG1996" s="30"/>
      <c r="AH1996" s="30"/>
      <c r="AI1996" s="30"/>
      <c r="AJ1996" s="30"/>
      <c r="AK1996" s="30"/>
      <c r="AL1996" s="30"/>
      <c r="AM1996" s="30"/>
      <c r="AN1996" s="30"/>
      <c r="AO1996" s="30"/>
      <c r="AP1996" s="30"/>
      <c r="AQ1996" s="30"/>
      <c r="AR1996" s="30"/>
      <c r="AS1996" s="30"/>
      <c r="AT1996" s="30"/>
      <c r="AU1996" s="30"/>
      <c r="AV1996" s="30"/>
      <c r="AW1996" s="30"/>
      <c r="AX1996" s="30"/>
      <c r="AY1996" s="30"/>
      <c r="AZ1996" s="30"/>
      <c r="BA1996" s="30"/>
      <c r="BB1996" s="30"/>
      <c r="BC1996" s="30"/>
      <c r="BD1996" s="30"/>
      <c r="BE1996" s="30"/>
      <c r="BF1996" s="30"/>
      <c r="BG1996" s="30"/>
      <c r="BH1996" s="30"/>
      <c r="BI1996" s="30"/>
      <c r="BJ1996" s="30"/>
      <c r="BK1996" s="30"/>
      <c r="BL1996" s="30"/>
      <c r="BM1996" s="30"/>
      <c r="BN1996" s="30"/>
      <c r="BO1996" s="30"/>
      <c r="BP1996" s="30"/>
      <c r="BQ1996" s="30"/>
      <c r="BR1996" s="30"/>
      <c r="BS1996" s="30"/>
      <c r="BT1996" s="30"/>
      <c r="BU1996" s="30"/>
      <c r="BV1996" s="30"/>
      <c r="BW1996" s="30"/>
      <c r="BX1996" s="30"/>
      <c r="BY1996" s="30"/>
      <c r="BZ1996" s="30"/>
      <c r="CA1996" s="30"/>
      <c r="CB1996" s="30"/>
      <c r="CC1996" s="30"/>
      <c r="CD1996" s="30"/>
      <c r="CE1996" s="30"/>
      <c r="CF1996" s="30"/>
      <c r="CG1996" s="30"/>
      <c r="CH1996" s="30"/>
      <c r="CI1996" s="30"/>
      <c r="CJ1996" s="30"/>
      <c r="CK1996" s="30"/>
      <c r="CL1996" s="30"/>
      <c r="CM1996" s="30"/>
      <c r="CN1996" s="30"/>
      <c r="CO1996" s="30"/>
      <c r="CP1996" s="30"/>
      <c r="CQ1996" s="30"/>
      <c r="CR1996" s="30"/>
    </row>
    <row r="1997" spans="1:96" x14ac:dyDescent="0.25">
      <c r="A1997" s="30" t="s">
        <v>952</v>
      </c>
      <c r="B1997" s="30">
        <v>503</v>
      </c>
      <c r="C1997" s="30" t="s">
        <v>2653</v>
      </c>
      <c r="D1997" s="30">
        <v>10</v>
      </c>
      <c r="E1997" s="30"/>
      <c r="F1997" s="30"/>
      <c r="G1997" s="30"/>
      <c r="H1997" s="30"/>
      <c r="I1997" s="30"/>
      <c r="J1997" s="30"/>
      <c r="K1997" s="30"/>
      <c r="L1997" s="30"/>
      <c r="M1997" s="30"/>
      <c r="N1997" s="30"/>
      <c r="O1997" s="30"/>
      <c r="P1997" s="30"/>
      <c r="Q1997" s="30"/>
      <c r="R1997" s="30"/>
      <c r="S1997" s="30"/>
      <c r="T1997" s="30"/>
      <c r="U1997" s="30"/>
      <c r="V1997" s="30"/>
      <c r="W1997" s="30"/>
      <c r="X1997" s="30"/>
      <c r="Y1997" s="30"/>
      <c r="Z1997" s="30"/>
      <c r="AA1997" s="30"/>
      <c r="AB1997" s="30"/>
      <c r="AC1997" s="30"/>
      <c r="AD1997" s="30"/>
      <c r="AE1997" s="30"/>
      <c r="AF1997" s="30"/>
      <c r="AG1997" s="30"/>
      <c r="AH1997" s="30"/>
      <c r="AI1997" s="30"/>
      <c r="AJ1997" s="30"/>
      <c r="AK1997" s="30"/>
      <c r="AL1997" s="30"/>
      <c r="AM1997" s="30"/>
      <c r="AN1997" s="30"/>
      <c r="AO1997" s="30"/>
      <c r="AP1997" s="30"/>
      <c r="AQ1997" s="30"/>
      <c r="AR1997" s="30"/>
      <c r="AS1997" s="30"/>
      <c r="AT1997" s="30"/>
      <c r="AU1997" s="30"/>
      <c r="AV1997" s="30"/>
      <c r="AW1997" s="30"/>
      <c r="AX1997" s="30"/>
      <c r="AY1997" s="30"/>
      <c r="AZ1997" s="30"/>
      <c r="BA1997" s="30"/>
      <c r="BB1997" s="30"/>
      <c r="BC1997" s="30"/>
      <c r="BD1997" s="30"/>
      <c r="BE1997" s="30"/>
      <c r="BF1997" s="30"/>
      <c r="BG1997" s="30"/>
      <c r="BH1997" s="30"/>
      <c r="BI1997" s="30"/>
      <c r="BJ1997" s="30"/>
      <c r="BK1997" s="30"/>
      <c r="BL1997" s="30"/>
      <c r="BM1997" s="30"/>
      <c r="BN1997" s="30"/>
      <c r="BO1997" s="30"/>
      <c r="BP1997" s="30"/>
      <c r="BQ1997" s="30"/>
      <c r="BR1997" s="30"/>
      <c r="BS1997" s="30"/>
      <c r="BT1997" s="30"/>
      <c r="BU1997" s="30"/>
      <c r="BV1997" s="30"/>
      <c r="BW1997" s="30"/>
      <c r="BX1997" s="30"/>
      <c r="BY1997" s="30"/>
      <c r="BZ1997" s="30"/>
      <c r="CA1997" s="30"/>
      <c r="CB1997" s="30"/>
      <c r="CC1997" s="30"/>
      <c r="CD1997" s="30"/>
      <c r="CE1997" s="30"/>
      <c r="CF1997" s="30"/>
      <c r="CG1997" s="30"/>
      <c r="CH1997" s="30"/>
      <c r="CI1997" s="30"/>
      <c r="CJ1997" s="30"/>
      <c r="CK1997" s="30"/>
      <c r="CL1997" s="30"/>
      <c r="CM1997" s="30"/>
      <c r="CN1997" s="30"/>
      <c r="CO1997" s="30"/>
      <c r="CP1997" s="30"/>
      <c r="CQ1997" s="30"/>
      <c r="CR1997" s="30"/>
    </row>
    <row r="1998" spans="1:96" x14ac:dyDescent="0.25">
      <c r="A1998" s="30" t="s">
        <v>953</v>
      </c>
      <c r="B1998" s="30">
        <v>9785</v>
      </c>
      <c r="C1998" s="30" t="s">
        <v>2804</v>
      </c>
      <c r="D1998" s="30">
        <v>2690</v>
      </c>
      <c r="E1998" s="30"/>
      <c r="F1998" s="30"/>
      <c r="G1998" s="30"/>
      <c r="H1998" s="30"/>
      <c r="I1998" s="30"/>
      <c r="J1998" s="30"/>
      <c r="K1998" s="30"/>
      <c r="L1998" s="30"/>
      <c r="M1998" s="30"/>
      <c r="N1998" s="30"/>
      <c r="O1998" s="30"/>
      <c r="P1998" s="30"/>
      <c r="Q1998" s="30"/>
      <c r="R1998" s="30"/>
      <c r="S1998" s="30"/>
      <c r="T1998" s="30"/>
      <c r="U1998" s="30"/>
      <c r="V1998" s="30"/>
      <c r="W1998" s="30"/>
      <c r="X1998" s="30"/>
      <c r="Y1998" s="30"/>
      <c r="Z1998" s="30"/>
      <c r="AA1998" s="30"/>
      <c r="AB1998" s="30"/>
      <c r="AC1998" s="30"/>
      <c r="AD1998" s="30"/>
      <c r="AE1998" s="30"/>
      <c r="AF1998" s="30"/>
      <c r="AG1998" s="30"/>
      <c r="AH1998" s="30"/>
      <c r="AI1998" s="30"/>
      <c r="AJ1998" s="30"/>
      <c r="AK1998" s="30"/>
      <c r="AL1998" s="30"/>
      <c r="AM1998" s="30"/>
      <c r="AN1998" s="30"/>
      <c r="AO1998" s="30"/>
      <c r="AP1998" s="30"/>
      <c r="AQ1998" s="30"/>
      <c r="AR1998" s="30"/>
      <c r="AS1998" s="30"/>
      <c r="AT1998" s="30"/>
      <c r="AU1998" s="30"/>
      <c r="AV1998" s="30"/>
      <c r="AW1998" s="30"/>
      <c r="AX1998" s="30"/>
      <c r="AY1998" s="30"/>
      <c r="AZ1998" s="30"/>
      <c r="BA1998" s="30"/>
      <c r="BB1998" s="30"/>
      <c r="BC1998" s="30"/>
      <c r="BD1998" s="30"/>
      <c r="BE1998" s="30"/>
      <c r="BF1998" s="30"/>
      <c r="BG1998" s="30"/>
      <c r="BH1998" s="30"/>
      <c r="BI1998" s="30"/>
      <c r="BJ1998" s="30"/>
      <c r="BK1998" s="30"/>
      <c r="BL1998" s="30"/>
      <c r="BM1998" s="30"/>
      <c r="BN1998" s="30"/>
      <c r="BO1998" s="30"/>
      <c r="BP1998" s="30"/>
      <c r="BQ1998" s="30"/>
      <c r="BR1998" s="30"/>
      <c r="BS1998" s="30"/>
      <c r="BT1998" s="30"/>
      <c r="BU1998" s="30"/>
      <c r="BV1998" s="30"/>
      <c r="BW1998" s="30"/>
      <c r="BX1998" s="30"/>
      <c r="BY1998" s="30"/>
      <c r="BZ1998" s="30"/>
      <c r="CA1998" s="30"/>
      <c r="CB1998" s="30"/>
      <c r="CC1998" s="30"/>
      <c r="CD1998" s="30"/>
      <c r="CE1998" s="30"/>
      <c r="CF1998" s="30"/>
      <c r="CG1998" s="30"/>
      <c r="CH1998" s="30"/>
      <c r="CI1998" s="30"/>
      <c r="CJ1998" s="30"/>
      <c r="CK1998" s="30"/>
      <c r="CL1998" s="30"/>
      <c r="CM1998" s="30"/>
      <c r="CN1998" s="30"/>
      <c r="CO1998" s="30"/>
      <c r="CP1998" s="30"/>
      <c r="CQ1998" s="30"/>
      <c r="CR1998" s="30"/>
    </row>
    <row r="1999" spans="1:96" x14ac:dyDescent="0.25">
      <c r="A1999" s="30" t="s">
        <v>954</v>
      </c>
      <c r="B1999" s="30">
        <v>9799</v>
      </c>
      <c r="C1999" s="30" t="s">
        <v>2947</v>
      </c>
      <c r="D1999" s="30">
        <v>3200</v>
      </c>
      <c r="E1999" s="30"/>
      <c r="F1999" s="30"/>
      <c r="G1999" s="30"/>
      <c r="H1999" s="30"/>
      <c r="I1999" s="30"/>
      <c r="J1999" s="30"/>
      <c r="K1999" s="30"/>
      <c r="L1999" s="30"/>
      <c r="M1999" s="30"/>
      <c r="N1999" s="30"/>
      <c r="O1999" s="30"/>
      <c r="P1999" s="30"/>
      <c r="Q1999" s="30"/>
      <c r="R1999" s="30"/>
      <c r="S1999" s="30"/>
      <c r="T1999" s="30"/>
      <c r="U1999" s="30"/>
      <c r="V1999" s="30"/>
      <c r="W1999" s="30"/>
      <c r="X1999" s="30"/>
      <c r="Y1999" s="30"/>
      <c r="Z1999" s="30"/>
      <c r="AA1999" s="30"/>
      <c r="AB1999" s="30"/>
      <c r="AC1999" s="30"/>
      <c r="AD1999" s="30"/>
      <c r="AE1999" s="30"/>
      <c r="AF1999" s="30"/>
      <c r="AG1999" s="30"/>
      <c r="AH1999" s="30"/>
      <c r="AI1999" s="30"/>
      <c r="AJ1999" s="30"/>
      <c r="AK1999" s="30"/>
      <c r="AL1999" s="30"/>
      <c r="AM1999" s="30"/>
      <c r="AN1999" s="30"/>
      <c r="AO1999" s="30"/>
      <c r="AP1999" s="30"/>
      <c r="AQ1999" s="30"/>
      <c r="AR1999" s="30"/>
      <c r="AS1999" s="30"/>
      <c r="AT1999" s="30"/>
      <c r="AU1999" s="30"/>
      <c r="AV1999" s="30"/>
      <c r="AW1999" s="30"/>
      <c r="AX1999" s="30"/>
      <c r="AY1999" s="30"/>
      <c r="AZ1999" s="30"/>
      <c r="BA1999" s="30"/>
      <c r="BB1999" s="30"/>
      <c r="BC1999" s="30"/>
      <c r="BD1999" s="30"/>
      <c r="BE1999" s="30"/>
      <c r="BF1999" s="30"/>
      <c r="BG1999" s="30"/>
      <c r="BH1999" s="30"/>
      <c r="BI1999" s="30"/>
      <c r="BJ1999" s="30"/>
      <c r="BK1999" s="30"/>
      <c r="BL1999" s="30"/>
      <c r="BM1999" s="30"/>
      <c r="BN1999" s="30"/>
      <c r="BO1999" s="30"/>
      <c r="BP1999" s="30"/>
      <c r="BQ1999" s="30"/>
      <c r="BR1999" s="30"/>
      <c r="BS1999" s="30"/>
      <c r="BT1999" s="30"/>
      <c r="BU1999" s="30"/>
      <c r="BV1999" s="30"/>
      <c r="BW1999" s="30"/>
      <c r="BX1999" s="30"/>
      <c r="BY1999" s="30"/>
      <c r="BZ1999" s="30"/>
      <c r="CA1999" s="30"/>
      <c r="CB1999" s="30"/>
      <c r="CC1999" s="30"/>
      <c r="CD1999" s="30"/>
      <c r="CE1999" s="30"/>
      <c r="CF1999" s="30"/>
      <c r="CG1999" s="30"/>
      <c r="CH1999" s="30"/>
      <c r="CI1999" s="30"/>
      <c r="CJ1999" s="30"/>
      <c r="CK1999" s="30"/>
      <c r="CL1999" s="30"/>
      <c r="CM1999" s="30"/>
      <c r="CN1999" s="30"/>
      <c r="CO1999" s="30"/>
      <c r="CP1999" s="30"/>
      <c r="CQ1999" s="30"/>
      <c r="CR1999" s="30"/>
    </row>
    <row r="2000" spans="1:96" x14ac:dyDescent="0.25">
      <c r="A2000" s="30" t="s">
        <v>955</v>
      </c>
      <c r="B2000" s="30">
        <v>9791</v>
      </c>
      <c r="C2000" s="30" t="s">
        <v>2947</v>
      </c>
      <c r="D2000" s="30">
        <v>3200</v>
      </c>
      <c r="E2000" s="30"/>
      <c r="F2000" s="30"/>
      <c r="G2000" s="30"/>
      <c r="H2000" s="30"/>
      <c r="I2000" s="30"/>
      <c r="J2000" s="30"/>
      <c r="K2000" s="30"/>
      <c r="L2000" s="30"/>
      <c r="M2000" s="30"/>
      <c r="N2000" s="30"/>
      <c r="O2000" s="30"/>
      <c r="P2000" s="30"/>
      <c r="Q2000" s="30"/>
      <c r="R2000" s="30"/>
      <c r="S2000" s="30"/>
      <c r="T2000" s="30"/>
      <c r="U2000" s="30"/>
      <c r="V2000" s="30"/>
      <c r="W2000" s="30"/>
      <c r="X2000" s="30"/>
      <c r="Y2000" s="30"/>
      <c r="Z2000" s="30"/>
      <c r="AA2000" s="30"/>
      <c r="AB2000" s="30"/>
      <c r="AC2000" s="30"/>
      <c r="AD2000" s="30"/>
      <c r="AE2000" s="30"/>
      <c r="AF2000" s="30"/>
      <c r="AG2000" s="30"/>
      <c r="AH2000" s="30"/>
      <c r="AI2000" s="30"/>
      <c r="AJ2000" s="30"/>
      <c r="AK2000" s="30"/>
      <c r="AL2000" s="30"/>
      <c r="AM2000" s="30"/>
      <c r="AN2000" s="30"/>
      <c r="AO2000" s="30"/>
      <c r="AP2000" s="30"/>
      <c r="AQ2000" s="30"/>
      <c r="AR2000" s="30"/>
      <c r="AS2000" s="30"/>
      <c r="AT2000" s="30"/>
      <c r="AU2000" s="30"/>
      <c r="AV2000" s="30"/>
      <c r="AW2000" s="30"/>
      <c r="AX2000" s="30"/>
      <c r="AY2000" s="30"/>
      <c r="AZ2000" s="30"/>
      <c r="BA2000" s="30"/>
      <c r="BB2000" s="30"/>
      <c r="BC2000" s="30"/>
      <c r="BD2000" s="30"/>
      <c r="BE2000" s="30"/>
      <c r="BF2000" s="30"/>
      <c r="BG2000" s="30"/>
      <c r="BH2000" s="30"/>
      <c r="BI2000" s="30"/>
      <c r="BJ2000" s="30"/>
      <c r="BK2000" s="30"/>
      <c r="BL2000" s="30"/>
      <c r="BM2000" s="30"/>
      <c r="BN2000" s="30"/>
      <c r="BO2000" s="30"/>
      <c r="BP2000" s="30"/>
      <c r="BQ2000" s="30"/>
      <c r="BR2000" s="30"/>
      <c r="BS2000" s="30"/>
      <c r="BT2000" s="30"/>
      <c r="BU2000" s="30"/>
      <c r="BV2000" s="30"/>
      <c r="BW2000" s="30"/>
      <c r="BX2000" s="30"/>
      <c r="BY2000" s="30"/>
      <c r="BZ2000" s="30"/>
      <c r="CA2000" s="30"/>
      <c r="CB2000" s="30"/>
      <c r="CC2000" s="30"/>
      <c r="CD2000" s="30"/>
      <c r="CE2000" s="30"/>
      <c r="CF2000" s="30"/>
      <c r="CG2000" s="30"/>
      <c r="CH2000" s="30"/>
      <c r="CI2000" s="30"/>
      <c r="CJ2000" s="30"/>
      <c r="CK2000" s="30"/>
      <c r="CL2000" s="30"/>
      <c r="CM2000" s="30"/>
      <c r="CN2000" s="30"/>
      <c r="CO2000" s="30"/>
      <c r="CP2000" s="30"/>
      <c r="CQ2000" s="30"/>
      <c r="CR2000" s="30"/>
    </row>
    <row r="2001" spans="1:184" x14ac:dyDescent="0.25">
      <c r="A2001" s="30" t="s">
        <v>956</v>
      </c>
      <c r="B2001" s="30">
        <v>477</v>
      </c>
      <c r="C2001" s="30" t="s">
        <v>2764</v>
      </c>
      <c r="D2001" s="30">
        <v>1550</v>
      </c>
      <c r="E2001" s="30"/>
      <c r="F2001" s="30"/>
      <c r="G2001" s="30"/>
      <c r="H2001" s="30"/>
      <c r="I2001" s="30"/>
      <c r="J2001" s="30"/>
      <c r="K2001" s="30"/>
      <c r="L2001" s="30"/>
      <c r="M2001" s="30"/>
      <c r="N2001" s="30"/>
      <c r="O2001" s="30"/>
      <c r="P2001" s="30"/>
      <c r="Q2001" s="30"/>
      <c r="R2001" s="30"/>
      <c r="S2001" s="30"/>
      <c r="T2001" s="30"/>
      <c r="U2001" s="30"/>
      <c r="V2001" s="30"/>
      <c r="W2001" s="30"/>
      <c r="X2001" s="30"/>
      <c r="Y2001" s="30"/>
      <c r="Z2001" s="30"/>
      <c r="AA2001" s="30"/>
      <c r="AB2001" s="30"/>
      <c r="AC2001" s="30"/>
      <c r="AD2001" s="30"/>
      <c r="AE2001" s="30"/>
      <c r="AF2001" s="30"/>
      <c r="AG2001" s="30"/>
      <c r="AH2001" s="30"/>
      <c r="AI2001" s="30"/>
      <c r="AJ2001" s="30"/>
      <c r="AK2001" s="30"/>
      <c r="AL2001" s="30"/>
      <c r="AM2001" s="30"/>
      <c r="AN2001" s="30"/>
      <c r="AO2001" s="30"/>
      <c r="AP2001" s="30"/>
      <c r="AQ2001" s="30"/>
      <c r="AR2001" s="30"/>
      <c r="AS2001" s="30"/>
      <c r="AT2001" s="30"/>
      <c r="AU2001" s="30"/>
      <c r="AV2001" s="30"/>
      <c r="AW2001" s="30"/>
      <c r="AX2001" s="30"/>
      <c r="AY2001" s="30"/>
      <c r="AZ2001" s="30"/>
      <c r="BA2001" s="30"/>
      <c r="BB2001" s="30"/>
      <c r="BC2001" s="30"/>
      <c r="BD2001" s="30"/>
      <c r="BE2001" s="30"/>
      <c r="BF2001" s="30"/>
      <c r="BG2001" s="30"/>
      <c r="BH2001" s="30"/>
      <c r="BI2001" s="30"/>
      <c r="BJ2001" s="30"/>
      <c r="BK2001" s="30"/>
      <c r="BL2001" s="30"/>
      <c r="BM2001" s="30"/>
      <c r="BN2001" s="30"/>
      <c r="BO2001" s="30"/>
      <c r="BP2001" s="30"/>
      <c r="BQ2001" s="30"/>
      <c r="BR2001" s="30"/>
      <c r="BS2001" s="30"/>
      <c r="BT2001" s="30"/>
      <c r="BU2001" s="30"/>
      <c r="BV2001" s="30"/>
      <c r="BW2001" s="30"/>
      <c r="BX2001" s="30"/>
      <c r="BY2001" s="30"/>
      <c r="BZ2001" s="30"/>
      <c r="CA2001" s="30"/>
      <c r="CB2001" s="30"/>
      <c r="CC2001" s="30"/>
      <c r="CD2001" s="30"/>
      <c r="CE2001" s="30"/>
      <c r="CF2001" s="30"/>
      <c r="CG2001" s="30"/>
      <c r="CH2001" s="30"/>
      <c r="CI2001" s="30"/>
      <c r="CJ2001" s="30"/>
      <c r="CK2001" s="30"/>
      <c r="CL2001" s="30"/>
      <c r="CM2001" s="30"/>
      <c r="CN2001" s="30"/>
      <c r="CO2001" s="30"/>
      <c r="CP2001" s="30"/>
      <c r="CQ2001" s="30"/>
      <c r="CR2001" s="30"/>
    </row>
    <row r="2002" spans="1:184" x14ac:dyDescent="0.25">
      <c r="A2002" s="30" t="s">
        <v>957</v>
      </c>
      <c r="B2002" s="30">
        <v>9800</v>
      </c>
      <c r="C2002" s="30" t="s">
        <v>2666</v>
      </c>
      <c r="D2002" s="30">
        <v>1420</v>
      </c>
      <c r="E2002" s="30"/>
      <c r="F2002" s="30"/>
      <c r="G2002" s="30"/>
      <c r="H2002" s="30"/>
      <c r="I2002" s="30"/>
      <c r="J2002" s="30"/>
      <c r="K2002" s="30"/>
      <c r="L2002" s="30"/>
      <c r="M2002" s="30"/>
      <c r="N2002" s="30"/>
      <c r="O2002" s="30"/>
      <c r="P2002" s="30"/>
      <c r="Q2002" s="30"/>
      <c r="R2002" s="30"/>
      <c r="S2002" s="30"/>
      <c r="T2002" s="30"/>
      <c r="U2002" s="30"/>
      <c r="V2002" s="30"/>
      <c r="W2002" s="30"/>
      <c r="X2002" s="30"/>
      <c r="Y2002" s="30"/>
      <c r="Z2002" s="30"/>
      <c r="AA2002" s="30"/>
      <c r="AB2002" s="30"/>
      <c r="AC2002" s="30"/>
      <c r="AD2002" s="30"/>
      <c r="AE2002" s="30"/>
      <c r="AF2002" s="30"/>
      <c r="AG2002" s="30"/>
      <c r="AH2002" s="30"/>
      <c r="AI2002" s="30"/>
      <c r="AJ2002" s="30"/>
      <c r="AK2002" s="30"/>
      <c r="AL2002" s="30"/>
      <c r="AM2002" s="30"/>
      <c r="AN2002" s="30"/>
      <c r="AO2002" s="30"/>
      <c r="AP2002" s="30"/>
      <c r="AQ2002" s="30"/>
      <c r="AR2002" s="30"/>
      <c r="AS2002" s="30"/>
      <c r="AT2002" s="30"/>
      <c r="AU2002" s="30"/>
      <c r="AV2002" s="30"/>
      <c r="AW2002" s="30"/>
      <c r="AX2002" s="30"/>
      <c r="AY2002" s="30"/>
      <c r="AZ2002" s="30"/>
      <c r="BA2002" s="30"/>
      <c r="BB2002" s="30"/>
      <c r="BC2002" s="30"/>
      <c r="BD2002" s="30"/>
      <c r="BE2002" s="30"/>
      <c r="BF2002" s="30"/>
      <c r="BG2002" s="30"/>
      <c r="BH2002" s="30"/>
      <c r="BI2002" s="30"/>
      <c r="BJ2002" s="30"/>
      <c r="BK2002" s="30"/>
      <c r="BL2002" s="30"/>
      <c r="BM2002" s="30"/>
      <c r="BN2002" s="30"/>
      <c r="BO2002" s="30"/>
      <c r="BP2002" s="30"/>
      <c r="BQ2002" s="30"/>
      <c r="BR2002" s="30"/>
      <c r="BS2002" s="30"/>
      <c r="BT2002" s="30"/>
      <c r="BU2002" s="30"/>
      <c r="BV2002" s="30"/>
      <c r="BW2002" s="30"/>
      <c r="BX2002" s="30"/>
      <c r="BY2002" s="30"/>
      <c r="BZ2002" s="30"/>
      <c r="CA2002" s="30"/>
      <c r="CB2002" s="30"/>
      <c r="CC2002" s="30"/>
      <c r="CD2002" s="30"/>
      <c r="CE2002" s="30"/>
      <c r="CF2002" s="30"/>
      <c r="CG2002" s="30"/>
      <c r="CH2002" s="30"/>
      <c r="CI2002" s="30"/>
      <c r="CJ2002" s="30"/>
      <c r="CK2002" s="30"/>
      <c r="CL2002" s="30"/>
      <c r="CM2002" s="30"/>
      <c r="CN2002" s="30"/>
      <c r="CO2002" s="30"/>
      <c r="CP2002" s="30"/>
      <c r="CQ2002" s="30"/>
      <c r="CR2002" s="30"/>
    </row>
    <row r="2003" spans="1:184" x14ac:dyDescent="0.25">
      <c r="A2003" s="30"/>
      <c r="B2003" s="30"/>
      <c r="C2003" s="30"/>
      <c r="D2003" s="30"/>
      <c r="E2003" s="30"/>
      <c r="F2003" s="30"/>
      <c r="G2003" s="30"/>
      <c r="H2003" s="30"/>
      <c r="I2003" s="30"/>
      <c r="J2003" s="30"/>
      <c r="K2003" s="30"/>
      <c r="L2003" s="30"/>
      <c r="M2003" s="30"/>
      <c r="N2003" s="30"/>
      <c r="O2003" s="30"/>
      <c r="P2003" s="30"/>
      <c r="Q2003" s="30"/>
      <c r="R2003" s="30"/>
      <c r="S2003" s="30"/>
      <c r="T2003" s="30"/>
      <c r="U2003" s="30"/>
      <c r="V2003" s="30"/>
      <c r="W2003" s="30"/>
      <c r="X2003" s="30"/>
      <c r="Y2003" s="30"/>
      <c r="Z2003" s="30"/>
      <c r="AA2003" s="30"/>
      <c r="AB2003" s="30"/>
      <c r="AC2003" s="30"/>
      <c r="AD2003" s="30"/>
      <c r="AE2003" s="30"/>
      <c r="AF2003" s="30"/>
      <c r="AG2003" s="30"/>
      <c r="AH2003" s="30"/>
      <c r="AI2003" s="30"/>
      <c r="AJ2003" s="30"/>
      <c r="AK2003" s="30"/>
      <c r="AL2003" s="30"/>
      <c r="AM2003" s="30"/>
      <c r="AN2003" s="30"/>
      <c r="AO2003" s="30"/>
      <c r="AP2003" s="30"/>
      <c r="AQ2003" s="30"/>
      <c r="AR2003" s="30"/>
      <c r="AS2003" s="30"/>
      <c r="AT2003" s="30"/>
      <c r="AU2003" s="30"/>
      <c r="AV2003" s="30"/>
      <c r="AW2003" s="30"/>
      <c r="AX2003" s="30"/>
      <c r="AY2003" s="30"/>
      <c r="AZ2003" s="30"/>
      <c r="BA2003" s="30"/>
      <c r="BB2003" s="30"/>
      <c r="BC2003" s="30"/>
      <c r="BD2003" s="30"/>
      <c r="BE2003" s="30"/>
      <c r="BF2003" s="30"/>
      <c r="BG2003" s="30"/>
      <c r="BH2003" s="30"/>
      <c r="BI2003" s="30"/>
      <c r="BJ2003" s="30"/>
      <c r="BK2003" s="30"/>
      <c r="BL2003" s="30"/>
      <c r="BM2003" s="30"/>
      <c r="BN2003" s="30"/>
      <c r="BO2003" s="30"/>
      <c r="BP2003" s="30"/>
      <c r="BQ2003" s="30"/>
      <c r="BR2003" s="30"/>
      <c r="BS2003" s="30"/>
      <c r="BT2003" s="30"/>
      <c r="BU2003" s="30"/>
      <c r="BV2003" s="30"/>
      <c r="BW2003" s="30"/>
      <c r="BX2003" s="30"/>
      <c r="BY2003" s="30"/>
      <c r="BZ2003" s="30"/>
      <c r="CA2003" s="30"/>
      <c r="CB2003" s="30"/>
      <c r="CC2003" s="30"/>
      <c r="CD2003" s="30"/>
      <c r="CE2003" s="30"/>
      <c r="CF2003" s="30"/>
      <c r="CG2003" s="30"/>
      <c r="CH2003" s="30"/>
      <c r="CI2003" s="30"/>
      <c r="CJ2003" s="30"/>
      <c r="CK2003" s="30"/>
      <c r="CL2003" s="30"/>
      <c r="CM2003" s="30"/>
      <c r="CN2003" s="30"/>
      <c r="CO2003" s="30"/>
      <c r="CP2003" s="30"/>
      <c r="CQ2003" s="30"/>
      <c r="CR2003" s="30"/>
    </row>
    <row r="2004" spans="1:184" x14ac:dyDescent="0.25">
      <c r="A2004" s="30"/>
      <c r="B2004" s="30"/>
      <c r="C2004" s="30"/>
      <c r="D2004" s="30"/>
      <c r="E2004" s="30"/>
      <c r="F2004" s="30"/>
      <c r="G2004" s="30"/>
      <c r="H2004" s="30"/>
      <c r="I2004" s="30"/>
      <c r="J2004" s="30"/>
      <c r="K2004" s="30"/>
      <c r="L2004" s="30"/>
      <c r="M2004" s="30"/>
      <c r="N2004" s="30"/>
      <c r="O2004" s="30"/>
      <c r="P2004" s="30"/>
      <c r="Q2004" s="30"/>
      <c r="R2004" s="30"/>
      <c r="S2004" s="30"/>
      <c r="T2004" s="30"/>
      <c r="U2004" s="30"/>
      <c r="V2004" s="30"/>
      <c r="W2004" s="30"/>
      <c r="X2004" s="30"/>
      <c r="Y2004" s="30"/>
      <c r="Z2004" s="30"/>
      <c r="AA2004" s="30"/>
      <c r="AB2004" s="30"/>
      <c r="AC2004" s="30"/>
      <c r="AD2004" s="30"/>
      <c r="AE2004" s="30"/>
      <c r="AF2004" s="30"/>
      <c r="AG2004" s="30"/>
      <c r="AH2004" s="30"/>
      <c r="AI2004" s="30"/>
      <c r="AJ2004" s="30"/>
      <c r="AK2004" s="30"/>
      <c r="AL2004" s="30"/>
      <c r="AM2004" s="30"/>
      <c r="AN2004" s="30"/>
      <c r="AO2004" s="30"/>
      <c r="AP2004" s="30"/>
      <c r="AQ2004" s="30"/>
      <c r="AR2004" s="30"/>
      <c r="AS2004" s="30"/>
      <c r="AT2004" s="30"/>
      <c r="AU2004" s="30"/>
      <c r="AV2004" s="30"/>
      <c r="AW2004" s="30"/>
      <c r="AX2004" s="30"/>
      <c r="AY2004" s="30"/>
      <c r="AZ2004" s="30"/>
      <c r="BA2004" s="30"/>
      <c r="BB2004" s="30"/>
      <c r="BC2004" s="30"/>
      <c r="BD2004" s="30"/>
      <c r="BE2004" s="30"/>
      <c r="BF2004" s="30"/>
      <c r="BG2004" s="30"/>
      <c r="BH2004" s="30"/>
      <c r="BI2004" s="30"/>
      <c r="BJ2004" s="30"/>
      <c r="BK2004" s="30"/>
      <c r="BL2004" s="30"/>
      <c r="BM2004" s="30"/>
      <c r="BN2004" s="30"/>
      <c r="BO2004" s="30"/>
      <c r="BP2004" s="30"/>
      <c r="BQ2004" s="30"/>
      <c r="BR2004" s="30"/>
      <c r="BS2004" s="30"/>
      <c r="BT2004" s="30"/>
      <c r="BU2004" s="30"/>
      <c r="BV2004" s="30"/>
      <c r="BW2004" s="30"/>
      <c r="BX2004" s="30"/>
      <c r="BY2004" s="30"/>
      <c r="BZ2004" s="30"/>
      <c r="CA2004" s="30"/>
      <c r="CB2004" s="30"/>
      <c r="CC2004" s="30"/>
      <c r="CD2004" s="30"/>
      <c r="CE2004" s="30"/>
      <c r="CF2004" s="30"/>
      <c r="CG2004" s="30"/>
      <c r="CH2004" s="30"/>
      <c r="CI2004" s="30"/>
      <c r="CJ2004" s="30"/>
      <c r="CK2004" s="30"/>
      <c r="CL2004" s="30"/>
      <c r="CM2004" s="30"/>
      <c r="CN2004" s="30"/>
      <c r="CO2004" s="30"/>
      <c r="CP2004" s="30"/>
      <c r="CQ2004" s="30"/>
      <c r="CR2004" s="30"/>
    </row>
    <row r="2005" spans="1:184" x14ac:dyDescent="0.25">
      <c r="A2005" s="30" t="s">
        <v>2639</v>
      </c>
      <c r="B2005" s="30" t="s">
        <v>2641</v>
      </c>
      <c r="C2005" s="30" t="s">
        <v>2643</v>
      </c>
      <c r="D2005" s="30" t="s">
        <v>2645</v>
      </c>
      <c r="E2005" s="30" t="s">
        <v>2646</v>
      </c>
      <c r="F2005" s="30" t="s">
        <v>2648</v>
      </c>
      <c r="G2005" s="30" t="s">
        <v>2650</v>
      </c>
      <c r="H2005" s="30" t="s">
        <v>2652</v>
      </c>
      <c r="I2005" s="30" t="s">
        <v>2654</v>
      </c>
      <c r="J2005" s="30" t="s">
        <v>2655</v>
      </c>
      <c r="K2005" s="30" t="s">
        <v>2656</v>
      </c>
      <c r="L2005" s="30" t="s">
        <v>2657</v>
      </c>
      <c r="M2005" s="30" t="s">
        <v>2658</v>
      </c>
      <c r="N2005" s="30" t="s">
        <v>2659</v>
      </c>
      <c r="O2005" s="30" t="s">
        <v>2660</v>
      </c>
      <c r="P2005" s="30" t="s">
        <v>2661</v>
      </c>
      <c r="Q2005" s="30" t="s">
        <v>2662</v>
      </c>
      <c r="R2005" s="30" t="s">
        <v>2664</v>
      </c>
      <c r="S2005" s="30" t="s">
        <v>2665</v>
      </c>
      <c r="T2005" s="30" t="s">
        <v>2667</v>
      </c>
      <c r="U2005" s="30" t="s">
        <v>2668</v>
      </c>
      <c r="V2005" s="30" t="s">
        <v>3005</v>
      </c>
      <c r="W2005" s="30" t="s">
        <v>2672</v>
      </c>
      <c r="X2005" s="30" t="s">
        <v>2673</v>
      </c>
      <c r="Y2005" s="30" t="s">
        <v>2675</v>
      </c>
      <c r="Z2005" s="30" t="s">
        <v>2676</v>
      </c>
      <c r="AA2005" s="30" t="s">
        <v>2678</v>
      </c>
      <c r="AB2005" s="30" t="s">
        <v>2679</v>
      </c>
      <c r="AC2005" s="30" t="s">
        <v>2680</v>
      </c>
      <c r="AD2005" s="30" t="s">
        <v>2682</v>
      </c>
      <c r="AE2005" s="30" t="s">
        <v>2683</v>
      </c>
      <c r="AF2005" s="30" t="s">
        <v>2684</v>
      </c>
      <c r="AG2005" s="30" t="s">
        <v>2686</v>
      </c>
      <c r="AH2005" s="30" t="s">
        <v>2687</v>
      </c>
      <c r="AI2005" s="30" t="s">
        <v>2688</v>
      </c>
      <c r="AJ2005" s="30" t="s">
        <v>2689</v>
      </c>
      <c r="AK2005" s="30" t="s">
        <v>2690</v>
      </c>
      <c r="AL2005" s="30" t="s">
        <v>2691</v>
      </c>
      <c r="AM2005" s="30" t="s">
        <v>2692</v>
      </c>
      <c r="AN2005" s="30" t="s">
        <v>2694</v>
      </c>
      <c r="AO2005" s="30" t="s">
        <v>2695</v>
      </c>
      <c r="AP2005" s="30" t="s">
        <v>2697</v>
      </c>
      <c r="AQ2005" s="30" t="s">
        <v>2698</v>
      </c>
      <c r="AR2005" s="30" t="s">
        <v>2699</v>
      </c>
      <c r="AS2005" s="30" t="s">
        <v>2701</v>
      </c>
      <c r="AT2005" s="30" t="s">
        <v>2703</v>
      </c>
      <c r="AU2005" s="30" t="s">
        <v>2705</v>
      </c>
      <c r="AV2005" s="30" t="s">
        <v>2707</v>
      </c>
      <c r="AW2005" s="30" t="s">
        <v>3006</v>
      </c>
      <c r="AX2005" s="30" t="s">
        <v>2710</v>
      </c>
      <c r="AY2005" s="30" t="s">
        <v>2711</v>
      </c>
      <c r="AZ2005" s="30" t="s">
        <v>2713</v>
      </c>
      <c r="BA2005" s="30" t="s">
        <v>2714</v>
      </c>
      <c r="BB2005" s="30" t="s">
        <v>2715</v>
      </c>
      <c r="BC2005" s="30" t="s">
        <v>2717</v>
      </c>
      <c r="BD2005" s="30" t="s">
        <v>2718</v>
      </c>
      <c r="BE2005" s="30" t="s">
        <v>2719</v>
      </c>
      <c r="BF2005" s="30" t="s">
        <v>2721</v>
      </c>
      <c r="BG2005" s="30" t="s">
        <v>2722</v>
      </c>
      <c r="BH2005" s="30" t="s">
        <v>2724</v>
      </c>
      <c r="BI2005" s="30" t="s">
        <v>2725</v>
      </c>
      <c r="BJ2005" s="30" t="s">
        <v>2726</v>
      </c>
      <c r="BK2005" s="30" t="s">
        <v>2727</v>
      </c>
      <c r="BL2005" s="30" t="s">
        <v>2728</v>
      </c>
      <c r="BM2005" s="30" t="s">
        <v>2729</v>
      </c>
      <c r="BN2005" s="30" t="s">
        <v>2730</v>
      </c>
      <c r="BO2005" s="30" t="s">
        <v>2731</v>
      </c>
      <c r="BP2005" s="30" t="s">
        <v>2732</v>
      </c>
      <c r="BQ2005" s="30" t="s">
        <v>2733</v>
      </c>
      <c r="BR2005" s="30" t="s">
        <v>2735</v>
      </c>
      <c r="BS2005" s="30" t="s">
        <v>2736</v>
      </c>
      <c r="BT2005" s="30" t="s">
        <v>2737</v>
      </c>
      <c r="BU2005" s="30" t="s">
        <v>2738</v>
      </c>
      <c r="BV2005" s="30" t="s">
        <v>2739</v>
      </c>
      <c r="BW2005" s="30" t="s">
        <v>2740</v>
      </c>
      <c r="BX2005" s="30" t="s">
        <v>2741</v>
      </c>
      <c r="BY2005" s="30" t="s">
        <v>2742</v>
      </c>
      <c r="BZ2005" s="30" t="s">
        <v>2743</v>
      </c>
      <c r="CA2005" s="30" t="s">
        <v>2744</v>
      </c>
      <c r="CB2005" s="30" t="s">
        <v>2745</v>
      </c>
      <c r="CC2005" s="30" t="s">
        <v>2746</v>
      </c>
      <c r="CD2005" s="30" t="s">
        <v>2747</v>
      </c>
      <c r="CE2005" s="30" t="s">
        <v>2748</v>
      </c>
      <c r="CF2005" s="30" t="s">
        <v>2749</v>
      </c>
      <c r="CG2005" s="30" t="s">
        <v>2750</v>
      </c>
      <c r="CH2005" s="30" t="s">
        <v>2751</v>
      </c>
      <c r="CI2005" s="30" t="s">
        <v>2753</v>
      </c>
      <c r="CJ2005" s="30" t="s">
        <v>2755</v>
      </c>
      <c r="CK2005" s="30" t="s">
        <v>2756</v>
      </c>
      <c r="CL2005" s="30" t="s">
        <v>2757</v>
      </c>
      <c r="CM2005" s="30" t="s">
        <v>2759</v>
      </c>
      <c r="CN2005" s="30" t="s">
        <v>2761</v>
      </c>
      <c r="CO2005" s="30" t="s">
        <v>2763</v>
      </c>
      <c r="CP2005" s="30" t="s">
        <v>2765</v>
      </c>
      <c r="CQ2005" s="30" t="s">
        <v>3007</v>
      </c>
      <c r="CR2005" s="30" t="s">
        <v>2769</v>
      </c>
      <c r="CS2005" s="208" t="s">
        <v>2770</v>
      </c>
      <c r="CT2005" s="208" t="s">
        <v>2772</v>
      </c>
      <c r="CU2005" s="208" t="s">
        <v>2773</v>
      </c>
      <c r="CV2005" s="208" t="s">
        <v>2775</v>
      </c>
      <c r="CW2005" s="208" t="s">
        <v>2776</v>
      </c>
      <c r="CX2005" s="208" t="s">
        <v>2777</v>
      </c>
      <c r="CY2005" s="208" t="s">
        <v>2778</v>
      </c>
      <c r="CZ2005" s="208" t="s">
        <v>2779</v>
      </c>
      <c r="DA2005" s="208" t="s">
        <v>2781</v>
      </c>
      <c r="DB2005" s="208" t="s">
        <v>2782</v>
      </c>
      <c r="DC2005" s="208" t="s">
        <v>2784</v>
      </c>
      <c r="DD2005" s="208" t="s">
        <v>2785</v>
      </c>
      <c r="DE2005" s="208" t="s">
        <v>2786</v>
      </c>
      <c r="DF2005" s="208" t="s">
        <v>2788</v>
      </c>
      <c r="DG2005" s="208" t="s">
        <v>2789</v>
      </c>
      <c r="DH2005" s="208" t="s">
        <v>2790</v>
      </c>
      <c r="DI2005" s="208" t="s">
        <v>2791</v>
      </c>
      <c r="DJ2005" s="208" t="s">
        <v>2793</v>
      </c>
      <c r="DK2005" s="208" t="s">
        <v>2794</v>
      </c>
      <c r="DL2005" s="208" t="s">
        <v>2795</v>
      </c>
      <c r="DM2005" s="208" t="s">
        <v>2796</v>
      </c>
      <c r="DN2005" s="208" t="s">
        <v>2798</v>
      </c>
      <c r="DO2005" s="208" t="s">
        <v>2799</v>
      </c>
      <c r="DP2005" s="208" t="s">
        <v>2801</v>
      </c>
      <c r="DQ2005" s="208" t="s">
        <v>2802</v>
      </c>
      <c r="DR2005" s="208" t="s">
        <v>2803</v>
      </c>
      <c r="DS2005" s="208" t="s">
        <v>2805</v>
      </c>
      <c r="DT2005" s="208" t="s">
        <v>2806</v>
      </c>
      <c r="DU2005" s="208" t="s">
        <v>2808</v>
      </c>
      <c r="DV2005" s="208" t="s">
        <v>2809</v>
      </c>
      <c r="DW2005" s="208" t="s">
        <v>2811</v>
      </c>
      <c r="DX2005" s="208" t="s">
        <v>3008</v>
      </c>
      <c r="DY2005" s="208" t="s">
        <v>2813</v>
      </c>
      <c r="DZ2005" s="208" t="s">
        <v>2814</v>
      </c>
      <c r="EA2005" s="208" t="s">
        <v>2815</v>
      </c>
      <c r="EB2005" s="208" t="s">
        <v>2816</v>
      </c>
      <c r="EC2005" s="208" t="s">
        <v>2817</v>
      </c>
      <c r="ED2005" s="208" t="s">
        <v>2818</v>
      </c>
      <c r="EE2005" s="208" t="s">
        <v>2819</v>
      </c>
      <c r="EF2005" s="208" t="s">
        <v>2820</v>
      </c>
      <c r="EG2005" s="208" t="s">
        <v>2821</v>
      </c>
      <c r="EH2005" s="208" t="s">
        <v>2823</v>
      </c>
      <c r="EI2005" s="208" t="s">
        <v>2824</v>
      </c>
      <c r="EJ2005" s="208" t="s">
        <v>2825</v>
      </c>
      <c r="EK2005" s="208" t="s">
        <v>2826</v>
      </c>
      <c r="EL2005" s="208" t="s">
        <v>2827</v>
      </c>
      <c r="EM2005" s="208" t="s">
        <v>2828</v>
      </c>
      <c r="EN2005" s="208" t="s">
        <v>2830</v>
      </c>
      <c r="EO2005" s="208" t="s">
        <v>2831</v>
      </c>
      <c r="EP2005" s="208" t="s">
        <v>2832</v>
      </c>
      <c r="EQ2005" s="208" t="s">
        <v>2833</v>
      </c>
      <c r="ER2005" s="208" t="s">
        <v>2834</v>
      </c>
      <c r="ES2005" s="208" t="s">
        <v>2835</v>
      </c>
      <c r="ET2005" s="208" t="s">
        <v>2836</v>
      </c>
      <c r="EU2005" s="208" t="s">
        <v>2837</v>
      </c>
      <c r="EV2005" s="208" t="s">
        <v>2838</v>
      </c>
      <c r="EW2005" s="208" t="s">
        <v>2839</v>
      </c>
      <c r="EX2005" s="208" t="s">
        <v>2840</v>
      </c>
      <c r="EY2005" s="208" t="s">
        <v>2841</v>
      </c>
      <c r="EZ2005" s="208" t="s">
        <v>2842</v>
      </c>
      <c r="FA2005" s="208" t="s">
        <v>2843</v>
      </c>
      <c r="FB2005" s="208" t="s">
        <v>2844</v>
      </c>
      <c r="FC2005" s="208" t="s">
        <v>2845</v>
      </c>
      <c r="FD2005" s="208" t="s">
        <v>2846</v>
      </c>
      <c r="FE2005" s="208" t="s">
        <v>2847</v>
      </c>
      <c r="FF2005" s="208" t="s">
        <v>2848</v>
      </c>
      <c r="FG2005" s="208" t="s">
        <v>2849</v>
      </c>
      <c r="FH2005" s="208" t="s">
        <v>2851</v>
      </c>
      <c r="FI2005" s="208" t="s">
        <v>2852</v>
      </c>
      <c r="FJ2005" s="208" t="s">
        <v>2853</v>
      </c>
      <c r="FK2005" s="208" t="s">
        <v>2854</v>
      </c>
      <c r="FL2005" s="208" t="s">
        <v>2856</v>
      </c>
      <c r="FM2005" s="208" t="s">
        <v>2858</v>
      </c>
      <c r="FN2005" s="208" t="s">
        <v>2859</v>
      </c>
      <c r="FO2005" s="208" t="s">
        <v>2860</v>
      </c>
      <c r="FP2005" s="208" t="s">
        <v>2862</v>
      </c>
      <c r="FQ2005" s="208" t="s">
        <v>3009</v>
      </c>
      <c r="FR2005" s="208" t="s">
        <v>2864</v>
      </c>
      <c r="FS2005" s="208" t="s">
        <v>2865</v>
      </c>
      <c r="FT2005" s="208" t="s">
        <v>2866</v>
      </c>
      <c r="FU2005" s="208" t="s">
        <v>2868</v>
      </c>
      <c r="FV2005" s="208" t="s">
        <v>3010</v>
      </c>
      <c r="FW2005" s="208" t="s">
        <v>2870</v>
      </c>
      <c r="FX2005" s="208" t="s">
        <v>2871</v>
      </c>
      <c r="FY2005" s="208" t="s">
        <v>2872</v>
      </c>
      <c r="FZ2005" s="208" t="s">
        <v>2873</v>
      </c>
      <c r="GA2005" s="208" t="s">
        <v>2874</v>
      </c>
      <c r="GB2005" s="208" t="s">
        <v>2875</v>
      </c>
    </row>
    <row r="2006" spans="1:184" x14ac:dyDescent="0.25">
      <c r="A2006" s="30" t="s">
        <v>517</v>
      </c>
      <c r="B2006" s="30" t="s">
        <v>1544</v>
      </c>
      <c r="C2006" s="30" t="s">
        <v>500</v>
      </c>
      <c r="D2006" s="30" t="s">
        <v>1585</v>
      </c>
      <c r="E2006" s="30" t="s">
        <v>1568</v>
      </c>
      <c r="F2006" s="30" t="s">
        <v>1570</v>
      </c>
      <c r="G2006" s="30" t="s">
        <v>1573</v>
      </c>
      <c r="H2006" s="30" t="s">
        <v>1576</v>
      </c>
      <c r="I2006" s="30" t="s">
        <v>1601</v>
      </c>
      <c r="J2006" s="30" t="s">
        <v>1603</v>
      </c>
      <c r="K2006" s="30" t="s">
        <v>130</v>
      </c>
      <c r="L2006" s="30" t="s">
        <v>1613</v>
      </c>
      <c r="M2006" s="30" t="s">
        <v>317</v>
      </c>
      <c r="N2006" s="30" t="s">
        <v>1650</v>
      </c>
      <c r="O2006" s="30" t="s">
        <v>1669</v>
      </c>
      <c r="P2006" s="30" t="s">
        <v>1680</v>
      </c>
      <c r="Q2006" s="30" t="s">
        <v>626</v>
      </c>
      <c r="R2006" s="30" t="s">
        <v>1588</v>
      </c>
      <c r="S2006" s="30" t="s">
        <v>1706</v>
      </c>
      <c r="T2006" s="30" t="s">
        <v>1714</v>
      </c>
      <c r="U2006" s="30" t="s">
        <v>1662</v>
      </c>
      <c r="V2006" s="30" t="s">
        <v>1660</v>
      </c>
      <c r="W2006" s="30" t="s">
        <v>1630</v>
      </c>
      <c r="X2006" s="30" t="s">
        <v>1223</v>
      </c>
      <c r="Y2006" s="30" t="s">
        <v>1737</v>
      </c>
      <c r="Z2006" s="30" t="s">
        <v>1741</v>
      </c>
      <c r="AA2006" s="30" t="s">
        <v>1747</v>
      </c>
      <c r="AB2006" s="30" t="s">
        <v>1755</v>
      </c>
      <c r="AC2006" s="30" t="s">
        <v>1758</v>
      </c>
      <c r="AD2006" s="30" t="s">
        <v>1790</v>
      </c>
      <c r="AE2006" s="30" t="s">
        <v>1793</v>
      </c>
      <c r="AF2006" s="30" t="s">
        <v>1804</v>
      </c>
      <c r="AG2006" s="30" t="s">
        <v>1589</v>
      </c>
      <c r="AH2006" s="30" t="s">
        <v>1826</v>
      </c>
      <c r="AI2006" s="30" t="s">
        <v>1591</v>
      </c>
      <c r="AJ2006" s="30" t="s">
        <v>1841</v>
      </c>
      <c r="AK2006" s="30" t="s">
        <v>1719</v>
      </c>
      <c r="AL2006" s="30" t="s">
        <v>1770</v>
      </c>
      <c r="AM2006" s="30" t="s">
        <v>1872</v>
      </c>
      <c r="AN2006" s="30" t="s">
        <v>519</v>
      </c>
      <c r="AO2006" s="30" t="s">
        <v>1909</v>
      </c>
      <c r="AP2006" s="30" t="s">
        <v>1925</v>
      </c>
      <c r="AQ2006" s="30" t="s">
        <v>1929</v>
      </c>
      <c r="AR2006" s="30" t="s">
        <v>1935</v>
      </c>
      <c r="AS2006" s="30" t="s">
        <v>1941</v>
      </c>
      <c r="AT2006" s="30" t="s">
        <v>1952</v>
      </c>
      <c r="AU2006" s="30" t="s">
        <v>1957</v>
      </c>
      <c r="AV2006" s="30" t="s">
        <v>1959</v>
      </c>
      <c r="AW2006" s="30" t="s">
        <v>1636</v>
      </c>
      <c r="AX2006" s="30" t="s">
        <v>509</v>
      </c>
      <c r="AY2006" s="30" t="s">
        <v>18</v>
      </c>
      <c r="AZ2006" s="30" t="s">
        <v>8</v>
      </c>
      <c r="BA2006" s="30" t="s">
        <v>515</v>
      </c>
      <c r="BB2006" s="30" t="s">
        <v>1590</v>
      </c>
      <c r="BC2006" s="30" t="s">
        <v>30</v>
      </c>
      <c r="BD2006" s="30" t="s">
        <v>1631</v>
      </c>
      <c r="BE2006" s="30" t="s">
        <v>49</v>
      </c>
      <c r="BF2006" s="30" t="s">
        <v>459</v>
      </c>
      <c r="BG2006" s="30" t="s">
        <v>1667</v>
      </c>
      <c r="BH2006" s="30" t="s">
        <v>61</v>
      </c>
      <c r="BI2006" s="30" t="s">
        <v>71</v>
      </c>
      <c r="BJ2006" s="30" t="s">
        <v>75</v>
      </c>
      <c r="BK2006" s="30" t="s">
        <v>80</v>
      </c>
      <c r="BL2006" s="30" t="s">
        <v>1821</v>
      </c>
      <c r="BM2006" s="30" t="s">
        <v>108</v>
      </c>
      <c r="BN2006" s="30" t="s">
        <v>1639</v>
      </c>
      <c r="BO2006" s="30" t="s">
        <v>1638</v>
      </c>
      <c r="BP2006" s="30" t="s">
        <v>511</v>
      </c>
      <c r="BQ2006" s="30" t="s">
        <v>162</v>
      </c>
      <c r="BR2006" s="30" t="s">
        <v>141</v>
      </c>
      <c r="BS2006" s="30" t="s">
        <v>136</v>
      </c>
      <c r="BT2006" s="30" t="s">
        <v>1653</v>
      </c>
      <c r="BU2006" s="30" t="s">
        <v>1746</v>
      </c>
      <c r="BV2006" s="30" t="s">
        <v>207</v>
      </c>
      <c r="BW2006" s="30" t="s">
        <v>214</v>
      </c>
      <c r="BX2006" s="30" t="s">
        <v>240</v>
      </c>
      <c r="BY2006" s="30" t="s">
        <v>1711</v>
      </c>
      <c r="BZ2006" s="30" t="s">
        <v>1931</v>
      </c>
      <c r="CA2006" s="30" t="s">
        <v>281</v>
      </c>
      <c r="CB2006" s="30" t="s">
        <v>1565</v>
      </c>
      <c r="CC2006" s="30" t="s">
        <v>291</v>
      </c>
      <c r="CD2006" s="30" t="s">
        <v>293</v>
      </c>
      <c r="CE2006" s="30" t="s">
        <v>1064</v>
      </c>
      <c r="CF2006" s="30" t="s">
        <v>308</v>
      </c>
      <c r="CG2006" s="30" t="s">
        <v>329</v>
      </c>
      <c r="CH2006" s="30" t="s">
        <v>333</v>
      </c>
      <c r="CI2006" s="30" t="s">
        <v>338</v>
      </c>
      <c r="CJ2006" s="30" t="s">
        <v>201</v>
      </c>
      <c r="CK2006" s="30" t="s">
        <v>361</v>
      </c>
      <c r="CL2006" s="30" t="s">
        <v>363</v>
      </c>
      <c r="CM2006" s="30" t="s">
        <v>1561</v>
      </c>
      <c r="CN2006" s="30" t="s">
        <v>450</v>
      </c>
      <c r="CO2006" s="30" t="s">
        <v>374</v>
      </c>
      <c r="CP2006" s="30" t="s">
        <v>421</v>
      </c>
      <c r="CQ2006" s="30" t="s">
        <v>1767</v>
      </c>
      <c r="CR2006" s="30" t="s">
        <v>436</v>
      </c>
      <c r="CS2006" s="201" t="s">
        <v>441</v>
      </c>
      <c r="CT2006" s="201" t="s">
        <v>447</v>
      </c>
      <c r="CU2006" s="201" t="s">
        <v>462</v>
      </c>
      <c r="CV2006" s="201" t="s">
        <v>1066</v>
      </c>
      <c r="CW2006" s="201" t="s">
        <v>1583</v>
      </c>
      <c r="CX2006" s="201" t="s">
        <v>415</v>
      </c>
      <c r="CY2006" s="201" t="s">
        <v>1656</v>
      </c>
      <c r="CZ2006" s="201" t="s">
        <v>1104</v>
      </c>
      <c r="DA2006" s="201" t="s">
        <v>1110</v>
      </c>
      <c r="DB2006" s="201" t="s">
        <v>1598</v>
      </c>
      <c r="DC2006" s="201" t="s">
        <v>1134</v>
      </c>
      <c r="DD2006" s="201" t="s">
        <v>1165</v>
      </c>
      <c r="DE2006" s="201" t="s">
        <v>1170</v>
      </c>
      <c r="DF2006" s="201" t="s">
        <v>1177</v>
      </c>
      <c r="DG2006" s="201" t="s">
        <v>1541</v>
      </c>
      <c r="DH2006" s="201" t="s">
        <v>1197</v>
      </c>
      <c r="DI2006" s="201" t="s">
        <v>1641</v>
      </c>
      <c r="DJ2006" s="201" t="s">
        <v>1595</v>
      </c>
      <c r="DK2006" s="201" t="s">
        <v>1235</v>
      </c>
      <c r="DL2006" s="201" t="s">
        <v>1933</v>
      </c>
      <c r="DM2006" s="201" t="s">
        <v>1921</v>
      </c>
      <c r="DN2006" s="201" t="s">
        <v>1686</v>
      </c>
      <c r="DO2006" s="201" t="s">
        <v>1648</v>
      </c>
      <c r="DP2006" s="201" t="s">
        <v>1803</v>
      </c>
      <c r="DQ2006" s="201" t="s">
        <v>1490</v>
      </c>
      <c r="DR2006" s="201" t="s">
        <v>1286</v>
      </c>
      <c r="DS2006" s="201" t="s">
        <v>1786</v>
      </c>
      <c r="DT2006" s="201" t="s">
        <v>1334</v>
      </c>
      <c r="DU2006" s="201" t="s">
        <v>1349</v>
      </c>
      <c r="DV2006" s="201" t="s">
        <v>1374</v>
      </c>
      <c r="DW2006" s="201" t="s">
        <v>1376</v>
      </c>
      <c r="DX2006" s="201" t="s">
        <v>96</v>
      </c>
      <c r="DY2006" s="201" t="s">
        <v>66</v>
      </c>
      <c r="DZ2006" s="201" t="s">
        <v>1408</v>
      </c>
      <c r="EA2006" s="201" t="s">
        <v>1425</v>
      </c>
      <c r="EB2006" s="201" t="s">
        <v>1444</v>
      </c>
      <c r="EC2006" s="201" t="s">
        <v>1417</v>
      </c>
      <c r="ED2006" s="201" t="s">
        <v>245</v>
      </c>
      <c r="EE2006" s="201" t="s">
        <v>1955</v>
      </c>
      <c r="EF2006" s="201" t="s">
        <v>1451</v>
      </c>
      <c r="EG2006" s="201" t="s">
        <v>1452</v>
      </c>
      <c r="EH2006" s="201" t="s">
        <v>1637</v>
      </c>
      <c r="EI2006" s="201" t="s">
        <v>1473</v>
      </c>
      <c r="EJ2006" s="201" t="s">
        <v>1485</v>
      </c>
      <c r="EK2006" s="201" t="s">
        <v>1487</v>
      </c>
      <c r="EL2006" s="201" t="s">
        <v>1665</v>
      </c>
      <c r="EM2006" s="201" t="s">
        <v>507</v>
      </c>
      <c r="EN2006" s="201" t="s">
        <v>1401</v>
      </c>
      <c r="EO2006" s="201" t="s">
        <v>1531</v>
      </c>
      <c r="EP2006" s="201" t="s">
        <v>1643</v>
      </c>
      <c r="EQ2006" s="201" t="s">
        <v>400</v>
      </c>
      <c r="ER2006" s="201" t="s">
        <v>3011</v>
      </c>
      <c r="ES2006" s="201" t="s">
        <v>677</v>
      </c>
      <c r="ET2006" s="201" t="s">
        <v>577</v>
      </c>
      <c r="EU2006" s="201" t="s">
        <v>579</v>
      </c>
      <c r="EV2006" s="201" t="s">
        <v>582</v>
      </c>
      <c r="EW2006" s="201" t="s">
        <v>605</v>
      </c>
      <c r="EX2006" s="201" t="s">
        <v>612</v>
      </c>
      <c r="EY2006" s="201" t="s">
        <v>623</v>
      </c>
      <c r="EZ2006" s="201" t="s">
        <v>1593</v>
      </c>
      <c r="FA2006" s="201" t="s">
        <v>659</v>
      </c>
      <c r="FB2006" s="201" t="s">
        <v>683</v>
      </c>
      <c r="FC2006" s="201" t="s">
        <v>1566</v>
      </c>
      <c r="FD2006" s="201" t="s">
        <v>1335</v>
      </c>
      <c r="FE2006" s="201" t="s">
        <v>299</v>
      </c>
      <c r="FF2006" s="201" t="s">
        <v>719</v>
      </c>
      <c r="FG2006" s="201" t="s">
        <v>1710</v>
      </c>
      <c r="FH2006" s="201" t="s">
        <v>747</v>
      </c>
      <c r="FI2006" s="201" t="s">
        <v>757</v>
      </c>
      <c r="FJ2006" s="201" t="s">
        <v>1635</v>
      </c>
      <c r="FK2006" s="201" t="s">
        <v>58</v>
      </c>
      <c r="FL2006" s="201" t="s">
        <v>1634</v>
      </c>
      <c r="FM2006" s="201" t="s">
        <v>822</v>
      </c>
      <c r="FN2006" s="201" t="s">
        <v>853</v>
      </c>
      <c r="FO2006" s="201" t="s">
        <v>213</v>
      </c>
      <c r="FP2006" s="201" t="s">
        <v>152</v>
      </c>
      <c r="FQ2006" s="201" t="s">
        <v>874</v>
      </c>
      <c r="FR2006" s="201" t="s">
        <v>1302</v>
      </c>
      <c r="FS2006" s="201" t="s">
        <v>884</v>
      </c>
      <c r="FT2006" s="201" t="s">
        <v>1850</v>
      </c>
      <c r="FU2006" s="201" t="s">
        <v>6</v>
      </c>
      <c r="FV2006" s="201" t="s">
        <v>914</v>
      </c>
      <c r="FW2006" s="201" t="s">
        <v>920</v>
      </c>
      <c r="FX2006" s="201" t="s">
        <v>251</v>
      </c>
      <c r="FY2006" s="201" t="s">
        <v>1886</v>
      </c>
      <c r="FZ2006" s="201" t="s">
        <v>939</v>
      </c>
      <c r="GA2006" s="201" t="s">
        <v>1731</v>
      </c>
      <c r="GB2006" s="201" t="s">
        <v>433</v>
      </c>
    </row>
    <row r="2007" spans="1:184" x14ac:dyDescent="0.25">
      <c r="A2007" s="30" t="s">
        <v>1542</v>
      </c>
      <c r="B2007" s="30" t="s">
        <v>1563</v>
      </c>
      <c r="C2007" s="30" t="s">
        <v>1559</v>
      </c>
      <c r="D2007" s="30" t="s">
        <v>1596</v>
      </c>
      <c r="E2007" s="30" t="s">
        <v>1569</v>
      </c>
      <c r="F2007" s="30" t="s">
        <v>1571</v>
      </c>
      <c r="G2007" s="30" t="s">
        <v>1574</v>
      </c>
      <c r="H2007" s="30" t="s">
        <v>1577</v>
      </c>
      <c r="I2007" s="30" t="s">
        <v>1383</v>
      </c>
      <c r="J2007" s="30" t="s">
        <v>1604</v>
      </c>
      <c r="K2007" s="30" t="s">
        <v>131</v>
      </c>
      <c r="L2007" s="30" t="s">
        <v>1616</v>
      </c>
      <c r="M2007" s="30" t="s">
        <v>320</v>
      </c>
      <c r="N2007" s="30" t="s">
        <v>1651</v>
      </c>
      <c r="O2007" s="30" t="s">
        <v>1671</v>
      </c>
      <c r="P2007" s="30" t="s">
        <v>1681</v>
      </c>
      <c r="Q2007" s="30" t="s">
        <v>627</v>
      </c>
      <c r="R2007" s="30" t="s">
        <v>1600</v>
      </c>
      <c r="S2007" s="30" t="s">
        <v>1707</v>
      </c>
      <c r="T2007" s="30" t="s">
        <v>1715</v>
      </c>
      <c r="U2007" s="30" t="s">
        <v>1716</v>
      </c>
      <c r="V2007" s="30" t="s">
        <v>1728</v>
      </c>
      <c r="W2007" s="30" t="s">
        <v>1733</v>
      </c>
      <c r="X2007" s="30" t="s">
        <v>1224</v>
      </c>
      <c r="Y2007" s="30" t="s">
        <v>1739</v>
      </c>
      <c r="Z2007" s="30" t="s">
        <v>1742</v>
      </c>
      <c r="AA2007" s="30" t="s">
        <v>1748</v>
      </c>
      <c r="AB2007" s="30" t="s">
        <v>1756</v>
      </c>
      <c r="AC2007" s="30" t="s">
        <v>1759</v>
      </c>
      <c r="AD2007" s="30" t="s">
        <v>3012</v>
      </c>
      <c r="AE2007" s="30" t="s">
        <v>1797</v>
      </c>
      <c r="AF2007" s="30" t="s">
        <v>1805</v>
      </c>
      <c r="AG2007" s="30" t="s">
        <v>1763</v>
      </c>
      <c r="AH2007" s="30" t="s">
        <v>1827</v>
      </c>
      <c r="AI2007" s="30" t="s">
        <v>1606</v>
      </c>
      <c r="AJ2007" s="30" t="s">
        <v>1842</v>
      </c>
      <c r="AK2007" s="30" t="s">
        <v>1760</v>
      </c>
      <c r="AL2007" s="30" t="s">
        <v>1853</v>
      </c>
      <c r="AM2007" s="30" t="s">
        <v>3012</v>
      </c>
      <c r="AN2007" s="30" t="s">
        <v>1554</v>
      </c>
      <c r="AO2007" s="30" t="s">
        <v>1910</v>
      </c>
      <c r="AP2007" s="30" t="s">
        <v>1074</v>
      </c>
      <c r="AQ2007" s="30" t="s">
        <v>1934</v>
      </c>
      <c r="AR2007" s="30" t="s">
        <v>1936</v>
      </c>
      <c r="AS2007" s="30" t="s">
        <v>1942</v>
      </c>
      <c r="AT2007" s="30" t="s">
        <v>1953</v>
      </c>
      <c r="AU2007" s="30" t="s">
        <v>1958</v>
      </c>
      <c r="AV2007" s="30" t="s">
        <v>1960</v>
      </c>
      <c r="AW2007" s="30" t="s">
        <v>1783</v>
      </c>
      <c r="AX2007" s="30" t="s">
        <v>513</v>
      </c>
      <c r="AY2007" s="30" t="s">
        <v>1526</v>
      </c>
      <c r="AZ2007" s="30" t="s">
        <v>9</v>
      </c>
      <c r="BA2007" s="30" t="s">
        <v>1556</v>
      </c>
      <c r="BB2007" s="30" t="s">
        <v>28</v>
      </c>
      <c r="BC2007" s="30" t="s">
        <v>31</v>
      </c>
      <c r="BD2007" s="30" t="s">
        <v>1647</v>
      </c>
      <c r="BE2007" s="30" t="s">
        <v>173</v>
      </c>
      <c r="BF2007" s="30" t="s">
        <v>460</v>
      </c>
      <c r="BG2007" s="30" t="s">
        <v>55</v>
      </c>
      <c r="BH2007" s="30" t="s">
        <v>64</v>
      </c>
      <c r="BI2007" s="30" t="s">
        <v>72</v>
      </c>
      <c r="BJ2007" s="30" t="s">
        <v>76</v>
      </c>
      <c r="BK2007" s="30" t="s">
        <v>81</v>
      </c>
      <c r="BL2007" s="30" t="s">
        <v>1831</v>
      </c>
      <c r="BM2007" s="30" t="s">
        <v>3012</v>
      </c>
      <c r="BN2007" s="30" t="s">
        <v>103</v>
      </c>
      <c r="BO2007" s="30" t="s">
        <v>1884</v>
      </c>
      <c r="BP2007" s="30" t="s">
        <v>1597</v>
      </c>
      <c r="BQ2007" s="30" t="s">
        <v>163</v>
      </c>
      <c r="BR2007" s="30" t="s">
        <v>144</v>
      </c>
      <c r="BS2007" s="30" t="s">
        <v>137</v>
      </c>
      <c r="BT2007" s="30" t="s">
        <v>247</v>
      </c>
      <c r="BU2007" s="30" t="s">
        <v>1861</v>
      </c>
      <c r="BV2007" s="30" t="s">
        <v>208</v>
      </c>
      <c r="BW2007" s="30" t="s">
        <v>215</v>
      </c>
      <c r="BX2007" s="30" t="s">
        <v>241</v>
      </c>
      <c r="BY2007" s="30" t="s">
        <v>1752</v>
      </c>
      <c r="BZ2007" s="30" t="s">
        <v>268</v>
      </c>
      <c r="CA2007" s="30" t="s">
        <v>1474</v>
      </c>
      <c r="CB2007" s="30" t="s">
        <v>1622</v>
      </c>
      <c r="CC2007" s="30" t="s">
        <v>292</v>
      </c>
      <c r="CD2007" s="30" t="s">
        <v>294</v>
      </c>
      <c r="CE2007" s="30" t="s">
        <v>3012</v>
      </c>
      <c r="CF2007" s="30" t="s">
        <v>309</v>
      </c>
      <c r="CG2007" s="30" t="s">
        <v>330</v>
      </c>
      <c r="CH2007" s="30" t="s">
        <v>335</v>
      </c>
      <c r="CI2007" s="30" t="s">
        <v>339</v>
      </c>
      <c r="CJ2007" s="30" t="s">
        <v>355</v>
      </c>
      <c r="CK2007" s="30" t="s">
        <v>362</v>
      </c>
      <c r="CL2007" s="30" t="s">
        <v>364</v>
      </c>
      <c r="CM2007" s="30" t="s">
        <v>1575</v>
      </c>
      <c r="CN2007" s="30" t="s">
        <v>1098</v>
      </c>
      <c r="CO2007" s="30" t="s">
        <v>413</v>
      </c>
      <c r="CP2007" s="30" t="s">
        <v>422</v>
      </c>
      <c r="CQ2007" s="30" t="s">
        <v>332</v>
      </c>
      <c r="CR2007" s="30" t="s">
        <v>437</v>
      </c>
      <c r="CS2007" s="201" t="s">
        <v>442</v>
      </c>
      <c r="CT2007" s="201" t="s">
        <v>448</v>
      </c>
      <c r="CU2007" s="201" t="s">
        <v>463</v>
      </c>
      <c r="CV2007" s="201" t="s">
        <v>1067</v>
      </c>
      <c r="CW2007" s="201" t="s">
        <v>1072</v>
      </c>
      <c r="CX2007" s="201" t="s">
        <v>1080</v>
      </c>
      <c r="CY2007" s="201" t="s">
        <v>1100</v>
      </c>
      <c r="CZ2007" s="201" t="s">
        <v>1106</v>
      </c>
      <c r="DA2007" s="201" t="s">
        <v>1111</v>
      </c>
      <c r="DB2007" s="201" t="s">
        <v>1789</v>
      </c>
      <c r="DC2007" s="201" t="s">
        <v>1135</v>
      </c>
      <c r="DD2007" s="201" t="s">
        <v>1166</v>
      </c>
      <c r="DE2007" s="201" t="s">
        <v>1171</v>
      </c>
      <c r="DF2007" s="201" t="s">
        <v>1178</v>
      </c>
      <c r="DG2007" s="201" t="s">
        <v>1552</v>
      </c>
      <c r="DH2007" s="201" t="s">
        <v>1198</v>
      </c>
      <c r="DI2007" s="201" t="s">
        <v>1217</v>
      </c>
      <c r="DJ2007" s="201" t="s">
        <v>1694</v>
      </c>
      <c r="DK2007" s="201" t="s">
        <v>1236</v>
      </c>
      <c r="DL2007" s="201" t="s">
        <v>1250</v>
      </c>
      <c r="DM2007" s="201" t="s">
        <v>48</v>
      </c>
      <c r="DN2007" s="201" t="s">
        <v>1743</v>
      </c>
      <c r="DO2007" s="201" t="s">
        <v>1906</v>
      </c>
      <c r="DP2007" s="201" t="s">
        <v>1889</v>
      </c>
      <c r="DQ2007" s="201" t="s">
        <v>950</v>
      </c>
      <c r="DR2007" s="201" t="s">
        <v>1287</v>
      </c>
      <c r="DS2007" s="201" t="s">
        <v>1787</v>
      </c>
      <c r="DT2007" s="201" t="s">
        <v>851</v>
      </c>
      <c r="DU2007" s="201" t="s">
        <v>1350</v>
      </c>
      <c r="DV2007" s="201" t="s">
        <v>1375</v>
      </c>
      <c r="DW2007" s="201" t="s">
        <v>1377</v>
      </c>
      <c r="DX2007" s="201" t="s">
        <v>97</v>
      </c>
      <c r="DY2007" s="201" t="s">
        <v>267</v>
      </c>
      <c r="DZ2007" s="201" t="s">
        <v>1409</v>
      </c>
      <c r="EA2007" s="201" t="s">
        <v>1426</v>
      </c>
      <c r="EB2007" s="201" t="s">
        <v>1445</v>
      </c>
      <c r="EC2007" s="201" t="s">
        <v>1418</v>
      </c>
      <c r="ED2007" s="201" t="s">
        <v>1446</v>
      </c>
      <c r="EE2007" s="201" t="s">
        <v>129</v>
      </c>
      <c r="EF2007" s="201" t="s">
        <v>1523</v>
      </c>
      <c r="EG2007" s="201" t="s">
        <v>1453</v>
      </c>
      <c r="EH2007" s="201" t="s">
        <v>1649</v>
      </c>
      <c r="EI2007" s="201" t="s">
        <v>1477</v>
      </c>
      <c r="EJ2007" s="201" t="s">
        <v>1486</v>
      </c>
      <c r="EK2007" s="201" t="s">
        <v>1488</v>
      </c>
      <c r="EL2007" s="201" t="s">
        <v>1668</v>
      </c>
      <c r="EM2007" s="201" t="s">
        <v>1632</v>
      </c>
      <c r="EN2007" s="201" t="s">
        <v>1508</v>
      </c>
      <c r="EO2007" s="201" t="s">
        <v>1532</v>
      </c>
      <c r="EP2007" s="201" t="s">
        <v>1644</v>
      </c>
      <c r="EQ2007" s="201" t="s">
        <v>531</v>
      </c>
      <c r="ER2007" s="201" t="s">
        <v>348</v>
      </c>
      <c r="ES2007" s="201" t="s">
        <v>3012</v>
      </c>
      <c r="ET2007" s="201" t="s">
        <v>578</v>
      </c>
      <c r="EU2007" s="201" t="s">
        <v>580</v>
      </c>
      <c r="EV2007" s="201" t="s">
        <v>583</v>
      </c>
      <c r="EW2007" s="201" t="s">
        <v>607</v>
      </c>
      <c r="EX2007" s="201" t="s">
        <v>613</v>
      </c>
      <c r="EY2007" s="201" t="s">
        <v>624</v>
      </c>
      <c r="EZ2007" s="201" t="s">
        <v>1594</v>
      </c>
      <c r="FA2007" s="201" t="s">
        <v>660</v>
      </c>
      <c r="FB2007" s="201" t="s">
        <v>684</v>
      </c>
      <c r="FC2007" s="201" t="s">
        <v>1581</v>
      </c>
      <c r="FD2007" s="201" t="s">
        <v>656</v>
      </c>
      <c r="FE2007" s="201" t="s">
        <v>1471</v>
      </c>
      <c r="FF2007" s="201" t="s">
        <v>721</v>
      </c>
      <c r="FG2007" s="201" t="s">
        <v>4</v>
      </c>
      <c r="FH2007" s="201" t="s">
        <v>748</v>
      </c>
      <c r="FI2007" s="201" t="s">
        <v>758</v>
      </c>
      <c r="FJ2007" s="201" t="s">
        <v>1676</v>
      </c>
      <c r="FK2007" s="201" t="s">
        <v>127</v>
      </c>
      <c r="FL2007" s="201" t="s">
        <v>1750</v>
      </c>
      <c r="FM2007" s="201" t="s">
        <v>838</v>
      </c>
      <c r="FN2007" s="201" t="s">
        <v>854</v>
      </c>
      <c r="FO2007" s="201" t="s">
        <v>1338</v>
      </c>
      <c r="FP2007" s="201" t="s">
        <v>153</v>
      </c>
      <c r="FQ2007" s="201" t="s">
        <v>875</v>
      </c>
      <c r="FR2007" s="201" t="s">
        <v>1351</v>
      </c>
      <c r="FS2007" s="201" t="s">
        <v>885</v>
      </c>
      <c r="FT2007" s="201" t="s">
        <v>1939</v>
      </c>
      <c r="FU2007" s="201" t="s">
        <v>184</v>
      </c>
      <c r="FV2007" s="201" t="s">
        <v>915</v>
      </c>
      <c r="FW2007" s="201" t="s">
        <v>921</v>
      </c>
      <c r="FX2007" s="201" t="s">
        <v>1293</v>
      </c>
      <c r="FY2007" s="201" t="s">
        <v>204</v>
      </c>
      <c r="FZ2007" s="201" t="s">
        <v>940</v>
      </c>
      <c r="GA2007" s="201" t="s">
        <v>945</v>
      </c>
      <c r="GB2007" s="201" t="s">
        <v>1125</v>
      </c>
    </row>
    <row r="2008" spans="1:184" x14ac:dyDescent="0.25">
      <c r="A2008" s="30" t="s">
        <v>1548</v>
      </c>
      <c r="B2008" s="30" t="s">
        <v>1599</v>
      </c>
      <c r="C2008" s="30" t="s">
        <v>1582</v>
      </c>
      <c r="D2008" s="30" t="s">
        <v>1605</v>
      </c>
      <c r="E2008" s="30" t="s">
        <v>3012</v>
      </c>
      <c r="F2008" s="30" t="s">
        <v>3012</v>
      </c>
      <c r="G2008" s="30" t="s">
        <v>3012</v>
      </c>
      <c r="H2008" s="30" t="s">
        <v>1578</v>
      </c>
      <c r="I2008" s="30" t="s">
        <v>1384</v>
      </c>
      <c r="J2008" s="30" t="s">
        <v>3012</v>
      </c>
      <c r="K2008" s="30" t="s">
        <v>132</v>
      </c>
      <c r="L2008" s="30" t="s">
        <v>1617</v>
      </c>
      <c r="M2008" s="30" t="s">
        <v>321</v>
      </c>
      <c r="N2008" s="30" t="s">
        <v>1652</v>
      </c>
      <c r="O2008" s="30" t="s">
        <v>1672</v>
      </c>
      <c r="P2008" s="30" t="s">
        <v>3012</v>
      </c>
      <c r="Q2008" s="30" t="s">
        <v>628</v>
      </c>
      <c r="R2008" s="30" t="s">
        <v>1614</v>
      </c>
      <c r="S2008" s="30" t="s">
        <v>1708</v>
      </c>
      <c r="T2008" s="30" t="s">
        <v>3012</v>
      </c>
      <c r="U2008" s="30" t="s">
        <v>1717</v>
      </c>
      <c r="V2008" s="30" t="s">
        <v>1729</v>
      </c>
      <c r="W2008" s="30" t="s">
        <v>1734</v>
      </c>
      <c r="X2008" s="30" t="s">
        <v>3012</v>
      </c>
      <c r="Y2008" s="30" t="s">
        <v>1740</v>
      </c>
      <c r="Z2008" s="30" t="s">
        <v>3012</v>
      </c>
      <c r="AA2008" s="30" t="s">
        <v>1749</v>
      </c>
      <c r="AB2008" s="30" t="s">
        <v>3012</v>
      </c>
      <c r="AC2008" s="30" t="s">
        <v>1761</v>
      </c>
      <c r="AD2008" s="30"/>
      <c r="AE2008" s="30" t="s">
        <v>1800</v>
      </c>
      <c r="AF2008" s="30" t="s">
        <v>290</v>
      </c>
      <c r="AG2008" s="30" t="s">
        <v>1868</v>
      </c>
      <c r="AH2008" s="30" t="s">
        <v>1828</v>
      </c>
      <c r="AI2008" s="30" t="s">
        <v>1615</v>
      </c>
      <c r="AJ2008" s="30" t="s">
        <v>1843</v>
      </c>
      <c r="AK2008" s="30" t="s">
        <v>1837</v>
      </c>
      <c r="AL2008" s="30" t="s">
        <v>1854</v>
      </c>
      <c r="AM2008" s="30"/>
      <c r="AN2008" s="30" t="s">
        <v>1623</v>
      </c>
      <c r="AO2008" s="30" t="s">
        <v>3012</v>
      </c>
      <c r="AP2008" s="30" t="s">
        <v>3012</v>
      </c>
      <c r="AQ2008" s="30" t="s">
        <v>3012</v>
      </c>
      <c r="AR2008" s="30" t="s">
        <v>1937</v>
      </c>
      <c r="AS2008" s="30" t="s">
        <v>1943</v>
      </c>
      <c r="AT2008" s="30" t="s">
        <v>3012</v>
      </c>
      <c r="AU2008" s="30" t="s">
        <v>3012</v>
      </c>
      <c r="AV2008" s="30" t="s">
        <v>1227</v>
      </c>
      <c r="AW2008" s="30" t="s">
        <v>1784</v>
      </c>
      <c r="AX2008" s="30" t="s">
        <v>1546</v>
      </c>
      <c r="AY2008" s="30" t="s">
        <v>595</v>
      </c>
      <c r="AZ2008" s="30" t="s">
        <v>11</v>
      </c>
      <c r="BA2008" s="30" t="s">
        <v>1586</v>
      </c>
      <c r="BB2008" s="30" t="s">
        <v>93</v>
      </c>
      <c r="BC2008" s="30" t="s">
        <v>32</v>
      </c>
      <c r="BD2008" s="30" t="s">
        <v>1675</v>
      </c>
      <c r="BE2008" s="30" t="s">
        <v>242</v>
      </c>
      <c r="BF2008" s="30" t="s">
        <v>461</v>
      </c>
      <c r="BG2008" s="30" t="s">
        <v>56</v>
      </c>
      <c r="BH2008" s="30" t="s">
        <v>65</v>
      </c>
      <c r="BI2008" s="30" t="s">
        <v>3012</v>
      </c>
      <c r="BJ2008" s="30" t="s">
        <v>189</v>
      </c>
      <c r="BK2008" s="30" t="s">
        <v>82</v>
      </c>
      <c r="BL2008" s="30" t="s">
        <v>1851</v>
      </c>
      <c r="BM2008" s="30"/>
      <c r="BN2008" s="30" t="s">
        <v>119</v>
      </c>
      <c r="BO2008" s="30" t="s">
        <v>154</v>
      </c>
      <c r="BP2008" s="30" t="s">
        <v>1775</v>
      </c>
      <c r="BQ2008" s="30" t="s">
        <v>164</v>
      </c>
      <c r="BR2008" s="30" t="s">
        <v>181</v>
      </c>
      <c r="BS2008" s="30" t="s">
        <v>3012</v>
      </c>
      <c r="BT2008" s="30" t="s">
        <v>248</v>
      </c>
      <c r="BU2008" s="30" t="s">
        <v>77</v>
      </c>
      <c r="BV2008" s="30" t="s">
        <v>209</v>
      </c>
      <c r="BW2008" s="30" t="s">
        <v>3012</v>
      </c>
      <c r="BX2008" s="30" t="s">
        <v>3012</v>
      </c>
      <c r="BY2008" s="30" t="s">
        <v>1794</v>
      </c>
      <c r="BZ2008" s="30" t="s">
        <v>269</v>
      </c>
      <c r="CA2008" s="30" t="s">
        <v>3012</v>
      </c>
      <c r="CB2008" s="30" t="s">
        <v>1712</v>
      </c>
      <c r="CC2008" s="30" t="s">
        <v>3012</v>
      </c>
      <c r="CD2008" s="30" t="s">
        <v>295</v>
      </c>
      <c r="CE2008" s="30"/>
      <c r="CF2008" s="30" t="s">
        <v>3012</v>
      </c>
      <c r="CG2008" s="30" t="s">
        <v>331</v>
      </c>
      <c r="CH2008" s="30" t="s">
        <v>599</v>
      </c>
      <c r="CI2008" s="30" t="s">
        <v>340</v>
      </c>
      <c r="CJ2008" s="30" t="s">
        <v>405</v>
      </c>
      <c r="CK2008" s="30" t="s">
        <v>3012</v>
      </c>
      <c r="CL2008" s="30" t="s">
        <v>365</v>
      </c>
      <c r="CM2008" s="30" t="s">
        <v>1580</v>
      </c>
      <c r="CN2008" s="30" t="s">
        <v>1242</v>
      </c>
      <c r="CO2008" s="30" t="s">
        <v>414</v>
      </c>
      <c r="CP2008" s="30" t="s">
        <v>423</v>
      </c>
      <c r="CQ2008" s="30" t="s">
        <v>354</v>
      </c>
      <c r="CR2008" s="30" t="s">
        <v>3012</v>
      </c>
      <c r="CS2008" s="201" t="s">
        <v>443</v>
      </c>
      <c r="CT2008" s="201" t="s">
        <v>3012</v>
      </c>
      <c r="CU2008" s="201" t="s">
        <v>3012</v>
      </c>
      <c r="CV2008" s="201" t="s">
        <v>902</v>
      </c>
      <c r="CW2008" s="201" t="s">
        <v>1073</v>
      </c>
      <c r="CX2008" s="201" t="s">
        <v>1081</v>
      </c>
      <c r="CY2008" s="201" t="s">
        <v>1101</v>
      </c>
      <c r="CZ2008" s="201" t="s">
        <v>3012</v>
      </c>
      <c r="DA2008" s="201" t="s">
        <v>3012</v>
      </c>
      <c r="DB2008" s="201" t="s">
        <v>47</v>
      </c>
      <c r="DC2008" s="201" t="s">
        <v>1136</v>
      </c>
      <c r="DD2008" s="201" t="s">
        <v>1167</v>
      </c>
      <c r="DE2008" s="201" t="s">
        <v>1172</v>
      </c>
      <c r="DF2008" s="201" t="s">
        <v>3012</v>
      </c>
      <c r="DG2008" s="201" t="s">
        <v>1567</v>
      </c>
      <c r="DH2008" s="201" t="s">
        <v>3012</v>
      </c>
      <c r="DI2008" s="201" t="s">
        <v>1218</v>
      </c>
      <c r="DJ2008" s="201" t="s">
        <v>1720</v>
      </c>
      <c r="DK2008" s="201" t="s">
        <v>1237</v>
      </c>
      <c r="DL2008" s="201" t="s">
        <v>1251</v>
      </c>
      <c r="DM2008" s="201" t="s">
        <v>1196</v>
      </c>
      <c r="DN2008" s="201" t="s">
        <v>1185</v>
      </c>
      <c r="DO2008" s="201" t="s">
        <v>429</v>
      </c>
      <c r="DP2008" s="201" t="s">
        <v>1913</v>
      </c>
      <c r="DQ2008" s="201" t="s">
        <v>951</v>
      </c>
      <c r="DR2008" s="201" t="s">
        <v>1288</v>
      </c>
      <c r="DS2008" s="201" t="s">
        <v>457</v>
      </c>
      <c r="DT2008" s="201" t="s">
        <v>3012</v>
      </c>
      <c r="DU2008" s="201" t="s">
        <v>3012</v>
      </c>
      <c r="DV2008" s="201" t="s">
        <v>3012</v>
      </c>
      <c r="DW2008" s="201" t="s">
        <v>1378</v>
      </c>
      <c r="DX2008" s="201" t="s">
        <v>98</v>
      </c>
      <c r="DY2008" s="201" t="s">
        <v>1068</v>
      </c>
      <c r="DZ2008" s="201" t="s">
        <v>3012</v>
      </c>
      <c r="EA2008" s="201" t="s">
        <v>3012</v>
      </c>
      <c r="EB2008" s="201" t="s">
        <v>3012</v>
      </c>
      <c r="EC2008" s="201" t="s">
        <v>3012</v>
      </c>
      <c r="ED2008" s="201" t="s">
        <v>1447</v>
      </c>
      <c r="EE2008" s="201" t="s">
        <v>1449</v>
      </c>
      <c r="EF2008" s="201" t="s">
        <v>3012</v>
      </c>
      <c r="EG2008" s="201" t="s">
        <v>1454</v>
      </c>
      <c r="EH2008" s="201" t="s">
        <v>1659</v>
      </c>
      <c r="EI2008" s="201" t="s">
        <v>3012</v>
      </c>
      <c r="EJ2008" s="201" t="s">
        <v>3012</v>
      </c>
      <c r="EK2008" s="201" t="s">
        <v>1489</v>
      </c>
      <c r="EL2008" s="201" t="s">
        <v>1678</v>
      </c>
      <c r="EM2008" s="201" t="s">
        <v>1682</v>
      </c>
      <c r="EN2008" s="201" t="s">
        <v>3012</v>
      </c>
      <c r="EO2008" s="201" t="s">
        <v>1533</v>
      </c>
      <c r="EP2008" s="201" t="s">
        <v>1645</v>
      </c>
      <c r="EQ2008" s="201" t="s">
        <v>862</v>
      </c>
      <c r="ER2008" s="201" t="s">
        <v>1138</v>
      </c>
      <c r="ET2008" s="201" t="s">
        <v>3012</v>
      </c>
      <c r="EU2008" s="201" t="s">
        <v>3012</v>
      </c>
      <c r="EV2008" s="201" t="s">
        <v>584</v>
      </c>
      <c r="EW2008" s="201" t="s">
        <v>608</v>
      </c>
      <c r="EX2008" s="201" t="s">
        <v>614</v>
      </c>
      <c r="EY2008" s="201" t="s">
        <v>625</v>
      </c>
      <c r="EZ2008" s="201" t="s">
        <v>266</v>
      </c>
      <c r="FA2008" s="201" t="s">
        <v>670</v>
      </c>
      <c r="FB2008" s="201" t="s">
        <v>685</v>
      </c>
      <c r="FC2008" s="201" t="s">
        <v>1584</v>
      </c>
      <c r="FD2008" s="201" t="s">
        <v>694</v>
      </c>
      <c r="FE2008" s="201" t="s">
        <v>715</v>
      </c>
      <c r="FF2008" s="201" t="s">
        <v>722</v>
      </c>
      <c r="FG2008" s="201" t="s">
        <v>185</v>
      </c>
      <c r="FH2008" s="201" t="s">
        <v>3012</v>
      </c>
      <c r="FI2008" s="201" t="s">
        <v>759</v>
      </c>
      <c r="FJ2008" s="201" t="s">
        <v>1677</v>
      </c>
      <c r="FK2008" s="201" t="s">
        <v>802</v>
      </c>
      <c r="FL2008" s="201" t="s">
        <v>1751</v>
      </c>
      <c r="FM2008" s="201" t="s">
        <v>839</v>
      </c>
      <c r="FN2008" s="201" t="s">
        <v>1455</v>
      </c>
      <c r="FO2008" s="201" t="s">
        <v>1424</v>
      </c>
      <c r="FP2008" s="201" t="s">
        <v>1094</v>
      </c>
      <c r="FQ2008" s="201" t="s">
        <v>876</v>
      </c>
      <c r="FR2008" s="201" t="s">
        <v>1394</v>
      </c>
      <c r="FS2008" s="201" t="s">
        <v>886</v>
      </c>
      <c r="FT2008" s="201" t="s">
        <v>115</v>
      </c>
      <c r="FU2008" s="201" t="s">
        <v>389</v>
      </c>
      <c r="FV2008" s="201" t="s">
        <v>916</v>
      </c>
      <c r="FW2008" s="201" t="s">
        <v>596</v>
      </c>
      <c r="FX2008" s="201" t="s">
        <v>1507</v>
      </c>
      <c r="FY2008" s="201" t="s">
        <v>728</v>
      </c>
      <c r="FZ2008" s="201" t="s">
        <v>3012</v>
      </c>
      <c r="GA2008" s="201" t="s">
        <v>946</v>
      </c>
      <c r="GB2008" s="201" t="s">
        <v>954</v>
      </c>
    </row>
    <row r="2009" spans="1:184" x14ac:dyDescent="0.25">
      <c r="A2009" s="30" t="s">
        <v>1572</v>
      </c>
      <c r="B2009" s="30" t="s">
        <v>1792</v>
      </c>
      <c r="C2009" s="30" t="s">
        <v>1806</v>
      </c>
      <c r="D2009" s="30" t="s">
        <v>1624</v>
      </c>
      <c r="E2009" s="30"/>
      <c r="F2009" s="30"/>
      <c r="G2009" s="30"/>
      <c r="H2009" s="30" t="s">
        <v>1579</v>
      </c>
      <c r="I2009" s="30" t="s">
        <v>1385</v>
      </c>
      <c r="J2009" s="30"/>
      <c r="K2009" s="30" t="s">
        <v>3012</v>
      </c>
      <c r="L2009" s="30" t="s">
        <v>1618</v>
      </c>
      <c r="M2009" s="30" t="s">
        <v>3012</v>
      </c>
      <c r="N2009" s="30" t="s">
        <v>3012</v>
      </c>
      <c r="O2009" s="30" t="s">
        <v>1905</v>
      </c>
      <c r="P2009" s="30"/>
      <c r="Q2009" s="30" t="s">
        <v>3012</v>
      </c>
      <c r="R2009" s="30" t="s">
        <v>1656</v>
      </c>
      <c r="S2009" s="30" t="s">
        <v>1709</v>
      </c>
      <c r="T2009" s="30"/>
      <c r="U2009" s="30" t="s">
        <v>1721</v>
      </c>
      <c r="V2009" s="30" t="s">
        <v>781</v>
      </c>
      <c r="W2009" s="30" t="s">
        <v>1814</v>
      </c>
      <c r="X2009" s="30"/>
      <c r="Y2009" s="30" t="s">
        <v>3012</v>
      </c>
      <c r="Z2009" s="30"/>
      <c r="AA2009" s="30" t="s">
        <v>186</v>
      </c>
      <c r="AB2009" s="30"/>
      <c r="AC2009" s="30" t="s">
        <v>199</v>
      </c>
      <c r="AD2009" s="30"/>
      <c r="AE2009" s="30" t="s">
        <v>3012</v>
      </c>
      <c r="AF2009" s="30" t="s">
        <v>633</v>
      </c>
      <c r="AG2009" s="30" t="s">
        <v>1871</v>
      </c>
      <c r="AH2009" s="30" t="s">
        <v>3012</v>
      </c>
      <c r="AI2009" s="30" t="s">
        <v>1663</v>
      </c>
      <c r="AJ2009" s="30" t="s">
        <v>3012</v>
      </c>
      <c r="AK2009" s="30" t="s">
        <v>1838</v>
      </c>
      <c r="AL2009" s="30" t="s">
        <v>211</v>
      </c>
      <c r="AM2009" s="30"/>
      <c r="AN2009" s="30" t="s">
        <v>1646</v>
      </c>
      <c r="AO2009" s="30"/>
      <c r="AP2009" s="30"/>
      <c r="AQ2009" s="30"/>
      <c r="AR2009" s="30" t="s">
        <v>1938</v>
      </c>
      <c r="AS2009" s="30" t="s">
        <v>3012</v>
      </c>
      <c r="AT2009" s="30"/>
      <c r="AU2009" s="30"/>
      <c r="AV2009" s="30" t="s">
        <v>813</v>
      </c>
      <c r="AW2009" s="30" t="s">
        <v>1785</v>
      </c>
      <c r="AX2009" s="30" t="s">
        <v>1550</v>
      </c>
      <c r="AY2009" s="30" t="s">
        <v>3012</v>
      </c>
      <c r="AZ2009" s="30" t="s">
        <v>3012</v>
      </c>
      <c r="BA2009" s="30" t="s">
        <v>1607</v>
      </c>
      <c r="BB2009" s="30" t="s">
        <v>142</v>
      </c>
      <c r="BC2009" s="30" t="s">
        <v>3012</v>
      </c>
      <c r="BD2009" s="30" t="s">
        <v>1727</v>
      </c>
      <c r="BE2009" s="30" t="s">
        <v>244</v>
      </c>
      <c r="BF2009" s="30" t="s">
        <v>3012</v>
      </c>
      <c r="BG2009" s="30" t="s">
        <v>57</v>
      </c>
      <c r="BH2009" s="30" t="s">
        <v>3012</v>
      </c>
      <c r="BI2009" s="30"/>
      <c r="BJ2009" s="30" t="s">
        <v>1088</v>
      </c>
      <c r="BK2009" s="30" t="s">
        <v>3012</v>
      </c>
      <c r="BL2009" s="30" t="s">
        <v>1876</v>
      </c>
      <c r="BM2009" s="30"/>
      <c r="BN2009" s="30" t="s">
        <v>120</v>
      </c>
      <c r="BO2009" s="30" t="s">
        <v>155</v>
      </c>
      <c r="BP2009" s="30" t="s">
        <v>42</v>
      </c>
      <c r="BQ2009" s="30" t="s">
        <v>3012</v>
      </c>
      <c r="BR2009" s="30" t="s">
        <v>183</v>
      </c>
      <c r="BS2009" s="30"/>
      <c r="BT2009" s="30" t="s">
        <v>249</v>
      </c>
      <c r="BU2009" s="30" t="s">
        <v>239</v>
      </c>
      <c r="BV2009" s="30" t="s">
        <v>3012</v>
      </c>
      <c r="BW2009" s="30"/>
      <c r="BX2009" s="30"/>
      <c r="BY2009" s="30" t="s">
        <v>1820</v>
      </c>
      <c r="BZ2009" s="30" t="s">
        <v>270</v>
      </c>
      <c r="CA2009" s="30"/>
      <c r="CB2009" s="30" t="s">
        <v>1771</v>
      </c>
      <c r="CC2009" s="30"/>
      <c r="CD2009" s="30" t="s">
        <v>3012</v>
      </c>
      <c r="CE2009" s="30"/>
      <c r="CF2009" s="30"/>
      <c r="CG2009" s="30" t="s">
        <v>3012</v>
      </c>
      <c r="CH2009" s="30" t="s">
        <v>3012</v>
      </c>
      <c r="CI2009" s="30" t="s">
        <v>3012</v>
      </c>
      <c r="CJ2009" s="30" t="s">
        <v>1414</v>
      </c>
      <c r="CK2009" s="30"/>
      <c r="CL2009" s="30" t="s">
        <v>366</v>
      </c>
      <c r="CM2009" s="30" t="s">
        <v>1608</v>
      </c>
      <c r="CN2009" s="30" t="s">
        <v>1243</v>
      </c>
      <c r="CO2009" s="30" t="s">
        <v>3012</v>
      </c>
      <c r="CP2009" s="30" t="s">
        <v>3012</v>
      </c>
      <c r="CQ2009" s="30" t="s">
        <v>1130</v>
      </c>
      <c r="CR2009" s="30"/>
      <c r="CS2009" s="201" t="s">
        <v>3012</v>
      </c>
      <c r="CV2009" s="201" t="s">
        <v>3012</v>
      </c>
      <c r="CW2009" s="201" t="s">
        <v>1117</v>
      </c>
      <c r="CX2009" s="201" t="s">
        <v>1082</v>
      </c>
      <c r="CY2009" s="201" t="s">
        <v>1102</v>
      </c>
      <c r="DB2009" s="201" t="s">
        <v>100</v>
      </c>
      <c r="DC2009" s="201" t="s">
        <v>3012</v>
      </c>
      <c r="DD2009" s="201" t="s">
        <v>3012</v>
      </c>
      <c r="DE2009" s="201" t="s">
        <v>821</v>
      </c>
      <c r="DG2009" s="201" t="s">
        <v>1852</v>
      </c>
      <c r="DI2009" s="201" t="s">
        <v>3012</v>
      </c>
      <c r="DJ2009" s="201" t="s">
        <v>1768</v>
      </c>
      <c r="DK2009" s="201" t="s">
        <v>3012</v>
      </c>
      <c r="DL2009" s="201" t="s">
        <v>1252</v>
      </c>
      <c r="DM2009" s="201" t="s">
        <v>1249</v>
      </c>
      <c r="DN2009" s="201" t="s">
        <v>1262</v>
      </c>
      <c r="DO2009" s="201" t="s">
        <v>1099</v>
      </c>
      <c r="DP2009" s="201" t="s">
        <v>409</v>
      </c>
      <c r="DQ2009" s="201" t="s">
        <v>3012</v>
      </c>
      <c r="DR2009" s="201" t="s">
        <v>3012</v>
      </c>
      <c r="DS2009" s="201" t="s">
        <v>458</v>
      </c>
      <c r="DW2009" s="201" t="s">
        <v>3012</v>
      </c>
      <c r="DX2009" s="201" t="s">
        <v>99</v>
      </c>
      <c r="DY2009" s="201" t="s">
        <v>621</v>
      </c>
      <c r="ED2009" s="201" t="s">
        <v>1448</v>
      </c>
      <c r="EE2009" s="201" t="s">
        <v>3012</v>
      </c>
      <c r="EG2009" s="201" t="s">
        <v>3012</v>
      </c>
      <c r="EH2009" s="201" t="s">
        <v>1670</v>
      </c>
      <c r="EK2009" s="201" t="s">
        <v>3012</v>
      </c>
      <c r="EL2009" s="201" t="s">
        <v>1683</v>
      </c>
      <c r="EM2009" s="201" t="s">
        <v>1684</v>
      </c>
      <c r="EO2009" s="201" t="s">
        <v>3012</v>
      </c>
      <c r="EP2009" s="201" t="s">
        <v>1713</v>
      </c>
      <c r="EQ2009" s="201" t="s">
        <v>3012</v>
      </c>
      <c r="ER2009" s="201" t="s">
        <v>567</v>
      </c>
      <c r="EV2009" s="201" t="s">
        <v>3012</v>
      </c>
      <c r="EW2009" s="201" t="s">
        <v>3012</v>
      </c>
      <c r="EX2009" s="201" t="s">
        <v>3012</v>
      </c>
      <c r="EY2009" s="201" t="s">
        <v>3012</v>
      </c>
      <c r="EZ2009" s="201" t="s">
        <v>3012</v>
      </c>
      <c r="FA2009" s="201" t="s">
        <v>671</v>
      </c>
      <c r="FB2009" s="201" t="s">
        <v>3012</v>
      </c>
      <c r="FC2009" s="201" t="s">
        <v>1620</v>
      </c>
      <c r="FD2009" s="201" t="s">
        <v>695</v>
      </c>
      <c r="FE2009" s="201" t="s">
        <v>716</v>
      </c>
      <c r="FF2009" s="201" t="s">
        <v>3012</v>
      </c>
      <c r="FG2009" s="201" t="s">
        <v>622</v>
      </c>
      <c r="FI2009" s="201" t="s">
        <v>3012</v>
      </c>
      <c r="FJ2009" s="201" t="s">
        <v>1685</v>
      </c>
      <c r="FK2009" s="201" t="s">
        <v>803</v>
      </c>
      <c r="FL2009" s="201" t="s">
        <v>1754</v>
      </c>
      <c r="FM2009" s="201" t="s">
        <v>3012</v>
      </c>
      <c r="FN2009" s="201" t="s">
        <v>672</v>
      </c>
      <c r="FO2009" s="201" t="s">
        <v>1455</v>
      </c>
      <c r="FP2009" s="201" t="s">
        <v>812</v>
      </c>
      <c r="FQ2009" s="201" t="s">
        <v>3012</v>
      </c>
      <c r="FR2009" s="201" t="s">
        <v>3012</v>
      </c>
      <c r="FS2009" s="201" t="s">
        <v>169</v>
      </c>
      <c r="FT2009" s="201" t="s">
        <v>143</v>
      </c>
      <c r="FU2009" s="201" t="s">
        <v>391</v>
      </c>
      <c r="FV2009" s="201" t="s">
        <v>3012</v>
      </c>
      <c r="FW2009" s="201" t="s">
        <v>641</v>
      </c>
      <c r="FX2009" s="201" t="s">
        <v>596</v>
      </c>
      <c r="FY2009" s="201" t="s">
        <v>937</v>
      </c>
      <c r="GA2009" s="201" t="s">
        <v>3012</v>
      </c>
      <c r="GB2009" s="201" t="s">
        <v>955</v>
      </c>
    </row>
    <row r="2010" spans="1:184" x14ac:dyDescent="0.25">
      <c r="A2010" s="30" t="s">
        <v>1592</v>
      </c>
      <c r="B2010" s="30" t="s">
        <v>1811</v>
      </c>
      <c r="C2010" s="30" t="s">
        <v>1890</v>
      </c>
      <c r="D2010" s="30" t="s">
        <v>1625</v>
      </c>
      <c r="E2010" s="30"/>
      <c r="F2010" s="30"/>
      <c r="G2010" s="30"/>
      <c r="H2010" s="30" t="s">
        <v>1700</v>
      </c>
      <c r="I2010" s="30" t="s">
        <v>3012</v>
      </c>
      <c r="J2010" s="30"/>
      <c r="K2010" s="30"/>
      <c r="L2010" s="30" t="s">
        <v>1619</v>
      </c>
      <c r="M2010" s="30"/>
      <c r="N2010" s="30"/>
      <c r="O2010" s="30" t="s">
        <v>3012</v>
      </c>
      <c r="P2010" s="30"/>
      <c r="Q2010" s="30"/>
      <c r="R2010" s="30" t="s">
        <v>1688</v>
      </c>
      <c r="S2010" s="30" t="s">
        <v>3012</v>
      </c>
      <c r="T2010" s="30"/>
      <c r="U2010" s="30" t="s">
        <v>36</v>
      </c>
      <c r="V2010" s="30" t="s">
        <v>3012</v>
      </c>
      <c r="W2010" s="30" t="s">
        <v>289</v>
      </c>
      <c r="X2010" s="30"/>
      <c r="Y2010" s="30"/>
      <c r="Z2010" s="30"/>
      <c r="AA2010" s="30" t="s">
        <v>3012</v>
      </c>
      <c r="AB2010" s="30"/>
      <c r="AC2010" s="30" t="s">
        <v>288</v>
      </c>
      <c r="AD2010" s="30"/>
      <c r="AE2010" s="30"/>
      <c r="AF2010" s="30" t="s">
        <v>761</v>
      </c>
      <c r="AG2010" s="30" t="s">
        <v>1873</v>
      </c>
      <c r="AH2010" s="30"/>
      <c r="AI2010" s="30" t="s">
        <v>1736</v>
      </c>
      <c r="AJ2010" s="30"/>
      <c r="AK2010" s="30" t="s">
        <v>1839</v>
      </c>
      <c r="AL2010" s="30" t="s">
        <v>440</v>
      </c>
      <c r="AM2010" s="30"/>
      <c r="AN2010" s="30" t="s">
        <v>1718</v>
      </c>
      <c r="AO2010" s="30"/>
      <c r="AP2010" s="30"/>
      <c r="AQ2010" s="30"/>
      <c r="AR2010" s="30" t="s">
        <v>3012</v>
      </c>
      <c r="AS2010" s="30"/>
      <c r="AT2010" s="30"/>
      <c r="AU2010" s="30"/>
      <c r="AV2010" s="30" t="s">
        <v>3012</v>
      </c>
      <c r="AW2010" s="30" t="s">
        <v>1924</v>
      </c>
      <c r="AX2010" s="30" t="s">
        <v>1587</v>
      </c>
      <c r="AY2010" s="30"/>
      <c r="AZ2010" s="30"/>
      <c r="BA2010" s="30" t="s">
        <v>1655</v>
      </c>
      <c r="BB2010" s="30" t="s">
        <v>151</v>
      </c>
      <c r="BC2010" s="30"/>
      <c r="BD2010" s="30" t="s">
        <v>34</v>
      </c>
      <c r="BE2010" s="30" t="s">
        <v>371</v>
      </c>
      <c r="BF2010" s="30"/>
      <c r="BG2010" s="30" t="s">
        <v>197</v>
      </c>
      <c r="BH2010" s="30"/>
      <c r="BI2010" s="30"/>
      <c r="BJ2010" s="30" t="s">
        <v>553</v>
      </c>
      <c r="BK2010" s="30"/>
      <c r="BL2010" s="30" t="s">
        <v>87</v>
      </c>
      <c r="BM2010" s="30"/>
      <c r="BN2010" s="30" t="s">
        <v>121</v>
      </c>
      <c r="BO2010" s="30" t="s">
        <v>258</v>
      </c>
      <c r="BP2010" s="30" t="s">
        <v>160</v>
      </c>
      <c r="BQ2010" s="30"/>
      <c r="BR2010" s="30" t="s">
        <v>1422</v>
      </c>
      <c r="BS2010" s="30"/>
      <c r="BT2010" s="30" t="s">
        <v>456</v>
      </c>
      <c r="BU2010" s="30" t="s">
        <v>318</v>
      </c>
      <c r="BV2010" s="30"/>
      <c r="BW2010" s="30"/>
      <c r="BX2010" s="30"/>
      <c r="BY2010" s="30" t="s">
        <v>12</v>
      </c>
      <c r="BZ2010" s="30" t="s">
        <v>271</v>
      </c>
      <c r="CA2010" s="30"/>
      <c r="CB2010" s="30" t="s">
        <v>1795</v>
      </c>
      <c r="CC2010" s="30"/>
      <c r="CD2010" s="30"/>
      <c r="CE2010" s="30"/>
      <c r="CF2010" s="30"/>
      <c r="CG2010" s="30"/>
      <c r="CH2010" s="30"/>
      <c r="CI2010" s="30"/>
      <c r="CJ2010" s="30" t="s">
        <v>3012</v>
      </c>
      <c r="CK2010" s="30"/>
      <c r="CL2010" s="30" t="s">
        <v>367</v>
      </c>
      <c r="CM2010" s="30" t="s">
        <v>1609</v>
      </c>
      <c r="CN2010" s="30" t="s">
        <v>1441</v>
      </c>
      <c r="CO2010" s="30"/>
      <c r="CP2010" s="30"/>
      <c r="CQ2010" s="30" t="s">
        <v>872</v>
      </c>
      <c r="CR2010" s="30"/>
      <c r="CW2010" s="201" t="s">
        <v>1220</v>
      </c>
      <c r="CX2010" s="201" t="s">
        <v>3012</v>
      </c>
      <c r="CY2010" s="201" t="s">
        <v>1271</v>
      </c>
      <c r="DB2010" s="201" t="s">
        <v>125</v>
      </c>
      <c r="DE2010" s="201" t="s">
        <v>3012</v>
      </c>
      <c r="DG2010" s="201" t="s">
        <v>1869</v>
      </c>
      <c r="DJ2010" s="201" t="s">
        <v>1808</v>
      </c>
      <c r="DL2010" s="201" t="s">
        <v>3012</v>
      </c>
      <c r="DM2010" s="201" t="s">
        <v>1530</v>
      </c>
      <c r="DN2010" s="201" t="s">
        <v>1263</v>
      </c>
      <c r="DO2010" s="201" t="s">
        <v>1164</v>
      </c>
      <c r="DP2010" s="201" t="s">
        <v>1269</v>
      </c>
      <c r="DS2010" s="201" t="s">
        <v>1163</v>
      </c>
      <c r="DX2010" s="201" t="s">
        <v>3012</v>
      </c>
      <c r="DY2010" s="201" t="s">
        <v>668</v>
      </c>
      <c r="ED2010" s="201" t="s">
        <v>3012</v>
      </c>
      <c r="EH2010" s="201" t="s">
        <v>1679</v>
      </c>
      <c r="EL2010" s="201" t="s">
        <v>1701</v>
      </c>
      <c r="EM2010" s="201" t="s">
        <v>1782</v>
      </c>
      <c r="EP2010" s="201" t="s">
        <v>1765</v>
      </c>
      <c r="ER2010" s="201" t="s">
        <v>568</v>
      </c>
      <c r="FA2010" s="201" t="s">
        <v>3012</v>
      </c>
      <c r="FC2010" s="201" t="s">
        <v>1689</v>
      </c>
      <c r="FD2010" s="201" t="s">
        <v>723</v>
      </c>
      <c r="FE2010" s="201" t="s">
        <v>3012</v>
      </c>
      <c r="FG2010" s="201" t="s">
        <v>650</v>
      </c>
      <c r="FJ2010" s="201" t="s">
        <v>1687</v>
      </c>
      <c r="FK2010" s="201" t="s">
        <v>648</v>
      </c>
      <c r="FL2010" s="201" t="s">
        <v>277</v>
      </c>
      <c r="FN2010" s="201" t="s">
        <v>825</v>
      </c>
      <c r="FO2010" s="201" t="s">
        <v>672</v>
      </c>
      <c r="FP2010" s="201" t="s">
        <v>3012</v>
      </c>
      <c r="FS2010" s="201" t="s">
        <v>286</v>
      </c>
      <c r="FT2010" s="201" t="s">
        <v>169</v>
      </c>
      <c r="FU2010" s="201" t="s">
        <v>1188</v>
      </c>
      <c r="FW2010" s="201" t="s">
        <v>794</v>
      </c>
      <c r="FX2010" s="201" t="s">
        <v>641</v>
      </c>
      <c r="FY2010" s="201" t="s">
        <v>938</v>
      </c>
      <c r="GB2010" s="201" t="s">
        <v>3013</v>
      </c>
    </row>
    <row r="2011" spans="1:184" x14ac:dyDescent="0.25">
      <c r="A2011" s="30" t="s">
        <v>1621</v>
      </c>
      <c r="B2011" s="30" t="s">
        <v>1834</v>
      </c>
      <c r="C2011" s="30" t="s">
        <v>27</v>
      </c>
      <c r="D2011" s="30" t="s">
        <v>1626</v>
      </c>
      <c r="E2011" s="30"/>
      <c r="F2011" s="30"/>
      <c r="G2011" s="30"/>
      <c r="H2011" s="30" t="s">
        <v>102</v>
      </c>
      <c r="I2011" s="30"/>
      <c r="J2011" s="30"/>
      <c r="K2011" s="30"/>
      <c r="L2011" s="30" t="s">
        <v>3012</v>
      </c>
      <c r="M2011" s="30"/>
      <c r="N2011" s="30"/>
      <c r="O2011" s="30"/>
      <c r="P2011" s="30"/>
      <c r="Q2011" s="30"/>
      <c r="R2011" s="30" t="s">
        <v>1696</v>
      </c>
      <c r="S2011" s="30"/>
      <c r="T2011" s="30"/>
      <c r="U2011" s="30" t="s">
        <v>158</v>
      </c>
      <c r="V2011" s="30"/>
      <c r="W2011" s="30" t="s">
        <v>3012</v>
      </c>
      <c r="X2011" s="30"/>
      <c r="Y2011" s="30"/>
      <c r="Z2011" s="30"/>
      <c r="AA2011" s="30"/>
      <c r="AB2011" s="30"/>
      <c r="AC2011" s="30" t="s">
        <v>1113</v>
      </c>
      <c r="AD2011" s="30"/>
      <c r="AE2011" s="30"/>
      <c r="AF2011" s="30" t="s">
        <v>3012</v>
      </c>
      <c r="AG2011" s="30" t="s">
        <v>1874</v>
      </c>
      <c r="AH2011" s="30"/>
      <c r="AI2011" s="30" t="s">
        <v>1757</v>
      </c>
      <c r="AJ2011" s="30"/>
      <c r="AK2011" s="30" t="s">
        <v>1840</v>
      </c>
      <c r="AL2011" s="30" t="s">
        <v>3012</v>
      </c>
      <c r="AM2011" s="30"/>
      <c r="AN2011" s="30" t="s">
        <v>1732</v>
      </c>
      <c r="AO2011" s="30"/>
      <c r="AP2011" s="30"/>
      <c r="AQ2011" s="30"/>
      <c r="AR2011" s="30"/>
      <c r="AS2011" s="30"/>
      <c r="AT2011" s="30"/>
      <c r="AU2011" s="30"/>
      <c r="AV2011" s="30"/>
      <c r="AW2011" s="30" t="s">
        <v>1961</v>
      </c>
      <c r="AX2011" s="30" t="s">
        <v>1602</v>
      </c>
      <c r="AY2011" s="30"/>
      <c r="AZ2011" s="30"/>
      <c r="BA2011" s="30" t="s">
        <v>1666</v>
      </c>
      <c r="BB2011" s="30" t="s">
        <v>1240</v>
      </c>
      <c r="BC2011" s="30"/>
      <c r="BD2011" s="30" t="s">
        <v>38</v>
      </c>
      <c r="BE2011" s="30" t="s">
        <v>1238</v>
      </c>
      <c r="BF2011" s="30"/>
      <c r="BG2011" s="30" t="s">
        <v>3012</v>
      </c>
      <c r="BH2011" s="30"/>
      <c r="BI2011" s="30"/>
      <c r="BJ2011" s="30" t="s">
        <v>629</v>
      </c>
      <c r="BK2011" s="30"/>
      <c r="BL2011" s="30" t="s">
        <v>88</v>
      </c>
      <c r="BM2011" s="30"/>
      <c r="BN2011" s="30" t="s">
        <v>122</v>
      </c>
      <c r="BO2011" s="30" t="s">
        <v>1119</v>
      </c>
      <c r="BP2011" s="30" t="s">
        <v>161</v>
      </c>
      <c r="BQ2011" s="30"/>
      <c r="BR2011" s="30" t="s">
        <v>3012</v>
      </c>
      <c r="BS2011" s="30"/>
      <c r="BT2011" s="30" t="s">
        <v>3012</v>
      </c>
      <c r="BU2011" s="30" t="s">
        <v>420</v>
      </c>
      <c r="BV2011" s="30"/>
      <c r="BW2011" s="30"/>
      <c r="BX2011" s="30"/>
      <c r="BY2011" s="30" t="s">
        <v>52</v>
      </c>
      <c r="BZ2011" s="30" t="s">
        <v>1183</v>
      </c>
      <c r="CA2011" s="30"/>
      <c r="CB2011" s="30" t="s">
        <v>1818</v>
      </c>
      <c r="CC2011" s="30"/>
      <c r="CD2011" s="30"/>
      <c r="CE2011" s="30"/>
      <c r="CF2011" s="30"/>
      <c r="CG2011" s="30"/>
      <c r="CH2011" s="30"/>
      <c r="CI2011" s="30"/>
      <c r="CJ2011" s="30"/>
      <c r="CK2011" s="30"/>
      <c r="CL2011" s="30" t="s">
        <v>3012</v>
      </c>
      <c r="CM2011" s="30" t="s">
        <v>1610</v>
      </c>
      <c r="CN2011" s="30" t="s">
        <v>547</v>
      </c>
      <c r="CO2011" s="30"/>
      <c r="CP2011" s="30"/>
      <c r="CQ2011" s="30" t="s">
        <v>873</v>
      </c>
      <c r="CR2011" s="30"/>
      <c r="CW2011" s="201" t="s">
        <v>1400</v>
      </c>
      <c r="CY2011" s="201" t="s">
        <v>1389</v>
      </c>
      <c r="DB2011" s="201" t="s">
        <v>170</v>
      </c>
      <c r="DG2011" s="201" t="s">
        <v>109</v>
      </c>
      <c r="DJ2011" s="201" t="s">
        <v>1823</v>
      </c>
      <c r="DM2011" s="201" t="s">
        <v>576</v>
      </c>
      <c r="DN2011" s="201" t="s">
        <v>1264</v>
      </c>
      <c r="DO2011" s="201" t="s">
        <v>1229</v>
      </c>
      <c r="DP2011" s="201" t="s">
        <v>1348</v>
      </c>
      <c r="DS2011" s="201" t="s">
        <v>3012</v>
      </c>
      <c r="DY2011" s="201" t="s">
        <v>3012</v>
      </c>
      <c r="EH2011" s="201" t="s">
        <v>1690</v>
      </c>
      <c r="EL2011" s="201" t="s">
        <v>1769</v>
      </c>
      <c r="EM2011" s="201" t="s">
        <v>1922</v>
      </c>
      <c r="EP2011" s="201" t="s">
        <v>1766</v>
      </c>
      <c r="ER2011" s="201" t="s">
        <v>3012</v>
      </c>
      <c r="FC2011" s="201" t="s">
        <v>1692</v>
      </c>
      <c r="FD2011" s="201" t="s">
        <v>949</v>
      </c>
      <c r="FG2011" s="201" t="s">
        <v>726</v>
      </c>
      <c r="FJ2011" s="201" t="s">
        <v>1773</v>
      </c>
      <c r="FK2011" s="201" t="s">
        <v>705</v>
      </c>
      <c r="FL2011" s="201" t="s">
        <v>648</v>
      </c>
      <c r="FN2011" s="201" t="s">
        <v>3012</v>
      </c>
      <c r="FO2011" s="201" t="s">
        <v>825</v>
      </c>
      <c r="FS2011" s="201" t="s">
        <v>310</v>
      </c>
      <c r="FT2011" s="201" t="s">
        <v>286</v>
      </c>
      <c r="FU2011" s="201" t="s">
        <v>1232</v>
      </c>
      <c r="FW2011" s="201" t="s">
        <v>928</v>
      </c>
      <c r="FX2011" s="201" t="s">
        <v>794</v>
      </c>
      <c r="FY2011" s="201" t="s">
        <v>3012</v>
      </c>
    </row>
    <row r="2012" spans="1:184" x14ac:dyDescent="0.25">
      <c r="A2012" s="30" t="s">
        <v>1817</v>
      </c>
      <c r="B2012" s="30" t="s">
        <v>1875</v>
      </c>
      <c r="C2012" s="30" t="s">
        <v>282</v>
      </c>
      <c r="D2012" s="30" t="s">
        <v>1627</v>
      </c>
      <c r="E2012" s="30"/>
      <c r="F2012" s="30"/>
      <c r="G2012" s="30"/>
      <c r="H2012" s="30" t="s">
        <v>1371</v>
      </c>
      <c r="I2012" s="30"/>
      <c r="J2012" s="30"/>
      <c r="K2012" s="30"/>
      <c r="L2012" s="30"/>
      <c r="M2012" s="30"/>
      <c r="N2012" s="30"/>
      <c r="O2012" s="30"/>
      <c r="P2012" s="30"/>
      <c r="Q2012" s="30"/>
      <c r="R2012" s="30" t="s">
        <v>1697</v>
      </c>
      <c r="S2012" s="30"/>
      <c r="T2012" s="30"/>
      <c r="U2012" s="30" t="s">
        <v>300</v>
      </c>
      <c r="V2012" s="30"/>
      <c r="W2012" s="30"/>
      <c r="X2012" s="30"/>
      <c r="Y2012" s="30"/>
      <c r="Z2012" s="30"/>
      <c r="AA2012" s="30"/>
      <c r="AB2012" s="30"/>
      <c r="AC2012" s="30" t="s">
        <v>1160</v>
      </c>
      <c r="AD2012" s="30"/>
      <c r="AE2012" s="30"/>
      <c r="AF2012" s="30"/>
      <c r="AG2012" s="30" t="s">
        <v>46</v>
      </c>
      <c r="AH2012" s="30"/>
      <c r="AI2012" s="30" t="s">
        <v>1762</v>
      </c>
      <c r="AJ2012" s="30"/>
      <c r="AK2012" s="30" t="s">
        <v>232</v>
      </c>
      <c r="AL2012" s="30"/>
      <c r="AM2012" s="30"/>
      <c r="AN2012" s="30" t="s">
        <v>1776</v>
      </c>
      <c r="AO2012" s="30"/>
      <c r="AP2012" s="30"/>
      <c r="AQ2012" s="30"/>
      <c r="AR2012" s="30"/>
      <c r="AS2012" s="30"/>
      <c r="AT2012" s="30"/>
      <c r="AU2012" s="30"/>
      <c r="AV2012" s="30"/>
      <c r="AW2012" s="30" t="s">
        <v>1962</v>
      </c>
      <c r="AX2012" s="30" t="s">
        <v>1611</v>
      </c>
      <c r="AY2012" s="30"/>
      <c r="AZ2012" s="30"/>
      <c r="BA2012" s="30" t="s">
        <v>1735</v>
      </c>
      <c r="BB2012" s="30" t="s">
        <v>1305</v>
      </c>
      <c r="BC2012" s="30"/>
      <c r="BD2012" s="30" t="s">
        <v>39</v>
      </c>
      <c r="BE2012" s="30" t="s">
        <v>3012</v>
      </c>
      <c r="BF2012" s="30"/>
      <c r="BG2012" s="30"/>
      <c r="BH2012" s="30"/>
      <c r="BI2012" s="30"/>
      <c r="BJ2012" s="30" t="s">
        <v>630</v>
      </c>
      <c r="BK2012" s="30"/>
      <c r="BL2012" s="30" t="s">
        <v>89</v>
      </c>
      <c r="BM2012" s="30"/>
      <c r="BN2012" s="30" t="s">
        <v>347</v>
      </c>
      <c r="BO2012" s="30" t="s">
        <v>1440</v>
      </c>
      <c r="BP2012" s="30" t="s">
        <v>411</v>
      </c>
      <c r="BQ2012" s="30"/>
      <c r="BR2012" s="30"/>
      <c r="BS2012" s="30"/>
      <c r="BT2012" s="30"/>
      <c r="BU2012" s="30" t="s">
        <v>424</v>
      </c>
      <c r="BV2012" s="30"/>
      <c r="BW2012" s="30"/>
      <c r="BX2012" s="30"/>
      <c r="BY2012" s="30" t="s">
        <v>86</v>
      </c>
      <c r="BZ2012" s="30" t="s">
        <v>3012</v>
      </c>
      <c r="CA2012" s="30"/>
      <c r="CB2012" s="30" t="s">
        <v>167</v>
      </c>
      <c r="CC2012" s="30"/>
      <c r="CD2012" s="30"/>
      <c r="CE2012" s="30"/>
      <c r="CF2012" s="30"/>
      <c r="CG2012" s="30"/>
      <c r="CH2012" s="30"/>
      <c r="CI2012" s="30"/>
      <c r="CJ2012" s="30"/>
      <c r="CK2012" s="30"/>
      <c r="CL2012" s="30"/>
      <c r="CM2012" s="30" t="s">
        <v>1657</v>
      </c>
      <c r="CN2012" s="30" t="s">
        <v>3012</v>
      </c>
      <c r="CO2012" s="30"/>
      <c r="CP2012" s="30"/>
      <c r="CQ2012" s="30" t="s">
        <v>3012</v>
      </c>
      <c r="CR2012" s="30"/>
      <c r="CW2012" s="201" t="s">
        <v>861</v>
      </c>
      <c r="CY2012" s="201" t="s">
        <v>1390</v>
      </c>
      <c r="DB2012" s="201" t="s">
        <v>230</v>
      </c>
      <c r="DG2012" s="201" t="s">
        <v>224</v>
      </c>
      <c r="DJ2012" s="201" t="s">
        <v>1846</v>
      </c>
      <c r="DM2012" s="201" t="s">
        <v>737</v>
      </c>
      <c r="DN2012" s="201" t="s">
        <v>3012</v>
      </c>
      <c r="DO2012" s="201" t="s">
        <v>1268</v>
      </c>
      <c r="DP2012" s="201" t="s">
        <v>1353</v>
      </c>
      <c r="EH2012" s="201" t="s">
        <v>1693</v>
      </c>
      <c r="EL2012" s="201" t="s">
        <v>1799</v>
      </c>
      <c r="EM2012" s="201" t="s">
        <v>1</v>
      </c>
      <c r="EP2012" s="201" t="s">
        <v>1940</v>
      </c>
      <c r="FC2012" s="201" t="s">
        <v>1738</v>
      </c>
      <c r="FD2012" s="201" t="s">
        <v>3012</v>
      </c>
      <c r="FG2012" s="201" t="s">
        <v>729</v>
      </c>
      <c r="FJ2012" s="201" t="s">
        <v>1796</v>
      </c>
      <c r="FK2012" s="201" t="s">
        <v>706</v>
      </c>
      <c r="FL2012" s="201" t="s">
        <v>705</v>
      </c>
      <c r="FO2012" s="201" t="s">
        <v>3012</v>
      </c>
      <c r="FS2012" s="201" t="s">
        <v>379</v>
      </c>
      <c r="FT2012" s="201" t="s">
        <v>310</v>
      </c>
      <c r="FU2012" s="201" t="s">
        <v>1326</v>
      </c>
      <c r="FW2012" s="201" t="s">
        <v>929</v>
      </c>
      <c r="FX2012" s="201" t="s">
        <v>928</v>
      </c>
    </row>
    <row r="2013" spans="1:184" x14ac:dyDescent="0.25">
      <c r="A2013" s="30" t="s">
        <v>1844</v>
      </c>
      <c r="B2013" s="30" t="s">
        <v>1904</v>
      </c>
      <c r="C2013" s="30" t="s">
        <v>425</v>
      </c>
      <c r="D2013" s="30" t="s">
        <v>1628</v>
      </c>
      <c r="E2013" s="30"/>
      <c r="F2013" s="30"/>
      <c r="G2013" s="30"/>
      <c r="H2013" s="30" t="s">
        <v>3012</v>
      </c>
      <c r="I2013" s="30"/>
      <c r="J2013" s="30"/>
      <c r="K2013" s="30"/>
      <c r="L2013" s="30"/>
      <c r="M2013" s="30"/>
      <c r="N2013" s="30"/>
      <c r="O2013" s="30"/>
      <c r="P2013" s="30"/>
      <c r="Q2013" s="30"/>
      <c r="R2013" s="30" t="s">
        <v>1698</v>
      </c>
      <c r="S2013" s="30"/>
      <c r="T2013" s="30"/>
      <c r="U2013" s="30" t="s">
        <v>406</v>
      </c>
      <c r="V2013" s="30"/>
      <c r="W2013" s="30"/>
      <c r="X2013" s="30"/>
      <c r="Y2013" s="30"/>
      <c r="Z2013" s="30"/>
      <c r="AA2013" s="30"/>
      <c r="AB2013" s="30"/>
      <c r="AC2013" s="30" t="s">
        <v>1208</v>
      </c>
      <c r="AD2013" s="30"/>
      <c r="AE2013" s="30"/>
      <c r="AF2013" s="30"/>
      <c r="AG2013" s="30" t="s">
        <v>228</v>
      </c>
      <c r="AH2013" s="30"/>
      <c r="AI2013" s="30" t="s">
        <v>1815</v>
      </c>
      <c r="AJ2013" s="30"/>
      <c r="AK2013" s="30" t="s">
        <v>1435</v>
      </c>
      <c r="AL2013" s="30"/>
      <c r="AM2013" s="30"/>
      <c r="AN2013" s="30" t="s">
        <v>1845</v>
      </c>
      <c r="AO2013" s="30"/>
      <c r="AP2013" s="30"/>
      <c r="AQ2013" s="30"/>
      <c r="AR2013" s="30"/>
      <c r="AS2013" s="30"/>
      <c r="AT2013" s="30"/>
      <c r="AU2013" s="30"/>
      <c r="AV2013" s="30"/>
      <c r="AW2013" s="30" t="s">
        <v>1963</v>
      </c>
      <c r="AX2013" s="30" t="s">
        <v>1612</v>
      </c>
      <c r="AY2013" s="30"/>
      <c r="AZ2013" s="30"/>
      <c r="BA2013" s="30" t="s">
        <v>1778</v>
      </c>
      <c r="BB2013" s="30" t="s">
        <v>1396</v>
      </c>
      <c r="BC2013" s="30"/>
      <c r="BD2013" s="30" t="s">
        <v>40</v>
      </c>
      <c r="BE2013" s="30"/>
      <c r="BF2013" s="30"/>
      <c r="BG2013" s="30"/>
      <c r="BH2013" s="30"/>
      <c r="BI2013" s="30"/>
      <c r="BJ2013" s="30" t="s">
        <v>3012</v>
      </c>
      <c r="BK2013" s="30"/>
      <c r="BL2013" s="30" t="s">
        <v>935</v>
      </c>
      <c r="BM2013" s="30"/>
      <c r="BN2013" s="30" t="s">
        <v>1222</v>
      </c>
      <c r="BO2013" s="30" t="s">
        <v>3012</v>
      </c>
      <c r="BP2013" s="30" t="s">
        <v>1144</v>
      </c>
      <c r="BQ2013" s="30"/>
      <c r="BR2013" s="30"/>
      <c r="BS2013" s="30"/>
      <c r="BT2013" s="30"/>
      <c r="BU2013" s="30" t="s">
        <v>1535</v>
      </c>
      <c r="BV2013" s="30"/>
      <c r="BW2013" s="30"/>
      <c r="BX2013" s="30"/>
      <c r="BY2013" s="30" t="s">
        <v>171</v>
      </c>
      <c r="BZ2013" s="30"/>
      <c r="CA2013" s="30"/>
      <c r="CB2013" s="30" t="s">
        <v>212</v>
      </c>
      <c r="CC2013" s="30"/>
      <c r="CD2013" s="30"/>
      <c r="CE2013" s="30"/>
      <c r="CF2013" s="30"/>
      <c r="CG2013" s="30"/>
      <c r="CH2013" s="30"/>
      <c r="CI2013" s="30"/>
      <c r="CJ2013" s="30"/>
      <c r="CK2013" s="30"/>
      <c r="CL2013" s="30"/>
      <c r="CM2013" s="30" t="s">
        <v>1658</v>
      </c>
      <c r="CN2013" s="30"/>
      <c r="CO2013" s="30"/>
      <c r="CP2013" s="30"/>
      <c r="CQ2013" s="30"/>
      <c r="CR2013" s="30"/>
      <c r="CW2013" s="201" t="s">
        <v>3012</v>
      </c>
      <c r="CY2013" s="201" t="s">
        <v>1482</v>
      </c>
      <c r="DB2013" s="201" t="s">
        <v>306</v>
      </c>
      <c r="DG2013" s="201" t="s">
        <v>1180</v>
      </c>
      <c r="DJ2013" s="201" t="s">
        <v>1856</v>
      </c>
      <c r="DM2013" s="201" t="s">
        <v>3012</v>
      </c>
      <c r="DO2013" s="201" t="s">
        <v>1457</v>
      </c>
      <c r="DP2013" s="201" t="s">
        <v>1361</v>
      </c>
      <c r="EH2013" s="201" t="s">
        <v>1744</v>
      </c>
      <c r="EL2013" s="201" t="s">
        <v>1809</v>
      </c>
      <c r="EM2013" s="201" t="s">
        <v>196</v>
      </c>
      <c r="EP2013" s="201" t="s">
        <v>221</v>
      </c>
      <c r="FC2013" s="201" t="s">
        <v>1764</v>
      </c>
      <c r="FG2013" s="201" t="s">
        <v>731</v>
      </c>
      <c r="FJ2013" s="201" t="s">
        <v>1898</v>
      </c>
      <c r="FK2013" s="201" t="s">
        <v>3012</v>
      </c>
      <c r="FL2013" s="201" t="s">
        <v>706</v>
      </c>
      <c r="FS2013" s="201" t="s">
        <v>412</v>
      </c>
      <c r="FT2013" s="201" t="s">
        <v>379</v>
      </c>
      <c r="FU2013" s="201" t="s">
        <v>1434</v>
      </c>
      <c r="FW2013" s="201" t="s">
        <v>930</v>
      </c>
      <c r="FX2013" s="201" t="s">
        <v>929</v>
      </c>
    </row>
    <row r="2014" spans="1:184" x14ac:dyDescent="0.25">
      <c r="A2014" s="30" t="s">
        <v>5</v>
      </c>
      <c r="B2014" s="30" t="s">
        <v>1911</v>
      </c>
      <c r="C2014" s="30" t="s">
        <v>428</v>
      </c>
      <c r="D2014" s="30" t="s">
        <v>1629</v>
      </c>
      <c r="E2014" s="30"/>
      <c r="F2014" s="30"/>
      <c r="G2014" s="30"/>
      <c r="H2014" s="30"/>
      <c r="I2014" s="30"/>
      <c r="J2014" s="30"/>
      <c r="K2014" s="30"/>
      <c r="L2014" s="30"/>
      <c r="M2014" s="30"/>
      <c r="N2014" s="30"/>
      <c r="O2014" s="30"/>
      <c r="P2014" s="30"/>
      <c r="Q2014" s="30"/>
      <c r="R2014" s="30" t="s">
        <v>1699</v>
      </c>
      <c r="S2014" s="30"/>
      <c r="T2014" s="30"/>
      <c r="U2014" s="30" t="s">
        <v>1075</v>
      </c>
      <c r="V2014" s="30"/>
      <c r="W2014" s="30"/>
      <c r="X2014" s="30"/>
      <c r="Y2014" s="30"/>
      <c r="Z2014" s="30"/>
      <c r="AA2014" s="30"/>
      <c r="AB2014" s="30"/>
      <c r="AC2014" s="30" t="s">
        <v>1280</v>
      </c>
      <c r="AD2014" s="30"/>
      <c r="AE2014" s="30"/>
      <c r="AF2014" s="30"/>
      <c r="AG2014" s="30" t="s">
        <v>229</v>
      </c>
      <c r="AH2014" s="30"/>
      <c r="AI2014" s="30" t="s">
        <v>1830</v>
      </c>
      <c r="AJ2014" s="30"/>
      <c r="AK2014" s="30" t="s">
        <v>643</v>
      </c>
      <c r="AL2014" s="30"/>
      <c r="AM2014" s="30"/>
      <c r="AN2014" s="30" t="s">
        <v>1849</v>
      </c>
      <c r="AO2014" s="30"/>
      <c r="AP2014" s="30"/>
      <c r="AQ2014" s="30"/>
      <c r="AR2014" s="30"/>
      <c r="AS2014" s="30"/>
      <c r="AT2014" s="30"/>
      <c r="AU2014" s="30"/>
      <c r="AV2014" s="30"/>
      <c r="AW2014" s="30" t="s">
        <v>1964</v>
      </c>
      <c r="AX2014" s="30" t="s">
        <v>1640</v>
      </c>
      <c r="AY2014" s="30"/>
      <c r="AZ2014" s="30"/>
      <c r="BA2014" s="30" t="s">
        <v>1779</v>
      </c>
      <c r="BB2014" s="30" t="s">
        <v>526</v>
      </c>
      <c r="BC2014" s="30"/>
      <c r="BD2014" s="30" t="s">
        <v>68</v>
      </c>
      <c r="BE2014" s="30"/>
      <c r="BF2014" s="30"/>
      <c r="BG2014" s="30"/>
      <c r="BH2014" s="30"/>
      <c r="BI2014" s="30"/>
      <c r="BJ2014" s="30"/>
      <c r="BK2014" s="30"/>
      <c r="BL2014" s="30" t="s">
        <v>3012</v>
      </c>
      <c r="BM2014" s="30"/>
      <c r="BN2014" s="30" t="s">
        <v>1359</v>
      </c>
      <c r="BO2014" s="30"/>
      <c r="BP2014" s="30" t="s">
        <v>1228</v>
      </c>
      <c r="BQ2014" s="30"/>
      <c r="BR2014" s="30"/>
      <c r="BS2014" s="30"/>
      <c r="BT2014" s="30"/>
      <c r="BU2014" s="30" t="s">
        <v>1536</v>
      </c>
      <c r="BV2014" s="30"/>
      <c r="BW2014" s="30"/>
      <c r="BX2014" s="30"/>
      <c r="BY2014" s="30" t="s">
        <v>187</v>
      </c>
      <c r="BZ2014" s="30"/>
      <c r="CA2014" s="30"/>
      <c r="CB2014" s="30" t="s">
        <v>287</v>
      </c>
      <c r="CC2014" s="30"/>
      <c r="CD2014" s="30"/>
      <c r="CE2014" s="30"/>
      <c r="CF2014" s="30"/>
      <c r="CG2014" s="30"/>
      <c r="CH2014" s="30"/>
      <c r="CI2014" s="30"/>
      <c r="CJ2014" s="30"/>
      <c r="CK2014" s="30"/>
      <c r="CL2014" s="30"/>
      <c r="CM2014" s="30" t="s">
        <v>1661</v>
      </c>
      <c r="CN2014" s="30"/>
      <c r="CO2014" s="30"/>
      <c r="CP2014" s="30"/>
      <c r="CQ2014" s="30"/>
      <c r="CR2014" s="30"/>
      <c r="CY2014" s="201" t="s">
        <v>1510</v>
      </c>
      <c r="DB2014" s="201" t="s">
        <v>319</v>
      </c>
      <c r="DG2014" s="201" t="s">
        <v>1181</v>
      </c>
      <c r="DJ2014" s="201" t="s">
        <v>13</v>
      </c>
      <c r="DO2014" s="201" t="s">
        <v>679</v>
      </c>
      <c r="DP2014" s="201" t="s">
        <v>1362</v>
      </c>
      <c r="EH2014" s="201" t="s">
        <v>1745</v>
      </c>
      <c r="EL2014" s="201" t="s">
        <v>1812</v>
      </c>
      <c r="EM2014" s="201" t="s">
        <v>1330</v>
      </c>
      <c r="EP2014" s="201" t="s">
        <v>222</v>
      </c>
      <c r="FC2014" s="201" t="s">
        <v>1791</v>
      </c>
      <c r="FG2014" s="201" t="s">
        <v>819</v>
      </c>
      <c r="FJ2014" s="201" t="s">
        <v>1914</v>
      </c>
      <c r="FL2014" s="201" t="s">
        <v>3012</v>
      </c>
      <c r="FS2014" s="201" t="s">
        <v>1157</v>
      </c>
      <c r="FT2014" s="201" t="s">
        <v>412</v>
      </c>
      <c r="FU2014" s="201" t="s">
        <v>687</v>
      </c>
      <c r="FW2014" s="201" t="s">
        <v>3012</v>
      </c>
      <c r="FX2014" s="201" t="s">
        <v>930</v>
      </c>
    </row>
    <row r="2015" spans="1:184" x14ac:dyDescent="0.25">
      <c r="A2015" s="30" t="s">
        <v>16</v>
      </c>
      <c r="B2015" s="30" t="s">
        <v>1919</v>
      </c>
      <c r="C2015" s="30" t="s">
        <v>1097</v>
      </c>
      <c r="D2015" s="30" t="s">
        <v>1633</v>
      </c>
      <c r="E2015" s="30"/>
      <c r="F2015" s="30"/>
      <c r="G2015" s="30"/>
      <c r="H2015" s="30"/>
      <c r="I2015" s="30"/>
      <c r="J2015" s="30"/>
      <c r="K2015" s="30"/>
      <c r="L2015" s="30"/>
      <c r="M2015" s="30"/>
      <c r="N2015" s="30"/>
      <c r="O2015" s="30"/>
      <c r="P2015" s="30"/>
      <c r="Q2015" s="30"/>
      <c r="R2015" s="30" t="s">
        <v>1723</v>
      </c>
      <c r="S2015" s="30"/>
      <c r="T2015" s="30"/>
      <c r="U2015" s="30" t="s">
        <v>1193</v>
      </c>
      <c r="V2015" s="30"/>
      <c r="W2015" s="30"/>
      <c r="X2015" s="30"/>
      <c r="Y2015" s="30"/>
      <c r="Z2015" s="30"/>
      <c r="AA2015" s="30"/>
      <c r="AB2015" s="30"/>
      <c r="AC2015" s="30" t="s">
        <v>636</v>
      </c>
      <c r="AD2015" s="30"/>
      <c r="AE2015" s="30"/>
      <c r="AF2015" s="30"/>
      <c r="AG2015" s="30" t="s">
        <v>314</v>
      </c>
      <c r="AH2015" s="30"/>
      <c r="AI2015" s="30" t="s">
        <v>1832</v>
      </c>
      <c r="AJ2015" s="30"/>
      <c r="AK2015" s="30" t="s">
        <v>3012</v>
      </c>
      <c r="AL2015" s="30"/>
      <c r="AM2015" s="30"/>
      <c r="AN2015" s="30" t="s">
        <v>1878</v>
      </c>
      <c r="AO2015" s="30"/>
      <c r="AP2015" s="30"/>
      <c r="AQ2015" s="30"/>
      <c r="AR2015" s="30"/>
      <c r="AS2015" s="30"/>
      <c r="AT2015" s="30"/>
      <c r="AU2015" s="30"/>
      <c r="AV2015" s="30"/>
      <c r="AW2015" s="30" t="s">
        <v>1965</v>
      </c>
      <c r="AX2015" s="30" t="s">
        <v>1642</v>
      </c>
      <c r="AY2015" s="30"/>
      <c r="AZ2015" s="30"/>
      <c r="BA2015" s="30" t="s">
        <v>1780</v>
      </c>
      <c r="BB2015" s="30" t="s">
        <v>734</v>
      </c>
      <c r="BC2015" s="30"/>
      <c r="BD2015" s="30" t="s">
        <v>273</v>
      </c>
      <c r="BE2015" s="30"/>
      <c r="BF2015" s="30"/>
      <c r="BG2015" s="30"/>
      <c r="BH2015" s="30"/>
      <c r="BI2015" s="30"/>
      <c r="BJ2015" s="30"/>
      <c r="BK2015" s="30"/>
      <c r="BL2015" s="30"/>
      <c r="BM2015" s="30"/>
      <c r="BN2015" s="30" t="s">
        <v>1406</v>
      </c>
      <c r="BO2015" s="30"/>
      <c r="BP2015" s="30" t="s">
        <v>1297</v>
      </c>
      <c r="BQ2015" s="30"/>
      <c r="BR2015" s="30"/>
      <c r="BS2015" s="30"/>
      <c r="BT2015" s="30"/>
      <c r="BU2015" s="30" t="s">
        <v>525</v>
      </c>
      <c r="BV2015" s="30"/>
      <c r="BW2015" s="30"/>
      <c r="BX2015" s="30"/>
      <c r="BY2015" s="30" t="s">
        <v>256</v>
      </c>
      <c r="BZ2015" s="30"/>
      <c r="CA2015" s="30"/>
      <c r="CB2015" s="30" t="s">
        <v>315</v>
      </c>
      <c r="CC2015" s="30"/>
      <c r="CD2015" s="30"/>
      <c r="CE2015" s="30"/>
      <c r="CF2015" s="30"/>
      <c r="CG2015" s="30"/>
      <c r="CH2015" s="30"/>
      <c r="CI2015" s="30"/>
      <c r="CJ2015" s="30"/>
      <c r="CK2015" s="30"/>
      <c r="CL2015" s="30"/>
      <c r="CM2015" s="30" t="s">
        <v>1664</v>
      </c>
      <c r="CN2015" s="30"/>
      <c r="CO2015" s="30"/>
      <c r="CP2015" s="30"/>
      <c r="CQ2015" s="30"/>
      <c r="CR2015" s="30"/>
      <c r="CY2015" s="201" t="s">
        <v>3012</v>
      </c>
      <c r="DB2015" s="201" t="s">
        <v>344</v>
      </c>
      <c r="DG2015" s="201" t="s">
        <v>1212</v>
      </c>
      <c r="DJ2015" s="201" t="s">
        <v>24</v>
      </c>
      <c r="DO2015" s="201" t="s">
        <v>3012</v>
      </c>
      <c r="DP2015" s="201" t="s">
        <v>1363</v>
      </c>
      <c r="EH2015" s="201" t="s">
        <v>1798</v>
      </c>
      <c r="EL2015" s="201" t="s">
        <v>1881</v>
      </c>
      <c r="EM2015" s="201" t="s">
        <v>1458</v>
      </c>
      <c r="EP2015" s="201" t="s">
        <v>223</v>
      </c>
      <c r="FC2015" s="201" t="s">
        <v>1807</v>
      </c>
      <c r="FG2015" s="201" t="s">
        <v>3012</v>
      </c>
      <c r="FJ2015" s="201" t="s">
        <v>1920</v>
      </c>
      <c r="FS2015" s="201" t="s">
        <v>1230</v>
      </c>
      <c r="FT2015" s="201" t="s">
        <v>1157</v>
      </c>
      <c r="FU2015" s="201" t="s">
        <v>736</v>
      </c>
      <c r="FX2015" s="201" t="s">
        <v>3012</v>
      </c>
    </row>
    <row r="2016" spans="1:184" x14ac:dyDescent="0.25">
      <c r="A2016" s="30" t="s">
        <v>45</v>
      </c>
      <c r="B2016" s="30" t="s">
        <v>44</v>
      </c>
      <c r="C2016" s="30" t="s">
        <v>1254</v>
      </c>
      <c r="D2016" s="30" t="s">
        <v>1695</v>
      </c>
      <c r="E2016" s="30"/>
      <c r="F2016" s="30"/>
      <c r="G2016" s="30"/>
      <c r="H2016" s="30"/>
      <c r="I2016" s="30"/>
      <c r="J2016" s="30"/>
      <c r="K2016" s="30"/>
      <c r="L2016" s="30"/>
      <c r="M2016" s="30"/>
      <c r="N2016" s="30"/>
      <c r="O2016" s="30"/>
      <c r="P2016" s="30"/>
      <c r="Q2016" s="30"/>
      <c r="R2016" s="30" t="s">
        <v>1724</v>
      </c>
      <c r="S2016" s="30"/>
      <c r="T2016" s="30"/>
      <c r="U2016" s="30" t="s">
        <v>1325</v>
      </c>
      <c r="V2016" s="30"/>
      <c r="W2016" s="30"/>
      <c r="X2016" s="30"/>
      <c r="Y2016" s="30"/>
      <c r="Z2016" s="30"/>
      <c r="AA2016" s="30"/>
      <c r="AB2016" s="30"/>
      <c r="AC2016" s="30" t="s">
        <v>860</v>
      </c>
      <c r="AD2016" s="30"/>
      <c r="AE2016" s="30"/>
      <c r="AF2016" s="30"/>
      <c r="AG2016" s="30" t="s">
        <v>1281</v>
      </c>
      <c r="AH2016" s="30"/>
      <c r="AI2016" s="30" t="s">
        <v>1833</v>
      </c>
      <c r="AJ2016" s="30"/>
      <c r="AK2016" s="30"/>
      <c r="AL2016" s="30"/>
      <c r="AM2016" s="30"/>
      <c r="AN2016" s="30" t="s">
        <v>1892</v>
      </c>
      <c r="AO2016" s="30"/>
      <c r="AP2016" s="30"/>
      <c r="AQ2016" s="30"/>
      <c r="AR2016" s="30"/>
      <c r="AS2016" s="30"/>
      <c r="AT2016" s="30"/>
      <c r="AU2016" s="30"/>
      <c r="AV2016" s="30"/>
      <c r="AW2016" s="30" t="s">
        <v>1966</v>
      </c>
      <c r="AX2016" s="30" t="s">
        <v>1654</v>
      </c>
      <c r="AY2016" s="30"/>
      <c r="AZ2016" s="30"/>
      <c r="BA2016" s="30" t="s">
        <v>1816</v>
      </c>
      <c r="BB2016" s="30" t="s">
        <v>3012</v>
      </c>
      <c r="BC2016" s="30"/>
      <c r="BD2016" s="30" t="s">
        <v>274</v>
      </c>
      <c r="BE2016" s="30"/>
      <c r="BF2016" s="30"/>
      <c r="BG2016" s="30"/>
      <c r="BH2016" s="30"/>
      <c r="BI2016" s="30"/>
      <c r="BJ2016" s="30"/>
      <c r="BK2016" s="30"/>
      <c r="BL2016" s="30"/>
      <c r="BM2016" s="30"/>
      <c r="BN2016" s="30" t="s">
        <v>1429</v>
      </c>
      <c r="BO2016" s="30"/>
      <c r="BP2016" s="30" t="s">
        <v>1405</v>
      </c>
      <c r="BQ2016" s="30"/>
      <c r="BR2016" s="30"/>
      <c r="BS2016" s="30"/>
      <c r="BT2016" s="30"/>
      <c r="BU2016" s="30" t="s">
        <v>856</v>
      </c>
      <c r="BV2016" s="30"/>
      <c r="BW2016" s="30"/>
      <c r="BX2016" s="30"/>
      <c r="BY2016" s="30" t="s">
        <v>257</v>
      </c>
      <c r="BZ2016" s="30"/>
      <c r="CA2016" s="30"/>
      <c r="CB2016" s="30" t="s">
        <v>386</v>
      </c>
      <c r="CC2016" s="30"/>
      <c r="CD2016" s="30"/>
      <c r="CE2016" s="30"/>
      <c r="CF2016" s="30"/>
      <c r="CG2016" s="30"/>
      <c r="CH2016" s="30"/>
      <c r="CI2016" s="30"/>
      <c r="CJ2016" s="30"/>
      <c r="CK2016" s="30"/>
      <c r="CL2016" s="30"/>
      <c r="CM2016" s="30" t="s">
        <v>1673</v>
      </c>
      <c r="CN2016" s="30"/>
      <c r="CO2016" s="30"/>
      <c r="CP2016" s="30"/>
      <c r="CQ2016" s="30"/>
      <c r="CR2016" s="30"/>
      <c r="DB2016" s="201" t="s">
        <v>407</v>
      </c>
      <c r="DG2016" s="201" t="s">
        <v>1265</v>
      </c>
      <c r="DJ2016" s="201" t="s">
        <v>53</v>
      </c>
      <c r="DP2016" s="201" t="s">
        <v>1404</v>
      </c>
      <c r="EH2016" s="201" t="s">
        <v>25</v>
      </c>
      <c r="EL2016" s="201" t="s">
        <v>1893</v>
      </c>
      <c r="EM2016" s="201" t="s">
        <v>1483</v>
      </c>
      <c r="EP2016" s="201" t="s">
        <v>527</v>
      </c>
      <c r="FC2016" s="201" t="s">
        <v>1862</v>
      </c>
      <c r="FJ2016" s="201" t="s">
        <v>202</v>
      </c>
      <c r="FS2016" s="201" t="s">
        <v>600</v>
      </c>
      <c r="FT2016" s="201" t="s">
        <v>1230</v>
      </c>
      <c r="FU2016" s="201" t="s">
        <v>750</v>
      </c>
    </row>
    <row r="2017" spans="1:177" x14ac:dyDescent="0.25">
      <c r="A2017" s="30" t="s">
        <v>67</v>
      </c>
      <c r="B2017" s="30" t="s">
        <v>124</v>
      </c>
      <c r="C2017" s="30" t="s">
        <v>548</v>
      </c>
      <c r="D2017" s="30" t="s">
        <v>1810</v>
      </c>
      <c r="E2017" s="30"/>
      <c r="F2017" s="30"/>
      <c r="G2017" s="30"/>
      <c r="H2017" s="30"/>
      <c r="I2017" s="30"/>
      <c r="J2017" s="30"/>
      <c r="K2017" s="30"/>
      <c r="L2017" s="30"/>
      <c r="M2017" s="30"/>
      <c r="N2017" s="30"/>
      <c r="O2017" s="30"/>
      <c r="P2017" s="30"/>
      <c r="Q2017" s="30"/>
      <c r="R2017" s="30" t="s">
        <v>1777</v>
      </c>
      <c r="S2017" s="30"/>
      <c r="T2017" s="30"/>
      <c r="U2017" s="30" t="s">
        <v>1341</v>
      </c>
      <c r="V2017" s="30"/>
      <c r="W2017" s="30"/>
      <c r="X2017" s="30"/>
      <c r="Y2017" s="30"/>
      <c r="Z2017" s="30"/>
      <c r="AA2017" s="30"/>
      <c r="AB2017" s="30"/>
      <c r="AC2017" s="30" t="s">
        <v>3012</v>
      </c>
      <c r="AD2017" s="30"/>
      <c r="AE2017" s="30"/>
      <c r="AF2017" s="30"/>
      <c r="AG2017" s="30" t="s">
        <v>1428</v>
      </c>
      <c r="AH2017" s="30"/>
      <c r="AI2017" s="30" t="s">
        <v>1835</v>
      </c>
      <c r="AJ2017" s="30"/>
      <c r="AK2017" s="30"/>
      <c r="AL2017" s="30"/>
      <c r="AM2017" s="30"/>
      <c r="AN2017" s="30" t="s">
        <v>1903</v>
      </c>
      <c r="AO2017" s="30"/>
      <c r="AP2017" s="30"/>
      <c r="AQ2017" s="30"/>
      <c r="AR2017" s="30"/>
      <c r="AS2017" s="30"/>
      <c r="AT2017" s="30"/>
      <c r="AU2017" s="30"/>
      <c r="AV2017" s="30"/>
      <c r="AW2017" s="30" t="s">
        <v>203</v>
      </c>
      <c r="AX2017" s="30" t="s">
        <v>1704</v>
      </c>
      <c r="AY2017" s="30"/>
      <c r="AZ2017" s="30"/>
      <c r="BA2017" s="30" t="s">
        <v>1819</v>
      </c>
      <c r="BB2017" s="30"/>
      <c r="BC2017" s="30"/>
      <c r="BD2017" s="30" t="s">
        <v>341</v>
      </c>
      <c r="BE2017" s="30"/>
      <c r="BF2017" s="30"/>
      <c r="BG2017" s="30"/>
      <c r="BH2017" s="30"/>
      <c r="BI2017" s="30"/>
      <c r="BJ2017" s="30"/>
      <c r="BK2017" s="30"/>
      <c r="BL2017" s="30"/>
      <c r="BM2017" s="30"/>
      <c r="BN2017" s="30" t="s">
        <v>1521</v>
      </c>
      <c r="BO2017" s="30"/>
      <c r="BP2017" s="30" t="s">
        <v>869</v>
      </c>
      <c r="BQ2017" s="30"/>
      <c r="BR2017" s="30"/>
      <c r="BS2017" s="30"/>
      <c r="BT2017" s="30"/>
      <c r="BU2017" s="30" t="s">
        <v>3012</v>
      </c>
      <c r="BV2017" s="30"/>
      <c r="BW2017" s="30"/>
      <c r="BX2017" s="30"/>
      <c r="BY2017" s="30" t="s">
        <v>296</v>
      </c>
      <c r="BZ2017" s="30"/>
      <c r="CA2017" s="30"/>
      <c r="CB2017" s="30" t="s">
        <v>387</v>
      </c>
      <c r="CC2017" s="30"/>
      <c r="CD2017" s="30"/>
      <c r="CE2017" s="30"/>
      <c r="CF2017" s="30"/>
      <c r="CG2017" s="30"/>
      <c r="CH2017" s="30"/>
      <c r="CI2017" s="30"/>
      <c r="CJ2017" s="30"/>
      <c r="CK2017" s="30"/>
      <c r="CL2017" s="30"/>
      <c r="CM2017" s="30" t="s">
        <v>1674</v>
      </c>
      <c r="CN2017" s="30"/>
      <c r="CO2017" s="30"/>
      <c r="CP2017" s="30"/>
      <c r="CQ2017" s="30"/>
      <c r="CR2017" s="30"/>
      <c r="DB2017" s="201" t="s">
        <v>1126</v>
      </c>
      <c r="DG2017" s="201" t="s">
        <v>1339</v>
      </c>
      <c r="DJ2017" s="201" t="s">
        <v>191</v>
      </c>
      <c r="DP2017" s="201" t="s">
        <v>1412</v>
      </c>
      <c r="EH2017" s="201" t="s">
        <v>111</v>
      </c>
      <c r="EL2017" s="201" t="s">
        <v>1907</v>
      </c>
      <c r="EM2017" s="201" t="s">
        <v>1495</v>
      </c>
      <c r="EP2017" s="201" t="s">
        <v>658</v>
      </c>
      <c r="FC2017" s="201" t="s">
        <v>1885</v>
      </c>
      <c r="FJ2017" s="201" t="s">
        <v>283</v>
      </c>
      <c r="FS2017" s="201" t="s">
        <v>609</v>
      </c>
      <c r="FT2017" s="201" t="s">
        <v>600</v>
      </c>
      <c r="FU2017" s="201" t="s">
        <v>835</v>
      </c>
    </row>
    <row r="2018" spans="1:177" x14ac:dyDescent="0.25">
      <c r="A2018" s="30" t="s">
        <v>110</v>
      </c>
      <c r="B2018" s="30" t="s">
        <v>218</v>
      </c>
      <c r="C2018" s="30" t="s">
        <v>693</v>
      </c>
      <c r="D2018" s="30" t="s">
        <v>1858</v>
      </c>
      <c r="E2018" s="30"/>
      <c r="F2018" s="30"/>
      <c r="G2018" s="30"/>
      <c r="H2018" s="30"/>
      <c r="I2018" s="30"/>
      <c r="J2018" s="30"/>
      <c r="K2018" s="30"/>
      <c r="L2018" s="30"/>
      <c r="M2018" s="30"/>
      <c r="N2018" s="30"/>
      <c r="O2018" s="30"/>
      <c r="P2018" s="30"/>
      <c r="Q2018" s="30"/>
      <c r="R2018" s="30" t="s">
        <v>1788</v>
      </c>
      <c r="S2018" s="30"/>
      <c r="T2018" s="30"/>
      <c r="U2018" s="30" t="s">
        <v>1373</v>
      </c>
      <c r="V2018" s="30"/>
      <c r="W2018" s="30"/>
      <c r="X2018" s="30"/>
      <c r="Y2018" s="30"/>
      <c r="Z2018" s="30"/>
      <c r="AA2018" s="30"/>
      <c r="AB2018" s="30"/>
      <c r="AC2018" s="30"/>
      <c r="AD2018" s="30"/>
      <c r="AE2018" s="30"/>
      <c r="AF2018" s="30"/>
      <c r="AG2018" s="30" t="s">
        <v>1524</v>
      </c>
      <c r="AH2018" s="30"/>
      <c r="AI2018" s="30" t="s">
        <v>1847</v>
      </c>
      <c r="AJ2018" s="30"/>
      <c r="AK2018" s="30"/>
      <c r="AL2018" s="30"/>
      <c r="AM2018" s="30"/>
      <c r="AN2018" s="30" t="s">
        <v>7</v>
      </c>
      <c r="AO2018" s="30"/>
      <c r="AP2018" s="30"/>
      <c r="AQ2018" s="30"/>
      <c r="AR2018" s="30"/>
      <c r="AS2018" s="30"/>
      <c r="AT2018" s="30"/>
      <c r="AU2018" s="30"/>
      <c r="AV2018" s="30"/>
      <c r="AW2018" s="30" t="s">
        <v>350</v>
      </c>
      <c r="AX2018" s="30" t="s">
        <v>1722</v>
      </c>
      <c r="AY2018" s="30"/>
      <c r="AZ2018" s="30"/>
      <c r="BA2018" s="30" t="s">
        <v>1829</v>
      </c>
      <c r="BB2018" s="30"/>
      <c r="BC2018" s="30"/>
      <c r="BD2018" s="30" t="s">
        <v>416</v>
      </c>
      <c r="BE2018" s="30"/>
      <c r="BF2018" s="30"/>
      <c r="BG2018" s="30"/>
      <c r="BH2018" s="30"/>
      <c r="BI2018" s="30"/>
      <c r="BJ2018" s="30"/>
      <c r="BK2018" s="30"/>
      <c r="BL2018" s="30"/>
      <c r="BM2018" s="30"/>
      <c r="BN2018" s="30" t="s">
        <v>1529</v>
      </c>
      <c r="BO2018" s="30"/>
      <c r="BP2018" s="30" t="s">
        <v>3012</v>
      </c>
      <c r="BQ2018" s="30"/>
      <c r="BR2018" s="30"/>
      <c r="BS2018" s="30"/>
      <c r="BT2018" s="30"/>
      <c r="BU2018" s="30"/>
      <c r="BV2018" s="30"/>
      <c r="BW2018" s="30"/>
      <c r="BX2018" s="30"/>
      <c r="BY2018" s="30" t="s">
        <v>298</v>
      </c>
      <c r="BZ2018" s="30"/>
      <c r="CA2018" s="30"/>
      <c r="CB2018" s="30" t="s">
        <v>388</v>
      </c>
      <c r="CC2018" s="30"/>
      <c r="CD2018" s="30"/>
      <c r="CE2018" s="30"/>
      <c r="CF2018" s="30"/>
      <c r="CG2018" s="30"/>
      <c r="CH2018" s="30"/>
      <c r="CI2018" s="30"/>
      <c r="CJ2018" s="30"/>
      <c r="CK2018" s="30"/>
      <c r="CL2018" s="30"/>
      <c r="CM2018" s="30" t="s">
        <v>1691</v>
      </c>
      <c r="CN2018" s="30"/>
      <c r="CO2018" s="30"/>
      <c r="CP2018" s="30"/>
      <c r="CQ2018" s="30"/>
      <c r="CR2018" s="30"/>
      <c r="DB2018" s="201" t="s">
        <v>1127</v>
      </c>
      <c r="DG2018" s="201" t="s">
        <v>769</v>
      </c>
      <c r="DJ2018" s="201" t="s">
        <v>192</v>
      </c>
      <c r="DP2018" s="201" t="s">
        <v>1463</v>
      </c>
      <c r="EH2018" s="201" t="s">
        <v>150</v>
      </c>
      <c r="EL2018" s="201" t="s">
        <v>10</v>
      </c>
      <c r="EM2018" s="201" t="s">
        <v>1496</v>
      </c>
      <c r="EP2018" s="201" t="s">
        <v>3012</v>
      </c>
      <c r="FC2018" s="201" t="s">
        <v>35</v>
      </c>
      <c r="FJ2018" s="201" t="s">
        <v>380</v>
      </c>
      <c r="FS2018" s="201" t="s">
        <v>638</v>
      </c>
      <c r="FT2018" s="201" t="s">
        <v>609</v>
      </c>
      <c r="FU2018" s="201" t="s">
        <v>864</v>
      </c>
    </row>
    <row r="2019" spans="1:177" x14ac:dyDescent="0.25">
      <c r="A2019" s="30" t="s">
        <v>146</v>
      </c>
      <c r="B2019" s="30" t="s">
        <v>225</v>
      </c>
      <c r="C2019" s="30" t="s">
        <v>3012</v>
      </c>
      <c r="D2019" s="30" t="s">
        <v>1879</v>
      </c>
      <c r="E2019" s="30"/>
      <c r="F2019" s="30"/>
      <c r="G2019" s="30"/>
      <c r="H2019" s="30"/>
      <c r="I2019" s="30"/>
      <c r="J2019" s="30"/>
      <c r="K2019" s="30"/>
      <c r="L2019" s="30"/>
      <c r="M2019" s="30"/>
      <c r="N2019" s="30"/>
      <c r="O2019" s="30"/>
      <c r="P2019" s="30"/>
      <c r="Q2019" s="30"/>
      <c r="R2019" s="30" t="s">
        <v>1802</v>
      </c>
      <c r="S2019" s="30"/>
      <c r="T2019" s="30"/>
      <c r="U2019" s="30" t="s">
        <v>1380</v>
      </c>
      <c r="V2019" s="30"/>
      <c r="W2019" s="30"/>
      <c r="X2019" s="30"/>
      <c r="Y2019" s="30"/>
      <c r="Z2019" s="30"/>
      <c r="AA2019" s="30"/>
      <c r="AB2019" s="30"/>
      <c r="AC2019" s="30"/>
      <c r="AD2019" s="30"/>
      <c r="AE2019" s="30"/>
      <c r="AF2019" s="30"/>
      <c r="AG2019" s="30" t="s">
        <v>549</v>
      </c>
      <c r="AH2019" s="30"/>
      <c r="AI2019" s="30" t="s">
        <v>1912</v>
      </c>
      <c r="AJ2019" s="30"/>
      <c r="AK2019" s="30"/>
      <c r="AL2019" s="30"/>
      <c r="AM2019" s="30"/>
      <c r="AN2019" s="30" t="s">
        <v>62</v>
      </c>
      <c r="AO2019" s="30"/>
      <c r="AP2019" s="30"/>
      <c r="AQ2019" s="30"/>
      <c r="AR2019" s="30"/>
      <c r="AS2019" s="30"/>
      <c r="AT2019" s="30"/>
      <c r="AU2019" s="30"/>
      <c r="AV2019" s="30"/>
      <c r="AW2019" s="30" t="s">
        <v>351</v>
      </c>
      <c r="AX2019" s="30" t="s">
        <v>1725</v>
      </c>
      <c r="AY2019" s="30"/>
      <c r="AZ2019" s="30"/>
      <c r="BA2019" s="30" t="s">
        <v>1836</v>
      </c>
      <c r="BB2019" s="30"/>
      <c r="BC2019" s="30"/>
      <c r="BD2019" s="30" t="s">
        <v>1245</v>
      </c>
      <c r="BE2019" s="30"/>
      <c r="BF2019" s="30"/>
      <c r="BG2019" s="30"/>
      <c r="BH2019" s="30"/>
      <c r="BI2019" s="30"/>
      <c r="BJ2019" s="30"/>
      <c r="BK2019" s="30"/>
      <c r="BL2019" s="30"/>
      <c r="BM2019" s="30"/>
      <c r="BN2019" s="30" t="s">
        <v>534</v>
      </c>
      <c r="BO2019" s="30"/>
      <c r="BP2019" s="30"/>
      <c r="BQ2019" s="30"/>
      <c r="BR2019" s="30"/>
      <c r="BS2019" s="30"/>
      <c r="BT2019" s="30"/>
      <c r="BU2019" s="30"/>
      <c r="BV2019" s="30"/>
      <c r="BW2019" s="30"/>
      <c r="BX2019" s="30"/>
      <c r="BY2019" s="30" t="s">
        <v>383</v>
      </c>
      <c r="BZ2019" s="30"/>
      <c r="CA2019" s="30"/>
      <c r="CB2019" s="30" t="s">
        <v>1266</v>
      </c>
      <c r="CC2019" s="30"/>
      <c r="CD2019" s="30"/>
      <c r="CE2019" s="30"/>
      <c r="CF2019" s="30"/>
      <c r="CG2019" s="30"/>
      <c r="CH2019" s="30"/>
      <c r="CI2019" s="30"/>
      <c r="CJ2019" s="30"/>
      <c r="CK2019" s="30"/>
      <c r="CL2019" s="30"/>
      <c r="CM2019" s="30" t="s">
        <v>1702</v>
      </c>
      <c r="CN2019" s="30"/>
      <c r="CO2019" s="30"/>
      <c r="CP2019" s="30"/>
      <c r="CQ2019" s="30"/>
      <c r="CR2019" s="30"/>
      <c r="DB2019" s="201" t="s">
        <v>1128</v>
      </c>
      <c r="DG2019" s="201" t="s">
        <v>826</v>
      </c>
      <c r="DJ2019" s="201" t="s">
        <v>193</v>
      </c>
      <c r="DP2019" s="201" t="s">
        <v>845</v>
      </c>
      <c r="EH2019" s="201" t="s">
        <v>156</v>
      </c>
      <c r="EL2019" s="201" t="s">
        <v>51</v>
      </c>
      <c r="EM2019" s="201" t="s">
        <v>1497</v>
      </c>
      <c r="FC2019" s="201" t="s">
        <v>90</v>
      </c>
      <c r="FJ2019" s="201" t="s">
        <v>1085</v>
      </c>
      <c r="FS2019" s="201" t="s">
        <v>740</v>
      </c>
      <c r="FT2019" s="201" t="s">
        <v>638</v>
      </c>
      <c r="FU2019" s="201" t="s">
        <v>868</v>
      </c>
    </row>
    <row r="2020" spans="1:177" x14ac:dyDescent="0.25">
      <c r="A2020" s="30" t="s">
        <v>188</v>
      </c>
      <c r="B2020" s="30" t="s">
        <v>327</v>
      </c>
      <c r="C2020" s="30"/>
      <c r="D2020" s="30" t="s">
        <v>1923</v>
      </c>
      <c r="E2020" s="30"/>
      <c r="F2020" s="30"/>
      <c r="G2020" s="30"/>
      <c r="H2020" s="30"/>
      <c r="I2020" s="30"/>
      <c r="J2020" s="30"/>
      <c r="K2020" s="30"/>
      <c r="L2020" s="30"/>
      <c r="M2020" s="30"/>
      <c r="N2020" s="30"/>
      <c r="O2020" s="30"/>
      <c r="P2020" s="30"/>
      <c r="Q2020" s="30"/>
      <c r="R2020" s="30" t="s">
        <v>1860</v>
      </c>
      <c r="S2020" s="30"/>
      <c r="T2020" s="30"/>
      <c r="U2020" s="30" t="s">
        <v>1480</v>
      </c>
      <c r="V2020" s="30"/>
      <c r="W2020" s="30"/>
      <c r="X2020" s="30"/>
      <c r="Y2020" s="30"/>
      <c r="Z2020" s="30"/>
      <c r="AA2020" s="30"/>
      <c r="AB2020" s="30"/>
      <c r="AC2020" s="30"/>
      <c r="AD2020" s="30"/>
      <c r="AE2020" s="30"/>
      <c r="AF2020" s="30"/>
      <c r="AG2020" s="30" t="s">
        <v>587</v>
      </c>
      <c r="AH2020" s="30"/>
      <c r="AI2020" s="30" t="s">
        <v>1918</v>
      </c>
      <c r="AJ2020" s="30"/>
      <c r="AK2020" s="30"/>
      <c r="AL2020" s="30"/>
      <c r="AM2020" s="30"/>
      <c r="AN2020" s="30" t="s">
        <v>179</v>
      </c>
      <c r="AO2020" s="30"/>
      <c r="AP2020" s="30"/>
      <c r="AQ2020" s="30"/>
      <c r="AR2020" s="30"/>
      <c r="AS2020" s="30"/>
      <c r="AT2020" s="30"/>
      <c r="AU2020" s="30"/>
      <c r="AV2020" s="30"/>
      <c r="AW2020" s="30" t="s">
        <v>1115</v>
      </c>
      <c r="AX2020" s="30" t="s">
        <v>1726</v>
      </c>
      <c r="AY2020" s="30"/>
      <c r="AZ2020" s="30"/>
      <c r="BA2020" s="30" t="s">
        <v>1848</v>
      </c>
      <c r="BB2020" s="30"/>
      <c r="BC2020" s="30"/>
      <c r="BD2020" s="30" t="s">
        <v>1307</v>
      </c>
      <c r="BE2020" s="30"/>
      <c r="BF2020" s="30"/>
      <c r="BG2020" s="30"/>
      <c r="BH2020" s="30"/>
      <c r="BI2020" s="30"/>
      <c r="BJ2020" s="30"/>
      <c r="BK2020" s="30"/>
      <c r="BL2020" s="30"/>
      <c r="BM2020" s="30"/>
      <c r="BN2020" s="30" t="s">
        <v>574</v>
      </c>
      <c r="BO2020" s="30"/>
      <c r="BP2020" s="30"/>
      <c r="BQ2020" s="30"/>
      <c r="BR2020" s="30"/>
      <c r="BS2020" s="30"/>
      <c r="BT2020" s="30"/>
      <c r="BU2020" s="30"/>
      <c r="BV2020" s="30"/>
      <c r="BW2020" s="30"/>
      <c r="BX2020" s="30"/>
      <c r="BY2020" s="30" t="s">
        <v>398</v>
      </c>
      <c r="BZ2020" s="30"/>
      <c r="CA2020" s="30"/>
      <c r="CB2020" s="30" t="s">
        <v>1295</v>
      </c>
      <c r="CC2020" s="30"/>
      <c r="CD2020" s="30"/>
      <c r="CE2020" s="30"/>
      <c r="CF2020" s="30"/>
      <c r="CG2020" s="30"/>
      <c r="CH2020" s="30"/>
      <c r="CI2020" s="30"/>
      <c r="CJ2020" s="30"/>
      <c r="CK2020" s="30"/>
      <c r="CL2020" s="30"/>
      <c r="CM2020" s="30" t="s">
        <v>1703</v>
      </c>
      <c r="CN2020" s="30"/>
      <c r="CO2020" s="30"/>
      <c r="CP2020" s="30"/>
      <c r="CQ2020" s="30"/>
      <c r="CR2020" s="30"/>
      <c r="DB2020" s="201" t="s">
        <v>1131</v>
      </c>
      <c r="DG2020" s="201" t="s">
        <v>870</v>
      </c>
      <c r="DJ2020" s="201" t="s">
        <v>194</v>
      </c>
      <c r="DP2020" s="201" t="s">
        <v>3012</v>
      </c>
      <c r="EH2020" s="201" t="s">
        <v>285</v>
      </c>
      <c r="EL2020" s="201" t="s">
        <v>101</v>
      </c>
      <c r="EM2020" s="201" t="s">
        <v>1498</v>
      </c>
      <c r="FC2020" s="201" t="s">
        <v>91</v>
      </c>
      <c r="FJ2020" s="201" t="s">
        <v>1118</v>
      </c>
      <c r="FS2020" s="201" t="s">
        <v>760</v>
      </c>
      <c r="FT2020" s="201" t="s">
        <v>740</v>
      </c>
      <c r="FU2020" s="201" t="s">
        <v>912</v>
      </c>
    </row>
    <row r="2021" spans="1:177" x14ac:dyDescent="0.25">
      <c r="A2021" s="30" t="s">
        <v>312</v>
      </c>
      <c r="B2021" s="30" t="s">
        <v>345</v>
      </c>
      <c r="C2021" s="30"/>
      <c r="D2021" s="30" t="s">
        <v>1947</v>
      </c>
      <c r="E2021" s="30"/>
      <c r="F2021" s="30"/>
      <c r="G2021" s="30"/>
      <c r="H2021" s="30"/>
      <c r="I2021" s="30"/>
      <c r="J2021" s="30"/>
      <c r="K2021" s="30"/>
      <c r="L2021" s="30"/>
      <c r="M2021" s="30"/>
      <c r="N2021" s="30"/>
      <c r="O2021" s="30"/>
      <c r="P2021" s="30"/>
      <c r="Q2021" s="30"/>
      <c r="R2021" s="30" t="s">
        <v>1882</v>
      </c>
      <c r="S2021" s="30"/>
      <c r="T2021" s="30"/>
      <c r="U2021" s="30" t="s">
        <v>1481</v>
      </c>
      <c r="V2021" s="30"/>
      <c r="W2021" s="30"/>
      <c r="X2021" s="30"/>
      <c r="Y2021" s="30"/>
      <c r="Z2021" s="30"/>
      <c r="AA2021" s="30"/>
      <c r="AB2021" s="30"/>
      <c r="AC2021" s="30"/>
      <c r="AD2021" s="30"/>
      <c r="AE2021" s="30"/>
      <c r="AF2021" s="30"/>
      <c r="AG2021" s="30" t="s">
        <v>710</v>
      </c>
      <c r="AH2021" s="30"/>
      <c r="AI2021" s="30" t="s">
        <v>1926</v>
      </c>
      <c r="AJ2021" s="30"/>
      <c r="AK2021" s="30"/>
      <c r="AL2021" s="30"/>
      <c r="AM2021" s="30"/>
      <c r="AN2021" s="30" t="s">
        <v>180</v>
      </c>
      <c r="AO2021" s="30"/>
      <c r="AP2021" s="30"/>
      <c r="AQ2021" s="30"/>
      <c r="AR2021" s="30"/>
      <c r="AS2021" s="30"/>
      <c r="AT2021" s="30"/>
      <c r="AU2021" s="30"/>
      <c r="AV2021" s="30"/>
      <c r="AW2021" s="30" t="s">
        <v>1327</v>
      </c>
      <c r="AX2021" s="30" t="s">
        <v>1730</v>
      </c>
      <c r="AY2021" s="30"/>
      <c r="AZ2021" s="30"/>
      <c r="BA2021" s="30" t="s">
        <v>1855</v>
      </c>
      <c r="BB2021" s="30"/>
      <c r="BC2021" s="30"/>
      <c r="BD2021" s="30" t="s">
        <v>1511</v>
      </c>
      <c r="BE2021" s="30"/>
      <c r="BF2021" s="30"/>
      <c r="BG2021" s="30"/>
      <c r="BH2021" s="30"/>
      <c r="BI2021" s="30"/>
      <c r="BJ2021" s="30"/>
      <c r="BK2021" s="30"/>
      <c r="BL2021" s="30"/>
      <c r="BM2021" s="30"/>
      <c r="BN2021" s="30" t="s">
        <v>642</v>
      </c>
      <c r="BO2021" s="30"/>
      <c r="BP2021" s="30"/>
      <c r="BQ2021" s="30"/>
      <c r="BR2021" s="30"/>
      <c r="BS2021" s="30"/>
      <c r="BT2021" s="30"/>
      <c r="BU2021" s="30"/>
      <c r="BV2021" s="30"/>
      <c r="BW2021" s="30"/>
      <c r="BX2021" s="30"/>
      <c r="BY2021" s="30" t="s">
        <v>403</v>
      </c>
      <c r="BZ2021" s="30"/>
      <c r="CA2021" s="30"/>
      <c r="CB2021" s="30" t="s">
        <v>1311</v>
      </c>
      <c r="CC2021" s="30"/>
      <c r="CD2021" s="30"/>
      <c r="CE2021" s="30"/>
      <c r="CF2021" s="30"/>
      <c r="CG2021" s="30"/>
      <c r="CH2021" s="30"/>
      <c r="CI2021" s="30"/>
      <c r="CJ2021" s="30"/>
      <c r="CK2021" s="30"/>
      <c r="CL2021" s="30"/>
      <c r="CM2021" s="30" t="s">
        <v>1705</v>
      </c>
      <c r="CN2021" s="30"/>
      <c r="CO2021" s="30"/>
      <c r="CP2021" s="30"/>
      <c r="CQ2021" s="30"/>
      <c r="CR2021" s="30"/>
      <c r="DB2021" s="201" t="s">
        <v>1272</v>
      </c>
      <c r="DG2021" s="201" t="s">
        <v>952</v>
      </c>
      <c r="DJ2021" s="201" t="s">
        <v>206</v>
      </c>
      <c r="EH2021" s="201" t="s">
        <v>376</v>
      </c>
      <c r="EL2021" s="201" t="s">
        <v>159</v>
      </c>
      <c r="EM2021" s="201" t="s">
        <v>558</v>
      </c>
      <c r="FC2021" s="201" t="s">
        <v>92</v>
      </c>
      <c r="FJ2021" s="201" t="s">
        <v>1149</v>
      </c>
      <c r="FS2021" s="201" t="s">
        <v>900</v>
      </c>
      <c r="FT2021" s="201" t="s">
        <v>760</v>
      </c>
      <c r="FU2021" s="201" t="s">
        <v>913</v>
      </c>
    </row>
    <row r="2022" spans="1:177" x14ac:dyDescent="0.25">
      <c r="A2022" s="30" t="s">
        <v>1105</v>
      </c>
      <c r="B2022" s="30" t="s">
        <v>356</v>
      </c>
      <c r="C2022" s="30"/>
      <c r="D2022" s="30" t="s">
        <v>1949</v>
      </c>
      <c r="E2022" s="30"/>
      <c r="F2022" s="30"/>
      <c r="G2022" s="30"/>
      <c r="H2022" s="30"/>
      <c r="I2022" s="30"/>
      <c r="J2022" s="30"/>
      <c r="K2022" s="30"/>
      <c r="L2022" s="30"/>
      <c r="M2022" s="30"/>
      <c r="N2022" s="30"/>
      <c r="O2022" s="30"/>
      <c r="P2022" s="30"/>
      <c r="Q2022" s="30"/>
      <c r="R2022" s="30" t="s">
        <v>1891</v>
      </c>
      <c r="S2022" s="30"/>
      <c r="T2022" s="30"/>
      <c r="U2022" s="30" t="s">
        <v>590</v>
      </c>
      <c r="V2022" s="30"/>
      <c r="W2022" s="30"/>
      <c r="X2022" s="30"/>
      <c r="Y2022" s="30"/>
      <c r="Z2022" s="30"/>
      <c r="AA2022" s="30"/>
      <c r="AB2022" s="30"/>
      <c r="AC2022" s="30"/>
      <c r="AD2022" s="30"/>
      <c r="AE2022" s="30"/>
      <c r="AF2022" s="30"/>
      <c r="AG2022" s="30" t="s">
        <v>749</v>
      </c>
      <c r="AH2022" s="30"/>
      <c r="AI2022" s="30" t="s">
        <v>1946</v>
      </c>
      <c r="AJ2022" s="30"/>
      <c r="AK2022" s="30"/>
      <c r="AL2022" s="30"/>
      <c r="AM2022" s="30"/>
      <c r="AN2022" s="30" t="s">
        <v>198</v>
      </c>
      <c r="AO2022" s="30"/>
      <c r="AP2022" s="30"/>
      <c r="AQ2022" s="30"/>
      <c r="AR2022" s="30"/>
      <c r="AS2022" s="30"/>
      <c r="AT2022" s="30"/>
      <c r="AU2022" s="30"/>
      <c r="AV2022" s="30"/>
      <c r="AW2022" s="30" t="s">
        <v>1328</v>
      </c>
      <c r="AX2022" s="30" t="s">
        <v>1774</v>
      </c>
      <c r="AY2022" s="30"/>
      <c r="AZ2022" s="30"/>
      <c r="BA2022" s="30" t="s">
        <v>1857</v>
      </c>
      <c r="BB2022" s="30"/>
      <c r="BC2022" s="30"/>
      <c r="BD2022" s="30" t="s">
        <v>1515</v>
      </c>
      <c r="BE2022" s="30"/>
      <c r="BF2022" s="30"/>
      <c r="BG2022" s="30"/>
      <c r="BH2022" s="30"/>
      <c r="BI2022" s="30"/>
      <c r="BJ2022" s="30"/>
      <c r="BK2022" s="30"/>
      <c r="BL2022" s="30"/>
      <c r="BM2022" s="30"/>
      <c r="BN2022" s="30" t="s">
        <v>686</v>
      </c>
      <c r="BO2022" s="30"/>
      <c r="BP2022" s="30"/>
      <c r="BQ2022" s="30"/>
      <c r="BR2022" s="30"/>
      <c r="BS2022" s="30"/>
      <c r="BT2022" s="30"/>
      <c r="BU2022" s="30"/>
      <c r="BV2022" s="30"/>
      <c r="BW2022" s="30"/>
      <c r="BX2022" s="30"/>
      <c r="BY2022" s="30" t="s">
        <v>1159</v>
      </c>
      <c r="BZ2022" s="30"/>
      <c r="CA2022" s="30"/>
      <c r="CB2022" s="30" t="s">
        <v>1352</v>
      </c>
      <c r="CC2022" s="30"/>
      <c r="CD2022" s="30"/>
      <c r="CE2022" s="30"/>
      <c r="CF2022" s="30"/>
      <c r="CG2022" s="30"/>
      <c r="CH2022" s="30"/>
      <c r="CI2022" s="30"/>
      <c r="CJ2022" s="30"/>
      <c r="CK2022" s="30"/>
      <c r="CL2022" s="30"/>
      <c r="CM2022" s="30" t="s">
        <v>1753</v>
      </c>
      <c r="CN2022" s="30"/>
      <c r="CO2022" s="30"/>
      <c r="CP2022" s="30"/>
      <c r="CQ2022" s="30"/>
      <c r="CR2022" s="30"/>
      <c r="DB2022" s="201" t="s">
        <v>1315</v>
      </c>
      <c r="DG2022" s="201" t="s">
        <v>3012</v>
      </c>
      <c r="DJ2022" s="201" t="s">
        <v>219</v>
      </c>
      <c r="EH2022" s="201" t="s">
        <v>410</v>
      </c>
      <c r="EL2022" s="201" t="s">
        <v>178</v>
      </c>
      <c r="EM2022" s="201" t="s">
        <v>559</v>
      </c>
      <c r="FC2022" s="201" t="s">
        <v>123</v>
      </c>
      <c r="FJ2022" s="201" t="s">
        <v>1151</v>
      </c>
      <c r="FS2022" s="201" t="s">
        <v>901</v>
      </c>
      <c r="FT2022" s="201" t="s">
        <v>900</v>
      </c>
      <c r="FU2022" s="201" t="s">
        <v>3012</v>
      </c>
    </row>
    <row r="2023" spans="1:177" x14ac:dyDescent="0.25">
      <c r="A2023" s="30" t="s">
        <v>1284</v>
      </c>
      <c r="B2023" s="30" t="s">
        <v>358</v>
      </c>
      <c r="C2023" s="30"/>
      <c r="D2023" s="30" t="s">
        <v>53</v>
      </c>
      <c r="E2023" s="30"/>
      <c r="F2023" s="30"/>
      <c r="G2023" s="30"/>
      <c r="H2023" s="30"/>
      <c r="I2023" s="30"/>
      <c r="J2023" s="30"/>
      <c r="K2023" s="30"/>
      <c r="L2023" s="30"/>
      <c r="M2023" s="30"/>
      <c r="N2023" s="30"/>
      <c r="O2023" s="30"/>
      <c r="P2023" s="30"/>
      <c r="Q2023" s="30"/>
      <c r="R2023" s="30" t="s">
        <v>1927</v>
      </c>
      <c r="S2023" s="30"/>
      <c r="T2023" s="30"/>
      <c r="U2023" s="30" t="s">
        <v>591</v>
      </c>
      <c r="V2023" s="30"/>
      <c r="W2023" s="30"/>
      <c r="X2023" s="30"/>
      <c r="Y2023" s="30"/>
      <c r="Z2023" s="30"/>
      <c r="AA2023" s="30"/>
      <c r="AB2023" s="30"/>
      <c r="AC2023" s="30"/>
      <c r="AD2023" s="30"/>
      <c r="AE2023" s="30"/>
      <c r="AF2023" s="30"/>
      <c r="AG2023" s="30" t="s">
        <v>770</v>
      </c>
      <c r="AH2023" s="30"/>
      <c r="AI2023" s="30" t="s">
        <v>20</v>
      </c>
      <c r="AJ2023" s="30"/>
      <c r="AK2023" s="30"/>
      <c r="AL2023" s="30"/>
      <c r="AM2023" s="30"/>
      <c r="AN2023" s="30" t="s">
        <v>227</v>
      </c>
      <c r="AO2023" s="30"/>
      <c r="AP2023" s="30"/>
      <c r="AQ2023" s="30"/>
      <c r="AR2023" s="30"/>
      <c r="AS2023" s="30"/>
      <c r="AT2023" s="30"/>
      <c r="AU2023" s="30"/>
      <c r="AV2023" s="30"/>
      <c r="AW2023" s="30" t="s">
        <v>1392</v>
      </c>
      <c r="AX2023" s="30" t="s">
        <v>1781</v>
      </c>
      <c r="AY2023" s="30"/>
      <c r="AZ2023" s="30"/>
      <c r="BA2023" s="30" t="s">
        <v>1900</v>
      </c>
      <c r="BB2023" s="30"/>
      <c r="BC2023" s="30"/>
      <c r="BD2023" s="30" t="s">
        <v>1517</v>
      </c>
      <c r="BE2023" s="30"/>
      <c r="BF2023" s="30"/>
      <c r="BG2023" s="30"/>
      <c r="BH2023" s="30"/>
      <c r="BI2023" s="30"/>
      <c r="BJ2023" s="30"/>
      <c r="BK2023" s="30"/>
      <c r="BL2023" s="30"/>
      <c r="BM2023" s="30"/>
      <c r="BN2023" s="30" t="s">
        <v>707</v>
      </c>
      <c r="BO2023" s="30"/>
      <c r="BP2023" s="30"/>
      <c r="BQ2023" s="30"/>
      <c r="BR2023" s="30"/>
      <c r="BS2023" s="30"/>
      <c r="BT2023" s="30"/>
      <c r="BU2023" s="30"/>
      <c r="BV2023" s="30"/>
      <c r="BW2023" s="30"/>
      <c r="BX2023" s="30"/>
      <c r="BY2023" s="30" t="s">
        <v>1182</v>
      </c>
      <c r="BZ2023" s="30"/>
      <c r="CA2023" s="30"/>
      <c r="CB2023" s="30" t="s">
        <v>1372</v>
      </c>
      <c r="CC2023" s="30"/>
      <c r="CD2023" s="30"/>
      <c r="CE2023" s="30"/>
      <c r="CF2023" s="30"/>
      <c r="CG2023" s="30"/>
      <c r="CH2023" s="30"/>
      <c r="CI2023" s="30"/>
      <c r="CJ2023" s="30"/>
      <c r="CK2023" s="30"/>
      <c r="CL2023" s="30"/>
      <c r="CM2023" s="30" t="s">
        <v>1772</v>
      </c>
      <c r="CN2023" s="30"/>
      <c r="CO2023" s="30"/>
      <c r="CP2023" s="30"/>
      <c r="CQ2023" s="30"/>
      <c r="CR2023" s="30"/>
      <c r="DB2023" s="201" t="s">
        <v>1410</v>
      </c>
      <c r="DJ2023" s="201" t="s">
        <v>243</v>
      </c>
      <c r="EH2023" s="201" t="s">
        <v>438</v>
      </c>
      <c r="EL2023" s="201" t="s">
        <v>237</v>
      </c>
      <c r="EM2023" s="201" t="s">
        <v>617</v>
      </c>
      <c r="FC2023" s="201" t="s">
        <v>133</v>
      </c>
      <c r="FJ2023" s="201" t="s">
        <v>1192</v>
      </c>
      <c r="FS2023" s="201" t="s">
        <v>3012</v>
      </c>
      <c r="FT2023" s="201" t="s">
        <v>901</v>
      </c>
    </row>
    <row r="2024" spans="1:177" x14ac:dyDescent="0.25">
      <c r="A2024" s="30" t="s">
        <v>1289</v>
      </c>
      <c r="B2024" s="30" t="s">
        <v>1090</v>
      </c>
      <c r="C2024" s="30"/>
      <c r="D2024" s="30" t="s">
        <v>79</v>
      </c>
      <c r="E2024" s="30"/>
      <c r="F2024" s="30"/>
      <c r="G2024" s="30"/>
      <c r="H2024" s="30"/>
      <c r="I2024" s="30"/>
      <c r="J2024" s="30"/>
      <c r="K2024" s="30"/>
      <c r="L2024" s="30"/>
      <c r="M2024" s="30"/>
      <c r="N2024" s="30"/>
      <c r="O2024" s="30"/>
      <c r="P2024" s="30"/>
      <c r="Q2024" s="30"/>
      <c r="R2024" s="30" t="s">
        <v>1930</v>
      </c>
      <c r="S2024" s="30"/>
      <c r="T2024" s="30"/>
      <c r="U2024" s="30" t="s">
        <v>661</v>
      </c>
      <c r="V2024" s="30"/>
      <c r="W2024" s="30"/>
      <c r="X2024" s="30"/>
      <c r="Y2024" s="30"/>
      <c r="Z2024" s="30"/>
      <c r="AA2024" s="30"/>
      <c r="AB2024" s="30"/>
      <c r="AC2024" s="30"/>
      <c r="AD2024" s="30"/>
      <c r="AE2024" s="30"/>
      <c r="AF2024" s="30"/>
      <c r="AG2024" s="30" t="s">
        <v>771</v>
      </c>
      <c r="AH2024" s="30"/>
      <c r="AI2024" s="30" t="s">
        <v>41</v>
      </c>
      <c r="AJ2024" s="30"/>
      <c r="AK2024" s="30"/>
      <c r="AL2024" s="30"/>
      <c r="AM2024" s="30"/>
      <c r="AN2024" s="30" t="s">
        <v>253</v>
      </c>
      <c r="AO2024" s="30"/>
      <c r="AP2024" s="30"/>
      <c r="AQ2024" s="30"/>
      <c r="AR2024" s="30"/>
      <c r="AS2024" s="30"/>
      <c r="AT2024" s="30"/>
      <c r="AU2024" s="30"/>
      <c r="AV2024" s="30"/>
      <c r="AW2024" s="30" t="s">
        <v>1393</v>
      </c>
      <c r="AX2024" s="30" t="s">
        <v>1801</v>
      </c>
      <c r="AY2024" s="30"/>
      <c r="AZ2024" s="30"/>
      <c r="BA2024" s="30" t="s">
        <v>1901</v>
      </c>
      <c r="BB2024" s="30"/>
      <c r="BC2024" s="30"/>
      <c r="BD2024" s="30" t="s">
        <v>1518</v>
      </c>
      <c r="BE2024" s="30"/>
      <c r="BF2024" s="30"/>
      <c r="BG2024" s="30"/>
      <c r="BH2024" s="30"/>
      <c r="BI2024" s="30"/>
      <c r="BJ2024" s="30"/>
      <c r="BK2024" s="30"/>
      <c r="BL2024" s="30"/>
      <c r="BM2024" s="30"/>
      <c r="BN2024" s="30" t="s">
        <v>768</v>
      </c>
      <c r="BO2024" s="30"/>
      <c r="BP2024" s="30"/>
      <c r="BQ2024" s="30"/>
      <c r="BR2024" s="30"/>
      <c r="BS2024" s="30"/>
      <c r="BT2024" s="30"/>
      <c r="BU2024" s="30"/>
      <c r="BV2024" s="30"/>
      <c r="BW2024" s="30"/>
      <c r="BX2024" s="30"/>
      <c r="BY2024" s="30" t="s">
        <v>1191</v>
      </c>
      <c r="BZ2024" s="30"/>
      <c r="CA2024" s="30"/>
      <c r="CB2024" s="30" t="s">
        <v>1391</v>
      </c>
      <c r="CC2024" s="30"/>
      <c r="CD2024" s="30"/>
      <c r="CE2024" s="30"/>
      <c r="CF2024" s="30"/>
      <c r="CG2024" s="30"/>
      <c r="CH2024" s="30"/>
      <c r="CI2024" s="30"/>
      <c r="CJ2024" s="30"/>
      <c r="CK2024" s="30"/>
      <c r="CL2024" s="30"/>
      <c r="CM2024" s="30" t="s">
        <v>1824</v>
      </c>
      <c r="CN2024" s="30"/>
      <c r="CO2024" s="30"/>
      <c r="CP2024" s="30"/>
      <c r="CQ2024" s="30"/>
      <c r="CR2024" s="30"/>
      <c r="DB2024" s="201" t="s">
        <v>554</v>
      </c>
      <c r="DJ2024" s="201" t="s">
        <v>246</v>
      </c>
      <c r="EH2024" s="201" t="s">
        <v>452</v>
      </c>
      <c r="EL2024" s="201" t="s">
        <v>275</v>
      </c>
      <c r="EM2024" s="201" t="s">
        <v>634</v>
      </c>
      <c r="FC2024" s="201" t="s">
        <v>175</v>
      </c>
      <c r="FJ2024" s="201" t="s">
        <v>1259</v>
      </c>
      <c r="FT2024" s="201" t="s">
        <v>3012</v>
      </c>
    </row>
    <row r="2025" spans="1:177" x14ac:dyDescent="0.25">
      <c r="A2025" s="30" t="s">
        <v>1430</v>
      </c>
      <c r="B2025" s="30" t="s">
        <v>1095</v>
      </c>
      <c r="C2025" s="30"/>
      <c r="D2025" s="30" t="s">
        <v>138</v>
      </c>
      <c r="E2025" s="30"/>
      <c r="F2025" s="30"/>
      <c r="G2025" s="30"/>
      <c r="H2025" s="30"/>
      <c r="I2025" s="30"/>
      <c r="J2025" s="30"/>
      <c r="K2025" s="30"/>
      <c r="L2025" s="30"/>
      <c r="M2025" s="30"/>
      <c r="N2025" s="30"/>
      <c r="O2025" s="30"/>
      <c r="P2025" s="30"/>
      <c r="Q2025" s="30"/>
      <c r="R2025" s="30" t="s">
        <v>15</v>
      </c>
      <c r="S2025" s="30"/>
      <c r="T2025" s="30"/>
      <c r="U2025" s="30" t="s">
        <v>673</v>
      </c>
      <c r="V2025" s="30"/>
      <c r="W2025" s="30"/>
      <c r="X2025" s="30"/>
      <c r="Y2025" s="30"/>
      <c r="Z2025" s="30"/>
      <c r="AA2025" s="30"/>
      <c r="AB2025" s="30"/>
      <c r="AC2025" s="30"/>
      <c r="AD2025" s="30"/>
      <c r="AE2025" s="30"/>
      <c r="AF2025" s="30"/>
      <c r="AG2025" s="30" t="s">
        <v>772</v>
      </c>
      <c r="AH2025" s="30"/>
      <c r="AI2025" s="30" t="s">
        <v>54</v>
      </c>
      <c r="AJ2025" s="30"/>
      <c r="AK2025" s="30"/>
      <c r="AL2025" s="30"/>
      <c r="AM2025" s="30"/>
      <c r="AN2025" s="30" t="s">
        <v>301</v>
      </c>
      <c r="AO2025" s="30"/>
      <c r="AP2025" s="30"/>
      <c r="AQ2025" s="30"/>
      <c r="AR2025" s="30"/>
      <c r="AS2025" s="30"/>
      <c r="AT2025" s="30"/>
      <c r="AU2025" s="30"/>
      <c r="AV2025" s="30"/>
      <c r="AW2025" s="30" t="s">
        <v>742</v>
      </c>
      <c r="AX2025" s="30" t="s">
        <v>1813</v>
      </c>
      <c r="AY2025" s="30"/>
      <c r="AZ2025" s="30"/>
      <c r="BA2025" s="30" t="s">
        <v>1915</v>
      </c>
      <c r="BB2025" s="30"/>
      <c r="BC2025" s="30"/>
      <c r="BD2025" s="30" t="s">
        <v>823</v>
      </c>
      <c r="BE2025" s="30"/>
      <c r="BF2025" s="30"/>
      <c r="BG2025" s="30"/>
      <c r="BH2025" s="30"/>
      <c r="BI2025" s="30"/>
      <c r="BJ2025" s="30"/>
      <c r="BK2025" s="30"/>
      <c r="BL2025" s="30"/>
      <c r="BM2025" s="30"/>
      <c r="BN2025" s="30" t="s">
        <v>848</v>
      </c>
      <c r="BO2025" s="30"/>
      <c r="BP2025" s="30"/>
      <c r="BQ2025" s="30"/>
      <c r="BR2025" s="30"/>
      <c r="BS2025" s="30"/>
      <c r="BT2025" s="30"/>
      <c r="BU2025" s="30"/>
      <c r="BV2025" s="30"/>
      <c r="BW2025" s="30"/>
      <c r="BX2025" s="30"/>
      <c r="BY2025" s="30" t="s">
        <v>1206</v>
      </c>
      <c r="BZ2025" s="30"/>
      <c r="CA2025" s="30"/>
      <c r="CB2025" s="30" t="s">
        <v>1427</v>
      </c>
      <c r="CC2025" s="30"/>
      <c r="CD2025" s="30"/>
      <c r="CE2025" s="30"/>
      <c r="CF2025" s="30"/>
      <c r="CG2025" s="30"/>
      <c r="CH2025" s="30"/>
      <c r="CI2025" s="30"/>
      <c r="CJ2025" s="30"/>
      <c r="CK2025" s="30"/>
      <c r="CL2025" s="30"/>
      <c r="CM2025" s="30" t="s">
        <v>1859</v>
      </c>
      <c r="CN2025" s="30"/>
      <c r="CO2025" s="30"/>
      <c r="CP2025" s="30"/>
      <c r="CQ2025" s="30"/>
      <c r="CR2025" s="30"/>
      <c r="DB2025" s="201" t="s">
        <v>575</v>
      </c>
      <c r="DJ2025" s="201" t="s">
        <v>250</v>
      </c>
      <c r="EH2025" s="201" t="s">
        <v>1062</v>
      </c>
      <c r="EL2025" s="201" t="s">
        <v>305</v>
      </c>
      <c r="EM2025" s="201" t="s">
        <v>665</v>
      </c>
      <c r="FC2025" s="201" t="s">
        <v>176</v>
      </c>
      <c r="FJ2025" s="201" t="s">
        <v>1294</v>
      </c>
    </row>
    <row r="2026" spans="1:177" x14ac:dyDescent="0.25">
      <c r="A2026" s="30" t="s">
        <v>1438</v>
      </c>
      <c r="B2026" s="30" t="s">
        <v>1161</v>
      </c>
      <c r="C2026" s="30"/>
      <c r="D2026" s="30" t="s">
        <v>139</v>
      </c>
      <c r="E2026" s="30"/>
      <c r="F2026" s="30"/>
      <c r="G2026" s="30"/>
      <c r="H2026" s="30"/>
      <c r="I2026" s="30"/>
      <c r="J2026" s="30"/>
      <c r="K2026" s="30"/>
      <c r="L2026" s="30"/>
      <c r="M2026" s="30"/>
      <c r="N2026" s="30"/>
      <c r="O2026" s="30"/>
      <c r="P2026" s="30"/>
      <c r="Q2026" s="30"/>
      <c r="R2026" s="30" t="s">
        <v>70</v>
      </c>
      <c r="S2026" s="30"/>
      <c r="T2026" s="30"/>
      <c r="U2026" s="30" t="s">
        <v>806</v>
      </c>
      <c r="V2026" s="30"/>
      <c r="W2026" s="30"/>
      <c r="X2026" s="30"/>
      <c r="Y2026" s="30"/>
      <c r="Z2026" s="30"/>
      <c r="AA2026" s="30"/>
      <c r="AB2026" s="30"/>
      <c r="AC2026" s="30"/>
      <c r="AD2026" s="30"/>
      <c r="AE2026" s="30"/>
      <c r="AF2026" s="30"/>
      <c r="AG2026" s="30" t="s">
        <v>774</v>
      </c>
      <c r="AH2026" s="30"/>
      <c r="AI2026" s="30" t="s">
        <v>118</v>
      </c>
      <c r="AJ2026" s="30"/>
      <c r="AK2026" s="30"/>
      <c r="AL2026" s="30"/>
      <c r="AM2026" s="30"/>
      <c r="AN2026" s="30" t="s">
        <v>337</v>
      </c>
      <c r="AO2026" s="30"/>
      <c r="AP2026" s="30"/>
      <c r="AQ2026" s="30"/>
      <c r="AR2026" s="30"/>
      <c r="AS2026" s="30"/>
      <c r="AT2026" s="30"/>
      <c r="AU2026" s="30"/>
      <c r="AV2026" s="30"/>
      <c r="AW2026" s="30" t="s">
        <v>3012</v>
      </c>
      <c r="AX2026" s="30" t="s">
        <v>1822</v>
      </c>
      <c r="AY2026" s="30"/>
      <c r="AZ2026" s="30"/>
      <c r="BA2026" s="30" t="s">
        <v>1917</v>
      </c>
      <c r="BB2026" s="30"/>
      <c r="BC2026" s="30"/>
      <c r="BD2026" s="30" t="s">
        <v>944</v>
      </c>
      <c r="BE2026" s="30"/>
      <c r="BF2026" s="30"/>
      <c r="BG2026" s="30"/>
      <c r="BH2026" s="30"/>
      <c r="BI2026" s="30"/>
      <c r="BJ2026" s="30"/>
      <c r="BK2026" s="30"/>
      <c r="BL2026" s="30"/>
      <c r="BM2026" s="30"/>
      <c r="BN2026" s="30" t="s">
        <v>941</v>
      </c>
      <c r="BO2026" s="30"/>
      <c r="BP2026" s="30"/>
      <c r="BQ2026" s="30"/>
      <c r="BR2026" s="30"/>
      <c r="BS2026" s="30"/>
      <c r="BT2026" s="30"/>
      <c r="BU2026" s="30"/>
      <c r="BV2026" s="30"/>
      <c r="BW2026" s="30"/>
      <c r="BX2026" s="30"/>
      <c r="BY2026" s="30" t="s">
        <v>1216</v>
      </c>
      <c r="BZ2026" s="30"/>
      <c r="CA2026" s="30"/>
      <c r="CB2026" s="30" t="s">
        <v>573</v>
      </c>
      <c r="CC2026" s="30"/>
      <c r="CD2026" s="30"/>
      <c r="CE2026" s="30"/>
      <c r="CF2026" s="30"/>
      <c r="CG2026" s="30"/>
      <c r="CH2026" s="30"/>
      <c r="CI2026" s="30"/>
      <c r="CJ2026" s="30"/>
      <c r="CK2026" s="30"/>
      <c r="CL2026" s="30"/>
      <c r="CM2026" s="30" t="s">
        <v>1866</v>
      </c>
      <c r="CN2026" s="30"/>
      <c r="CO2026" s="30"/>
      <c r="CP2026" s="30"/>
      <c r="CQ2026" s="30"/>
      <c r="CR2026" s="30"/>
      <c r="DB2026" s="201" t="s">
        <v>809</v>
      </c>
      <c r="DJ2026" s="201" t="s">
        <v>369</v>
      </c>
      <c r="EH2026" s="201" t="s">
        <v>1084</v>
      </c>
      <c r="EL2026" s="201" t="s">
        <v>322</v>
      </c>
      <c r="EM2026" s="201" t="s">
        <v>674</v>
      </c>
      <c r="FC2026" s="201" t="s">
        <v>307</v>
      </c>
      <c r="FJ2026" s="201" t="s">
        <v>1301</v>
      </c>
    </row>
    <row r="2027" spans="1:177" x14ac:dyDescent="0.25">
      <c r="A2027" s="30" t="s">
        <v>1475</v>
      </c>
      <c r="B2027" s="30" t="s">
        <v>1199</v>
      </c>
      <c r="C2027" s="30"/>
      <c r="D2027" s="30" t="s">
        <v>195</v>
      </c>
      <c r="E2027" s="30"/>
      <c r="F2027" s="30"/>
      <c r="G2027" s="30"/>
      <c r="H2027" s="30"/>
      <c r="I2027" s="30"/>
      <c r="J2027" s="30"/>
      <c r="K2027" s="30"/>
      <c r="L2027" s="30"/>
      <c r="M2027" s="30"/>
      <c r="N2027" s="30"/>
      <c r="O2027" s="30"/>
      <c r="P2027" s="30"/>
      <c r="Q2027" s="30"/>
      <c r="R2027" s="30" t="s">
        <v>74</v>
      </c>
      <c r="S2027" s="30"/>
      <c r="T2027" s="30"/>
      <c r="U2027" s="30" t="s">
        <v>837</v>
      </c>
      <c r="V2027" s="30"/>
      <c r="W2027" s="30"/>
      <c r="X2027" s="30"/>
      <c r="Y2027" s="30"/>
      <c r="Z2027" s="30"/>
      <c r="AA2027" s="30"/>
      <c r="AB2027" s="30"/>
      <c r="AC2027" s="30"/>
      <c r="AD2027" s="30"/>
      <c r="AE2027" s="30"/>
      <c r="AF2027" s="30"/>
      <c r="AG2027" s="30" t="s">
        <v>774</v>
      </c>
      <c r="AH2027" s="30"/>
      <c r="AI2027" s="30" t="s">
        <v>166</v>
      </c>
      <c r="AJ2027" s="30"/>
      <c r="AK2027" s="30"/>
      <c r="AL2027" s="30"/>
      <c r="AM2027" s="30"/>
      <c r="AN2027" s="30" t="s">
        <v>352</v>
      </c>
      <c r="AO2027" s="30"/>
      <c r="AP2027" s="30"/>
      <c r="AQ2027" s="30"/>
      <c r="AR2027" s="30"/>
      <c r="AS2027" s="30"/>
      <c r="AT2027" s="30"/>
      <c r="AU2027" s="30"/>
      <c r="AV2027" s="30"/>
      <c r="AW2027" s="30"/>
      <c r="AX2027" s="30" t="s">
        <v>1825</v>
      </c>
      <c r="AY2027" s="30"/>
      <c r="AZ2027" s="30"/>
      <c r="BA2027" s="30" t="s">
        <v>1932</v>
      </c>
      <c r="BB2027" s="30"/>
      <c r="BC2027" s="30"/>
      <c r="BD2027" s="30" t="s">
        <v>3012</v>
      </c>
      <c r="BE2027" s="30"/>
      <c r="BF2027" s="30"/>
      <c r="BG2027" s="30"/>
      <c r="BH2027" s="30"/>
      <c r="BI2027" s="30"/>
      <c r="BJ2027" s="30"/>
      <c r="BK2027" s="30"/>
      <c r="BL2027" s="30"/>
      <c r="BM2027" s="30"/>
      <c r="BN2027" s="30" t="s">
        <v>3012</v>
      </c>
      <c r="BO2027" s="30"/>
      <c r="BP2027" s="30"/>
      <c r="BQ2027" s="30"/>
      <c r="BR2027" s="30"/>
      <c r="BS2027" s="30"/>
      <c r="BT2027" s="30"/>
      <c r="BU2027" s="30"/>
      <c r="BV2027" s="30"/>
      <c r="BW2027" s="30"/>
      <c r="BX2027" s="30"/>
      <c r="BY2027" s="30" t="s">
        <v>1257</v>
      </c>
      <c r="BZ2027" s="30"/>
      <c r="CA2027" s="30"/>
      <c r="CB2027" s="30" t="s">
        <v>615</v>
      </c>
      <c r="CC2027" s="30"/>
      <c r="CD2027" s="30"/>
      <c r="CE2027" s="30"/>
      <c r="CF2027" s="30"/>
      <c r="CG2027" s="30"/>
      <c r="CH2027" s="30"/>
      <c r="CI2027" s="30"/>
      <c r="CJ2027" s="30"/>
      <c r="CK2027" s="30"/>
      <c r="CL2027" s="30"/>
      <c r="CM2027" s="30" t="s">
        <v>1877</v>
      </c>
      <c r="CN2027" s="30"/>
      <c r="CO2027" s="30"/>
      <c r="CP2027" s="30"/>
      <c r="CQ2027" s="30"/>
      <c r="CR2027" s="30"/>
      <c r="DB2027" s="201" t="s">
        <v>918</v>
      </c>
      <c r="DJ2027" s="201" t="s">
        <v>1121</v>
      </c>
      <c r="EH2027" s="201" t="s">
        <v>1096</v>
      </c>
      <c r="EL2027" s="201" t="s">
        <v>378</v>
      </c>
      <c r="EM2027" s="201" t="s">
        <v>743</v>
      </c>
      <c r="FC2027" s="201" t="s">
        <v>360</v>
      </c>
      <c r="FJ2027" s="201" t="s">
        <v>1312</v>
      </c>
    </row>
    <row r="2028" spans="1:177" x14ac:dyDescent="0.25">
      <c r="A2028" s="30" t="s">
        <v>1504</v>
      </c>
      <c r="B2028" s="30" t="s">
        <v>1221</v>
      </c>
      <c r="C2028" s="30"/>
      <c r="D2028" s="30" t="s">
        <v>205</v>
      </c>
      <c r="E2028" s="30"/>
      <c r="F2028" s="30"/>
      <c r="G2028" s="30"/>
      <c r="H2028" s="30"/>
      <c r="I2028" s="30"/>
      <c r="J2028" s="30"/>
      <c r="K2028" s="30"/>
      <c r="L2028" s="30"/>
      <c r="M2028" s="30"/>
      <c r="N2028" s="30"/>
      <c r="O2028" s="30"/>
      <c r="P2028" s="30"/>
      <c r="Q2028" s="30"/>
      <c r="R2028" s="30" t="s">
        <v>84</v>
      </c>
      <c r="S2028" s="30"/>
      <c r="T2028" s="30"/>
      <c r="U2028" s="30" t="s">
        <v>894</v>
      </c>
      <c r="V2028" s="30"/>
      <c r="W2028" s="30"/>
      <c r="X2028" s="30"/>
      <c r="Y2028" s="30"/>
      <c r="Z2028" s="30"/>
      <c r="AA2028" s="30"/>
      <c r="AB2028" s="30"/>
      <c r="AC2028" s="30"/>
      <c r="AD2028" s="30"/>
      <c r="AE2028" s="30"/>
      <c r="AF2028" s="30"/>
      <c r="AG2028" s="30" t="s">
        <v>776</v>
      </c>
      <c r="AH2028" s="30"/>
      <c r="AI2028" s="30" t="s">
        <v>168</v>
      </c>
      <c r="AJ2028" s="30"/>
      <c r="AK2028" s="30"/>
      <c r="AL2028" s="30"/>
      <c r="AM2028" s="30"/>
      <c r="AN2028" s="30" t="s">
        <v>357</v>
      </c>
      <c r="AO2028" s="30"/>
      <c r="AP2028" s="30"/>
      <c r="AQ2028" s="30"/>
      <c r="AR2028" s="30"/>
      <c r="AS2028" s="30"/>
      <c r="AT2028" s="30"/>
      <c r="AU2028" s="30"/>
      <c r="AV2028" s="30"/>
      <c r="AW2028" s="30"/>
      <c r="AX2028" s="30" t="s">
        <v>1863</v>
      </c>
      <c r="AY2028" s="30"/>
      <c r="AZ2028" s="30"/>
      <c r="BA2028" s="30" t="s">
        <v>1944</v>
      </c>
      <c r="BB2028" s="30"/>
      <c r="BC2028" s="30"/>
      <c r="BD2028" s="30"/>
      <c r="BE2028" s="30"/>
      <c r="BF2028" s="30"/>
      <c r="BG2028" s="30"/>
      <c r="BH2028" s="30"/>
      <c r="BI2028" s="30"/>
      <c r="BJ2028" s="30"/>
      <c r="BK2028" s="30"/>
      <c r="BL2028" s="30"/>
      <c r="BM2028" s="30"/>
      <c r="BN2028" s="30"/>
      <c r="BO2028" s="30"/>
      <c r="BP2028" s="30"/>
      <c r="BQ2028" s="30"/>
      <c r="BR2028" s="30"/>
      <c r="BS2028" s="30"/>
      <c r="BT2028" s="30"/>
      <c r="BU2028" s="30"/>
      <c r="BV2028" s="30"/>
      <c r="BW2028" s="30"/>
      <c r="BX2028" s="30"/>
      <c r="BY2028" s="30" t="s">
        <v>1347</v>
      </c>
      <c r="BZ2028" s="30"/>
      <c r="CA2028" s="30"/>
      <c r="CB2028" s="30" t="s">
        <v>653</v>
      </c>
      <c r="CC2028" s="30"/>
      <c r="CD2028" s="30"/>
      <c r="CE2028" s="30"/>
      <c r="CF2028" s="30"/>
      <c r="CG2028" s="30"/>
      <c r="CH2028" s="30"/>
      <c r="CI2028" s="30"/>
      <c r="CJ2028" s="30"/>
      <c r="CK2028" s="30"/>
      <c r="CL2028" s="30"/>
      <c r="CM2028" s="30" t="s">
        <v>1887</v>
      </c>
      <c r="CN2028" s="30"/>
      <c r="CO2028" s="30"/>
      <c r="CP2028" s="30"/>
      <c r="CQ2028" s="30"/>
      <c r="CR2028" s="30"/>
      <c r="DB2028" s="201" t="s">
        <v>3012</v>
      </c>
      <c r="DJ2028" s="201" t="s">
        <v>1122</v>
      </c>
      <c r="EH2028" s="201" t="s">
        <v>1103</v>
      </c>
      <c r="EL2028" s="201" t="s">
        <v>385</v>
      </c>
      <c r="EM2028" s="201" t="s">
        <v>766</v>
      </c>
      <c r="FC2028" s="201" t="s">
        <v>368</v>
      </c>
      <c r="FJ2028" s="201" t="s">
        <v>1465</v>
      </c>
    </row>
    <row r="2029" spans="1:177" x14ac:dyDescent="0.25">
      <c r="A2029" s="30" t="s">
        <v>1505</v>
      </c>
      <c r="B2029" s="30" t="s">
        <v>1283</v>
      </c>
      <c r="C2029" s="30"/>
      <c r="D2029" s="30" t="s">
        <v>226</v>
      </c>
      <c r="E2029" s="30"/>
      <c r="F2029" s="30"/>
      <c r="G2029" s="30"/>
      <c r="H2029" s="30"/>
      <c r="I2029" s="30"/>
      <c r="J2029" s="30"/>
      <c r="K2029" s="30"/>
      <c r="L2029" s="30"/>
      <c r="M2029" s="30"/>
      <c r="N2029" s="30"/>
      <c r="O2029" s="30"/>
      <c r="P2029" s="30"/>
      <c r="Q2029" s="30"/>
      <c r="R2029" s="30" t="s">
        <v>116</v>
      </c>
      <c r="S2029" s="30"/>
      <c r="T2029" s="30"/>
      <c r="U2029" s="30" t="s">
        <v>3012</v>
      </c>
      <c r="V2029" s="30"/>
      <c r="W2029" s="30"/>
      <c r="X2029" s="30"/>
      <c r="Y2029" s="30"/>
      <c r="Z2029" s="30"/>
      <c r="AA2029" s="30"/>
      <c r="AB2029" s="30"/>
      <c r="AC2029" s="30"/>
      <c r="AD2029" s="30"/>
      <c r="AE2029" s="30"/>
      <c r="AF2029" s="30"/>
      <c r="AG2029" s="30" t="s">
        <v>3012</v>
      </c>
      <c r="AH2029" s="30"/>
      <c r="AI2029" s="30" t="s">
        <v>252</v>
      </c>
      <c r="AJ2029" s="30"/>
      <c r="AK2029" s="30"/>
      <c r="AL2029" s="30"/>
      <c r="AM2029" s="30"/>
      <c r="AN2029" s="30" t="s">
        <v>381</v>
      </c>
      <c r="AO2029" s="30"/>
      <c r="AP2029" s="30"/>
      <c r="AQ2029" s="30"/>
      <c r="AR2029" s="30"/>
      <c r="AS2029" s="30"/>
      <c r="AT2029" s="30"/>
      <c r="AU2029" s="30"/>
      <c r="AV2029" s="30"/>
      <c r="AW2029" s="30"/>
      <c r="AX2029" s="30" t="s">
        <v>1864</v>
      </c>
      <c r="AY2029" s="30"/>
      <c r="AZ2029" s="30"/>
      <c r="BA2029" s="30" t="s">
        <v>1948</v>
      </c>
      <c r="BB2029" s="30"/>
      <c r="BC2029" s="30"/>
      <c r="BD2029" s="30"/>
      <c r="BE2029" s="30"/>
      <c r="BF2029" s="30"/>
      <c r="BG2029" s="30"/>
      <c r="BH2029" s="30"/>
      <c r="BI2029" s="30"/>
      <c r="BJ2029" s="30"/>
      <c r="BK2029" s="30"/>
      <c r="BL2029" s="30"/>
      <c r="BM2029" s="30"/>
      <c r="BN2029" s="30"/>
      <c r="BO2029" s="30"/>
      <c r="BP2029" s="30"/>
      <c r="BQ2029" s="30"/>
      <c r="BR2029" s="30"/>
      <c r="BS2029" s="30"/>
      <c r="BT2029" s="30"/>
      <c r="BU2029" s="30"/>
      <c r="BV2029" s="30"/>
      <c r="BW2029" s="30"/>
      <c r="BX2029" s="30"/>
      <c r="BY2029" s="30" t="s">
        <v>543</v>
      </c>
      <c r="BZ2029" s="30"/>
      <c r="CA2029" s="30"/>
      <c r="CB2029" s="30" t="s">
        <v>717</v>
      </c>
      <c r="CC2029" s="30"/>
      <c r="CD2029" s="30"/>
      <c r="CE2029" s="30"/>
      <c r="CF2029" s="30"/>
      <c r="CG2029" s="30"/>
      <c r="CH2029" s="30"/>
      <c r="CI2029" s="30"/>
      <c r="CJ2029" s="30"/>
      <c r="CK2029" s="30"/>
      <c r="CL2029" s="30"/>
      <c r="CM2029" s="30" t="s">
        <v>1888</v>
      </c>
      <c r="CN2029" s="30"/>
      <c r="CO2029" s="30"/>
      <c r="CP2029" s="30"/>
      <c r="CQ2029" s="30"/>
      <c r="CR2029" s="30"/>
      <c r="DJ2029" s="201" t="s">
        <v>1132</v>
      </c>
      <c r="EH2029" s="201" t="s">
        <v>1120</v>
      </c>
      <c r="EL2029" s="201" t="s">
        <v>426</v>
      </c>
      <c r="EM2029" s="201" t="s">
        <v>841</v>
      </c>
      <c r="FC2029" s="201" t="s">
        <v>372</v>
      </c>
      <c r="FJ2029" s="201" t="s">
        <v>581</v>
      </c>
    </row>
    <row r="2030" spans="1:177" x14ac:dyDescent="0.25">
      <c r="A2030" s="30" t="s">
        <v>530</v>
      </c>
      <c r="B2030" s="30" t="s">
        <v>1290</v>
      </c>
      <c r="C2030" s="30"/>
      <c r="D2030" s="30" t="s">
        <v>328</v>
      </c>
      <c r="E2030" s="30"/>
      <c r="F2030" s="30"/>
      <c r="G2030" s="30"/>
      <c r="H2030" s="30"/>
      <c r="I2030" s="30"/>
      <c r="J2030" s="30"/>
      <c r="K2030" s="30"/>
      <c r="L2030" s="30"/>
      <c r="M2030" s="30"/>
      <c r="N2030" s="30"/>
      <c r="O2030" s="30"/>
      <c r="P2030" s="30"/>
      <c r="Q2030" s="30"/>
      <c r="R2030" s="30" t="s">
        <v>126</v>
      </c>
      <c r="S2030" s="30"/>
      <c r="T2030" s="30"/>
      <c r="U2030" s="30"/>
      <c r="V2030" s="30"/>
      <c r="W2030" s="30"/>
      <c r="X2030" s="30"/>
      <c r="Y2030" s="30"/>
      <c r="Z2030" s="30"/>
      <c r="AA2030" s="30"/>
      <c r="AB2030" s="30"/>
      <c r="AC2030" s="30"/>
      <c r="AD2030" s="30"/>
      <c r="AE2030" s="30"/>
      <c r="AF2030" s="30"/>
      <c r="AG2030" s="30"/>
      <c r="AH2030" s="30"/>
      <c r="AI2030" s="30" t="s">
        <v>265</v>
      </c>
      <c r="AJ2030" s="30"/>
      <c r="AK2030" s="30"/>
      <c r="AL2030" s="30"/>
      <c r="AM2030" s="30"/>
      <c r="AN2030" s="30" t="s">
        <v>382</v>
      </c>
      <c r="AO2030" s="30"/>
      <c r="AP2030" s="30"/>
      <c r="AQ2030" s="30"/>
      <c r="AR2030" s="30"/>
      <c r="AS2030" s="30"/>
      <c r="AT2030" s="30"/>
      <c r="AU2030" s="30"/>
      <c r="AV2030" s="30"/>
      <c r="AW2030" s="30"/>
      <c r="AX2030" s="30" t="s">
        <v>1865</v>
      </c>
      <c r="AY2030" s="30"/>
      <c r="AZ2030" s="30"/>
      <c r="BA2030" s="30" t="s">
        <v>14</v>
      </c>
      <c r="BB2030" s="30"/>
      <c r="BC2030" s="30"/>
      <c r="BD2030" s="30"/>
      <c r="BE2030" s="30"/>
      <c r="BF2030" s="30"/>
      <c r="BG2030" s="30"/>
      <c r="BH2030" s="30"/>
      <c r="BI2030" s="30"/>
      <c r="BJ2030" s="30"/>
      <c r="BK2030" s="30"/>
      <c r="BL2030" s="30"/>
      <c r="BM2030" s="30"/>
      <c r="BN2030" s="30"/>
      <c r="BO2030" s="30"/>
      <c r="BP2030" s="30"/>
      <c r="BQ2030" s="30"/>
      <c r="BR2030" s="30"/>
      <c r="BS2030" s="30"/>
      <c r="BT2030" s="30"/>
      <c r="BU2030" s="30"/>
      <c r="BV2030" s="30"/>
      <c r="BW2030" s="30"/>
      <c r="BX2030" s="30"/>
      <c r="BY2030" s="30" t="s">
        <v>589</v>
      </c>
      <c r="BZ2030" s="30"/>
      <c r="CA2030" s="30"/>
      <c r="CB2030" s="30" t="s">
        <v>720</v>
      </c>
      <c r="CC2030" s="30"/>
      <c r="CD2030" s="30"/>
      <c r="CE2030" s="30"/>
      <c r="CF2030" s="30"/>
      <c r="CG2030" s="30"/>
      <c r="CH2030" s="30"/>
      <c r="CI2030" s="30"/>
      <c r="CJ2030" s="30"/>
      <c r="CK2030" s="30"/>
      <c r="CL2030" s="30"/>
      <c r="CM2030" s="30" t="s">
        <v>1894</v>
      </c>
      <c r="CN2030" s="30"/>
      <c r="CO2030" s="30"/>
      <c r="CP2030" s="30"/>
      <c r="CQ2030" s="30"/>
      <c r="CR2030" s="30"/>
      <c r="DJ2030" s="201" t="s">
        <v>1233</v>
      </c>
      <c r="EH2030" s="201" t="s">
        <v>1123</v>
      </c>
      <c r="EL2030" s="201" t="s">
        <v>1093</v>
      </c>
      <c r="EM2030" s="201" t="s">
        <v>842</v>
      </c>
      <c r="FC2030" s="201" t="s">
        <v>1089</v>
      </c>
      <c r="FJ2030" s="201" t="s">
        <v>691</v>
      </c>
    </row>
    <row r="2031" spans="1:177" x14ac:dyDescent="0.25">
      <c r="A2031" s="30" t="s">
        <v>755</v>
      </c>
      <c r="B2031" s="30" t="s">
        <v>1318</v>
      </c>
      <c r="C2031" s="30"/>
      <c r="D2031" s="30" t="s">
        <v>375</v>
      </c>
      <c r="E2031" s="30"/>
      <c r="F2031" s="30"/>
      <c r="G2031" s="30"/>
      <c r="H2031" s="30"/>
      <c r="I2031" s="30"/>
      <c r="J2031" s="30"/>
      <c r="K2031" s="30"/>
      <c r="L2031" s="30"/>
      <c r="M2031" s="30"/>
      <c r="N2031" s="30"/>
      <c r="O2031" s="30"/>
      <c r="P2031" s="30"/>
      <c r="Q2031" s="30"/>
      <c r="R2031" s="30" t="s">
        <v>135</v>
      </c>
      <c r="S2031" s="30"/>
      <c r="T2031" s="30"/>
      <c r="U2031" s="30"/>
      <c r="V2031" s="30"/>
      <c r="W2031" s="30"/>
      <c r="X2031" s="30"/>
      <c r="Y2031" s="30"/>
      <c r="Z2031" s="30"/>
      <c r="AA2031" s="30"/>
      <c r="AB2031" s="30"/>
      <c r="AC2031" s="30"/>
      <c r="AD2031" s="30"/>
      <c r="AE2031" s="30"/>
      <c r="AF2031" s="30"/>
      <c r="AG2031" s="30"/>
      <c r="AH2031" s="30"/>
      <c r="AI2031" s="30" t="s">
        <v>303</v>
      </c>
      <c r="AJ2031" s="30"/>
      <c r="AK2031" s="30"/>
      <c r="AL2031" s="30"/>
      <c r="AM2031" s="30"/>
      <c r="AN2031" s="30" t="s">
        <v>401</v>
      </c>
      <c r="AO2031" s="30"/>
      <c r="AP2031" s="30"/>
      <c r="AQ2031" s="30"/>
      <c r="AR2031" s="30"/>
      <c r="AS2031" s="30"/>
      <c r="AT2031" s="30"/>
      <c r="AU2031" s="30"/>
      <c r="AV2031" s="30"/>
      <c r="AW2031" s="30"/>
      <c r="AX2031" s="30" t="s">
        <v>1867</v>
      </c>
      <c r="AY2031" s="30"/>
      <c r="AZ2031" s="30"/>
      <c r="BA2031" s="30" t="s">
        <v>33</v>
      </c>
      <c r="BB2031" s="30"/>
      <c r="BC2031" s="30"/>
      <c r="BD2031" s="30"/>
      <c r="BE2031" s="30"/>
      <c r="BF2031" s="30"/>
      <c r="BG2031" s="30"/>
      <c r="BH2031" s="30"/>
      <c r="BI2031" s="30"/>
      <c r="BJ2031" s="30"/>
      <c r="BK2031" s="30"/>
      <c r="BL2031" s="30"/>
      <c r="BM2031" s="30"/>
      <c r="BN2031" s="30"/>
      <c r="BO2031" s="30"/>
      <c r="BP2031" s="30"/>
      <c r="BQ2031" s="30"/>
      <c r="BR2031" s="30"/>
      <c r="BS2031" s="30"/>
      <c r="BT2031" s="30"/>
      <c r="BU2031" s="30"/>
      <c r="BV2031" s="30"/>
      <c r="BW2031" s="30"/>
      <c r="BX2031" s="30"/>
      <c r="BY2031" s="30" t="s">
        <v>601</v>
      </c>
      <c r="BZ2031" s="30"/>
      <c r="CA2031" s="30"/>
      <c r="CB2031" s="30" t="s">
        <v>805</v>
      </c>
      <c r="CC2031" s="30"/>
      <c r="CD2031" s="30"/>
      <c r="CE2031" s="30"/>
      <c r="CF2031" s="30"/>
      <c r="CG2031" s="30"/>
      <c r="CH2031" s="30"/>
      <c r="CI2031" s="30"/>
      <c r="CJ2031" s="30"/>
      <c r="CK2031" s="30"/>
      <c r="CL2031" s="30"/>
      <c r="CM2031" s="30" t="s">
        <v>1895</v>
      </c>
      <c r="CN2031" s="30"/>
      <c r="CO2031" s="30"/>
      <c r="CP2031" s="30"/>
      <c r="CQ2031" s="30"/>
      <c r="CR2031" s="30"/>
      <c r="DJ2031" s="201" t="s">
        <v>1234</v>
      </c>
      <c r="EH2031" s="201" t="s">
        <v>1129</v>
      </c>
      <c r="EL2031" s="201" t="s">
        <v>1244</v>
      </c>
      <c r="EM2031" s="201" t="s">
        <v>3012</v>
      </c>
      <c r="FC2031" s="201" t="s">
        <v>1133</v>
      </c>
      <c r="FJ2031" s="201" t="s">
        <v>778</v>
      </c>
    </row>
    <row r="2032" spans="1:177" x14ac:dyDescent="0.25">
      <c r="A2032" s="30" t="s">
        <v>763</v>
      </c>
      <c r="B2032" s="30" t="s">
        <v>1333</v>
      </c>
      <c r="C2032" s="30"/>
      <c r="D2032" s="30" t="s">
        <v>384</v>
      </c>
      <c r="E2032" s="30"/>
      <c r="F2032" s="30"/>
      <c r="G2032" s="30"/>
      <c r="H2032" s="30"/>
      <c r="I2032" s="30"/>
      <c r="J2032" s="30"/>
      <c r="K2032" s="30"/>
      <c r="L2032" s="30"/>
      <c r="M2032" s="30"/>
      <c r="N2032" s="30"/>
      <c r="O2032" s="30"/>
      <c r="P2032" s="30"/>
      <c r="Q2032" s="30"/>
      <c r="R2032" s="30" t="s">
        <v>145</v>
      </c>
      <c r="S2032" s="30"/>
      <c r="T2032" s="30"/>
      <c r="U2032" s="30"/>
      <c r="V2032" s="30"/>
      <c r="W2032" s="30"/>
      <c r="X2032" s="30"/>
      <c r="Y2032" s="30"/>
      <c r="Z2032" s="30"/>
      <c r="AA2032" s="30"/>
      <c r="AB2032" s="30"/>
      <c r="AC2032" s="30"/>
      <c r="AD2032" s="30"/>
      <c r="AE2032" s="30"/>
      <c r="AF2032" s="30"/>
      <c r="AG2032" s="30"/>
      <c r="AH2032" s="30"/>
      <c r="AI2032" s="30" t="s">
        <v>313</v>
      </c>
      <c r="AJ2032" s="30"/>
      <c r="AK2032" s="30"/>
      <c r="AL2032" s="30"/>
      <c r="AM2032" s="30"/>
      <c r="AN2032" s="30" t="s">
        <v>427</v>
      </c>
      <c r="AO2032" s="30"/>
      <c r="AP2032" s="30"/>
      <c r="AQ2032" s="30"/>
      <c r="AR2032" s="30"/>
      <c r="AS2032" s="30"/>
      <c r="AT2032" s="30"/>
      <c r="AU2032" s="30"/>
      <c r="AV2032" s="30"/>
      <c r="AW2032" s="30"/>
      <c r="AX2032" s="30" t="s">
        <v>1870</v>
      </c>
      <c r="AY2032" s="30"/>
      <c r="AZ2032" s="30"/>
      <c r="BA2032" s="30" t="s">
        <v>37</v>
      </c>
      <c r="BB2032" s="30"/>
      <c r="BC2032" s="30"/>
      <c r="BD2032" s="30"/>
      <c r="BE2032" s="30"/>
      <c r="BF2032" s="30"/>
      <c r="BG2032" s="30"/>
      <c r="BH2032" s="30"/>
      <c r="BI2032" s="30"/>
      <c r="BJ2032" s="30"/>
      <c r="BK2032" s="30"/>
      <c r="BL2032" s="30"/>
      <c r="BM2032" s="30"/>
      <c r="BN2032" s="30"/>
      <c r="BO2032" s="30"/>
      <c r="BP2032" s="30"/>
      <c r="BQ2032" s="30"/>
      <c r="BR2032" s="30"/>
      <c r="BS2032" s="30"/>
      <c r="BT2032" s="30"/>
      <c r="BU2032" s="30"/>
      <c r="BV2032" s="30"/>
      <c r="BW2032" s="30"/>
      <c r="BX2032" s="30"/>
      <c r="BY2032" s="30" t="s">
        <v>814</v>
      </c>
      <c r="BZ2032" s="30"/>
      <c r="CA2032" s="30"/>
      <c r="CB2032" s="30" t="s">
        <v>919</v>
      </c>
      <c r="CC2032" s="30"/>
      <c r="CD2032" s="30"/>
      <c r="CE2032" s="30"/>
      <c r="CF2032" s="30"/>
      <c r="CG2032" s="30"/>
      <c r="CH2032" s="30"/>
      <c r="CI2032" s="30"/>
      <c r="CJ2032" s="30"/>
      <c r="CK2032" s="30"/>
      <c r="CL2032" s="30"/>
      <c r="CM2032" s="30" t="s">
        <v>1896</v>
      </c>
      <c r="CN2032" s="30"/>
      <c r="CO2032" s="30"/>
      <c r="CP2032" s="30"/>
      <c r="CQ2032" s="30"/>
      <c r="CR2032" s="30"/>
      <c r="DJ2032" s="201" t="s">
        <v>1279</v>
      </c>
      <c r="EH2032" s="201" t="s">
        <v>1143</v>
      </c>
      <c r="EL2032" s="201" t="s">
        <v>1277</v>
      </c>
      <c r="FC2032" s="201" t="s">
        <v>1139</v>
      </c>
      <c r="FJ2032" s="201" t="s">
        <v>779</v>
      </c>
    </row>
    <row r="2033" spans="1:166" x14ac:dyDescent="0.25">
      <c r="A2033" s="30" t="s">
        <v>764</v>
      </c>
      <c r="B2033" s="30" t="s">
        <v>1337</v>
      </c>
      <c r="C2033" s="30"/>
      <c r="D2033" s="30" t="s">
        <v>402</v>
      </c>
      <c r="E2033" s="30"/>
      <c r="F2033" s="30"/>
      <c r="G2033" s="30"/>
      <c r="H2033" s="30"/>
      <c r="I2033" s="30"/>
      <c r="J2033" s="30"/>
      <c r="K2033" s="30"/>
      <c r="L2033" s="30"/>
      <c r="M2033" s="30"/>
      <c r="N2033" s="30"/>
      <c r="O2033" s="30"/>
      <c r="P2033" s="30"/>
      <c r="Q2033" s="30"/>
      <c r="R2033" s="30" t="s">
        <v>233</v>
      </c>
      <c r="S2033" s="30"/>
      <c r="T2033" s="30"/>
      <c r="U2033" s="30"/>
      <c r="V2033" s="30"/>
      <c r="W2033" s="30"/>
      <c r="X2033" s="30"/>
      <c r="Y2033" s="30"/>
      <c r="Z2033" s="30"/>
      <c r="AA2033" s="30"/>
      <c r="AB2033" s="30"/>
      <c r="AC2033" s="30"/>
      <c r="AD2033" s="30"/>
      <c r="AE2033" s="30"/>
      <c r="AF2033" s="30"/>
      <c r="AG2033" s="30"/>
      <c r="AH2033" s="30"/>
      <c r="AI2033" s="30" t="s">
        <v>325</v>
      </c>
      <c r="AJ2033" s="30"/>
      <c r="AK2033" s="30"/>
      <c r="AL2033" s="30"/>
      <c r="AM2033" s="30"/>
      <c r="AN2033" s="30" t="s">
        <v>439</v>
      </c>
      <c r="AO2033" s="30"/>
      <c r="AP2033" s="30"/>
      <c r="AQ2033" s="30"/>
      <c r="AR2033" s="30"/>
      <c r="AS2033" s="30"/>
      <c r="AT2033" s="30"/>
      <c r="AU2033" s="30"/>
      <c r="AV2033" s="30"/>
      <c r="AW2033" s="30"/>
      <c r="AX2033" s="30" t="s">
        <v>1880</v>
      </c>
      <c r="AY2033" s="30"/>
      <c r="AZ2033" s="30"/>
      <c r="BA2033" s="30" t="s">
        <v>59</v>
      </c>
      <c r="BB2033" s="30"/>
      <c r="BC2033" s="30"/>
      <c r="BD2033" s="30"/>
      <c r="BE2033" s="30"/>
      <c r="BF2033" s="30"/>
      <c r="BG2033" s="30"/>
      <c r="BH2033" s="30"/>
      <c r="BI2033" s="30"/>
      <c r="BJ2033" s="30"/>
      <c r="BK2033" s="30"/>
      <c r="BL2033" s="30"/>
      <c r="BM2033" s="30"/>
      <c r="BN2033" s="30"/>
      <c r="BO2033" s="30"/>
      <c r="BP2033" s="30"/>
      <c r="BQ2033" s="30"/>
      <c r="BR2033" s="30"/>
      <c r="BS2033" s="30"/>
      <c r="BT2033" s="30"/>
      <c r="BU2033" s="30"/>
      <c r="BV2033" s="30"/>
      <c r="BW2033" s="30"/>
      <c r="BX2033" s="30"/>
      <c r="BY2033" s="30" t="s">
        <v>818</v>
      </c>
      <c r="BZ2033" s="30"/>
      <c r="CA2033" s="30"/>
      <c r="CB2033" s="30" t="s">
        <v>3012</v>
      </c>
      <c r="CC2033" s="30"/>
      <c r="CD2033" s="30"/>
      <c r="CE2033" s="30"/>
      <c r="CF2033" s="30"/>
      <c r="CG2033" s="30"/>
      <c r="CH2033" s="30"/>
      <c r="CI2033" s="30"/>
      <c r="CJ2033" s="30"/>
      <c r="CK2033" s="30"/>
      <c r="CL2033" s="30"/>
      <c r="CM2033" s="30" t="s">
        <v>1897</v>
      </c>
      <c r="CN2033" s="30"/>
      <c r="CO2033" s="30"/>
      <c r="CP2033" s="30"/>
      <c r="CQ2033" s="30"/>
      <c r="CR2033" s="30"/>
      <c r="DJ2033" s="201" t="s">
        <v>1310</v>
      </c>
      <c r="EH2033" s="201" t="s">
        <v>1207</v>
      </c>
      <c r="EL2033" s="201" t="s">
        <v>1365</v>
      </c>
      <c r="FC2033" s="201" t="s">
        <v>1140</v>
      </c>
      <c r="FJ2033" s="201" t="s">
        <v>804</v>
      </c>
    </row>
    <row r="2034" spans="1:166" x14ac:dyDescent="0.25">
      <c r="A2034" s="30" t="s">
        <v>765</v>
      </c>
      <c r="B2034" s="30" t="s">
        <v>1343</v>
      </c>
      <c r="C2034" s="30"/>
      <c r="D2034" s="30" t="s">
        <v>434</v>
      </c>
      <c r="E2034" s="30"/>
      <c r="F2034" s="30"/>
      <c r="G2034" s="30"/>
      <c r="H2034" s="30"/>
      <c r="I2034" s="30"/>
      <c r="J2034" s="30"/>
      <c r="K2034" s="30"/>
      <c r="L2034" s="30"/>
      <c r="M2034" s="30"/>
      <c r="N2034" s="30"/>
      <c r="O2034" s="30"/>
      <c r="P2034" s="30"/>
      <c r="Q2034" s="30"/>
      <c r="R2034" s="30" t="s">
        <v>278</v>
      </c>
      <c r="S2034" s="30"/>
      <c r="T2034" s="30"/>
      <c r="U2034" s="30"/>
      <c r="V2034" s="30"/>
      <c r="W2034" s="30"/>
      <c r="X2034" s="30"/>
      <c r="Y2034" s="30"/>
      <c r="Z2034" s="30"/>
      <c r="AA2034" s="30"/>
      <c r="AB2034" s="30"/>
      <c r="AC2034" s="30"/>
      <c r="AD2034" s="30"/>
      <c r="AE2034" s="30"/>
      <c r="AF2034" s="30"/>
      <c r="AG2034" s="30"/>
      <c r="AH2034" s="30"/>
      <c r="AI2034" s="30" t="s">
        <v>334</v>
      </c>
      <c r="AJ2034" s="30"/>
      <c r="AK2034" s="30"/>
      <c r="AL2034" s="30"/>
      <c r="AM2034" s="30"/>
      <c r="AN2034" s="30" t="s">
        <v>1108</v>
      </c>
      <c r="AO2034" s="30"/>
      <c r="AP2034" s="30"/>
      <c r="AQ2034" s="30"/>
      <c r="AR2034" s="30"/>
      <c r="AS2034" s="30"/>
      <c r="AT2034" s="30"/>
      <c r="AU2034" s="30"/>
      <c r="AV2034" s="30"/>
      <c r="AW2034" s="30"/>
      <c r="AX2034" s="30" t="s">
        <v>1883</v>
      </c>
      <c r="AY2034" s="30"/>
      <c r="AZ2034" s="30"/>
      <c r="BA2034" s="30" t="s">
        <v>73</v>
      </c>
      <c r="BB2034" s="30"/>
      <c r="BC2034" s="30"/>
      <c r="BD2034" s="30"/>
      <c r="BE2034" s="30"/>
      <c r="BF2034" s="30"/>
      <c r="BG2034" s="30"/>
      <c r="BH2034" s="30"/>
      <c r="BI2034" s="30"/>
      <c r="BJ2034" s="30"/>
      <c r="BK2034" s="30"/>
      <c r="BL2034" s="30"/>
      <c r="BM2034" s="30"/>
      <c r="BN2034" s="30"/>
      <c r="BO2034" s="30"/>
      <c r="BP2034" s="30"/>
      <c r="BQ2034" s="30"/>
      <c r="BR2034" s="30"/>
      <c r="BS2034" s="30"/>
      <c r="BT2034" s="30"/>
      <c r="BU2034" s="30"/>
      <c r="BV2034" s="30"/>
      <c r="BW2034" s="30"/>
      <c r="BX2034" s="30"/>
      <c r="BY2034" s="30" t="s">
        <v>893</v>
      </c>
      <c r="BZ2034" s="30"/>
      <c r="CA2034" s="30"/>
      <c r="CB2034" s="30"/>
      <c r="CC2034" s="30"/>
      <c r="CD2034" s="30"/>
      <c r="CE2034" s="30"/>
      <c r="CF2034" s="30"/>
      <c r="CG2034" s="30"/>
      <c r="CH2034" s="30"/>
      <c r="CI2034" s="30"/>
      <c r="CJ2034" s="30"/>
      <c r="CK2034" s="30"/>
      <c r="CL2034" s="30"/>
      <c r="CM2034" s="30" t="s">
        <v>1902</v>
      </c>
      <c r="CN2034" s="30"/>
      <c r="CO2034" s="30"/>
      <c r="CP2034" s="30"/>
      <c r="CQ2034" s="30"/>
      <c r="CR2034" s="30"/>
      <c r="DJ2034" s="201" t="s">
        <v>1317</v>
      </c>
      <c r="EH2034" s="201" t="s">
        <v>1357</v>
      </c>
      <c r="EL2034" s="201" t="s">
        <v>1399</v>
      </c>
      <c r="FC2034" s="201" t="s">
        <v>1141</v>
      </c>
      <c r="FJ2034" s="201" t="s">
        <v>807</v>
      </c>
    </row>
    <row r="2035" spans="1:166" x14ac:dyDescent="0.25">
      <c r="A2035" s="30" t="s">
        <v>767</v>
      </c>
      <c r="B2035" s="30" t="s">
        <v>1344</v>
      </c>
      <c r="C2035" s="30"/>
      <c r="D2035" s="30" t="s">
        <v>1076</v>
      </c>
      <c r="E2035" s="30"/>
      <c r="F2035" s="30"/>
      <c r="G2035" s="30"/>
      <c r="H2035" s="30"/>
      <c r="I2035" s="30"/>
      <c r="J2035" s="30"/>
      <c r="K2035" s="30"/>
      <c r="L2035" s="30"/>
      <c r="M2035" s="30"/>
      <c r="N2035" s="30"/>
      <c r="O2035" s="30"/>
      <c r="P2035" s="30"/>
      <c r="Q2035" s="30"/>
      <c r="R2035" s="30" t="s">
        <v>297</v>
      </c>
      <c r="S2035" s="30"/>
      <c r="T2035" s="30"/>
      <c r="U2035" s="30"/>
      <c r="V2035" s="30"/>
      <c r="W2035" s="30"/>
      <c r="X2035" s="30"/>
      <c r="Y2035" s="30"/>
      <c r="Z2035" s="30"/>
      <c r="AA2035" s="30"/>
      <c r="AB2035" s="30"/>
      <c r="AC2035" s="30"/>
      <c r="AD2035" s="30"/>
      <c r="AE2035" s="30"/>
      <c r="AF2035" s="30"/>
      <c r="AG2035" s="30"/>
      <c r="AH2035" s="30"/>
      <c r="AI2035" s="30" t="s">
        <v>342</v>
      </c>
      <c r="AJ2035" s="30"/>
      <c r="AK2035" s="30"/>
      <c r="AL2035" s="30"/>
      <c r="AM2035" s="30"/>
      <c r="AN2035" s="30" t="s">
        <v>1114</v>
      </c>
      <c r="AO2035" s="30"/>
      <c r="AP2035" s="30"/>
      <c r="AQ2035" s="30"/>
      <c r="AR2035" s="30"/>
      <c r="AS2035" s="30"/>
      <c r="AT2035" s="30"/>
      <c r="AU2035" s="30"/>
      <c r="AV2035" s="30"/>
      <c r="AW2035" s="30"/>
      <c r="AX2035" s="30" t="s">
        <v>1899</v>
      </c>
      <c r="AY2035" s="30"/>
      <c r="AZ2035" s="30"/>
      <c r="BA2035" s="30" t="s">
        <v>134</v>
      </c>
      <c r="BB2035" s="30"/>
      <c r="BC2035" s="30"/>
      <c r="BD2035" s="30"/>
      <c r="BE2035" s="30"/>
      <c r="BF2035" s="30"/>
      <c r="BG2035" s="30"/>
      <c r="BH2035" s="30"/>
      <c r="BI2035" s="30"/>
      <c r="BJ2035" s="30"/>
      <c r="BK2035" s="30"/>
      <c r="BL2035" s="30"/>
      <c r="BM2035" s="30"/>
      <c r="BN2035" s="30"/>
      <c r="BO2035" s="30"/>
      <c r="BP2035" s="30"/>
      <c r="BQ2035" s="30"/>
      <c r="BR2035" s="30"/>
      <c r="BS2035" s="30"/>
      <c r="BT2035" s="30"/>
      <c r="BU2035" s="30"/>
      <c r="BV2035" s="30"/>
      <c r="BW2035" s="30"/>
      <c r="BX2035" s="30"/>
      <c r="BY2035" s="30" t="s">
        <v>932</v>
      </c>
      <c r="BZ2035" s="30"/>
      <c r="CA2035" s="30"/>
      <c r="CB2035" s="30"/>
      <c r="CC2035" s="30"/>
      <c r="CD2035" s="30"/>
      <c r="CE2035" s="30"/>
      <c r="CF2035" s="30"/>
      <c r="CG2035" s="30"/>
      <c r="CH2035" s="30"/>
      <c r="CI2035" s="30"/>
      <c r="CJ2035" s="30"/>
      <c r="CK2035" s="30"/>
      <c r="CL2035" s="30"/>
      <c r="CM2035" s="30" t="s">
        <v>1928</v>
      </c>
      <c r="CN2035" s="30"/>
      <c r="CO2035" s="30"/>
      <c r="CP2035" s="30"/>
      <c r="CQ2035" s="30"/>
      <c r="CR2035" s="30"/>
      <c r="DJ2035" s="201" t="s">
        <v>1369</v>
      </c>
      <c r="EH2035" s="201" t="s">
        <v>1360</v>
      </c>
      <c r="EL2035" s="201" t="s">
        <v>1494</v>
      </c>
      <c r="FC2035" s="201" t="s">
        <v>1155</v>
      </c>
      <c r="FJ2035" s="201" t="s">
        <v>829</v>
      </c>
    </row>
    <row r="2036" spans="1:166" x14ac:dyDescent="0.25">
      <c r="A2036" s="30" t="s">
        <v>790</v>
      </c>
      <c r="B2036" s="30" t="s">
        <v>1476</v>
      </c>
      <c r="C2036" s="30"/>
      <c r="D2036" s="30" t="s">
        <v>1077</v>
      </c>
      <c r="E2036" s="30"/>
      <c r="F2036" s="30"/>
      <c r="G2036" s="30"/>
      <c r="H2036" s="30"/>
      <c r="I2036" s="30"/>
      <c r="J2036" s="30"/>
      <c r="K2036" s="30"/>
      <c r="L2036" s="30"/>
      <c r="M2036" s="30"/>
      <c r="N2036" s="30"/>
      <c r="O2036" s="30"/>
      <c r="P2036" s="30"/>
      <c r="Q2036" s="30"/>
      <c r="R2036" s="30" t="s">
        <v>311</v>
      </c>
      <c r="S2036" s="30"/>
      <c r="T2036" s="30"/>
      <c r="U2036" s="30"/>
      <c r="V2036" s="30"/>
      <c r="W2036" s="30"/>
      <c r="X2036" s="30"/>
      <c r="Y2036" s="30"/>
      <c r="Z2036" s="30"/>
      <c r="AA2036" s="30"/>
      <c r="AB2036" s="30"/>
      <c r="AC2036" s="30"/>
      <c r="AD2036" s="30"/>
      <c r="AE2036" s="30"/>
      <c r="AF2036" s="30"/>
      <c r="AG2036" s="30"/>
      <c r="AH2036" s="30"/>
      <c r="AI2036" s="30" t="s">
        <v>346</v>
      </c>
      <c r="AJ2036" s="30"/>
      <c r="AK2036" s="30"/>
      <c r="AL2036" s="30"/>
      <c r="AM2036" s="30"/>
      <c r="AN2036" s="30" t="s">
        <v>1158</v>
      </c>
      <c r="AO2036" s="30"/>
      <c r="AP2036" s="30"/>
      <c r="AQ2036" s="30"/>
      <c r="AR2036" s="30"/>
      <c r="AS2036" s="30"/>
      <c r="AT2036" s="30"/>
      <c r="AU2036" s="30"/>
      <c r="AV2036" s="30"/>
      <c r="AW2036" s="30"/>
      <c r="AX2036" s="30" t="s">
        <v>1908</v>
      </c>
      <c r="AY2036" s="30"/>
      <c r="AZ2036" s="30"/>
      <c r="BA2036" s="30" t="s">
        <v>165</v>
      </c>
      <c r="BB2036" s="30"/>
      <c r="BC2036" s="30"/>
      <c r="BD2036" s="30"/>
      <c r="BE2036" s="30"/>
      <c r="BF2036" s="30"/>
      <c r="BG2036" s="30"/>
      <c r="BH2036" s="30"/>
      <c r="BI2036" s="30"/>
      <c r="BJ2036" s="30"/>
      <c r="BK2036" s="30"/>
      <c r="BL2036" s="30"/>
      <c r="BM2036" s="30"/>
      <c r="BN2036" s="30"/>
      <c r="BO2036" s="30"/>
      <c r="BP2036" s="30"/>
      <c r="BQ2036" s="30"/>
      <c r="BR2036" s="30"/>
      <c r="BS2036" s="30"/>
      <c r="BT2036" s="30"/>
      <c r="BU2036" s="30"/>
      <c r="BV2036" s="30"/>
      <c r="BW2036" s="30"/>
      <c r="BX2036" s="30"/>
      <c r="BY2036" s="30" t="s">
        <v>3012</v>
      </c>
      <c r="BZ2036" s="30"/>
      <c r="CA2036" s="30"/>
      <c r="CB2036" s="30"/>
      <c r="CC2036" s="30"/>
      <c r="CD2036" s="30"/>
      <c r="CE2036" s="30"/>
      <c r="CF2036" s="30"/>
      <c r="CG2036" s="30"/>
      <c r="CH2036" s="30"/>
      <c r="CI2036" s="30"/>
      <c r="CJ2036" s="30"/>
      <c r="CK2036" s="30"/>
      <c r="CL2036" s="30"/>
      <c r="CM2036" s="30" t="s">
        <v>1945</v>
      </c>
      <c r="CN2036" s="30"/>
      <c r="CO2036" s="30"/>
      <c r="CP2036" s="30"/>
      <c r="CQ2036" s="30"/>
      <c r="CR2036" s="30"/>
      <c r="DJ2036" s="201" t="s">
        <v>1370</v>
      </c>
      <c r="EH2036" s="201" t="s">
        <v>1460</v>
      </c>
      <c r="EL2036" s="201" t="s">
        <v>544</v>
      </c>
      <c r="FC2036" s="201" t="s">
        <v>1156</v>
      </c>
      <c r="FJ2036" s="201" t="s">
        <v>855</v>
      </c>
    </row>
    <row r="2037" spans="1:166" x14ac:dyDescent="0.25">
      <c r="A2037" s="30" t="s">
        <v>942</v>
      </c>
      <c r="B2037" s="30" t="s">
        <v>1491</v>
      </c>
      <c r="C2037" s="30"/>
      <c r="D2037" s="30" t="s">
        <v>1145</v>
      </c>
      <c r="E2037" s="30"/>
      <c r="F2037" s="30"/>
      <c r="G2037" s="30"/>
      <c r="H2037" s="30"/>
      <c r="I2037" s="30"/>
      <c r="J2037" s="30"/>
      <c r="K2037" s="30"/>
      <c r="L2037" s="30"/>
      <c r="M2037" s="30"/>
      <c r="N2037" s="30"/>
      <c r="O2037" s="30"/>
      <c r="P2037" s="30"/>
      <c r="Q2037" s="30"/>
      <c r="R2037" s="30" t="s">
        <v>349</v>
      </c>
      <c r="S2037" s="30"/>
      <c r="T2037" s="30"/>
      <c r="U2037" s="30"/>
      <c r="V2037" s="30"/>
      <c r="W2037" s="30"/>
      <c r="X2037" s="30"/>
      <c r="Y2037" s="30"/>
      <c r="Z2037" s="30"/>
      <c r="AA2037" s="30"/>
      <c r="AB2037" s="30"/>
      <c r="AC2037" s="30"/>
      <c r="AD2037" s="30"/>
      <c r="AE2037" s="30"/>
      <c r="AF2037" s="30"/>
      <c r="AG2037" s="30"/>
      <c r="AH2037" s="30"/>
      <c r="AI2037" s="30" t="s">
        <v>370</v>
      </c>
      <c r="AJ2037" s="30"/>
      <c r="AK2037" s="30"/>
      <c r="AL2037" s="30"/>
      <c r="AM2037" s="30"/>
      <c r="AN2037" s="30" t="s">
        <v>1173</v>
      </c>
      <c r="AO2037" s="30"/>
      <c r="AP2037" s="30"/>
      <c r="AQ2037" s="30"/>
      <c r="AR2037" s="30"/>
      <c r="AS2037" s="30"/>
      <c r="AT2037" s="30"/>
      <c r="AU2037" s="30"/>
      <c r="AV2037" s="30"/>
      <c r="AW2037" s="30"/>
      <c r="AX2037" s="30" t="s">
        <v>1916</v>
      </c>
      <c r="AY2037" s="30"/>
      <c r="AZ2037" s="30"/>
      <c r="BA2037" s="30" t="s">
        <v>172</v>
      </c>
      <c r="BB2037" s="30"/>
      <c r="BC2037" s="30"/>
      <c r="BD2037" s="30"/>
      <c r="BE2037" s="30"/>
      <c r="BF2037" s="30"/>
      <c r="BG2037" s="30"/>
      <c r="BH2037" s="30"/>
      <c r="BI2037" s="30"/>
      <c r="BJ2037" s="30"/>
      <c r="BK2037" s="30"/>
      <c r="BL2037" s="30"/>
      <c r="BM2037" s="30"/>
      <c r="BN2037" s="30"/>
      <c r="BO2037" s="30"/>
      <c r="BP2037" s="30"/>
      <c r="BQ2037" s="30"/>
      <c r="BR2037" s="30"/>
      <c r="BS2037" s="30"/>
      <c r="BT2037" s="30"/>
      <c r="BU2037" s="30"/>
      <c r="BV2037" s="30"/>
      <c r="BW2037" s="30"/>
      <c r="BX2037" s="30"/>
      <c r="BY2037" s="30"/>
      <c r="BZ2037" s="30"/>
      <c r="CA2037" s="30"/>
      <c r="CB2037" s="30"/>
      <c r="CC2037" s="30"/>
      <c r="CD2037" s="30"/>
      <c r="CE2037" s="30"/>
      <c r="CF2037" s="30"/>
      <c r="CG2037" s="30"/>
      <c r="CH2037" s="30"/>
      <c r="CI2037" s="30"/>
      <c r="CJ2037" s="30"/>
      <c r="CK2037" s="30"/>
      <c r="CL2037" s="30"/>
      <c r="CM2037" s="30" t="s">
        <v>1954</v>
      </c>
      <c r="CN2037" s="30"/>
      <c r="CO2037" s="30"/>
      <c r="CP2037" s="30"/>
      <c r="CQ2037" s="30"/>
      <c r="CR2037" s="30"/>
      <c r="DJ2037" s="201" t="s">
        <v>1386</v>
      </c>
      <c r="EH2037" s="201" t="s">
        <v>1468</v>
      </c>
      <c r="EL2037" s="201" t="s">
        <v>657</v>
      </c>
      <c r="FC2037" s="201" t="s">
        <v>1209</v>
      </c>
      <c r="FJ2037" s="201" t="s">
        <v>933</v>
      </c>
    </row>
    <row r="2038" spans="1:166" x14ac:dyDescent="0.25">
      <c r="A2038" s="30" t="s">
        <v>3012</v>
      </c>
      <c r="B2038" s="30" t="s">
        <v>524</v>
      </c>
      <c r="C2038" s="30"/>
      <c r="D2038" s="30" t="s">
        <v>1154</v>
      </c>
      <c r="E2038" s="30"/>
      <c r="F2038" s="30"/>
      <c r="G2038" s="30"/>
      <c r="H2038" s="30"/>
      <c r="I2038" s="30"/>
      <c r="J2038" s="30"/>
      <c r="K2038" s="30"/>
      <c r="L2038" s="30"/>
      <c r="M2038" s="30"/>
      <c r="N2038" s="30"/>
      <c r="O2038" s="30"/>
      <c r="P2038" s="30"/>
      <c r="Q2038" s="30"/>
      <c r="R2038" s="30" t="s">
        <v>390</v>
      </c>
      <c r="S2038" s="30"/>
      <c r="T2038" s="30"/>
      <c r="U2038" s="30"/>
      <c r="V2038" s="30"/>
      <c r="W2038" s="30"/>
      <c r="X2038" s="30"/>
      <c r="Y2038" s="30"/>
      <c r="Z2038" s="30"/>
      <c r="AA2038" s="30"/>
      <c r="AB2038" s="30"/>
      <c r="AC2038" s="30"/>
      <c r="AD2038" s="30"/>
      <c r="AE2038" s="30"/>
      <c r="AF2038" s="30"/>
      <c r="AG2038" s="30"/>
      <c r="AH2038" s="30"/>
      <c r="AI2038" s="30" t="s">
        <v>373</v>
      </c>
      <c r="AJ2038" s="30"/>
      <c r="AK2038" s="30"/>
      <c r="AL2038" s="30"/>
      <c r="AM2038" s="30"/>
      <c r="AN2038" s="30" t="s">
        <v>1190</v>
      </c>
      <c r="AO2038" s="30"/>
      <c r="AP2038" s="30"/>
      <c r="AQ2038" s="30"/>
      <c r="AR2038" s="30"/>
      <c r="AS2038" s="30"/>
      <c r="AT2038" s="30"/>
      <c r="AU2038" s="30"/>
      <c r="AV2038" s="30"/>
      <c r="AW2038" s="30"/>
      <c r="AX2038" s="30" t="s">
        <v>1950</v>
      </c>
      <c r="AY2038" s="30"/>
      <c r="AZ2038" s="30"/>
      <c r="BA2038" s="30" t="s">
        <v>190</v>
      </c>
      <c r="BB2038" s="30"/>
      <c r="BC2038" s="30"/>
      <c r="BD2038" s="30"/>
      <c r="BE2038" s="30"/>
      <c r="BF2038" s="30"/>
      <c r="BG2038" s="30"/>
      <c r="BH2038" s="30"/>
      <c r="BI2038" s="30"/>
      <c r="BJ2038" s="30"/>
      <c r="BK2038" s="30"/>
      <c r="BL2038" s="30"/>
      <c r="BM2038" s="30"/>
      <c r="BN2038" s="30"/>
      <c r="BO2038" s="30"/>
      <c r="BP2038" s="30"/>
      <c r="BQ2038" s="30"/>
      <c r="BR2038" s="30"/>
      <c r="BS2038" s="30"/>
      <c r="BT2038" s="30"/>
      <c r="BU2038" s="30"/>
      <c r="BV2038" s="30"/>
      <c r="BW2038" s="30"/>
      <c r="BX2038" s="30"/>
      <c r="BY2038" s="30"/>
      <c r="BZ2038" s="30"/>
      <c r="CA2038" s="30"/>
      <c r="CB2038" s="30"/>
      <c r="CC2038" s="30"/>
      <c r="CD2038" s="30"/>
      <c r="CE2038" s="30"/>
      <c r="CF2038" s="30"/>
      <c r="CG2038" s="30"/>
      <c r="CH2038" s="30"/>
      <c r="CI2038" s="30"/>
      <c r="CJ2038" s="30"/>
      <c r="CK2038" s="30"/>
      <c r="CL2038" s="30"/>
      <c r="CM2038" s="30" t="s">
        <v>1956</v>
      </c>
      <c r="CN2038" s="30"/>
      <c r="CO2038" s="30"/>
      <c r="CP2038" s="30"/>
      <c r="CQ2038" s="30"/>
      <c r="CR2038" s="30"/>
      <c r="DJ2038" s="201" t="s">
        <v>1415</v>
      </c>
      <c r="EH2038" s="201" t="s">
        <v>1469</v>
      </c>
      <c r="EL2038" s="201" t="s">
        <v>663</v>
      </c>
      <c r="FC2038" s="201" t="s">
        <v>1210</v>
      </c>
      <c r="FJ2038" s="201" t="s">
        <v>1148</v>
      </c>
    </row>
    <row r="2039" spans="1:166" x14ac:dyDescent="0.25">
      <c r="A2039" s="30"/>
      <c r="B2039" s="30" t="s">
        <v>536</v>
      </c>
      <c r="C2039" s="30"/>
      <c r="D2039" s="30" t="s">
        <v>1215</v>
      </c>
      <c r="E2039" s="30"/>
      <c r="F2039" s="30"/>
      <c r="G2039" s="30"/>
      <c r="H2039" s="30"/>
      <c r="I2039" s="30"/>
      <c r="J2039" s="30"/>
      <c r="K2039" s="30"/>
      <c r="L2039" s="30"/>
      <c r="M2039" s="30"/>
      <c r="N2039" s="30"/>
      <c r="O2039" s="30"/>
      <c r="P2039" s="30"/>
      <c r="Q2039" s="30"/>
      <c r="R2039" s="30" t="s">
        <v>417</v>
      </c>
      <c r="S2039" s="30"/>
      <c r="T2039" s="30"/>
      <c r="U2039" s="30"/>
      <c r="V2039" s="30"/>
      <c r="W2039" s="30"/>
      <c r="X2039" s="30"/>
      <c r="Y2039" s="30"/>
      <c r="Z2039" s="30"/>
      <c r="AA2039" s="30"/>
      <c r="AB2039" s="30"/>
      <c r="AC2039" s="30"/>
      <c r="AD2039" s="30"/>
      <c r="AE2039" s="30"/>
      <c r="AF2039" s="30"/>
      <c r="AG2039" s="30"/>
      <c r="AH2039" s="30"/>
      <c r="AI2039" s="30" t="s">
        <v>1078</v>
      </c>
      <c r="AJ2039" s="30"/>
      <c r="AK2039" s="30"/>
      <c r="AL2039" s="30"/>
      <c r="AM2039" s="30"/>
      <c r="AN2039" s="30" t="s">
        <v>1205</v>
      </c>
      <c r="AO2039" s="30"/>
      <c r="AP2039" s="30"/>
      <c r="AQ2039" s="30"/>
      <c r="AR2039" s="30"/>
      <c r="AS2039" s="30"/>
      <c r="AT2039" s="30"/>
      <c r="AU2039" s="30"/>
      <c r="AV2039" s="30"/>
      <c r="AW2039" s="30"/>
      <c r="AX2039" s="30" t="s">
        <v>1951</v>
      </c>
      <c r="AY2039" s="30"/>
      <c r="AZ2039" s="30"/>
      <c r="BA2039" s="30" t="s">
        <v>234</v>
      </c>
      <c r="BB2039" s="30"/>
      <c r="BC2039" s="30"/>
      <c r="BD2039" s="30"/>
      <c r="BE2039" s="30"/>
      <c r="BF2039" s="30"/>
      <c r="BG2039" s="30"/>
      <c r="BH2039" s="30"/>
      <c r="BI2039" s="30"/>
      <c r="BJ2039" s="30"/>
      <c r="BK2039" s="30"/>
      <c r="BL2039" s="30"/>
      <c r="BM2039" s="30"/>
      <c r="BN2039" s="30"/>
      <c r="BO2039" s="30"/>
      <c r="BP2039" s="30"/>
      <c r="BQ2039" s="30"/>
      <c r="BR2039" s="30"/>
      <c r="BS2039" s="30"/>
      <c r="BT2039" s="30"/>
      <c r="BU2039" s="30"/>
      <c r="BV2039" s="30"/>
      <c r="BW2039" s="30"/>
      <c r="BX2039" s="30"/>
      <c r="BY2039" s="30"/>
      <c r="BZ2039" s="30"/>
      <c r="CA2039" s="30"/>
      <c r="CB2039" s="30"/>
      <c r="CC2039" s="30"/>
      <c r="CD2039" s="30"/>
      <c r="CE2039" s="30"/>
      <c r="CF2039" s="30"/>
      <c r="CG2039" s="30"/>
      <c r="CH2039" s="30"/>
      <c r="CI2039" s="30"/>
      <c r="CJ2039" s="30"/>
      <c r="CK2039" s="30"/>
      <c r="CL2039" s="30"/>
      <c r="CM2039" s="30" t="s">
        <v>1968</v>
      </c>
      <c r="CN2039" s="30"/>
      <c r="CO2039" s="30"/>
      <c r="CP2039" s="30"/>
      <c r="CQ2039" s="30"/>
      <c r="CR2039" s="30"/>
      <c r="DJ2039" s="201" t="s">
        <v>1462</v>
      </c>
      <c r="EH2039" s="201" t="s">
        <v>1484</v>
      </c>
      <c r="EL2039" s="201" t="s">
        <v>667</v>
      </c>
      <c r="FC2039" s="201" t="s">
        <v>1211</v>
      </c>
      <c r="FJ2039" s="201" t="s">
        <v>777</v>
      </c>
    </row>
    <row r="2040" spans="1:166" x14ac:dyDescent="0.25">
      <c r="A2040" s="30"/>
      <c r="B2040" s="30" t="s">
        <v>540</v>
      </c>
      <c r="C2040" s="30"/>
      <c r="D2040" s="30" t="s">
        <v>1270</v>
      </c>
      <c r="E2040" s="30"/>
      <c r="F2040" s="30"/>
      <c r="G2040" s="30"/>
      <c r="H2040" s="30"/>
      <c r="I2040" s="30"/>
      <c r="J2040" s="30"/>
      <c r="K2040" s="30"/>
      <c r="L2040" s="30"/>
      <c r="M2040" s="30"/>
      <c r="N2040" s="30"/>
      <c r="O2040" s="30"/>
      <c r="P2040" s="30"/>
      <c r="Q2040" s="30"/>
      <c r="R2040" s="30" t="s">
        <v>451</v>
      </c>
      <c r="S2040" s="30"/>
      <c r="T2040" s="30"/>
      <c r="U2040" s="30"/>
      <c r="V2040" s="30"/>
      <c r="W2040" s="30"/>
      <c r="X2040" s="30"/>
      <c r="Y2040" s="30"/>
      <c r="Z2040" s="30"/>
      <c r="AA2040" s="30"/>
      <c r="AB2040" s="30"/>
      <c r="AC2040" s="30"/>
      <c r="AD2040" s="30"/>
      <c r="AE2040" s="30"/>
      <c r="AF2040" s="30"/>
      <c r="AG2040" s="30"/>
      <c r="AH2040" s="30"/>
      <c r="AI2040" s="30" t="s">
        <v>1107</v>
      </c>
      <c r="AJ2040" s="30"/>
      <c r="AK2040" s="30"/>
      <c r="AL2040" s="30"/>
      <c r="AM2040" s="30"/>
      <c r="AN2040" s="30" t="s">
        <v>1239</v>
      </c>
      <c r="AO2040" s="30"/>
      <c r="AP2040" s="30"/>
      <c r="AQ2040" s="30"/>
      <c r="AR2040" s="30"/>
      <c r="AS2040" s="30"/>
      <c r="AT2040" s="30"/>
      <c r="AU2040" s="30"/>
      <c r="AV2040" s="30"/>
      <c r="AW2040" s="30"/>
      <c r="AX2040" s="30" t="s">
        <v>1967</v>
      </c>
      <c r="AY2040" s="30"/>
      <c r="AZ2040" s="30"/>
      <c r="BA2040" s="30" t="s">
        <v>304</v>
      </c>
      <c r="BB2040" s="30"/>
      <c r="BC2040" s="30"/>
      <c r="BD2040" s="30"/>
      <c r="BE2040" s="30"/>
      <c r="BF2040" s="30"/>
      <c r="BG2040" s="30"/>
      <c r="BH2040" s="30"/>
      <c r="BI2040" s="30"/>
      <c r="BJ2040" s="30"/>
      <c r="BK2040" s="30"/>
      <c r="BL2040" s="30"/>
      <c r="BM2040" s="30"/>
      <c r="BN2040" s="30"/>
      <c r="BO2040" s="30"/>
      <c r="BP2040" s="30"/>
      <c r="BQ2040" s="30"/>
      <c r="BR2040" s="30"/>
      <c r="BS2040" s="30"/>
      <c r="BT2040" s="30"/>
      <c r="BU2040" s="30"/>
      <c r="BV2040" s="30"/>
      <c r="BW2040" s="30"/>
      <c r="BX2040" s="30"/>
      <c r="BY2040" s="30"/>
      <c r="BZ2040" s="30"/>
      <c r="CA2040" s="30"/>
      <c r="CB2040" s="30"/>
      <c r="CC2040" s="30"/>
      <c r="CD2040" s="30"/>
      <c r="CE2040" s="30"/>
      <c r="CF2040" s="30"/>
      <c r="CG2040" s="30"/>
      <c r="CH2040" s="30"/>
      <c r="CI2040" s="30"/>
      <c r="CJ2040" s="30"/>
      <c r="CK2040" s="30"/>
      <c r="CL2040" s="30"/>
      <c r="CM2040" s="30" t="s">
        <v>2</v>
      </c>
      <c r="CN2040" s="30"/>
      <c r="CO2040" s="30"/>
      <c r="CP2040" s="30"/>
      <c r="CQ2040" s="30"/>
      <c r="CR2040" s="30"/>
      <c r="DJ2040" s="201" t="s">
        <v>1501</v>
      </c>
      <c r="EH2040" s="201" t="s">
        <v>1493</v>
      </c>
      <c r="EL2040" s="201" t="s">
        <v>682</v>
      </c>
      <c r="FC2040" s="201" t="s">
        <v>1292</v>
      </c>
      <c r="FJ2040" s="201" t="s">
        <v>3012</v>
      </c>
    </row>
    <row r="2041" spans="1:166" x14ac:dyDescent="0.25">
      <c r="A2041" s="30"/>
      <c r="B2041" s="30" t="s">
        <v>597</v>
      </c>
      <c r="C2041" s="30"/>
      <c r="D2041" s="30" t="s">
        <v>1298</v>
      </c>
      <c r="E2041" s="30"/>
      <c r="F2041" s="30"/>
      <c r="G2041" s="30"/>
      <c r="H2041" s="30"/>
      <c r="I2041" s="30"/>
      <c r="J2041" s="30"/>
      <c r="K2041" s="30"/>
      <c r="L2041" s="30"/>
      <c r="M2041" s="30"/>
      <c r="N2041" s="30"/>
      <c r="O2041" s="30"/>
      <c r="P2041" s="30"/>
      <c r="Q2041" s="30"/>
      <c r="R2041" s="30" t="s">
        <v>1063</v>
      </c>
      <c r="S2041" s="30"/>
      <c r="T2041" s="30"/>
      <c r="U2041" s="30"/>
      <c r="V2041" s="30"/>
      <c r="W2041" s="30"/>
      <c r="X2041" s="30"/>
      <c r="Y2041" s="30"/>
      <c r="Z2041" s="30"/>
      <c r="AA2041" s="30"/>
      <c r="AB2041" s="30"/>
      <c r="AC2041" s="30"/>
      <c r="AD2041" s="30"/>
      <c r="AE2041" s="30"/>
      <c r="AF2041" s="30"/>
      <c r="AG2041" s="30"/>
      <c r="AH2041" s="30"/>
      <c r="AI2041" s="30" t="s">
        <v>1213</v>
      </c>
      <c r="AJ2041" s="30"/>
      <c r="AK2041" s="30"/>
      <c r="AL2041" s="30"/>
      <c r="AM2041" s="30"/>
      <c r="AN2041" s="30" t="s">
        <v>1248</v>
      </c>
      <c r="AO2041" s="30"/>
      <c r="AP2041" s="30"/>
      <c r="AQ2041" s="30"/>
      <c r="AR2041" s="30"/>
      <c r="AS2041" s="30"/>
      <c r="AT2041" s="30"/>
      <c r="AU2041" s="30"/>
      <c r="AV2041" s="30"/>
      <c r="AW2041" s="30"/>
      <c r="AX2041" s="30" t="s">
        <v>1969</v>
      </c>
      <c r="AY2041" s="30"/>
      <c r="AZ2041" s="30"/>
      <c r="BA2041" s="30" t="s">
        <v>323</v>
      </c>
      <c r="BB2041" s="30"/>
      <c r="BC2041" s="30"/>
      <c r="BD2041" s="30"/>
      <c r="BE2041" s="30"/>
      <c r="BF2041" s="30"/>
      <c r="BG2041" s="30"/>
      <c r="BH2041" s="30"/>
      <c r="BI2041" s="30"/>
      <c r="BJ2041" s="30"/>
      <c r="BK2041" s="30"/>
      <c r="BL2041" s="30"/>
      <c r="BM2041" s="30"/>
      <c r="BN2041" s="30"/>
      <c r="BO2041" s="30"/>
      <c r="BP2041" s="30"/>
      <c r="BQ2041" s="30"/>
      <c r="BR2041" s="30"/>
      <c r="BS2041" s="30"/>
      <c r="BT2041" s="30"/>
      <c r="BU2041" s="30"/>
      <c r="BV2041" s="30"/>
      <c r="BW2041" s="30"/>
      <c r="BX2041" s="30"/>
      <c r="BY2041" s="30"/>
      <c r="BZ2041" s="30"/>
      <c r="CA2041" s="30"/>
      <c r="CB2041" s="30"/>
      <c r="CC2041" s="30"/>
      <c r="CD2041" s="30"/>
      <c r="CE2041" s="30"/>
      <c r="CF2041" s="30"/>
      <c r="CG2041" s="30"/>
      <c r="CH2041" s="30"/>
      <c r="CI2041" s="30"/>
      <c r="CJ2041" s="30"/>
      <c r="CK2041" s="30"/>
      <c r="CL2041" s="30"/>
      <c r="CM2041" s="30" t="s">
        <v>3</v>
      </c>
      <c r="CN2041" s="30"/>
      <c r="CO2041" s="30"/>
      <c r="CP2041" s="30"/>
      <c r="CQ2041" s="30"/>
      <c r="CR2041" s="30"/>
      <c r="DJ2041" s="201" t="s">
        <v>1519</v>
      </c>
      <c r="EH2041" s="201" t="s">
        <v>1499</v>
      </c>
      <c r="EL2041" s="201" t="s">
        <v>739</v>
      </c>
      <c r="FC2041" s="201" t="s">
        <v>1319</v>
      </c>
    </row>
    <row r="2042" spans="1:166" x14ac:dyDescent="0.25">
      <c r="A2042" s="30"/>
      <c r="B2042" s="30" t="s">
        <v>618</v>
      </c>
      <c r="C2042" s="30"/>
      <c r="D2042" s="30" t="s">
        <v>1300</v>
      </c>
      <c r="E2042" s="30"/>
      <c r="F2042" s="30"/>
      <c r="G2042" s="30"/>
      <c r="H2042" s="30"/>
      <c r="I2042" s="30"/>
      <c r="J2042" s="30"/>
      <c r="K2042" s="30"/>
      <c r="L2042" s="30"/>
      <c r="M2042" s="30"/>
      <c r="N2042" s="30"/>
      <c r="O2042" s="30"/>
      <c r="P2042" s="30"/>
      <c r="Q2042" s="30"/>
      <c r="R2042" s="30" t="s">
        <v>1146</v>
      </c>
      <c r="S2042" s="30"/>
      <c r="T2042" s="30"/>
      <c r="U2042" s="30"/>
      <c r="V2042" s="30"/>
      <c r="W2042" s="30"/>
      <c r="X2042" s="30"/>
      <c r="Y2042" s="30"/>
      <c r="Z2042" s="30"/>
      <c r="AA2042" s="30"/>
      <c r="AB2042" s="30"/>
      <c r="AC2042" s="30"/>
      <c r="AD2042" s="30"/>
      <c r="AE2042" s="30"/>
      <c r="AF2042" s="30"/>
      <c r="AG2042" s="30"/>
      <c r="AH2042" s="30"/>
      <c r="AI2042" s="30" t="s">
        <v>1246</v>
      </c>
      <c r="AJ2042" s="30"/>
      <c r="AK2042" s="30"/>
      <c r="AL2042" s="30"/>
      <c r="AM2042" s="30"/>
      <c r="AN2042" s="30" t="s">
        <v>1258</v>
      </c>
      <c r="AO2042" s="30"/>
      <c r="AP2042" s="30"/>
      <c r="AQ2042" s="30"/>
      <c r="AR2042" s="30"/>
      <c r="AS2042" s="30"/>
      <c r="AT2042" s="30"/>
      <c r="AU2042" s="30"/>
      <c r="AV2042" s="30"/>
      <c r="AW2042" s="30"/>
      <c r="AX2042" s="30" t="s">
        <v>1970</v>
      </c>
      <c r="AY2042" s="30"/>
      <c r="AZ2042" s="30"/>
      <c r="BA2042" s="30" t="s">
        <v>343</v>
      </c>
      <c r="BB2042" s="30"/>
      <c r="BC2042" s="30"/>
      <c r="BD2042" s="30"/>
      <c r="BE2042" s="30"/>
      <c r="BF2042" s="30"/>
      <c r="BG2042" s="30"/>
      <c r="BH2042" s="30"/>
      <c r="BI2042" s="30"/>
      <c r="BJ2042" s="30"/>
      <c r="BK2042" s="30"/>
      <c r="BL2042" s="30"/>
      <c r="BM2042" s="30"/>
      <c r="BN2042" s="30"/>
      <c r="BO2042" s="30"/>
      <c r="BP2042" s="30"/>
      <c r="BQ2042" s="30"/>
      <c r="BR2042" s="30"/>
      <c r="BS2042" s="30"/>
      <c r="BT2042" s="30"/>
      <c r="BU2042" s="30"/>
      <c r="BV2042" s="30"/>
      <c r="BW2042" s="30"/>
      <c r="BX2042" s="30"/>
      <c r="BY2042" s="30"/>
      <c r="BZ2042" s="30"/>
      <c r="CA2042" s="30"/>
      <c r="CB2042" s="30"/>
      <c r="CC2042" s="30"/>
      <c r="CD2042" s="30"/>
      <c r="CE2042" s="30"/>
      <c r="CF2042" s="30"/>
      <c r="CG2042" s="30"/>
      <c r="CH2042" s="30"/>
      <c r="CI2042" s="30"/>
      <c r="CJ2042" s="30"/>
      <c r="CK2042" s="30"/>
      <c r="CL2042" s="30"/>
      <c r="CM2042" s="30" t="s">
        <v>19</v>
      </c>
      <c r="CN2042" s="30"/>
      <c r="CO2042" s="30"/>
      <c r="CP2042" s="30"/>
      <c r="CQ2042" s="30"/>
      <c r="CR2042" s="30"/>
      <c r="DJ2042" s="201" t="s">
        <v>465</v>
      </c>
      <c r="EH2042" s="201" t="s">
        <v>1512</v>
      </c>
      <c r="EL2042" s="201" t="s">
        <v>850</v>
      </c>
      <c r="FC2042" s="201" t="s">
        <v>1320</v>
      </c>
    </row>
    <row r="2043" spans="1:166" x14ac:dyDescent="0.25">
      <c r="A2043" s="30"/>
      <c r="B2043" s="30" t="s">
        <v>620</v>
      </c>
      <c r="C2043" s="30"/>
      <c r="D2043" s="30" t="s">
        <v>1308</v>
      </c>
      <c r="E2043" s="30"/>
      <c r="F2043" s="30"/>
      <c r="G2043" s="30"/>
      <c r="H2043" s="30"/>
      <c r="I2043" s="30"/>
      <c r="J2043" s="30"/>
      <c r="K2043" s="30"/>
      <c r="L2043" s="30"/>
      <c r="M2043" s="30"/>
      <c r="N2043" s="30"/>
      <c r="O2043" s="30"/>
      <c r="P2043" s="30"/>
      <c r="Q2043" s="30"/>
      <c r="R2043" s="30" t="s">
        <v>1147</v>
      </c>
      <c r="S2043" s="30"/>
      <c r="T2043" s="30"/>
      <c r="U2043" s="30"/>
      <c r="V2043" s="30"/>
      <c r="W2043" s="30"/>
      <c r="X2043" s="30"/>
      <c r="Y2043" s="30"/>
      <c r="Z2043" s="30"/>
      <c r="AA2043" s="30"/>
      <c r="AB2043" s="30"/>
      <c r="AC2043" s="30"/>
      <c r="AD2043" s="30"/>
      <c r="AE2043" s="30"/>
      <c r="AF2043" s="30"/>
      <c r="AG2043" s="30"/>
      <c r="AH2043" s="30"/>
      <c r="AI2043" s="30" t="s">
        <v>1379</v>
      </c>
      <c r="AJ2043" s="30"/>
      <c r="AK2043" s="30"/>
      <c r="AL2043" s="30"/>
      <c r="AM2043" s="30"/>
      <c r="AN2043" s="30" t="s">
        <v>1316</v>
      </c>
      <c r="AO2043" s="30"/>
      <c r="AP2043" s="30"/>
      <c r="AQ2043" s="30"/>
      <c r="AR2043" s="30"/>
      <c r="AS2043" s="30"/>
      <c r="AT2043" s="30"/>
      <c r="AU2043" s="30"/>
      <c r="AV2043" s="30"/>
      <c r="AW2043" s="30"/>
      <c r="AX2043" s="30" t="s">
        <v>1971</v>
      </c>
      <c r="AY2043" s="30"/>
      <c r="AZ2043" s="30"/>
      <c r="BA2043" s="30" t="s">
        <v>377</v>
      </c>
      <c r="BB2043" s="30"/>
      <c r="BC2043" s="30"/>
      <c r="BD2043" s="30"/>
      <c r="BE2043" s="30"/>
      <c r="BF2043" s="30"/>
      <c r="BG2043" s="30"/>
      <c r="BH2043" s="30"/>
      <c r="BI2043" s="30"/>
      <c r="BJ2043" s="30"/>
      <c r="BK2043" s="30"/>
      <c r="BL2043" s="30"/>
      <c r="BM2043" s="30"/>
      <c r="BN2043" s="30"/>
      <c r="BO2043" s="30"/>
      <c r="BP2043" s="30"/>
      <c r="BQ2043" s="30"/>
      <c r="BR2043" s="30"/>
      <c r="BS2043" s="30"/>
      <c r="BT2043" s="30"/>
      <c r="BU2043" s="30"/>
      <c r="BV2043" s="30"/>
      <c r="BW2043" s="30"/>
      <c r="BX2043" s="30"/>
      <c r="BY2043" s="30"/>
      <c r="BZ2043" s="30"/>
      <c r="CA2043" s="30"/>
      <c r="CB2043" s="30"/>
      <c r="CC2043" s="30"/>
      <c r="CD2043" s="30"/>
      <c r="CE2043" s="30"/>
      <c r="CF2043" s="30"/>
      <c r="CG2043" s="30"/>
      <c r="CH2043" s="30"/>
      <c r="CI2043" s="30"/>
      <c r="CJ2043" s="30"/>
      <c r="CK2043" s="30"/>
      <c r="CL2043" s="30"/>
      <c r="CM2043" s="30" t="s">
        <v>26</v>
      </c>
      <c r="CN2043" s="30"/>
      <c r="CO2043" s="30"/>
      <c r="CP2043" s="30"/>
      <c r="CQ2043" s="30"/>
      <c r="CR2043" s="30"/>
      <c r="DJ2043" s="201" t="s">
        <v>537</v>
      </c>
      <c r="EH2043" s="201" t="s">
        <v>1525</v>
      </c>
      <c r="EL2043" s="201" t="s">
        <v>953</v>
      </c>
      <c r="FC2043" s="201" t="s">
        <v>1346</v>
      </c>
    </row>
    <row r="2044" spans="1:166" x14ac:dyDescent="0.25">
      <c r="A2044" s="30"/>
      <c r="B2044" s="30" t="s">
        <v>640</v>
      </c>
      <c r="C2044" s="30"/>
      <c r="D2044" s="30" t="s">
        <v>1332</v>
      </c>
      <c r="E2044" s="30"/>
      <c r="F2044" s="30"/>
      <c r="G2044" s="30"/>
      <c r="H2044" s="30"/>
      <c r="I2044" s="30"/>
      <c r="J2044" s="30"/>
      <c r="K2044" s="30"/>
      <c r="L2044" s="30"/>
      <c r="M2044" s="30"/>
      <c r="N2044" s="30"/>
      <c r="O2044" s="30"/>
      <c r="P2044" s="30"/>
      <c r="Q2044" s="30"/>
      <c r="R2044" s="30" t="s">
        <v>1169</v>
      </c>
      <c r="S2044" s="30"/>
      <c r="T2044" s="30"/>
      <c r="U2044" s="30"/>
      <c r="V2044" s="30"/>
      <c r="W2044" s="30"/>
      <c r="X2044" s="30"/>
      <c r="Y2044" s="30"/>
      <c r="Z2044" s="30"/>
      <c r="AA2044" s="30"/>
      <c r="AB2044" s="30"/>
      <c r="AC2044" s="30"/>
      <c r="AD2044" s="30"/>
      <c r="AE2044" s="30"/>
      <c r="AF2044" s="30"/>
      <c r="AG2044" s="30"/>
      <c r="AH2044" s="30"/>
      <c r="AI2044" s="30" t="s">
        <v>1413</v>
      </c>
      <c r="AJ2044" s="30"/>
      <c r="AK2044" s="30"/>
      <c r="AL2044" s="30"/>
      <c r="AM2044" s="30"/>
      <c r="AN2044" s="30" t="s">
        <v>1331</v>
      </c>
      <c r="AO2044" s="30"/>
      <c r="AP2044" s="30"/>
      <c r="AQ2044" s="30"/>
      <c r="AR2044" s="30"/>
      <c r="AS2044" s="30"/>
      <c r="AT2044" s="30"/>
      <c r="AU2044" s="30"/>
      <c r="AV2044" s="30"/>
      <c r="AW2044" s="30"/>
      <c r="AX2044" s="30" t="s">
        <v>1972</v>
      </c>
      <c r="AY2044" s="30"/>
      <c r="AZ2044" s="30"/>
      <c r="BA2044" s="30" t="s">
        <v>1079</v>
      </c>
      <c r="BB2044" s="30"/>
      <c r="BC2044" s="30"/>
      <c r="BD2044" s="30"/>
      <c r="BE2044" s="30"/>
      <c r="BF2044" s="30"/>
      <c r="BG2044" s="30"/>
      <c r="BH2044" s="30"/>
      <c r="BI2044" s="30"/>
      <c r="BJ2044" s="30"/>
      <c r="BK2044" s="30"/>
      <c r="BL2044" s="30"/>
      <c r="BM2044" s="30"/>
      <c r="BN2044" s="30"/>
      <c r="BO2044" s="30"/>
      <c r="BP2044" s="30"/>
      <c r="BQ2044" s="30"/>
      <c r="BR2044" s="30"/>
      <c r="BS2044" s="30"/>
      <c r="BT2044" s="30"/>
      <c r="BU2044" s="30"/>
      <c r="BV2044" s="30"/>
      <c r="BW2044" s="30"/>
      <c r="BX2044" s="30"/>
      <c r="BY2044" s="30"/>
      <c r="BZ2044" s="30"/>
      <c r="CA2044" s="30"/>
      <c r="CB2044" s="30"/>
      <c r="CC2044" s="30"/>
      <c r="CD2044" s="30"/>
      <c r="CE2044" s="30"/>
      <c r="CF2044" s="30"/>
      <c r="CG2044" s="30"/>
      <c r="CH2044" s="30"/>
      <c r="CI2044" s="30"/>
      <c r="CJ2044" s="30"/>
      <c r="CK2044" s="30"/>
      <c r="CL2044" s="30"/>
      <c r="CM2044" s="30" t="s">
        <v>29</v>
      </c>
      <c r="CN2044" s="30"/>
      <c r="CO2044" s="30"/>
      <c r="CP2044" s="30"/>
      <c r="CQ2044" s="30"/>
      <c r="CR2044" s="30"/>
      <c r="DJ2044" s="201" t="s">
        <v>585</v>
      </c>
      <c r="EH2044" s="201" t="s">
        <v>1528</v>
      </c>
      <c r="EL2044" s="201" t="s">
        <v>3012</v>
      </c>
      <c r="FC2044" s="201" t="s">
        <v>1364</v>
      </c>
    </row>
    <row r="2045" spans="1:166" x14ac:dyDescent="0.25">
      <c r="A2045" s="30"/>
      <c r="B2045" s="30" t="s">
        <v>692</v>
      </c>
      <c r="C2045" s="30"/>
      <c r="D2045" s="30" t="s">
        <v>1368</v>
      </c>
      <c r="E2045" s="30"/>
      <c r="F2045" s="30"/>
      <c r="G2045" s="30"/>
      <c r="H2045" s="30"/>
      <c r="I2045" s="30"/>
      <c r="J2045" s="30"/>
      <c r="K2045" s="30"/>
      <c r="L2045" s="30"/>
      <c r="M2045" s="30"/>
      <c r="N2045" s="30"/>
      <c r="O2045" s="30"/>
      <c r="P2045" s="30"/>
      <c r="Q2045" s="30"/>
      <c r="R2045" s="30" t="s">
        <v>1226</v>
      </c>
      <c r="S2045" s="30"/>
      <c r="T2045" s="30"/>
      <c r="U2045" s="30"/>
      <c r="V2045" s="30"/>
      <c r="W2045" s="30"/>
      <c r="X2045" s="30"/>
      <c r="Y2045" s="30"/>
      <c r="Z2045" s="30"/>
      <c r="AA2045" s="30"/>
      <c r="AB2045" s="30"/>
      <c r="AC2045" s="30"/>
      <c r="AD2045" s="30"/>
      <c r="AE2045" s="30"/>
      <c r="AF2045" s="30"/>
      <c r="AG2045" s="30"/>
      <c r="AH2045" s="30"/>
      <c r="AI2045" s="30" t="s">
        <v>1433</v>
      </c>
      <c r="AJ2045" s="30"/>
      <c r="AK2045" s="30"/>
      <c r="AL2045" s="30"/>
      <c r="AM2045" s="30"/>
      <c r="AN2045" s="30" t="s">
        <v>1388</v>
      </c>
      <c r="AO2045" s="30"/>
      <c r="AP2045" s="30"/>
      <c r="AQ2045" s="30"/>
      <c r="AR2045" s="30"/>
      <c r="AS2045" s="30"/>
      <c r="AT2045" s="30"/>
      <c r="AU2045" s="30"/>
      <c r="AV2045" s="30"/>
      <c r="AW2045" s="30"/>
      <c r="AX2045" s="30" t="s">
        <v>0</v>
      </c>
      <c r="AY2045" s="30"/>
      <c r="AZ2045" s="30"/>
      <c r="BA2045" s="30" t="s">
        <v>1091</v>
      </c>
      <c r="BB2045" s="30"/>
      <c r="BC2045" s="30"/>
      <c r="BD2045" s="30"/>
      <c r="BE2045" s="30"/>
      <c r="BF2045" s="30"/>
      <c r="BG2045" s="30"/>
      <c r="BH2045" s="30"/>
      <c r="BI2045" s="30"/>
      <c r="BJ2045" s="30"/>
      <c r="BK2045" s="30"/>
      <c r="BL2045" s="30"/>
      <c r="BM2045" s="30"/>
      <c r="BN2045" s="30"/>
      <c r="BO2045" s="30"/>
      <c r="BP2045" s="30"/>
      <c r="BQ2045" s="30"/>
      <c r="BR2045" s="30"/>
      <c r="BS2045" s="30"/>
      <c r="BT2045" s="30"/>
      <c r="BU2045" s="30"/>
      <c r="BV2045" s="30"/>
      <c r="BW2045" s="30"/>
      <c r="BX2045" s="30"/>
      <c r="BY2045" s="30"/>
      <c r="BZ2045" s="30"/>
      <c r="CA2045" s="30"/>
      <c r="CB2045" s="30"/>
      <c r="CC2045" s="30"/>
      <c r="CD2045" s="30"/>
      <c r="CE2045" s="30"/>
      <c r="CF2045" s="30"/>
      <c r="CG2045" s="30"/>
      <c r="CH2045" s="30"/>
      <c r="CI2045" s="30"/>
      <c r="CJ2045" s="30"/>
      <c r="CK2045" s="30"/>
      <c r="CL2045" s="30"/>
      <c r="CM2045" s="30" t="s">
        <v>60</v>
      </c>
      <c r="CN2045" s="30"/>
      <c r="CO2045" s="30"/>
      <c r="CP2045" s="30"/>
      <c r="CQ2045" s="30"/>
      <c r="CR2045" s="30"/>
      <c r="DJ2045" s="201" t="s">
        <v>602</v>
      </c>
      <c r="EH2045" s="201" t="s">
        <v>1534</v>
      </c>
      <c r="FC2045" s="201" t="s">
        <v>1479</v>
      </c>
    </row>
    <row r="2046" spans="1:166" x14ac:dyDescent="0.25">
      <c r="A2046" s="30"/>
      <c r="B2046" s="30" t="s">
        <v>701</v>
      </c>
      <c r="C2046" s="30"/>
      <c r="D2046" s="30" t="s">
        <v>1395</v>
      </c>
      <c r="E2046" s="30"/>
      <c r="F2046" s="30"/>
      <c r="G2046" s="30"/>
      <c r="H2046" s="30"/>
      <c r="I2046" s="30"/>
      <c r="J2046" s="30"/>
      <c r="K2046" s="30"/>
      <c r="L2046" s="30"/>
      <c r="M2046" s="30"/>
      <c r="N2046" s="30"/>
      <c r="O2046" s="30"/>
      <c r="P2046" s="30"/>
      <c r="Q2046" s="30"/>
      <c r="R2046" s="30" t="s">
        <v>1255</v>
      </c>
      <c r="S2046" s="30"/>
      <c r="T2046" s="30"/>
      <c r="U2046" s="30"/>
      <c r="V2046" s="30"/>
      <c r="W2046" s="30"/>
      <c r="X2046" s="30"/>
      <c r="Y2046" s="30"/>
      <c r="Z2046" s="30"/>
      <c r="AA2046" s="30"/>
      <c r="AB2046" s="30"/>
      <c r="AC2046" s="30"/>
      <c r="AD2046" s="30"/>
      <c r="AE2046" s="30"/>
      <c r="AF2046" s="30"/>
      <c r="AG2046" s="30"/>
      <c r="AH2046" s="30"/>
      <c r="AI2046" s="30" t="s">
        <v>1461</v>
      </c>
      <c r="AJ2046" s="30"/>
      <c r="AK2046" s="30"/>
      <c r="AL2046" s="30"/>
      <c r="AM2046" s="30"/>
      <c r="AN2046" s="30" t="s">
        <v>1421</v>
      </c>
      <c r="AO2046" s="30"/>
      <c r="AP2046" s="30"/>
      <c r="AQ2046" s="30"/>
      <c r="AR2046" s="30"/>
      <c r="AS2046" s="30"/>
      <c r="AT2046" s="30"/>
      <c r="AU2046" s="30"/>
      <c r="AV2046" s="30"/>
      <c r="AW2046" s="30"/>
      <c r="AX2046" s="30" t="s">
        <v>17</v>
      </c>
      <c r="AY2046" s="30"/>
      <c r="AZ2046" s="30"/>
      <c r="BA2046" s="30" t="s">
        <v>1092</v>
      </c>
      <c r="BB2046" s="30"/>
      <c r="BC2046" s="30"/>
      <c r="BD2046" s="30"/>
      <c r="BE2046" s="30"/>
      <c r="BF2046" s="30"/>
      <c r="BG2046" s="30"/>
      <c r="BH2046" s="30"/>
      <c r="BI2046" s="30"/>
      <c r="BJ2046" s="30"/>
      <c r="BK2046" s="30"/>
      <c r="BL2046" s="30"/>
      <c r="BM2046" s="30"/>
      <c r="BN2046" s="30"/>
      <c r="BO2046" s="30"/>
      <c r="BP2046" s="30"/>
      <c r="BQ2046" s="30"/>
      <c r="BR2046" s="30"/>
      <c r="BS2046" s="30"/>
      <c r="BT2046" s="30"/>
      <c r="BU2046" s="30"/>
      <c r="BV2046" s="30"/>
      <c r="BW2046" s="30"/>
      <c r="BX2046" s="30"/>
      <c r="BY2046" s="30"/>
      <c r="BZ2046" s="30"/>
      <c r="CA2046" s="30"/>
      <c r="CB2046" s="30"/>
      <c r="CC2046" s="30"/>
      <c r="CD2046" s="30"/>
      <c r="CE2046" s="30"/>
      <c r="CF2046" s="30"/>
      <c r="CG2046" s="30"/>
      <c r="CH2046" s="30"/>
      <c r="CI2046" s="30"/>
      <c r="CJ2046" s="30"/>
      <c r="CK2046" s="30"/>
      <c r="CL2046" s="30"/>
      <c r="CM2046" s="30" t="s">
        <v>69</v>
      </c>
      <c r="CN2046" s="30"/>
      <c r="CO2046" s="30"/>
      <c r="CP2046" s="30"/>
      <c r="CQ2046" s="30"/>
      <c r="CR2046" s="30"/>
      <c r="DJ2046" s="201" t="s">
        <v>754</v>
      </c>
      <c r="EH2046" s="201" t="s">
        <v>539</v>
      </c>
      <c r="FC2046" s="201" t="s">
        <v>1513</v>
      </c>
    </row>
    <row r="2047" spans="1:166" x14ac:dyDescent="0.25">
      <c r="A2047" s="30"/>
      <c r="B2047" s="30" t="s">
        <v>703</v>
      </c>
      <c r="C2047" s="30"/>
      <c r="D2047" s="30" t="s">
        <v>1398</v>
      </c>
      <c r="E2047" s="30"/>
      <c r="F2047" s="30"/>
      <c r="G2047" s="30"/>
      <c r="H2047" s="30"/>
      <c r="I2047" s="30"/>
      <c r="J2047" s="30"/>
      <c r="K2047" s="30"/>
      <c r="L2047" s="30"/>
      <c r="M2047" s="30"/>
      <c r="N2047" s="30"/>
      <c r="O2047" s="30"/>
      <c r="P2047" s="30"/>
      <c r="Q2047" s="30"/>
      <c r="R2047" s="30" t="s">
        <v>1256</v>
      </c>
      <c r="S2047" s="30"/>
      <c r="T2047" s="30"/>
      <c r="U2047" s="30"/>
      <c r="V2047" s="30"/>
      <c r="W2047" s="30"/>
      <c r="X2047" s="30"/>
      <c r="Y2047" s="30"/>
      <c r="Z2047" s="30"/>
      <c r="AA2047" s="30"/>
      <c r="AB2047" s="30"/>
      <c r="AC2047" s="30"/>
      <c r="AD2047" s="30"/>
      <c r="AE2047" s="30"/>
      <c r="AF2047" s="30"/>
      <c r="AG2047" s="30"/>
      <c r="AH2047" s="30"/>
      <c r="AI2047" s="30" t="s">
        <v>1466</v>
      </c>
      <c r="AJ2047" s="30"/>
      <c r="AK2047" s="30"/>
      <c r="AL2047" s="30"/>
      <c r="AM2047" s="30"/>
      <c r="AN2047" s="30" t="s">
        <v>1500</v>
      </c>
      <c r="AO2047" s="30"/>
      <c r="AP2047" s="30"/>
      <c r="AQ2047" s="30"/>
      <c r="AR2047" s="30"/>
      <c r="AS2047" s="30"/>
      <c r="AT2047" s="30"/>
      <c r="AU2047" s="30"/>
      <c r="AV2047" s="30"/>
      <c r="AW2047" s="30"/>
      <c r="AX2047" s="30" t="s">
        <v>21</v>
      </c>
      <c r="AY2047" s="30"/>
      <c r="AZ2047" s="30"/>
      <c r="BA2047" s="30" t="s">
        <v>1137</v>
      </c>
      <c r="BB2047" s="30"/>
      <c r="BC2047" s="30"/>
      <c r="BD2047" s="30"/>
      <c r="BE2047" s="30"/>
      <c r="BF2047" s="30"/>
      <c r="BG2047" s="30"/>
      <c r="BH2047" s="30"/>
      <c r="BI2047" s="30"/>
      <c r="BJ2047" s="30"/>
      <c r="BK2047" s="30"/>
      <c r="BL2047" s="30"/>
      <c r="BM2047" s="30"/>
      <c r="BN2047" s="30"/>
      <c r="BO2047" s="30"/>
      <c r="BP2047" s="30"/>
      <c r="BQ2047" s="30"/>
      <c r="BR2047" s="30"/>
      <c r="BS2047" s="30"/>
      <c r="BT2047" s="30"/>
      <c r="BU2047" s="30"/>
      <c r="BV2047" s="30"/>
      <c r="BW2047" s="30"/>
      <c r="BX2047" s="30"/>
      <c r="BY2047" s="30"/>
      <c r="BZ2047" s="30"/>
      <c r="CA2047" s="30"/>
      <c r="CB2047" s="30"/>
      <c r="CC2047" s="30"/>
      <c r="CD2047" s="30"/>
      <c r="CE2047" s="30"/>
      <c r="CF2047" s="30"/>
      <c r="CG2047" s="30"/>
      <c r="CH2047" s="30"/>
      <c r="CI2047" s="30"/>
      <c r="CJ2047" s="30"/>
      <c r="CK2047" s="30"/>
      <c r="CL2047" s="30"/>
      <c r="CM2047" s="30" t="s">
        <v>78</v>
      </c>
      <c r="CN2047" s="30"/>
      <c r="CO2047" s="30"/>
      <c r="CP2047" s="30"/>
      <c r="CQ2047" s="30"/>
      <c r="CR2047" s="30"/>
      <c r="DJ2047" s="201" t="s">
        <v>785</v>
      </c>
      <c r="EH2047" s="201" t="s">
        <v>604</v>
      </c>
      <c r="FC2047" s="201" t="s">
        <v>538</v>
      </c>
    </row>
    <row r="2048" spans="1:166" x14ac:dyDescent="0.25">
      <c r="A2048" s="30"/>
      <c r="B2048" s="30" t="s">
        <v>724</v>
      </c>
      <c r="C2048" s="30"/>
      <c r="D2048" s="30" t="s">
        <v>1423</v>
      </c>
      <c r="E2048" s="30"/>
      <c r="F2048" s="30"/>
      <c r="G2048" s="30"/>
      <c r="H2048" s="30"/>
      <c r="I2048" s="30"/>
      <c r="J2048" s="30"/>
      <c r="K2048" s="30"/>
      <c r="L2048" s="30"/>
      <c r="M2048" s="30"/>
      <c r="N2048" s="30"/>
      <c r="O2048" s="30"/>
      <c r="P2048" s="30"/>
      <c r="Q2048" s="30"/>
      <c r="R2048" s="30" t="s">
        <v>1303</v>
      </c>
      <c r="S2048" s="30"/>
      <c r="T2048" s="30"/>
      <c r="U2048" s="30"/>
      <c r="V2048" s="30"/>
      <c r="W2048" s="30"/>
      <c r="X2048" s="30"/>
      <c r="Y2048" s="30"/>
      <c r="Z2048" s="30"/>
      <c r="AA2048" s="30"/>
      <c r="AB2048" s="30"/>
      <c r="AC2048" s="30"/>
      <c r="AD2048" s="30"/>
      <c r="AE2048" s="30"/>
      <c r="AF2048" s="30"/>
      <c r="AG2048" s="30"/>
      <c r="AH2048" s="30"/>
      <c r="AI2048" s="30" t="s">
        <v>1478</v>
      </c>
      <c r="AJ2048" s="30"/>
      <c r="AK2048" s="30"/>
      <c r="AL2048" s="30"/>
      <c r="AM2048" s="30"/>
      <c r="AN2048" s="30" t="s">
        <v>541</v>
      </c>
      <c r="AO2048" s="30"/>
      <c r="AP2048" s="30"/>
      <c r="AQ2048" s="30"/>
      <c r="AR2048" s="30"/>
      <c r="AS2048" s="30"/>
      <c r="AT2048" s="30"/>
      <c r="AU2048" s="30"/>
      <c r="AV2048" s="30"/>
      <c r="AW2048" s="30"/>
      <c r="AX2048" s="30" t="s">
        <v>22</v>
      </c>
      <c r="AY2048" s="30"/>
      <c r="AZ2048" s="30"/>
      <c r="BA2048" s="30" t="s">
        <v>1162</v>
      </c>
      <c r="BB2048" s="30"/>
      <c r="BC2048" s="30"/>
      <c r="BD2048" s="30"/>
      <c r="BE2048" s="30"/>
      <c r="BF2048" s="30"/>
      <c r="BG2048" s="30"/>
      <c r="BH2048" s="30"/>
      <c r="BI2048" s="30"/>
      <c r="BJ2048" s="30"/>
      <c r="BK2048" s="30"/>
      <c r="BL2048" s="30"/>
      <c r="BM2048" s="30"/>
      <c r="BN2048" s="30"/>
      <c r="BO2048" s="30"/>
      <c r="BP2048" s="30"/>
      <c r="BQ2048" s="30"/>
      <c r="BR2048" s="30"/>
      <c r="BS2048" s="30"/>
      <c r="BT2048" s="30"/>
      <c r="BU2048" s="30"/>
      <c r="BV2048" s="30"/>
      <c r="BW2048" s="30"/>
      <c r="BX2048" s="30"/>
      <c r="BY2048" s="30"/>
      <c r="BZ2048" s="30"/>
      <c r="CA2048" s="30"/>
      <c r="CB2048" s="30"/>
      <c r="CC2048" s="30"/>
      <c r="CD2048" s="30"/>
      <c r="CE2048" s="30"/>
      <c r="CF2048" s="30"/>
      <c r="CG2048" s="30"/>
      <c r="CH2048" s="30"/>
      <c r="CI2048" s="30"/>
      <c r="CJ2048" s="30"/>
      <c r="CK2048" s="30"/>
      <c r="CL2048" s="30"/>
      <c r="CM2048" s="30" t="s">
        <v>104</v>
      </c>
      <c r="CN2048" s="30"/>
      <c r="CO2048" s="30"/>
      <c r="CP2048" s="30"/>
      <c r="CQ2048" s="30"/>
      <c r="CR2048" s="30"/>
      <c r="DJ2048" s="201" t="s">
        <v>793</v>
      </c>
      <c r="EH2048" s="201" t="s">
        <v>714</v>
      </c>
      <c r="FC2048" s="201" t="s">
        <v>570</v>
      </c>
    </row>
    <row r="2049" spans="1:159" x14ac:dyDescent="0.25">
      <c r="A2049" s="30"/>
      <c r="B2049" s="30" t="s">
        <v>751</v>
      </c>
      <c r="C2049" s="30"/>
      <c r="D2049" s="30" t="s">
        <v>1509</v>
      </c>
      <c r="E2049" s="30"/>
      <c r="F2049" s="30"/>
      <c r="G2049" s="30"/>
      <c r="H2049" s="30"/>
      <c r="I2049" s="30"/>
      <c r="J2049" s="30"/>
      <c r="K2049" s="30"/>
      <c r="L2049" s="30"/>
      <c r="M2049" s="30"/>
      <c r="N2049" s="30"/>
      <c r="O2049" s="30"/>
      <c r="P2049" s="30"/>
      <c r="Q2049" s="30"/>
      <c r="R2049" s="30" t="s">
        <v>1304</v>
      </c>
      <c r="S2049" s="30"/>
      <c r="T2049" s="30"/>
      <c r="U2049" s="30"/>
      <c r="V2049" s="30"/>
      <c r="W2049" s="30"/>
      <c r="X2049" s="30"/>
      <c r="Y2049" s="30"/>
      <c r="Z2049" s="30"/>
      <c r="AA2049" s="30"/>
      <c r="AB2049" s="30"/>
      <c r="AC2049" s="30"/>
      <c r="AD2049" s="30"/>
      <c r="AE2049" s="30"/>
      <c r="AF2049" s="30"/>
      <c r="AG2049" s="30"/>
      <c r="AH2049" s="30"/>
      <c r="AI2049" s="30" t="s">
        <v>1514</v>
      </c>
      <c r="AJ2049" s="30"/>
      <c r="AK2049" s="30"/>
      <c r="AL2049" s="30"/>
      <c r="AM2049" s="30"/>
      <c r="AN2049" s="30" t="s">
        <v>546</v>
      </c>
      <c r="AO2049" s="30"/>
      <c r="AP2049" s="30"/>
      <c r="AQ2049" s="30"/>
      <c r="AR2049" s="30"/>
      <c r="AS2049" s="30"/>
      <c r="AT2049" s="30"/>
      <c r="AU2049" s="30"/>
      <c r="AV2049" s="30"/>
      <c r="AW2049" s="30"/>
      <c r="AX2049" s="30" t="s">
        <v>23</v>
      </c>
      <c r="AY2049" s="30"/>
      <c r="AZ2049" s="30"/>
      <c r="BA2049" s="30" t="s">
        <v>1214</v>
      </c>
      <c r="BB2049" s="30"/>
      <c r="BC2049" s="30"/>
      <c r="BD2049" s="30"/>
      <c r="BE2049" s="30"/>
      <c r="BF2049" s="30"/>
      <c r="BG2049" s="30"/>
      <c r="BH2049" s="30"/>
      <c r="BI2049" s="30"/>
      <c r="BJ2049" s="30"/>
      <c r="BK2049" s="30"/>
      <c r="BL2049" s="30"/>
      <c r="BM2049" s="30"/>
      <c r="BN2049" s="30"/>
      <c r="BO2049" s="30"/>
      <c r="BP2049" s="30"/>
      <c r="BQ2049" s="30"/>
      <c r="BR2049" s="30"/>
      <c r="BS2049" s="30"/>
      <c r="BT2049" s="30"/>
      <c r="BU2049" s="30"/>
      <c r="BV2049" s="30"/>
      <c r="BW2049" s="30"/>
      <c r="BX2049" s="30"/>
      <c r="BY2049" s="30"/>
      <c r="BZ2049" s="30"/>
      <c r="CA2049" s="30"/>
      <c r="CB2049" s="30"/>
      <c r="CC2049" s="30"/>
      <c r="CD2049" s="30"/>
      <c r="CE2049" s="30"/>
      <c r="CF2049" s="30"/>
      <c r="CG2049" s="30"/>
      <c r="CH2049" s="30"/>
      <c r="CI2049" s="30"/>
      <c r="CJ2049" s="30"/>
      <c r="CK2049" s="30"/>
      <c r="CL2049" s="30"/>
      <c r="CM2049" s="30" t="s">
        <v>105</v>
      </c>
      <c r="CN2049" s="30"/>
      <c r="CO2049" s="30"/>
      <c r="CP2049" s="30"/>
      <c r="CQ2049" s="30"/>
      <c r="CR2049" s="30"/>
      <c r="DJ2049" s="201" t="s">
        <v>892</v>
      </c>
      <c r="EH2049" s="201" t="s">
        <v>752</v>
      </c>
      <c r="FC2049" s="201" t="s">
        <v>619</v>
      </c>
    </row>
    <row r="2050" spans="1:159" x14ac:dyDescent="0.25">
      <c r="A2050" s="30"/>
      <c r="B2050" s="30" t="s">
        <v>773</v>
      </c>
      <c r="C2050" s="30"/>
      <c r="D2050" s="30" t="s">
        <v>562</v>
      </c>
      <c r="E2050" s="30"/>
      <c r="F2050" s="30"/>
      <c r="G2050" s="30"/>
      <c r="H2050" s="30"/>
      <c r="I2050" s="30"/>
      <c r="J2050" s="30"/>
      <c r="K2050" s="30"/>
      <c r="L2050" s="30"/>
      <c r="M2050" s="30"/>
      <c r="N2050" s="30"/>
      <c r="O2050" s="30"/>
      <c r="P2050" s="30"/>
      <c r="Q2050" s="30"/>
      <c r="R2050" s="30" t="s">
        <v>1306</v>
      </c>
      <c r="S2050" s="30"/>
      <c r="T2050" s="30"/>
      <c r="U2050" s="30"/>
      <c r="V2050" s="30"/>
      <c r="W2050" s="30"/>
      <c r="X2050" s="30"/>
      <c r="Y2050" s="30"/>
      <c r="Z2050" s="30"/>
      <c r="AA2050" s="30"/>
      <c r="AB2050" s="30"/>
      <c r="AC2050" s="30"/>
      <c r="AD2050" s="30"/>
      <c r="AE2050" s="30"/>
      <c r="AF2050" s="30"/>
      <c r="AG2050" s="30"/>
      <c r="AH2050" s="30"/>
      <c r="AI2050" s="30" t="s">
        <v>542</v>
      </c>
      <c r="AJ2050" s="30"/>
      <c r="AK2050" s="30"/>
      <c r="AL2050" s="30"/>
      <c r="AM2050" s="30"/>
      <c r="AN2050" s="30" t="s">
        <v>552</v>
      </c>
      <c r="AO2050" s="30"/>
      <c r="AP2050" s="30"/>
      <c r="AQ2050" s="30"/>
      <c r="AR2050" s="30"/>
      <c r="AS2050" s="30"/>
      <c r="AT2050" s="30"/>
      <c r="AU2050" s="30"/>
      <c r="AV2050" s="30"/>
      <c r="AW2050" s="30"/>
      <c r="AX2050" s="30" t="s">
        <v>43</v>
      </c>
      <c r="AY2050" s="30"/>
      <c r="AZ2050" s="30"/>
      <c r="BA2050" s="30" t="s">
        <v>1231</v>
      </c>
      <c r="BB2050" s="30"/>
      <c r="BC2050" s="30"/>
      <c r="BD2050" s="30"/>
      <c r="BE2050" s="30"/>
      <c r="BF2050" s="30"/>
      <c r="BG2050" s="30"/>
      <c r="BH2050" s="30"/>
      <c r="BI2050" s="30"/>
      <c r="BJ2050" s="30"/>
      <c r="BK2050" s="30"/>
      <c r="BL2050" s="30"/>
      <c r="BM2050" s="30"/>
      <c r="BN2050" s="30"/>
      <c r="BO2050" s="30"/>
      <c r="BP2050" s="30"/>
      <c r="BQ2050" s="30"/>
      <c r="BR2050" s="30"/>
      <c r="BS2050" s="30"/>
      <c r="BT2050" s="30"/>
      <c r="BU2050" s="30"/>
      <c r="BV2050" s="30"/>
      <c r="BW2050" s="30"/>
      <c r="BX2050" s="30"/>
      <c r="BY2050" s="30"/>
      <c r="BZ2050" s="30"/>
      <c r="CA2050" s="30"/>
      <c r="CB2050" s="30"/>
      <c r="CC2050" s="30"/>
      <c r="CD2050" s="30"/>
      <c r="CE2050" s="30"/>
      <c r="CF2050" s="30"/>
      <c r="CG2050" s="30"/>
      <c r="CH2050" s="30"/>
      <c r="CI2050" s="30"/>
      <c r="CJ2050" s="30"/>
      <c r="CK2050" s="30"/>
      <c r="CL2050" s="30"/>
      <c r="CM2050" s="30" t="s">
        <v>106</v>
      </c>
      <c r="CN2050" s="30"/>
      <c r="CO2050" s="30"/>
      <c r="CP2050" s="30"/>
      <c r="CQ2050" s="30"/>
      <c r="CR2050" s="30"/>
      <c r="DJ2050" s="201" t="s">
        <v>931</v>
      </c>
      <c r="EH2050" s="201" t="s">
        <v>791</v>
      </c>
      <c r="FC2050" s="201" t="s">
        <v>637</v>
      </c>
    </row>
    <row r="2051" spans="1:159" x14ac:dyDescent="0.25">
      <c r="A2051" s="30"/>
      <c r="B2051" s="30" t="s">
        <v>782</v>
      </c>
      <c r="C2051" s="30"/>
      <c r="D2051" s="30" t="s">
        <v>610</v>
      </c>
      <c r="E2051" s="30"/>
      <c r="F2051" s="30"/>
      <c r="G2051" s="30"/>
      <c r="H2051" s="30"/>
      <c r="I2051" s="30"/>
      <c r="J2051" s="30"/>
      <c r="K2051" s="30"/>
      <c r="L2051" s="30"/>
      <c r="M2051" s="30"/>
      <c r="N2051" s="30"/>
      <c r="O2051" s="30"/>
      <c r="P2051" s="30"/>
      <c r="Q2051" s="30"/>
      <c r="R2051" s="30" t="s">
        <v>1313</v>
      </c>
      <c r="S2051" s="30"/>
      <c r="T2051" s="30"/>
      <c r="U2051" s="30"/>
      <c r="V2051" s="30"/>
      <c r="W2051" s="30"/>
      <c r="X2051" s="30"/>
      <c r="Y2051" s="30"/>
      <c r="Z2051" s="30"/>
      <c r="AA2051" s="30"/>
      <c r="AB2051" s="30"/>
      <c r="AC2051" s="30"/>
      <c r="AD2051" s="30"/>
      <c r="AE2051" s="30"/>
      <c r="AF2051" s="30"/>
      <c r="AG2051" s="30"/>
      <c r="AH2051" s="30"/>
      <c r="AI2051" s="30" t="s">
        <v>565</v>
      </c>
      <c r="AJ2051" s="30"/>
      <c r="AK2051" s="30"/>
      <c r="AL2051" s="30"/>
      <c r="AM2051" s="30"/>
      <c r="AN2051" s="30" t="s">
        <v>555</v>
      </c>
      <c r="AO2051" s="30"/>
      <c r="AP2051" s="30"/>
      <c r="AQ2051" s="30"/>
      <c r="AR2051" s="30"/>
      <c r="AS2051" s="30"/>
      <c r="AT2051" s="30"/>
      <c r="AU2051" s="30"/>
      <c r="AV2051" s="30"/>
      <c r="AW2051" s="30"/>
      <c r="AX2051" s="30" t="s">
        <v>50</v>
      </c>
      <c r="AY2051" s="30"/>
      <c r="AZ2051" s="30"/>
      <c r="BA2051" s="30" t="s">
        <v>1285</v>
      </c>
      <c r="BB2051" s="30"/>
      <c r="BC2051" s="30"/>
      <c r="BD2051" s="30"/>
      <c r="BE2051" s="30"/>
      <c r="BF2051" s="30"/>
      <c r="BG2051" s="30"/>
      <c r="BH2051" s="30"/>
      <c r="BI2051" s="30"/>
      <c r="BJ2051" s="30"/>
      <c r="BK2051" s="30"/>
      <c r="BL2051" s="30"/>
      <c r="BM2051" s="30"/>
      <c r="BN2051" s="30"/>
      <c r="BO2051" s="30"/>
      <c r="BP2051" s="30"/>
      <c r="BQ2051" s="30"/>
      <c r="BR2051" s="30"/>
      <c r="BS2051" s="30"/>
      <c r="BT2051" s="30"/>
      <c r="BU2051" s="30"/>
      <c r="BV2051" s="30"/>
      <c r="BW2051" s="30"/>
      <c r="BX2051" s="30"/>
      <c r="BY2051" s="30"/>
      <c r="BZ2051" s="30"/>
      <c r="CA2051" s="30"/>
      <c r="CB2051" s="30"/>
      <c r="CC2051" s="30"/>
      <c r="CD2051" s="30"/>
      <c r="CE2051" s="30"/>
      <c r="CF2051" s="30"/>
      <c r="CG2051" s="30"/>
      <c r="CH2051" s="30"/>
      <c r="CI2051" s="30"/>
      <c r="CJ2051" s="30"/>
      <c r="CK2051" s="30"/>
      <c r="CL2051" s="30"/>
      <c r="CM2051" s="30" t="s">
        <v>107</v>
      </c>
      <c r="CN2051" s="30"/>
      <c r="CO2051" s="30"/>
      <c r="CP2051" s="30"/>
      <c r="CQ2051" s="30"/>
      <c r="CR2051" s="30"/>
      <c r="DJ2051" s="201" t="s">
        <v>3012</v>
      </c>
      <c r="EH2051" s="201" t="s">
        <v>799</v>
      </c>
      <c r="FC2051" s="201" t="s">
        <v>681</v>
      </c>
    </row>
    <row r="2052" spans="1:159" x14ac:dyDescent="0.25">
      <c r="A2052" s="30"/>
      <c r="B2052" s="30" t="s">
        <v>783</v>
      </c>
      <c r="C2052" s="30"/>
      <c r="D2052" s="30" t="s">
        <v>631</v>
      </c>
      <c r="E2052" s="30"/>
      <c r="F2052" s="30"/>
      <c r="G2052" s="30"/>
      <c r="H2052" s="30"/>
      <c r="I2052" s="30"/>
      <c r="J2052" s="30"/>
      <c r="K2052" s="30"/>
      <c r="L2052" s="30"/>
      <c r="M2052" s="30"/>
      <c r="N2052" s="30"/>
      <c r="O2052" s="30"/>
      <c r="P2052" s="30"/>
      <c r="Q2052" s="30"/>
      <c r="R2052" s="30" t="s">
        <v>1411</v>
      </c>
      <c r="S2052" s="30"/>
      <c r="T2052" s="30"/>
      <c r="U2052" s="30"/>
      <c r="V2052" s="30"/>
      <c r="W2052" s="30"/>
      <c r="X2052" s="30"/>
      <c r="Y2052" s="30"/>
      <c r="Z2052" s="30"/>
      <c r="AA2052" s="30"/>
      <c r="AB2052" s="30"/>
      <c r="AC2052" s="30"/>
      <c r="AD2052" s="30"/>
      <c r="AE2052" s="30"/>
      <c r="AF2052" s="30"/>
      <c r="AG2052" s="30"/>
      <c r="AH2052" s="30"/>
      <c r="AI2052" s="30" t="s">
        <v>635</v>
      </c>
      <c r="AJ2052" s="30"/>
      <c r="AK2052" s="30"/>
      <c r="AL2052" s="30"/>
      <c r="AM2052" s="30"/>
      <c r="AN2052" s="30" t="s">
        <v>560</v>
      </c>
      <c r="AO2052" s="30"/>
      <c r="AP2052" s="30"/>
      <c r="AQ2052" s="30"/>
      <c r="AR2052" s="30"/>
      <c r="AS2052" s="30"/>
      <c r="AT2052" s="30"/>
      <c r="AU2052" s="30"/>
      <c r="AV2052" s="30"/>
      <c r="AW2052" s="30"/>
      <c r="AX2052" s="30" t="s">
        <v>63</v>
      </c>
      <c r="AY2052" s="30"/>
      <c r="AZ2052" s="30"/>
      <c r="BA2052" s="30" t="s">
        <v>1291</v>
      </c>
      <c r="BB2052" s="30"/>
      <c r="BC2052" s="30"/>
      <c r="BD2052" s="30"/>
      <c r="BE2052" s="30"/>
      <c r="BF2052" s="30"/>
      <c r="BG2052" s="30"/>
      <c r="BH2052" s="30"/>
      <c r="BI2052" s="30"/>
      <c r="BJ2052" s="30"/>
      <c r="BK2052" s="30"/>
      <c r="BL2052" s="30"/>
      <c r="BM2052" s="30"/>
      <c r="BN2052" s="30"/>
      <c r="BO2052" s="30"/>
      <c r="BP2052" s="30"/>
      <c r="BQ2052" s="30"/>
      <c r="BR2052" s="30"/>
      <c r="BS2052" s="30"/>
      <c r="BT2052" s="30"/>
      <c r="BU2052" s="30"/>
      <c r="BV2052" s="30"/>
      <c r="BW2052" s="30"/>
      <c r="BX2052" s="30"/>
      <c r="BY2052" s="30"/>
      <c r="BZ2052" s="30"/>
      <c r="CA2052" s="30"/>
      <c r="CB2052" s="30"/>
      <c r="CC2052" s="30"/>
      <c r="CD2052" s="30"/>
      <c r="CE2052" s="30"/>
      <c r="CF2052" s="30"/>
      <c r="CG2052" s="30"/>
      <c r="CH2052" s="30"/>
      <c r="CI2052" s="30"/>
      <c r="CJ2052" s="30"/>
      <c r="CK2052" s="30"/>
      <c r="CL2052" s="30"/>
      <c r="CM2052" s="30" t="s">
        <v>113</v>
      </c>
      <c r="CN2052" s="30"/>
      <c r="CO2052" s="30"/>
      <c r="CP2052" s="30"/>
      <c r="CQ2052" s="30"/>
      <c r="CR2052" s="30"/>
      <c r="EH2052" s="201" t="s">
        <v>866</v>
      </c>
      <c r="FC2052" s="201" t="s">
        <v>688</v>
      </c>
    </row>
    <row r="2053" spans="1:159" x14ac:dyDescent="0.25">
      <c r="A2053" s="30"/>
      <c r="B2053" s="30" t="s">
        <v>784</v>
      </c>
      <c r="C2053" s="30"/>
      <c r="D2053" s="30" t="s">
        <v>666</v>
      </c>
      <c r="E2053" s="30"/>
      <c r="F2053" s="30"/>
      <c r="G2053" s="30"/>
      <c r="H2053" s="30"/>
      <c r="I2053" s="30"/>
      <c r="J2053" s="30"/>
      <c r="K2053" s="30"/>
      <c r="L2053" s="30"/>
      <c r="M2053" s="30"/>
      <c r="N2053" s="30"/>
      <c r="O2053" s="30"/>
      <c r="P2053" s="30"/>
      <c r="Q2053" s="30"/>
      <c r="R2053" s="30" t="s">
        <v>1436</v>
      </c>
      <c r="S2053" s="30"/>
      <c r="T2053" s="30"/>
      <c r="U2053" s="30"/>
      <c r="V2053" s="30"/>
      <c r="W2053" s="30"/>
      <c r="X2053" s="30"/>
      <c r="Y2053" s="30"/>
      <c r="Z2053" s="30"/>
      <c r="AA2053" s="30"/>
      <c r="AB2053" s="30"/>
      <c r="AC2053" s="30"/>
      <c r="AD2053" s="30"/>
      <c r="AE2053" s="30"/>
      <c r="AF2053" s="30"/>
      <c r="AG2053" s="30"/>
      <c r="AH2053" s="30"/>
      <c r="AI2053" s="30" t="s">
        <v>649</v>
      </c>
      <c r="AJ2053" s="30"/>
      <c r="AK2053" s="30"/>
      <c r="AL2053" s="30"/>
      <c r="AM2053" s="30"/>
      <c r="AN2053" s="30" t="s">
        <v>588</v>
      </c>
      <c r="AO2053" s="30"/>
      <c r="AP2053" s="30"/>
      <c r="AQ2053" s="30"/>
      <c r="AR2053" s="30"/>
      <c r="AS2053" s="30"/>
      <c r="AT2053" s="30"/>
      <c r="AU2053" s="30"/>
      <c r="AV2053" s="30"/>
      <c r="AW2053" s="30"/>
      <c r="AX2053" s="30" t="s">
        <v>83</v>
      </c>
      <c r="AY2053" s="30"/>
      <c r="AZ2053" s="30"/>
      <c r="BA2053" s="30" t="s">
        <v>1296</v>
      </c>
      <c r="BB2053" s="30"/>
      <c r="BC2053" s="30"/>
      <c r="BD2053" s="30"/>
      <c r="BE2053" s="30"/>
      <c r="BF2053" s="30"/>
      <c r="BG2053" s="30"/>
      <c r="BH2053" s="30"/>
      <c r="BI2053" s="30"/>
      <c r="BJ2053" s="30"/>
      <c r="BK2053" s="30"/>
      <c r="BL2053" s="30"/>
      <c r="BM2053" s="30"/>
      <c r="BN2053" s="30"/>
      <c r="BO2053" s="30"/>
      <c r="BP2053" s="30"/>
      <c r="BQ2053" s="30"/>
      <c r="BR2053" s="30"/>
      <c r="BS2053" s="30"/>
      <c r="BT2053" s="30"/>
      <c r="BU2053" s="30"/>
      <c r="BV2053" s="30"/>
      <c r="BW2053" s="30"/>
      <c r="BX2053" s="30"/>
      <c r="BY2053" s="30"/>
      <c r="BZ2053" s="30"/>
      <c r="CA2053" s="30"/>
      <c r="CB2053" s="30"/>
      <c r="CC2053" s="30"/>
      <c r="CD2053" s="30"/>
      <c r="CE2053" s="30"/>
      <c r="CF2053" s="30"/>
      <c r="CG2053" s="30"/>
      <c r="CH2053" s="30"/>
      <c r="CI2053" s="30"/>
      <c r="CJ2053" s="30"/>
      <c r="CK2053" s="30"/>
      <c r="CL2053" s="30"/>
      <c r="CM2053" s="30" t="s">
        <v>117</v>
      </c>
      <c r="CN2053" s="30"/>
      <c r="CO2053" s="30"/>
      <c r="CP2053" s="30"/>
      <c r="CQ2053" s="30"/>
      <c r="CR2053" s="30"/>
      <c r="EH2053" s="201" t="s">
        <v>877</v>
      </c>
      <c r="FC2053" s="201" t="s">
        <v>689</v>
      </c>
    </row>
    <row r="2054" spans="1:159" x14ac:dyDescent="0.25">
      <c r="A2054" s="30"/>
      <c r="B2054" s="30" t="s">
        <v>832</v>
      </c>
      <c r="C2054" s="30"/>
      <c r="D2054" s="30" t="s">
        <v>792</v>
      </c>
      <c r="E2054" s="30"/>
      <c r="F2054" s="30"/>
      <c r="G2054" s="30"/>
      <c r="H2054" s="30"/>
      <c r="I2054" s="30"/>
      <c r="J2054" s="30"/>
      <c r="K2054" s="30"/>
      <c r="L2054" s="30"/>
      <c r="M2054" s="30"/>
      <c r="N2054" s="30"/>
      <c r="O2054" s="30"/>
      <c r="P2054" s="30"/>
      <c r="Q2054" s="30"/>
      <c r="R2054" s="30" t="s">
        <v>556</v>
      </c>
      <c r="S2054" s="30"/>
      <c r="T2054" s="30"/>
      <c r="U2054" s="30"/>
      <c r="V2054" s="30"/>
      <c r="W2054" s="30"/>
      <c r="X2054" s="30"/>
      <c r="Y2054" s="30"/>
      <c r="Z2054" s="30"/>
      <c r="AA2054" s="30"/>
      <c r="AB2054" s="30"/>
      <c r="AC2054" s="30"/>
      <c r="AD2054" s="30"/>
      <c r="AE2054" s="30"/>
      <c r="AF2054" s="30"/>
      <c r="AG2054" s="30"/>
      <c r="AH2054" s="30"/>
      <c r="AI2054" s="30" t="s">
        <v>727</v>
      </c>
      <c r="AJ2054" s="30"/>
      <c r="AK2054" s="30"/>
      <c r="AL2054" s="30"/>
      <c r="AM2054" s="30"/>
      <c r="AN2054" s="30" t="s">
        <v>680</v>
      </c>
      <c r="AO2054" s="30"/>
      <c r="AP2054" s="30"/>
      <c r="AQ2054" s="30"/>
      <c r="AR2054" s="30"/>
      <c r="AS2054" s="30"/>
      <c r="AT2054" s="30"/>
      <c r="AU2054" s="30"/>
      <c r="AV2054" s="30"/>
      <c r="AW2054" s="30"/>
      <c r="AX2054" s="30" t="s">
        <v>85</v>
      </c>
      <c r="AY2054" s="30"/>
      <c r="AZ2054" s="30"/>
      <c r="BA2054" s="30" t="s">
        <v>1336</v>
      </c>
      <c r="BB2054" s="30"/>
      <c r="BC2054" s="30"/>
      <c r="BD2054" s="30"/>
      <c r="BE2054" s="30"/>
      <c r="BF2054" s="30"/>
      <c r="BG2054" s="30"/>
      <c r="BH2054" s="30"/>
      <c r="BI2054" s="30"/>
      <c r="BJ2054" s="30"/>
      <c r="BK2054" s="30"/>
      <c r="BL2054" s="30"/>
      <c r="BM2054" s="30"/>
      <c r="BN2054" s="30"/>
      <c r="BO2054" s="30"/>
      <c r="BP2054" s="30"/>
      <c r="BQ2054" s="30"/>
      <c r="BR2054" s="30"/>
      <c r="BS2054" s="30"/>
      <c r="BT2054" s="30"/>
      <c r="BU2054" s="30"/>
      <c r="BV2054" s="30"/>
      <c r="BW2054" s="30"/>
      <c r="BX2054" s="30"/>
      <c r="BY2054" s="30"/>
      <c r="BZ2054" s="30"/>
      <c r="CA2054" s="30"/>
      <c r="CB2054" s="30"/>
      <c r="CC2054" s="30"/>
      <c r="CD2054" s="30"/>
      <c r="CE2054" s="30"/>
      <c r="CF2054" s="30"/>
      <c r="CG2054" s="30"/>
      <c r="CH2054" s="30"/>
      <c r="CI2054" s="30"/>
      <c r="CJ2054" s="30"/>
      <c r="CK2054" s="30"/>
      <c r="CL2054" s="30"/>
      <c r="CM2054" s="30" t="s">
        <v>128</v>
      </c>
      <c r="CN2054" s="30"/>
      <c r="CO2054" s="30"/>
      <c r="CP2054" s="30"/>
      <c r="CQ2054" s="30"/>
      <c r="CR2054" s="30"/>
      <c r="EH2054" s="201" t="s">
        <v>878</v>
      </c>
      <c r="FC2054" s="201" t="s">
        <v>738</v>
      </c>
    </row>
    <row r="2055" spans="1:159" x14ac:dyDescent="0.25">
      <c r="A2055" s="30"/>
      <c r="B2055" s="30" t="s">
        <v>897</v>
      </c>
      <c r="C2055" s="30"/>
      <c r="D2055" s="30" t="s">
        <v>831</v>
      </c>
      <c r="E2055" s="30"/>
      <c r="F2055" s="30"/>
      <c r="G2055" s="30"/>
      <c r="H2055" s="30"/>
      <c r="I2055" s="30"/>
      <c r="J2055" s="30"/>
      <c r="K2055" s="30"/>
      <c r="L2055" s="30"/>
      <c r="M2055" s="30"/>
      <c r="N2055" s="30"/>
      <c r="O2055" s="30"/>
      <c r="P2055" s="30"/>
      <c r="Q2055" s="30"/>
      <c r="R2055" s="30" t="s">
        <v>571</v>
      </c>
      <c r="S2055" s="30"/>
      <c r="T2055" s="30"/>
      <c r="U2055" s="30"/>
      <c r="V2055" s="30"/>
      <c r="W2055" s="30"/>
      <c r="X2055" s="30"/>
      <c r="Y2055" s="30"/>
      <c r="Z2055" s="30"/>
      <c r="AA2055" s="30"/>
      <c r="AB2055" s="30"/>
      <c r="AC2055" s="30"/>
      <c r="AD2055" s="30"/>
      <c r="AE2055" s="30"/>
      <c r="AF2055" s="30"/>
      <c r="AG2055" s="30"/>
      <c r="AH2055" s="30"/>
      <c r="AI2055" s="30" t="s">
        <v>735</v>
      </c>
      <c r="AJ2055" s="30"/>
      <c r="AK2055" s="30"/>
      <c r="AL2055" s="30"/>
      <c r="AM2055" s="30"/>
      <c r="AN2055" s="30" t="s">
        <v>698</v>
      </c>
      <c r="AO2055" s="30"/>
      <c r="AP2055" s="30"/>
      <c r="AQ2055" s="30"/>
      <c r="AR2055" s="30"/>
      <c r="AS2055" s="30"/>
      <c r="AT2055" s="30"/>
      <c r="AU2055" s="30"/>
      <c r="AV2055" s="30"/>
      <c r="AW2055" s="30"/>
      <c r="AX2055" s="30" t="s">
        <v>94</v>
      </c>
      <c r="AY2055" s="30"/>
      <c r="AZ2055" s="30"/>
      <c r="BA2055" s="30" t="s">
        <v>1342</v>
      </c>
      <c r="BB2055" s="30"/>
      <c r="BC2055" s="30"/>
      <c r="BD2055" s="30"/>
      <c r="BE2055" s="30"/>
      <c r="BF2055" s="30"/>
      <c r="BG2055" s="30"/>
      <c r="BH2055" s="30"/>
      <c r="BI2055" s="30"/>
      <c r="BJ2055" s="30"/>
      <c r="BK2055" s="30"/>
      <c r="BL2055" s="30"/>
      <c r="BM2055" s="30"/>
      <c r="BN2055" s="30"/>
      <c r="BO2055" s="30"/>
      <c r="BP2055" s="30"/>
      <c r="BQ2055" s="30"/>
      <c r="BR2055" s="30"/>
      <c r="BS2055" s="30"/>
      <c r="BT2055" s="30"/>
      <c r="BU2055" s="30"/>
      <c r="BV2055" s="30"/>
      <c r="BW2055" s="30"/>
      <c r="BX2055" s="30"/>
      <c r="BY2055" s="30"/>
      <c r="BZ2055" s="30"/>
      <c r="CA2055" s="30"/>
      <c r="CB2055" s="30"/>
      <c r="CC2055" s="30"/>
      <c r="CD2055" s="30"/>
      <c r="CE2055" s="30"/>
      <c r="CF2055" s="30"/>
      <c r="CG2055" s="30"/>
      <c r="CH2055" s="30"/>
      <c r="CI2055" s="30"/>
      <c r="CJ2055" s="30"/>
      <c r="CK2055" s="30"/>
      <c r="CL2055" s="30"/>
      <c r="CM2055" s="30" t="s">
        <v>147</v>
      </c>
      <c r="CN2055" s="30"/>
      <c r="CO2055" s="30"/>
      <c r="CP2055" s="30"/>
      <c r="CQ2055" s="30"/>
      <c r="CR2055" s="30"/>
      <c r="EH2055" s="201" t="s">
        <v>956</v>
      </c>
      <c r="FC2055" s="201" t="s">
        <v>795</v>
      </c>
    </row>
    <row r="2056" spans="1:159" x14ac:dyDescent="0.25">
      <c r="A2056" s="30"/>
      <c r="B2056" s="30" t="s">
        <v>899</v>
      </c>
      <c r="C2056" s="30"/>
      <c r="D2056" s="30" t="s">
        <v>833</v>
      </c>
      <c r="E2056" s="30"/>
      <c r="F2056" s="30"/>
      <c r="G2056" s="30"/>
      <c r="H2056" s="30"/>
      <c r="I2056" s="30"/>
      <c r="J2056" s="30"/>
      <c r="K2056" s="30"/>
      <c r="L2056" s="30"/>
      <c r="M2056" s="30"/>
      <c r="N2056" s="30"/>
      <c r="O2056" s="30"/>
      <c r="P2056" s="30"/>
      <c r="Q2056" s="30"/>
      <c r="R2056" s="30" t="s">
        <v>675</v>
      </c>
      <c r="S2056" s="30"/>
      <c r="T2056" s="30"/>
      <c r="U2056" s="30"/>
      <c r="V2056" s="30"/>
      <c r="W2056" s="30"/>
      <c r="X2056" s="30"/>
      <c r="Y2056" s="30"/>
      <c r="Z2056" s="30"/>
      <c r="AA2056" s="30"/>
      <c r="AB2056" s="30"/>
      <c r="AC2056" s="30"/>
      <c r="AD2056" s="30"/>
      <c r="AE2056" s="30"/>
      <c r="AF2056" s="30"/>
      <c r="AG2056" s="30"/>
      <c r="AH2056" s="30"/>
      <c r="AI2056" s="30" t="s">
        <v>786</v>
      </c>
      <c r="AJ2056" s="30"/>
      <c r="AK2056" s="30"/>
      <c r="AL2056" s="30"/>
      <c r="AM2056" s="30"/>
      <c r="AN2056" s="30" t="s">
        <v>718</v>
      </c>
      <c r="AO2056" s="30"/>
      <c r="AP2056" s="30"/>
      <c r="AQ2056" s="30"/>
      <c r="AR2056" s="30"/>
      <c r="AS2056" s="30"/>
      <c r="AT2056" s="30"/>
      <c r="AU2056" s="30"/>
      <c r="AV2056" s="30"/>
      <c r="AW2056" s="30"/>
      <c r="AX2056" s="30" t="s">
        <v>95</v>
      </c>
      <c r="AY2056" s="30"/>
      <c r="AZ2056" s="30"/>
      <c r="BA2056" s="30" t="s">
        <v>1345</v>
      </c>
      <c r="BB2056" s="30"/>
      <c r="BC2056" s="30"/>
      <c r="BD2056" s="30"/>
      <c r="BE2056" s="30"/>
      <c r="BF2056" s="30"/>
      <c r="BG2056" s="30"/>
      <c r="BH2056" s="30"/>
      <c r="BI2056" s="30"/>
      <c r="BJ2056" s="30"/>
      <c r="BK2056" s="30"/>
      <c r="BL2056" s="30"/>
      <c r="BM2056" s="30"/>
      <c r="BN2056" s="30"/>
      <c r="BO2056" s="30"/>
      <c r="BP2056" s="30"/>
      <c r="BQ2056" s="30"/>
      <c r="BR2056" s="30"/>
      <c r="BS2056" s="30"/>
      <c r="BT2056" s="30"/>
      <c r="BU2056" s="30"/>
      <c r="BV2056" s="30"/>
      <c r="BW2056" s="30"/>
      <c r="BX2056" s="30"/>
      <c r="BY2056" s="30"/>
      <c r="BZ2056" s="30"/>
      <c r="CA2056" s="30"/>
      <c r="CB2056" s="30"/>
      <c r="CC2056" s="30"/>
      <c r="CD2056" s="30"/>
      <c r="CE2056" s="30"/>
      <c r="CF2056" s="30"/>
      <c r="CG2056" s="30"/>
      <c r="CH2056" s="30"/>
      <c r="CI2056" s="30"/>
      <c r="CJ2056" s="30"/>
      <c r="CK2056" s="30"/>
      <c r="CL2056" s="30"/>
      <c r="CM2056" s="30" t="s">
        <v>157</v>
      </c>
      <c r="CN2056" s="30"/>
      <c r="CO2056" s="30"/>
      <c r="CP2056" s="30"/>
      <c r="CQ2056" s="30"/>
      <c r="CR2056" s="30"/>
      <c r="EH2056" s="201" t="s">
        <v>3012</v>
      </c>
      <c r="FC2056" s="201" t="s">
        <v>810</v>
      </c>
    </row>
    <row r="2057" spans="1:159" x14ac:dyDescent="0.25">
      <c r="A2057" s="30"/>
      <c r="B2057" s="30" t="s">
        <v>904</v>
      </c>
      <c r="C2057" s="30"/>
      <c r="D2057" s="30" t="s">
        <v>834</v>
      </c>
      <c r="E2057" s="30"/>
      <c r="F2057" s="30"/>
      <c r="G2057" s="30"/>
      <c r="H2057" s="30"/>
      <c r="I2057" s="30"/>
      <c r="J2057" s="30"/>
      <c r="K2057" s="30"/>
      <c r="L2057" s="30"/>
      <c r="M2057" s="30"/>
      <c r="N2057" s="30"/>
      <c r="O2057" s="30"/>
      <c r="P2057" s="30"/>
      <c r="Q2057" s="30"/>
      <c r="R2057" s="30" t="s">
        <v>730</v>
      </c>
      <c r="S2057" s="30"/>
      <c r="T2057" s="30"/>
      <c r="U2057" s="30"/>
      <c r="V2057" s="30"/>
      <c r="W2057" s="30"/>
      <c r="X2057" s="30"/>
      <c r="Y2057" s="30"/>
      <c r="Z2057" s="30"/>
      <c r="AA2057" s="30"/>
      <c r="AB2057" s="30"/>
      <c r="AC2057" s="30"/>
      <c r="AD2057" s="30"/>
      <c r="AE2057" s="30"/>
      <c r="AF2057" s="30"/>
      <c r="AG2057" s="30"/>
      <c r="AH2057" s="30"/>
      <c r="AI2057" s="30" t="s">
        <v>789</v>
      </c>
      <c r="AJ2057" s="30"/>
      <c r="AK2057" s="30"/>
      <c r="AL2057" s="30"/>
      <c r="AM2057" s="30"/>
      <c r="AN2057" s="30" t="s">
        <v>753</v>
      </c>
      <c r="AO2057" s="30"/>
      <c r="AP2057" s="30"/>
      <c r="AQ2057" s="30"/>
      <c r="AR2057" s="30"/>
      <c r="AS2057" s="30"/>
      <c r="AT2057" s="30"/>
      <c r="AU2057" s="30"/>
      <c r="AV2057" s="30"/>
      <c r="AW2057" s="30"/>
      <c r="AX2057" s="30" t="s">
        <v>112</v>
      </c>
      <c r="AY2057" s="30"/>
      <c r="AZ2057" s="30"/>
      <c r="BA2057" s="30" t="s">
        <v>1431</v>
      </c>
      <c r="BB2057" s="30"/>
      <c r="BC2057" s="30"/>
      <c r="BD2057" s="30"/>
      <c r="BE2057" s="30"/>
      <c r="BF2057" s="30"/>
      <c r="BG2057" s="30"/>
      <c r="BH2057" s="30"/>
      <c r="BI2057" s="30"/>
      <c r="BJ2057" s="30"/>
      <c r="BK2057" s="30"/>
      <c r="BL2057" s="30"/>
      <c r="BM2057" s="30"/>
      <c r="BN2057" s="30"/>
      <c r="BO2057" s="30"/>
      <c r="BP2057" s="30"/>
      <c r="BQ2057" s="30"/>
      <c r="BR2057" s="30"/>
      <c r="BS2057" s="30"/>
      <c r="BT2057" s="30"/>
      <c r="BU2057" s="30"/>
      <c r="BV2057" s="30"/>
      <c r="BW2057" s="30"/>
      <c r="BX2057" s="30"/>
      <c r="BY2057" s="30"/>
      <c r="BZ2057" s="30"/>
      <c r="CA2057" s="30"/>
      <c r="CB2057" s="30"/>
      <c r="CC2057" s="30"/>
      <c r="CD2057" s="30"/>
      <c r="CE2057" s="30"/>
      <c r="CF2057" s="30"/>
      <c r="CG2057" s="30"/>
      <c r="CH2057" s="30"/>
      <c r="CI2057" s="30"/>
      <c r="CJ2057" s="30"/>
      <c r="CK2057" s="30"/>
      <c r="CL2057" s="30"/>
      <c r="CM2057" s="30" t="s">
        <v>177</v>
      </c>
      <c r="CN2057" s="30"/>
      <c r="CO2057" s="30"/>
      <c r="CP2057" s="30"/>
      <c r="CQ2057" s="30"/>
      <c r="CR2057" s="30"/>
      <c r="FC2057" s="201" t="s">
        <v>905</v>
      </c>
    </row>
    <row r="2058" spans="1:159" x14ac:dyDescent="0.25">
      <c r="A2058" s="30"/>
      <c r="B2058" s="30" t="s">
        <v>936</v>
      </c>
      <c r="C2058" s="30"/>
      <c r="D2058" s="30" t="s">
        <v>843</v>
      </c>
      <c r="E2058" s="30"/>
      <c r="F2058" s="30"/>
      <c r="G2058" s="30"/>
      <c r="H2058" s="30"/>
      <c r="I2058" s="30"/>
      <c r="J2058" s="30"/>
      <c r="K2058" s="30"/>
      <c r="L2058" s="30"/>
      <c r="M2058" s="30"/>
      <c r="N2058" s="30"/>
      <c r="O2058" s="30"/>
      <c r="P2058" s="30"/>
      <c r="Q2058" s="30"/>
      <c r="R2058" s="30" t="s">
        <v>741</v>
      </c>
      <c r="S2058" s="30"/>
      <c r="T2058" s="30"/>
      <c r="U2058" s="30"/>
      <c r="V2058" s="30"/>
      <c r="W2058" s="30"/>
      <c r="X2058" s="30"/>
      <c r="Y2058" s="30"/>
      <c r="Z2058" s="30"/>
      <c r="AA2058" s="30"/>
      <c r="AB2058" s="30"/>
      <c r="AC2058" s="30"/>
      <c r="AD2058" s="30"/>
      <c r="AE2058" s="30"/>
      <c r="AF2058" s="30"/>
      <c r="AG2058" s="30"/>
      <c r="AH2058" s="30"/>
      <c r="AI2058" s="30" t="s">
        <v>798</v>
      </c>
      <c r="AJ2058" s="30"/>
      <c r="AK2058" s="30"/>
      <c r="AL2058" s="30"/>
      <c r="AM2058" s="30"/>
      <c r="AN2058" s="30" t="s">
        <v>762</v>
      </c>
      <c r="AO2058" s="30"/>
      <c r="AP2058" s="30"/>
      <c r="AQ2058" s="30"/>
      <c r="AR2058" s="30"/>
      <c r="AS2058" s="30"/>
      <c r="AT2058" s="30"/>
      <c r="AU2058" s="30"/>
      <c r="AV2058" s="30"/>
      <c r="AW2058" s="30"/>
      <c r="AX2058" s="30" t="s">
        <v>114</v>
      </c>
      <c r="AY2058" s="30"/>
      <c r="AZ2058" s="30"/>
      <c r="BA2058" s="30" t="s">
        <v>1432</v>
      </c>
      <c r="BB2058" s="30"/>
      <c r="BC2058" s="30"/>
      <c r="BD2058" s="30"/>
      <c r="BE2058" s="30"/>
      <c r="BF2058" s="30"/>
      <c r="BG2058" s="30"/>
      <c r="BH2058" s="30"/>
      <c r="BI2058" s="30"/>
      <c r="BJ2058" s="30"/>
      <c r="BK2058" s="30"/>
      <c r="BL2058" s="30"/>
      <c r="BM2058" s="30"/>
      <c r="BN2058" s="30"/>
      <c r="BO2058" s="30"/>
      <c r="BP2058" s="30"/>
      <c r="BQ2058" s="30"/>
      <c r="BR2058" s="30"/>
      <c r="BS2058" s="30"/>
      <c r="BT2058" s="30"/>
      <c r="BU2058" s="30"/>
      <c r="BV2058" s="30"/>
      <c r="BW2058" s="30"/>
      <c r="BX2058" s="30"/>
      <c r="BY2058" s="30"/>
      <c r="BZ2058" s="30"/>
      <c r="CA2058" s="30"/>
      <c r="CB2058" s="30"/>
      <c r="CC2058" s="30"/>
      <c r="CD2058" s="30"/>
      <c r="CE2058" s="30"/>
      <c r="CF2058" s="30"/>
      <c r="CG2058" s="30"/>
      <c r="CH2058" s="30"/>
      <c r="CI2058" s="30"/>
      <c r="CJ2058" s="30"/>
      <c r="CK2058" s="30"/>
      <c r="CL2058" s="30"/>
      <c r="CM2058" s="30" t="s">
        <v>182</v>
      </c>
      <c r="CN2058" s="30"/>
      <c r="CO2058" s="30"/>
      <c r="CP2058" s="30"/>
      <c r="CQ2058" s="30"/>
      <c r="CR2058" s="30"/>
      <c r="FC2058" s="201" t="s">
        <v>3012</v>
      </c>
    </row>
    <row r="2059" spans="1:159" x14ac:dyDescent="0.25">
      <c r="A2059" s="30"/>
      <c r="B2059" s="30" t="s">
        <v>3012</v>
      </c>
      <c r="C2059" s="30"/>
      <c r="D2059" s="30" t="s">
        <v>846</v>
      </c>
      <c r="E2059" s="30"/>
      <c r="F2059" s="30"/>
      <c r="G2059" s="30"/>
      <c r="H2059" s="30"/>
      <c r="I2059" s="30"/>
      <c r="J2059" s="30"/>
      <c r="K2059" s="30"/>
      <c r="L2059" s="30"/>
      <c r="M2059" s="30"/>
      <c r="N2059" s="30"/>
      <c r="O2059" s="30"/>
      <c r="P2059" s="30"/>
      <c r="Q2059" s="30"/>
      <c r="R2059" s="30" t="s">
        <v>815</v>
      </c>
      <c r="S2059" s="30"/>
      <c r="T2059" s="30"/>
      <c r="U2059" s="30"/>
      <c r="V2059" s="30"/>
      <c r="W2059" s="30"/>
      <c r="X2059" s="30"/>
      <c r="Y2059" s="30"/>
      <c r="Z2059" s="30"/>
      <c r="AA2059" s="30"/>
      <c r="AB2059" s="30"/>
      <c r="AC2059" s="30"/>
      <c r="AD2059" s="30"/>
      <c r="AE2059" s="30"/>
      <c r="AF2059" s="30"/>
      <c r="AG2059" s="30"/>
      <c r="AH2059" s="30"/>
      <c r="AI2059" s="30" t="s">
        <v>840</v>
      </c>
      <c r="AJ2059" s="30"/>
      <c r="AK2059" s="30"/>
      <c r="AL2059" s="30"/>
      <c r="AM2059" s="30"/>
      <c r="AN2059" s="30" t="s">
        <v>796</v>
      </c>
      <c r="AO2059" s="30"/>
      <c r="AP2059" s="30"/>
      <c r="AQ2059" s="30"/>
      <c r="AR2059" s="30"/>
      <c r="AS2059" s="30"/>
      <c r="AT2059" s="30"/>
      <c r="AU2059" s="30"/>
      <c r="AV2059" s="30"/>
      <c r="AW2059" s="30"/>
      <c r="AX2059" s="30" t="s">
        <v>140</v>
      </c>
      <c r="AY2059" s="30"/>
      <c r="AZ2059" s="30"/>
      <c r="BA2059" s="30" t="s">
        <v>1439</v>
      </c>
      <c r="BB2059" s="30"/>
      <c r="BC2059" s="30"/>
      <c r="BD2059" s="30"/>
      <c r="BE2059" s="30"/>
      <c r="BF2059" s="30"/>
      <c r="BG2059" s="30"/>
      <c r="BH2059" s="30"/>
      <c r="BI2059" s="30"/>
      <c r="BJ2059" s="30"/>
      <c r="BK2059" s="30"/>
      <c r="BL2059" s="30"/>
      <c r="BM2059" s="30"/>
      <c r="BN2059" s="30"/>
      <c r="BO2059" s="30"/>
      <c r="BP2059" s="30"/>
      <c r="BQ2059" s="30"/>
      <c r="BR2059" s="30"/>
      <c r="BS2059" s="30"/>
      <c r="BT2059" s="30"/>
      <c r="BU2059" s="30"/>
      <c r="BV2059" s="30"/>
      <c r="BW2059" s="30"/>
      <c r="BX2059" s="30"/>
      <c r="BY2059" s="30"/>
      <c r="BZ2059" s="30"/>
      <c r="CA2059" s="30"/>
      <c r="CB2059" s="30"/>
      <c r="CC2059" s="30"/>
      <c r="CD2059" s="30"/>
      <c r="CE2059" s="30"/>
      <c r="CF2059" s="30"/>
      <c r="CG2059" s="30"/>
      <c r="CH2059" s="30"/>
      <c r="CI2059" s="30"/>
      <c r="CJ2059" s="30"/>
      <c r="CK2059" s="30"/>
      <c r="CL2059" s="30"/>
      <c r="CM2059" s="30" t="s">
        <v>220</v>
      </c>
      <c r="CN2059" s="30"/>
      <c r="CO2059" s="30"/>
      <c r="CP2059" s="30"/>
      <c r="CQ2059" s="30"/>
      <c r="CR2059" s="30"/>
    </row>
    <row r="2060" spans="1:159" x14ac:dyDescent="0.25">
      <c r="A2060" s="30"/>
      <c r="B2060" s="30"/>
      <c r="C2060" s="30"/>
      <c r="D2060" s="30" t="s">
        <v>847</v>
      </c>
      <c r="E2060" s="30"/>
      <c r="F2060" s="30"/>
      <c r="G2060" s="30"/>
      <c r="H2060" s="30"/>
      <c r="I2060" s="30"/>
      <c r="J2060" s="30"/>
      <c r="K2060" s="30"/>
      <c r="L2060" s="30"/>
      <c r="M2060" s="30"/>
      <c r="N2060" s="30"/>
      <c r="O2060" s="30"/>
      <c r="P2060" s="30"/>
      <c r="Q2060" s="30"/>
      <c r="R2060" s="30" t="s">
        <v>910</v>
      </c>
      <c r="S2060" s="30"/>
      <c r="T2060" s="30"/>
      <c r="U2060" s="30"/>
      <c r="V2060" s="30"/>
      <c r="W2060" s="30"/>
      <c r="X2060" s="30"/>
      <c r="Y2060" s="30"/>
      <c r="Z2060" s="30"/>
      <c r="AA2060" s="30"/>
      <c r="AB2060" s="30"/>
      <c r="AC2060" s="30"/>
      <c r="AD2060" s="30"/>
      <c r="AE2060" s="30"/>
      <c r="AF2060" s="30"/>
      <c r="AG2060" s="30"/>
      <c r="AH2060" s="30"/>
      <c r="AI2060" s="30" t="s">
        <v>852</v>
      </c>
      <c r="AJ2060" s="30"/>
      <c r="AK2060" s="30"/>
      <c r="AL2060" s="30"/>
      <c r="AM2060" s="30"/>
      <c r="AN2060" s="30" t="s">
        <v>808</v>
      </c>
      <c r="AO2060" s="30"/>
      <c r="AP2060" s="30"/>
      <c r="AQ2060" s="30"/>
      <c r="AR2060" s="30"/>
      <c r="AS2060" s="30"/>
      <c r="AT2060" s="30"/>
      <c r="AU2060" s="30"/>
      <c r="AV2060" s="30"/>
      <c r="AW2060" s="30"/>
      <c r="AX2060" s="30" t="s">
        <v>148</v>
      </c>
      <c r="AY2060" s="30"/>
      <c r="AZ2060" s="30"/>
      <c r="BA2060" s="30" t="s">
        <v>1450</v>
      </c>
      <c r="BB2060" s="30"/>
      <c r="BC2060" s="30"/>
      <c r="BD2060" s="30"/>
      <c r="BE2060" s="30"/>
      <c r="BF2060" s="30"/>
      <c r="BG2060" s="30"/>
      <c r="BH2060" s="30"/>
      <c r="BI2060" s="30"/>
      <c r="BJ2060" s="30"/>
      <c r="BK2060" s="30"/>
      <c r="BL2060" s="30"/>
      <c r="BM2060" s="30"/>
      <c r="BN2060" s="30"/>
      <c r="BO2060" s="30"/>
      <c r="BP2060" s="30"/>
      <c r="BQ2060" s="30"/>
      <c r="BR2060" s="30"/>
      <c r="BS2060" s="30"/>
      <c r="BT2060" s="30"/>
      <c r="BU2060" s="30"/>
      <c r="BV2060" s="30"/>
      <c r="BW2060" s="30"/>
      <c r="BX2060" s="30"/>
      <c r="BY2060" s="30"/>
      <c r="BZ2060" s="30"/>
      <c r="CA2060" s="30"/>
      <c r="CB2060" s="30"/>
      <c r="CC2060" s="30"/>
      <c r="CD2060" s="30"/>
      <c r="CE2060" s="30"/>
      <c r="CF2060" s="30"/>
      <c r="CG2060" s="30"/>
      <c r="CH2060" s="30"/>
      <c r="CI2060" s="30"/>
      <c r="CJ2060" s="30"/>
      <c r="CK2060" s="30"/>
      <c r="CL2060" s="30"/>
      <c r="CM2060" s="30" t="s">
        <v>235</v>
      </c>
      <c r="CN2060" s="30"/>
      <c r="CO2060" s="30"/>
      <c r="CP2060" s="30"/>
      <c r="CQ2060" s="30"/>
      <c r="CR2060" s="30"/>
    </row>
    <row r="2061" spans="1:159" x14ac:dyDescent="0.25">
      <c r="A2061" s="30"/>
      <c r="B2061" s="30"/>
      <c r="C2061" s="30"/>
      <c r="D2061" s="30" t="s">
        <v>909</v>
      </c>
      <c r="E2061" s="30"/>
      <c r="F2061" s="30"/>
      <c r="G2061" s="30"/>
      <c r="H2061" s="30"/>
      <c r="I2061" s="30"/>
      <c r="J2061" s="30"/>
      <c r="K2061" s="30"/>
      <c r="L2061" s="30"/>
      <c r="M2061" s="30"/>
      <c r="N2061" s="30"/>
      <c r="O2061" s="30"/>
      <c r="P2061" s="30"/>
      <c r="Q2061" s="30"/>
      <c r="R2061" s="30" t="s">
        <v>3012</v>
      </c>
      <c r="S2061" s="30"/>
      <c r="T2061" s="30"/>
      <c r="U2061" s="30"/>
      <c r="V2061" s="30"/>
      <c r="W2061" s="30"/>
      <c r="X2061" s="30"/>
      <c r="Y2061" s="30"/>
      <c r="Z2061" s="30"/>
      <c r="AA2061" s="30"/>
      <c r="AB2061" s="30"/>
      <c r="AC2061" s="30"/>
      <c r="AD2061" s="30"/>
      <c r="AE2061" s="30"/>
      <c r="AF2061" s="30"/>
      <c r="AG2061" s="30"/>
      <c r="AH2061" s="30"/>
      <c r="AI2061" s="30" t="s">
        <v>891</v>
      </c>
      <c r="AJ2061" s="30"/>
      <c r="AK2061" s="30"/>
      <c r="AL2061" s="30"/>
      <c r="AM2061" s="30"/>
      <c r="AN2061" s="30" t="s">
        <v>863</v>
      </c>
      <c r="AO2061" s="30"/>
      <c r="AP2061" s="30"/>
      <c r="AQ2061" s="30"/>
      <c r="AR2061" s="30"/>
      <c r="AS2061" s="30"/>
      <c r="AT2061" s="30"/>
      <c r="AU2061" s="30"/>
      <c r="AV2061" s="30"/>
      <c r="AW2061" s="30"/>
      <c r="AX2061" s="30" t="s">
        <v>149</v>
      </c>
      <c r="AY2061" s="30"/>
      <c r="AZ2061" s="30"/>
      <c r="BA2061" s="30" t="s">
        <v>1467</v>
      </c>
      <c r="BB2061" s="30"/>
      <c r="BC2061" s="30"/>
      <c r="BD2061" s="30"/>
      <c r="BE2061" s="30"/>
      <c r="BF2061" s="30"/>
      <c r="BG2061" s="30"/>
      <c r="BH2061" s="30"/>
      <c r="BI2061" s="30"/>
      <c r="BJ2061" s="30"/>
      <c r="BK2061" s="30"/>
      <c r="BL2061" s="30"/>
      <c r="BM2061" s="30"/>
      <c r="BN2061" s="30"/>
      <c r="BO2061" s="30"/>
      <c r="BP2061" s="30"/>
      <c r="BQ2061" s="30"/>
      <c r="BR2061" s="30"/>
      <c r="BS2061" s="30"/>
      <c r="BT2061" s="30"/>
      <c r="BU2061" s="30"/>
      <c r="BV2061" s="30"/>
      <c r="BW2061" s="30"/>
      <c r="BX2061" s="30"/>
      <c r="BY2061" s="30"/>
      <c r="BZ2061" s="30"/>
      <c r="CA2061" s="30"/>
      <c r="CB2061" s="30"/>
      <c r="CC2061" s="30"/>
      <c r="CD2061" s="30"/>
      <c r="CE2061" s="30"/>
      <c r="CF2061" s="30"/>
      <c r="CG2061" s="30"/>
      <c r="CH2061" s="30"/>
      <c r="CI2061" s="30"/>
      <c r="CJ2061" s="30"/>
      <c r="CK2061" s="30"/>
      <c r="CL2061" s="30"/>
      <c r="CM2061" s="30" t="s">
        <v>238</v>
      </c>
      <c r="CN2061" s="30"/>
      <c r="CO2061" s="30"/>
      <c r="CP2061" s="30"/>
      <c r="CQ2061" s="30"/>
      <c r="CR2061" s="30"/>
    </row>
    <row r="2062" spans="1:159" x14ac:dyDescent="0.25">
      <c r="A2062" s="30"/>
      <c r="B2062" s="30"/>
      <c r="C2062" s="30"/>
      <c r="D2062" s="30" t="s">
        <v>923</v>
      </c>
      <c r="E2062" s="30"/>
      <c r="F2062" s="30"/>
      <c r="G2062" s="30"/>
      <c r="H2062" s="30"/>
      <c r="I2062" s="30"/>
      <c r="J2062" s="30"/>
      <c r="K2062" s="30"/>
      <c r="L2062" s="30"/>
      <c r="M2062" s="30"/>
      <c r="N2062" s="30"/>
      <c r="O2062" s="30"/>
      <c r="P2062" s="30"/>
      <c r="Q2062" s="30"/>
      <c r="R2062" s="30"/>
      <c r="S2062" s="30"/>
      <c r="T2062" s="30"/>
      <c r="U2062" s="30"/>
      <c r="V2062" s="30"/>
      <c r="W2062" s="30"/>
      <c r="X2062" s="30"/>
      <c r="Y2062" s="30"/>
      <c r="Z2062" s="30"/>
      <c r="AA2062" s="30"/>
      <c r="AB2062" s="30"/>
      <c r="AC2062" s="30"/>
      <c r="AD2062" s="30"/>
      <c r="AE2062" s="30"/>
      <c r="AF2062" s="30"/>
      <c r="AG2062" s="30"/>
      <c r="AH2062" s="30"/>
      <c r="AI2062" s="30" t="s">
        <v>924</v>
      </c>
      <c r="AJ2062" s="30"/>
      <c r="AK2062" s="30"/>
      <c r="AL2062" s="30"/>
      <c r="AM2062" s="30"/>
      <c r="AN2062" s="30" t="s">
        <v>883</v>
      </c>
      <c r="AO2062" s="30"/>
      <c r="AP2062" s="30"/>
      <c r="AQ2062" s="30"/>
      <c r="AR2062" s="30"/>
      <c r="AS2062" s="30"/>
      <c r="AT2062" s="30"/>
      <c r="AU2062" s="30"/>
      <c r="AV2062" s="30"/>
      <c r="AW2062" s="30"/>
      <c r="AX2062" s="30" t="s">
        <v>174</v>
      </c>
      <c r="AY2062" s="30"/>
      <c r="AZ2062" s="30"/>
      <c r="BA2062" s="30" t="s">
        <v>1472</v>
      </c>
      <c r="BB2062" s="30"/>
      <c r="BC2062" s="30"/>
      <c r="BD2062" s="30"/>
      <c r="BE2062" s="30"/>
      <c r="BF2062" s="30"/>
      <c r="BG2062" s="30"/>
      <c r="BH2062" s="30"/>
      <c r="BI2062" s="30"/>
      <c r="BJ2062" s="30"/>
      <c r="BK2062" s="30"/>
      <c r="BL2062" s="30"/>
      <c r="BM2062" s="30"/>
      <c r="BN2062" s="30"/>
      <c r="BO2062" s="30"/>
      <c r="BP2062" s="30"/>
      <c r="BQ2062" s="30"/>
      <c r="BR2062" s="30"/>
      <c r="BS2062" s="30"/>
      <c r="BT2062" s="30"/>
      <c r="BU2062" s="30"/>
      <c r="BV2062" s="30"/>
      <c r="BW2062" s="30"/>
      <c r="BX2062" s="30"/>
      <c r="BY2062" s="30"/>
      <c r="BZ2062" s="30"/>
      <c r="CA2062" s="30"/>
      <c r="CB2062" s="30"/>
      <c r="CC2062" s="30"/>
      <c r="CD2062" s="30"/>
      <c r="CE2062" s="30"/>
      <c r="CF2062" s="30"/>
      <c r="CG2062" s="30"/>
      <c r="CH2062" s="30"/>
      <c r="CI2062" s="30"/>
      <c r="CJ2062" s="30"/>
      <c r="CK2062" s="30"/>
      <c r="CL2062" s="30"/>
      <c r="CM2062" s="30" t="s">
        <v>259</v>
      </c>
      <c r="CN2062" s="30"/>
      <c r="CO2062" s="30"/>
      <c r="CP2062" s="30"/>
      <c r="CQ2062" s="30"/>
      <c r="CR2062" s="30"/>
    </row>
    <row r="2063" spans="1:159" x14ac:dyDescent="0.25">
      <c r="A2063" s="30"/>
      <c r="B2063" s="30"/>
      <c r="C2063" s="30"/>
      <c r="D2063" s="30" t="s">
        <v>948</v>
      </c>
      <c r="E2063" s="30"/>
      <c r="F2063" s="30"/>
      <c r="G2063" s="30"/>
      <c r="H2063" s="30"/>
      <c r="I2063" s="30"/>
      <c r="J2063" s="30"/>
      <c r="K2063" s="30"/>
      <c r="L2063" s="30"/>
      <c r="M2063" s="30"/>
      <c r="N2063" s="30"/>
      <c r="O2063" s="30"/>
      <c r="P2063" s="30"/>
      <c r="Q2063" s="30"/>
      <c r="R2063" s="30"/>
      <c r="S2063" s="30"/>
      <c r="T2063" s="30"/>
      <c r="U2063" s="30"/>
      <c r="V2063" s="30"/>
      <c r="W2063" s="30"/>
      <c r="X2063" s="30"/>
      <c r="Y2063" s="30"/>
      <c r="Z2063" s="30"/>
      <c r="AA2063" s="30"/>
      <c r="AB2063" s="30"/>
      <c r="AC2063" s="30"/>
      <c r="AD2063" s="30"/>
      <c r="AE2063" s="30"/>
      <c r="AF2063" s="30"/>
      <c r="AG2063" s="30"/>
      <c r="AH2063" s="30"/>
      <c r="AI2063" s="30" t="s">
        <v>3012</v>
      </c>
      <c r="AJ2063" s="30"/>
      <c r="AK2063" s="30"/>
      <c r="AL2063" s="30"/>
      <c r="AM2063" s="30"/>
      <c r="AN2063" s="30" t="s">
        <v>888</v>
      </c>
      <c r="AO2063" s="30"/>
      <c r="AP2063" s="30"/>
      <c r="AQ2063" s="30"/>
      <c r="AR2063" s="30"/>
      <c r="AS2063" s="30"/>
      <c r="AT2063" s="30"/>
      <c r="AU2063" s="30"/>
      <c r="AV2063" s="30"/>
      <c r="AW2063" s="30"/>
      <c r="AX2063" s="30" t="s">
        <v>200</v>
      </c>
      <c r="AY2063" s="30"/>
      <c r="AZ2063" s="30"/>
      <c r="BA2063" s="30" t="s">
        <v>1506</v>
      </c>
      <c r="BB2063" s="30"/>
      <c r="BC2063" s="30"/>
      <c r="BD2063" s="30"/>
      <c r="BE2063" s="30"/>
      <c r="BF2063" s="30"/>
      <c r="BG2063" s="30"/>
      <c r="BH2063" s="30"/>
      <c r="BI2063" s="30"/>
      <c r="BJ2063" s="30"/>
      <c r="BK2063" s="30"/>
      <c r="BL2063" s="30"/>
      <c r="BM2063" s="30"/>
      <c r="BN2063" s="30"/>
      <c r="BO2063" s="30"/>
      <c r="BP2063" s="30"/>
      <c r="BQ2063" s="30"/>
      <c r="BR2063" s="30"/>
      <c r="BS2063" s="30"/>
      <c r="BT2063" s="30"/>
      <c r="BU2063" s="30"/>
      <c r="BV2063" s="30"/>
      <c r="BW2063" s="30"/>
      <c r="BX2063" s="30"/>
      <c r="BY2063" s="30"/>
      <c r="BZ2063" s="30"/>
      <c r="CA2063" s="30"/>
      <c r="CB2063" s="30"/>
      <c r="CC2063" s="30"/>
      <c r="CD2063" s="30"/>
      <c r="CE2063" s="30"/>
      <c r="CF2063" s="30"/>
      <c r="CG2063" s="30"/>
      <c r="CH2063" s="30"/>
      <c r="CI2063" s="30"/>
      <c r="CJ2063" s="30"/>
      <c r="CK2063" s="30"/>
      <c r="CL2063" s="30"/>
      <c r="CM2063" s="30" t="s">
        <v>260</v>
      </c>
      <c r="CN2063" s="30"/>
      <c r="CO2063" s="30"/>
      <c r="CP2063" s="30"/>
      <c r="CQ2063" s="30"/>
      <c r="CR2063" s="30"/>
    </row>
    <row r="2064" spans="1:159" x14ac:dyDescent="0.25">
      <c r="A2064" s="30"/>
      <c r="B2064" s="30"/>
      <c r="C2064" s="30"/>
      <c r="D2064" s="30" t="s">
        <v>3012</v>
      </c>
      <c r="E2064" s="30"/>
      <c r="F2064" s="30"/>
      <c r="G2064" s="30"/>
      <c r="H2064" s="30"/>
      <c r="I2064" s="30"/>
      <c r="J2064" s="30"/>
      <c r="K2064" s="30"/>
      <c r="L2064" s="30"/>
      <c r="M2064" s="30"/>
      <c r="N2064" s="30"/>
      <c r="O2064" s="30"/>
      <c r="P2064" s="30"/>
      <c r="Q2064" s="30"/>
      <c r="R2064" s="30"/>
      <c r="S2064" s="30"/>
      <c r="T2064" s="30"/>
      <c r="U2064" s="30"/>
      <c r="V2064" s="30"/>
      <c r="W2064" s="30"/>
      <c r="X2064" s="30"/>
      <c r="Y2064" s="30"/>
      <c r="Z2064" s="30"/>
      <c r="AA2064" s="30"/>
      <c r="AB2064" s="30"/>
      <c r="AC2064" s="30"/>
      <c r="AD2064" s="30"/>
      <c r="AE2064" s="30"/>
      <c r="AF2064" s="30"/>
      <c r="AG2064" s="30"/>
      <c r="AH2064" s="30"/>
      <c r="AI2064" s="30"/>
      <c r="AJ2064" s="30"/>
      <c r="AK2064" s="30"/>
      <c r="AL2064" s="30"/>
      <c r="AM2064" s="30"/>
      <c r="AN2064" s="30" t="s">
        <v>927</v>
      </c>
      <c r="AO2064" s="30"/>
      <c r="AP2064" s="30"/>
      <c r="AQ2064" s="30"/>
      <c r="AR2064" s="30"/>
      <c r="AS2064" s="30"/>
      <c r="AT2064" s="30"/>
      <c r="AU2064" s="30"/>
      <c r="AV2064" s="30"/>
      <c r="AW2064" s="30"/>
      <c r="AX2064" s="30" t="s">
        <v>210</v>
      </c>
      <c r="AY2064" s="30"/>
      <c r="AZ2064" s="30"/>
      <c r="BA2064" s="30" t="s">
        <v>1520</v>
      </c>
      <c r="BB2064" s="30"/>
      <c r="BC2064" s="30"/>
      <c r="BD2064" s="30"/>
      <c r="BE2064" s="30"/>
      <c r="BF2064" s="30"/>
      <c r="BG2064" s="30"/>
      <c r="BH2064" s="30"/>
      <c r="BI2064" s="30"/>
      <c r="BJ2064" s="30"/>
      <c r="BK2064" s="30"/>
      <c r="BL2064" s="30"/>
      <c r="BM2064" s="30"/>
      <c r="BN2064" s="30"/>
      <c r="BO2064" s="30"/>
      <c r="BP2064" s="30"/>
      <c r="BQ2064" s="30"/>
      <c r="BR2064" s="30"/>
      <c r="BS2064" s="30"/>
      <c r="BT2064" s="30"/>
      <c r="BU2064" s="30"/>
      <c r="BV2064" s="30"/>
      <c r="BW2064" s="30"/>
      <c r="BX2064" s="30"/>
      <c r="BY2064" s="30"/>
      <c r="BZ2064" s="30"/>
      <c r="CA2064" s="30"/>
      <c r="CB2064" s="30"/>
      <c r="CC2064" s="30"/>
      <c r="CD2064" s="30"/>
      <c r="CE2064" s="30"/>
      <c r="CF2064" s="30"/>
      <c r="CG2064" s="30"/>
      <c r="CH2064" s="30"/>
      <c r="CI2064" s="30"/>
      <c r="CJ2064" s="30"/>
      <c r="CK2064" s="30"/>
      <c r="CL2064" s="30"/>
      <c r="CM2064" s="30" t="s">
        <v>261</v>
      </c>
      <c r="CN2064" s="30"/>
      <c r="CO2064" s="30"/>
      <c r="CP2064" s="30"/>
      <c r="CQ2064" s="30"/>
      <c r="CR2064" s="30"/>
    </row>
    <row r="2065" spans="1:96" x14ac:dyDescent="0.25">
      <c r="A2065" s="30"/>
      <c r="B2065" s="30"/>
      <c r="C2065" s="30"/>
      <c r="D2065" s="30"/>
      <c r="E2065" s="30"/>
      <c r="F2065" s="30"/>
      <c r="G2065" s="30"/>
      <c r="H2065" s="30"/>
      <c r="I2065" s="30"/>
      <c r="J2065" s="30"/>
      <c r="K2065" s="30"/>
      <c r="L2065" s="30"/>
      <c r="M2065" s="30"/>
      <c r="N2065" s="30"/>
      <c r="O2065" s="30"/>
      <c r="P2065" s="30"/>
      <c r="Q2065" s="30"/>
      <c r="R2065" s="30"/>
      <c r="S2065" s="30"/>
      <c r="T2065" s="30"/>
      <c r="U2065" s="30"/>
      <c r="V2065" s="30"/>
      <c r="W2065" s="30"/>
      <c r="X2065" s="30"/>
      <c r="Y2065" s="30"/>
      <c r="Z2065" s="30"/>
      <c r="AA2065" s="30"/>
      <c r="AB2065" s="30"/>
      <c r="AC2065" s="30"/>
      <c r="AD2065" s="30"/>
      <c r="AE2065" s="30"/>
      <c r="AF2065" s="30"/>
      <c r="AG2065" s="30"/>
      <c r="AH2065" s="30"/>
      <c r="AI2065" s="30"/>
      <c r="AJ2065" s="30"/>
      <c r="AK2065" s="30"/>
      <c r="AL2065" s="30"/>
      <c r="AM2065" s="30"/>
      <c r="AN2065" s="30" t="s">
        <v>3012</v>
      </c>
      <c r="AO2065" s="30"/>
      <c r="AP2065" s="30"/>
      <c r="AQ2065" s="30"/>
      <c r="AR2065" s="30"/>
      <c r="AS2065" s="30"/>
      <c r="AT2065" s="30"/>
      <c r="AU2065" s="30"/>
      <c r="AV2065" s="30"/>
      <c r="AW2065" s="30"/>
      <c r="AX2065" s="30" t="s">
        <v>216</v>
      </c>
      <c r="AY2065" s="30"/>
      <c r="AZ2065" s="30"/>
      <c r="BA2065" s="30" t="s">
        <v>1522</v>
      </c>
      <c r="BB2065" s="30"/>
      <c r="BC2065" s="30"/>
      <c r="BD2065" s="30"/>
      <c r="BE2065" s="30"/>
      <c r="BF2065" s="30"/>
      <c r="BG2065" s="30"/>
      <c r="BH2065" s="30"/>
      <c r="BI2065" s="30"/>
      <c r="BJ2065" s="30"/>
      <c r="BK2065" s="30"/>
      <c r="BL2065" s="30"/>
      <c r="BM2065" s="30"/>
      <c r="BN2065" s="30"/>
      <c r="BO2065" s="30"/>
      <c r="BP2065" s="30"/>
      <c r="BQ2065" s="30"/>
      <c r="BR2065" s="30"/>
      <c r="BS2065" s="30"/>
      <c r="BT2065" s="30"/>
      <c r="BU2065" s="30"/>
      <c r="BV2065" s="30"/>
      <c r="BW2065" s="30"/>
      <c r="BX2065" s="30"/>
      <c r="BY2065" s="30"/>
      <c r="BZ2065" s="30"/>
      <c r="CA2065" s="30"/>
      <c r="CB2065" s="30"/>
      <c r="CC2065" s="30"/>
      <c r="CD2065" s="30"/>
      <c r="CE2065" s="30"/>
      <c r="CF2065" s="30"/>
      <c r="CG2065" s="30"/>
      <c r="CH2065" s="30"/>
      <c r="CI2065" s="30"/>
      <c r="CJ2065" s="30"/>
      <c r="CK2065" s="30"/>
      <c r="CL2065" s="30"/>
      <c r="CM2065" s="30" t="s">
        <v>276</v>
      </c>
      <c r="CN2065" s="30"/>
      <c r="CO2065" s="30"/>
      <c r="CP2065" s="30"/>
      <c r="CQ2065" s="30"/>
      <c r="CR2065" s="30"/>
    </row>
    <row r="2066" spans="1:96" x14ac:dyDescent="0.25">
      <c r="A2066" s="30"/>
      <c r="B2066" s="30"/>
      <c r="C2066" s="30"/>
      <c r="D2066" s="30"/>
      <c r="E2066" s="30"/>
      <c r="F2066" s="30"/>
      <c r="G2066" s="30"/>
      <c r="H2066" s="30"/>
      <c r="I2066" s="30"/>
      <c r="J2066" s="30"/>
      <c r="K2066" s="30"/>
      <c r="L2066" s="30"/>
      <c r="M2066" s="30"/>
      <c r="N2066" s="30"/>
      <c r="O2066" s="30"/>
      <c r="P2066" s="30"/>
      <c r="Q2066" s="30"/>
      <c r="R2066" s="30"/>
      <c r="S2066" s="30"/>
      <c r="T2066" s="30"/>
      <c r="U2066" s="30"/>
      <c r="V2066" s="30"/>
      <c r="W2066" s="30"/>
      <c r="X2066" s="30"/>
      <c r="Y2066" s="30"/>
      <c r="Z2066" s="30"/>
      <c r="AA2066" s="30"/>
      <c r="AB2066" s="30"/>
      <c r="AC2066" s="30"/>
      <c r="AD2066" s="30"/>
      <c r="AE2066" s="30"/>
      <c r="AF2066" s="30"/>
      <c r="AG2066" s="30"/>
      <c r="AH2066" s="30"/>
      <c r="AI2066" s="30"/>
      <c r="AJ2066" s="30"/>
      <c r="AK2066" s="30"/>
      <c r="AL2066" s="30"/>
      <c r="AM2066" s="30"/>
      <c r="AN2066" s="30"/>
      <c r="AO2066" s="30"/>
      <c r="AP2066" s="30"/>
      <c r="AQ2066" s="30"/>
      <c r="AR2066" s="30"/>
      <c r="AS2066" s="30"/>
      <c r="AT2066" s="30"/>
      <c r="AU2066" s="30"/>
      <c r="AV2066" s="30"/>
      <c r="AW2066" s="30"/>
      <c r="AX2066" s="30" t="s">
        <v>217</v>
      </c>
      <c r="AY2066" s="30"/>
      <c r="AZ2066" s="30"/>
      <c r="BA2066" s="30" t="s">
        <v>528</v>
      </c>
      <c r="BB2066" s="30"/>
      <c r="BC2066" s="30"/>
      <c r="BD2066" s="30"/>
      <c r="BE2066" s="30"/>
      <c r="BF2066" s="30"/>
      <c r="BG2066" s="30"/>
      <c r="BH2066" s="30"/>
      <c r="BI2066" s="30"/>
      <c r="BJ2066" s="30"/>
      <c r="BK2066" s="30"/>
      <c r="BL2066" s="30"/>
      <c r="BM2066" s="30"/>
      <c r="BN2066" s="30"/>
      <c r="BO2066" s="30"/>
      <c r="BP2066" s="30"/>
      <c r="BQ2066" s="30"/>
      <c r="BR2066" s="30"/>
      <c r="BS2066" s="30"/>
      <c r="BT2066" s="30"/>
      <c r="BU2066" s="30"/>
      <c r="BV2066" s="30"/>
      <c r="BW2066" s="30"/>
      <c r="BX2066" s="30"/>
      <c r="BY2066" s="30"/>
      <c r="BZ2066" s="30"/>
      <c r="CA2066" s="30"/>
      <c r="CB2066" s="30"/>
      <c r="CC2066" s="30"/>
      <c r="CD2066" s="30"/>
      <c r="CE2066" s="30"/>
      <c r="CF2066" s="30"/>
      <c r="CG2066" s="30"/>
      <c r="CH2066" s="30"/>
      <c r="CI2066" s="30"/>
      <c r="CJ2066" s="30"/>
      <c r="CK2066" s="30"/>
      <c r="CL2066" s="30"/>
      <c r="CM2066" s="30" t="s">
        <v>359</v>
      </c>
      <c r="CN2066" s="30"/>
      <c r="CO2066" s="30"/>
      <c r="CP2066" s="30"/>
      <c r="CQ2066" s="30"/>
      <c r="CR2066" s="30"/>
    </row>
    <row r="2067" spans="1:96" x14ac:dyDescent="0.25">
      <c r="A2067" s="30"/>
      <c r="B2067" s="30"/>
      <c r="C2067" s="30"/>
      <c r="D2067" s="30"/>
      <c r="E2067" s="30"/>
      <c r="F2067" s="30"/>
      <c r="G2067" s="30"/>
      <c r="H2067" s="30"/>
      <c r="I2067" s="30"/>
      <c r="J2067" s="30"/>
      <c r="K2067" s="30"/>
      <c r="L2067" s="30"/>
      <c r="M2067" s="30"/>
      <c r="N2067" s="30"/>
      <c r="O2067" s="30"/>
      <c r="P2067" s="30"/>
      <c r="Q2067" s="30"/>
      <c r="R2067" s="30"/>
      <c r="S2067" s="30"/>
      <c r="T2067" s="30"/>
      <c r="U2067" s="30"/>
      <c r="V2067" s="30"/>
      <c r="W2067" s="30"/>
      <c r="X2067" s="30"/>
      <c r="Y2067" s="30"/>
      <c r="Z2067" s="30"/>
      <c r="AA2067" s="30"/>
      <c r="AB2067" s="30"/>
      <c r="AC2067" s="30"/>
      <c r="AD2067" s="30"/>
      <c r="AE2067" s="30"/>
      <c r="AF2067" s="30"/>
      <c r="AG2067" s="30"/>
      <c r="AH2067" s="30"/>
      <c r="AI2067" s="30"/>
      <c r="AJ2067" s="30"/>
      <c r="AK2067" s="30"/>
      <c r="AL2067" s="30"/>
      <c r="AM2067" s="30"/>
      <c r="AN2067" s="30"/>
      <c r="AO2067" s="30"/>
      <c r="AP2067" s="30"/>
      <c r="AQ2067" s="30"/>
      <c r="AR2067" s="30"/>
      <c r="AS2067" s="30"/>
      <c r="AT2067" s="30"/>
      <c r="AU2067" s="30"/>
      <c r="AV2067" s="30"/>
      <c r="AW2067" s="30"/>
      <c r="AX2067" s="30" t="s">
        <v>231</v>
      </c>
      <c r="AY2067" s="30"/>
      <c r="AZ2067" s="30"/>
      <c r="BA2067" s="30" t="s">
        <v>529</v>
      </c>
      <c r="BB2067" s="30"/>
      <c r="BC2067" s="30"/>
      <c r="BD2067" s="30"/>
      <c r="BE2067" s="30"/>
      <c r="BF2067" s="30"/>
      <c r="BG2067" s="30"/>
      <c r="BH2067" s="30"/>
      <c r="BI2067" s="30"/>
      <c r="BJ2067" s="30"/>
      <c r="BK2067" s="30"/>
      <c r="BL2067" s="30"/>
      <c r="BM2067" s="30"/>
      <c r="BN2067" s="30"/>
      <c r="BO2067" s="30"/>
      <c r="BP2067" s="30"/>
      <c r="BQ2067" s="30"/>
      <c r="BR2067" s="30"/>
      <c r="BS2067" s="30"/>
      <c r="BT2067" s="30"/>
      <c r="BU2067" s="30"/>
      <c r="BV2067" s="30"/>
      <c r="BW2067" s="30"/>
      <c r="BX2067" s="30"/>
      <c r="BY2067" s="30"/>
      <c r="BZ2067" s="30"/>
      <c r="CA2067" s="30"/>
      <c r="CB2067" s="30"/>
      <c r="CC2067" s="30"/>
      <c r="CD2067" s="30"/>
      <c r="CE2067" s="30"/>
      <c r="CF2067" s="30"/>
      <c r="CG2067" s="30"/>
      <c r="CH2067" s="30"/>
      <c r="CI2067" s="30"/>
      <c r="CJ2067" s="30"/>
      <c r="CK2067" s="30"/>
      <c r="CL2067" s="30"/>
      <c r="CM2067" s="30" t="s">
        <v>392</v>
      </c>
      <c r="CN2067" s="30"/>
      <c r="CO2067" s="30"/>
      <c r="CP2067" s="30"/>
      <c r="CQ2067" s="30"/>
      <c r="CR2067" s="30"/>
    </row>
    <row r="2068" spans="1:96" x14ac:dyDescent="0.25">
      <c r="A2068" s="30"/>
      <c r="B2068" s="30"/>
      <c r="C2068" s="30"/>
      <c r="D2068" s="30"/>
      <c r="E2068" s="30"/>
      <c r="F2068" s="30"/>
      <c r="G2068" s="30"/>
      <c r="H2068" s="30"/>
      <c r="I2068" s="30"/>
      <c r="J2068" s="30"/>
      <c r="K2068" s="30"/>
      <c r="L2068" s="30"/>
      <c r="M2068" s="30"/>
      <c r="N2068" s="30"/>
      <c r="O2068" s="30"/>
      <c r="P2068" s="30"/>
      <c r="Q2068" s="30"/>
      <c r="R2068" s="30"/>
      <c r="S2068" s="30"/>
      <c r="T2068" s="30"/>
      <c r="U2068" s="30"/>
      <c r="V2068" s="30"/>
      <c r="W2068" s="30"/>
      <c r="X2068" s="30"/>
      <c r="Y2068" s="30"/>
      <c r="Z2068" s="30"/>
      <c r="AA2068" s="30"/>
      <c r="AB2068" s="30"/>
      <c r="AC2068" s="30"/>
      <c r="AD2068" s="30"/>
      <c r="AE2068" s="30"/>
      <c r="AF2068" s="30"/>
      <c r="AG2068" s="30"/>
      <c r="AH2068" s="30"/>
      <c r="AI2068" s="30"/>
      <c r="AJ2068" s="30"/>
      <c r="AK2068" s="30"/>
      <c r="AL2068" s="30"/>
      <c r="AM2068" s="30"/>
      <c r="AN2068" s="30"/>
      <c r="AO2068" s="30"/>
      <c r="AP2068" s="30"/>
      <c r="AQ2068" s="30"/>
      <c r="AR2068" s="30"/>
      <c r="AS2068" s="30"/>
      <c r="AT2068" s="30"/>
      <c r="AU2068" s="30"/>
      <c r="AV2068" s="30"/>
      <c r="AW2068" s="30"/>
      <c r="AX2068" s="30" t="s">
        <v>236</v>
      </c>
      <c r="AY2068" s="30"/>
      <c r="AZ2068" s="30"/>
      <c r="BA2068" s="30" t="s">
        <v>532</v>
      </c>
      <c r="BB2068" s="30"/>
      <c r="BC2068" s="30"/>
      <c r="BD2068" s="30"/>
      <c r="BE2068" s="30"/>
      <c r="BF2068" s="30"/>
      <c r="BG2068" s="30"/>
      <c r="BH2068" s="30"/>
      <c r="BI2068" s="30"/>
      <c r="BJ2068" s="30"/>
      <c r="BK2068" s="30"/>
      <c r="BL2068" s="30"/>
      <c r="BM2068" s="30"/>
      <c r="BN2068" s="30"/>
      <c r="BO2068" s="30"/>
      <c r="BP2068" s="30"/>
      <c r="BQ2068" s="30"/>
      <c r="BR2068" s="30"/>
      <c r="BS2068" s="30"/>
      <c r="BT2068" s="30"/>
      <c r="BU2068" s="30"/>
      <c r="BV2068" s="30"/>
      <c r="BW2068" s="30"/>
      <c r="BX2068" s="30"/>
      <c r="BY2068" s="30"/>
      <c r="BZ2068" s="30"/>
      <c r="CA2068" s="30"/>
      <c r="CB2068" s="30"/>
      <c r="CC2068" s="30"/>
      <c r="CD2068" s="30"/>
      <c r="CE2068" s="30"/>
      <c r="CF2068" s="30"/>
      <c r="CG2068" s="30"/>
      <c r="CH2068" s="30"/>
      <c r="CI2068" s="30"/>
      <c r="CJ2068" s="30"/>
      <c r="CK2068" s="30"/>
      <c r="CL2068" s="30"/>
      <c r="CM2068" s="30" t="s">
        <v>393</v>
      </c>
      <c r="CN2068" s="30"/>
      <c r="CO2068" s="30"/>
      <c r="CP2068" s="30"/>
      <c r="CQ2068" s="30"/>
      <c r="CR2068" s="30"/>
    </row>
    <row r="2069" spans="1:96" x14ac:dyDescent="0.25">
      <c r="A2069" s="30"/>
      <c r="B2069" s="30"/>
      <c r="C2069" s="30"/>
      <c r="D2069" s="30"/>
      <c r="E2069" s="30"/>
      <c r="F2069" s="30"/>
      <c r="G2069" s="30"/>
      <c r="H2069" s="30"/>
      <c r="I2069" s="30"/>
      <c r="J2069" s="30"/>
      <c r="K2069" s="30"/>
      <c r="L2069" s="30"/>
      <c r="M2069" s="30"/>
      <c r="N2069" s="30"/>
      <c r="O2069" s="30"/>
      <c r="P2069" s="30"/>
      <c r="Q2069" s="30"/>
      <c r="R2069" s="30"/>
      <c r="S2069" s="30"/>
      <c r="T2069" s="30"/>
      <c r="U2069" s="30"/>
      <c r="V2069" s="30"/>
      <c r="W2069" s="30"/>
      <c r="X2069" s="30"/>
      <c r="Y2069" s="30"/>
      <c r="Z2069" s="30"/>
      <c r="AA2069" s="30"/>
      <c r="AB2069" s="30"/>
      <c r="AC2069" s="30"/>
      <c r="AD2069" s="30"/>
      <c r="AE2069" s="30"/>
      <c r="AF2069" s="30"/>
      <c r="AG2069" s="30"/>
      <c r="AH2069" s="30"/>
      <c r="AI2069" s="30"/>
      <c r="AJ2069" s="30"/>
      <c r="AK2069" s="30"/>
      <c r="AL2069" s="30"/>
      <c r="AM2069" s="30"/>
      <c r="AN2069" s="30"/>
      <c r="AO2069" s="30"/>
      <c r="AP2069" s="30"/>
      <c r="AQ2069" s="30"/>
      <c r="AR2069" s="30"/>
      <c r="AS2069" s="30"/>
      <c r="AT2069" s="30"/>
      <c r="AU2069" s="30"/>
      <c r="AV2069" s="30"/>
      <c r="AW2069" s="30"/>
      <c r="AX2069" s="30" t="s">
        <v>254</v>
      </c>
      <c r="AY2069" s="30"/>
      <c r="AZ2069" s="30"/>
      <c r="BA2069" s="30" t="s">
        <v>550</v>
      </c>
      <c r="BB2069" s="30"/>
      <c r="BC2069" s="30"/>
      <c r="BD2069" s="30"/>
      <c r="BE2069" s="30"/>
      <c r="BF2069" s="30"/>
      <c r="BG2069" s="30"/>
      <c r="BH2069" s="30"/>
      <c r="BI2069" s="30"/>
      <c r="BJ2069" s="30"/>
      <c r="BK2069" s="30"/>
      <c r="BL2069" s="30"/>
      <c r="BM2069" s="30"/>
      <c r="BN2069" s="30"/>
      <c r="BO2069" s="30"/>
      <c r="BP2069" s="30"/>
      <c r="BQ2069" s="30"/>
      <c r="BR2069" s="30"/>
      <c r="BS2069" s="30"/>
      <c r="BT2069" s="30"/>
      <c r="BU2069" s="30"/>
      <c r="BV2069" s="30"/>
      <c r="BW2069" s="30"/>
      <c r="BX2069" s="30"/>
      <c r="BY2069" s="30"/>
      <c r="BZ2069" s="30"/>
      <c r="CA2069" s="30"/>
      <c r="CB2069" s="30"/>
      <c r="CC2069" s="30"/>
      <c r="CD2069" s="30"/>
      <c r="CE2069" s="30"/>
      <c r="CF2069" s="30"/>
      <c r="CG2069" s="30"/>
      <c r="CH2069" s="30"/>
      <c r="CI2069" s="30"/>
      <c r="CJ2069" s="30"/>
      <c r="CK2069" s="30"/>
      <c r="CL2069" s="30"/>
      <c r="CM2069" s="30" t="s">
        <v>394</v>
      </c>
      <c r="CN2069" s="30"/>
      <c r="CO2069" s="30"/>
      <c r="CP2069" s="30"/>
      <c r="CQ2069" s="30"/>
      <c r="CR2069" s="30"/>
    </row>
    <row r="2070" spans="1:96" x14ac:dyDescent="0.25">
      <c r="A2070" s="30"/>
      <c r="B2070" s="30"/>
      <c r="C2070" s="30"/>
      <c r="D2070" s="30"/>
      <c r="E2070" s="30"/>
      <c r="F2070" s="30"/>
      <c r="G2070" s="30"/>
      <c r="H2070" s="30"/>
      <c r="I2070" s="30"/>
      <c r="J2070" s="30"/>
      <c r="K2070" s="30"/>
      <c r="L2070" s="30"/>
      <c r="M2070" s="30"/>
      <c r="N2070" s="30"/>
      <c r="O2070" s="30"/>
      <c r="P2070" s="30"/>
      <c r="Q2070" s="30"/>
      <c r="R2070" s="30"/>
      <c r="S2070" s="30"/>
      <c r="T2070" s="30"/>
      <c r="U2070" s="30"/>
      <c r="V2070" s="30"/>
      <c r="W2070" s="30"/>
      <c r="X2070" s="30"/>
      <c r="Y2070" s="30"/>
      <c r="Z2070" s="30"/>
      <c r="AA2070" s="30"/>
      <c r="AB2070" s="30"/>
      <c r="AC2070" s="30"/>
      <c r="AD2070" s="30"/>
      <c r="AE2070" s="30"/>
      <c r="AF2070" s="30"/>
      <c r="AG2070" s="30"/>
      <c r="AH2070" s="30"/>
      <c r="AI2070" s="30"/>
      <c r="AJ2070" s="30"/>
      <c r="AK2070" s="30"/>
      <c r="AL2070" s="30"/>
      <c r="AM2070" s="30"/>
      <c r="AN2070" s="30"/>
      <c r="AO2070" s="30"/>
      <c r="AP2070" s="30"/>
      <c r="AQ2070" s="30"/>
      <c r="AR2070" s="30"/>
      <c r="AS2070" s="30"/>
      <c r="AT2070" s="30"/>
      <c r="AU2070" s="30"/>
      <c r="AV2070" s="30"/>
      <c r="AW2070" s="30"/>
      <c r="AX2070" s="30" t="s">
        <v>255</v>
      </c>
      <c r="AY2070" s="30"/>
      <c r="AZ2070" s="30"/>
      <c r="BA2070" s="30" t="s">
        <v>551</v>
      </c>
      <c r="BB2070" s="30"/>
      <c r="BC2070" s="30"/>
      <c r="BD2070" s="30"/>
      <c r="BE2070" s="30"/>
      <c r="BF2070" s="30"/>
      <c r="BG2070" s="30"/>
      <c r="BH2070" s="30"/>
      <c r="BI2070" s="30"/>
      <c r="BJ2070" s="30"/>
      <c r="BK2070" s="30"/>
      <c r="BL2070" s="30"/>
      <c r="BM2070" s="30"/>
      <c r="BN2070" s="30"/>
      <c r="BO2070" s="30"/>
      <c r="BP2070" s="30"/>
      <c r="BQ2070" s="30"/>
      <c r="BR2070" s="30"/>
      <c r="BS2070" s="30"/>
      <c r="BT2070" s="30"/>
      <c r="BU2070" s="30"/>
      <c r="BV2070" s="30"/>
      <c r="BW2070" s="30"/>
      <c r="BX2070" s="30"/>
      <c r="BY2070" s="30"/>
      <c r="BZ2070" s="30"/>
      <c r="CA2070" s="30"/>
      <c r="CB2070" s="30"/>
      <c r="CC2070" s="30"/>
      <c r="CD2070" s="30"/>
      <c r="CE2070" s="30"/>
      <c r="CF2070" s="30"/>
      <c r="CG2070" s="30"/>
      <c r="CH2070" s="30"/>
      <c r="CI2070" s="30"/>
      <c r="CJ2070" s="30"/>
      <c r="CK2070" s="30"/>
      <c r="CL2070" s="30"/>
      <c r="CM2070" s="30" t="s">
        <v>395</v>
      </c>
      <c r="CN2070" s="30"/>
      <c r="CO2070" s="30"/>
      <c r="CP2070" s="30"/>
      <c r="CQ2070" s="30"/>
      <c r="CR2070" s="30"/>
    </row>
    <row r="2071" spans="1:96" x14ac:dyDescent="0.25">
      <c r="A2071" s="30"/>
      <c r="B2071" s="30"/>
      <c r="C2071" s="30"/>
      <c r="D2071" s="30"/>
      <c r="E2071" s="30"/>
      <c r="F2071" s="30"/>
      <c r="G2071" s="30"/>
      <c r="H2071" s="30"/>
      <c r="I2071" s="30"/>
      <c r="J2071" s="30"/>
      <c r="K2071" s="30"/>
      <c r="L2071" s="30"/>
      <c r="M2071" s="30"/>
      <c r="N2071" s="30"/>
      <c r="O2071" s="30"/>
      <c r="P2071" s="30"/>
      <c r="Q2071" s="30"/>
      <c r="R2071" s="30"/>
      <c r="S2071" s="30"/>
      <c r="T2071" s="30"/>
      <c r="U2071" s="30"/>
      <c r="V2071" s="30"/>
      <c r="W2071" s="30"/>
      <c r="X2071" s="30"/>
      <c r="Y2071" s="30"/>
      <c r="Z2071" s="30"/>
      <c r="AA2071" s="30"/>
      <c r="AB2071" s="30"/>
      <c r="AC2071" s="30"/>
      <c r="AD2071" s="30"/>
      <c r="AE2071" s="30"/>
      <c r="AF2071" s="30"/>
      <c r="AG2071" s="30"/>
      <c r="AH2071" s="30"/>
      <c r="AI2071" s="30"/>
      <c r="AJ2071" s="30"/>
      <c r="AK2071" s="30"/>
      <c r="AL2071" s="30"/>
      <c r="AM2071" s="30"/>
      <c r="AN2071" s="30"/>
      <c r="AO2071" s="30"/>
      <c r="AP2071" s="30"/>
      <c r="AQ2071" s="30"/>
      <c r="AR2071" s="30"/>
      <c r="AS2071" s="30"/>
      <c r="AT2071" s="30"/>
      <c r="AU2071" s="30"/>
      <c r="AV2071" s="30"/>
      <c r="AW2071" s="30"/>
      <c r="AX2071" s="30" t="s">
        <v>262</v>
      </c>
      <c r="AY2071" s="30"/>
      <c r="AZ2071" s="30"/>
      <c r="BA2071" s="30" t="s">
        <v>563</v>
      </c>
      <c r="BB2071" s="30"/>
      <c r="BC2071" s="30"/>
      <c r="BD2071" s="30"/>
      <c r="BE2071" s="30"/>
      <c r="BF2071" s="30"/>
      <c r="BG2071" s="30"/>
      <c r="BH2071" s="30"/>
      <c r="BI2071" s="30"/>
      <c r="BJ2071" s="30"/>
      <c r="BK2071" s="30"/>
      <c r="BL2071" s="30"/>
      <c r="BM2071" s="30"/>
      <c r="BN2071" s="30"/>
      <c r="BO2071" s="30"/>
      <c r="BP2071" s="30"/>
      <c r="BQ2071" s="30"/>
      <c r="BR2071" s="30"/>
      <c r="BS2071" s="30"/>
      <c r="BT2071" s="30"/>
      <c r="BU2071" s="30"/>
      <c r="BV2071" s="30"/>
      <c r="BW2071" s="30"/>
      <c r="BX2071" s="30"/>
      <c r="BY2071" s="30"/>
      <c r="BZ2071" s="30"/>
      <c r="CA2071" s="30"/>
      <c r="CB2071" s="30"/>
      <c r="CC2071" s="30"/>
      <c r="CD2071" s="30"/>
      <c r="CE2071" s="30"/>
      <c r="CF2071" s="30"/>
      <c r="CG2071" s="30"/>
      <c r="CH2071" s="30"/>
      <c r="CI2071" s="30"/>
      <c r="CJ2071" s="30"/>
      <c r="CK2071" s="30"/>
      <c r="CL2071" s="30"/>
      <c r="CM2071" s="30" t="s">
        <v>396</v>
      </c>
      <c r="CN2071" s="30"/>
      <c r="CO2071" s="30"/>
      <c r="CP2071" s="30"/>
      <c r="CQ2071" s="30"/>
      <c r="CR2071" s="30"/>
    </row>
    <row r="2072" spans="1:96" x14ac:dyDescent="0.25">
      <c r="A2072" s="30"/>
      <c r="B2072" s="30"/>
      <c r="C2072" s="30"/>
      <c r="D2072" s="30"/>
      <c r="E2072" s="30"/>
      <c r="F2072" s="30"/>
      <c r="G2072" s="30"/>
      <c r="H2072" s="30"/>
      <c r="I2072" s="30"/>
      <c r="J2072" s="30"/>
      <c r="K2072" s="30"/>
      <c r="L2072" s="30"/>
      <c r="M2072" s="30"/>
      <c r="N2072" s="30"/>
      <c r="O2072" s="30"/>
      <c r="P2072" s="30"/>
      <c r="Q2072" s="30"/>
      <c r="R2072" s="30"/>
      <c r="S2072" s="30"/>
      <c r="T2072" s="30"/>
      <c r="U2072" s="30"/>
      <c r="V2072" s="30"/>
      <c r="W2072" s="30"/>
      <c r="X2072" s="30"/>
      <c r="Y2072" s="30"/>
      <c r="Z2072" s="30"/>
      <c r="AA2072" s="30"/>
      <c r="AB2072" s="30"/>
      <c r="AC2072" s="30"/>
      <c r="AD2072" s="30"/>
      <c r="AE2072" s="30"/>
      <c r="AF2072" s="30"/>
      <c r="AG2072" s="30"/>
      <c r="AH2072" s="30"/>
      <c r="AI2072" s="30"/>
      <c r="AJ2072" s="30"/>
      <c r="AK2072" s="30"/>
      <c r="AL2072" s="30"/>
      <c r="AM2072" s="30"/>
      <c r="AN2072" s="30"/>
      <c r="AO2072" s="30"/>
      <c r="AP2072" s="30"/>
      <c r="AQ2072" s="30"/>
      <c r="AR2072" s="30"/>
      <c r="AS2072" s="30"/>
      <c r="AT2072" s="30"/>
      <c r="AU2072" s="30"/>
      <c r="AV2072" s="30"/>
      <c r="AW2072" s="30"/>
      <c r="AX2072" s="30" t="s">
        <v>263</v>
      </c>
      <c r="AY2072" s="30"/>
      <c r="AZ2072" s="30"/>
      <c r="BA2072" s="30" t="s">
        <v>564</v>
      </c>
      <c r="BB2072" s="30"/>
      <c r="BC2072" s="30"/>
      <c r="BD2072" s="30"/>
      <c r="BE2072" s="30"/>
      <c r="BF2072" s="30"/>
      <c r="BG2072" s="30"/>
      <c r="BH2072" s="30"/>
      <c r="BI2072" s="30"/>
      <c r="BJ2072" s="30"/>
      <c r="BK2072" s="30"/>
      <c r="BL2072" s="30"/>
      <c r="BM2072" s="30"/>
      <c r="BN2072" s="30"/>
      <c r="BO2072" s="30"/>
      <c r="BP2072" s="30"/>
      <c r="BQ2072" s="30"/>
      <c r="BR2072" s="30"/>
      <c r="BS2072" s="30"/>
      <c r="BT2072" s="30"/>
      <c r="BU2072" s="30"/>
      <c r="BV2072" s="30"/>
      <c r="BW2072" s="30"/>
      <c r="BX2072" s="30"/>
      <c r="BY2072" s="30"/>
      <c r="BZ2072" s="30"/>
      <c r="CA2072" s="30"/>
      <c r="CB2072" s="30"/>
      <c r="CC2072" s="30"/>
      <c r="CD2072" s="30"/>
      <c r="CE2072" s="30"/>
      <c r="CF2072" s="30"/>
      <c r="CG2072" s="30"/>
      <c r="CH2072" s="30"/>
      <c r="CI2072" s="30"/>
      <c r="CJ2072" s="30"/>
      <c r="CK2072" s="30"/>
      <c r="CL2072" s="30"/>
      <c r="CM2072" s="30" t="s">
        <v>397</v>
      </c>
      <c r="CN2072" s="30"/>
      <c r="CO2072" s="30"/>
      <c r="CP2072" s="30"/>
      <c r="CQ2072" s="30"/>
      <c r="CR2072" s="30"/>
    </row>
    <row r="2073" spans="1:96" x14ac:dyDescent="0.25">
      <c r="A2073" s="30"/>
      <c r="B2073" s="30"/>
      <c r="C2073" s="30"/>
      <c r="D2073" s="30"/>
      <c r="E2073" s="30"/>
      <c r="F2073" s="30"/>
      <c r="G2073" s="30"/>
      <c r="H2073" s="30"/>
      <c r="I2073" s="30"/>
      <c r="J2073" s="30"/>
      <c r="K2073" s="30"/>
      <c r="L2073" s="30"/>
      <c r="M2073" s="30"/>
      <c r="N2073" s="30"/>
      <c r="O2073" s="30"/>
      <c r="P2073" s="30"/>
      <c r="Q2073" s="30"/>
      <c r="R2073" s="30"/>
      <c r="S2073" s="30"/>
      <c r="T2073" s="30"/>
      <c r="U2073" s="30"/>
      <c r="V2073" s="30"/>
      <c r="W2073" s="30"/>
      <c r="X2073" s="30"/>
      <c r="Y2073" s="30"/>
      <c r="Z2073" s="30"/>
      <c r="AA2073" s="30"/>
      <c r="AB2073" s="30"/>
      <c r="AC2073" s="30"/>
      <c r="AD2073" s="30"/>
      <c r="AE2073" s="30"/>
      <c r="AF2073" s="30"/>
      <c r="AG2073" s="30"/>
      <c r="AH2073" s="30"/>
      <c r="AI2073" s="30"/>
      <c r="AJ2073" s="30"/>
      <c r="AK2073" s="30"/>
      <c r="AL2073" s="30"/>
      <c r="AM2073" s="30"/>
      <c r="AN2073" s="30"/>
      <c r="AO2073" s="30"/>
      <c r="AP2073" s="30"/>
      <c r="AQ2073" s="30"/>
      <c r="AR2073" s="30"/>
      <c r="AS2073" s="30"/>
      <c r="AT2073" s="30"/>
      <c r="AU2073" s="30"/>
      <c r="AV2073" s="30"/>
      <c r="AW2073" s="30"/>
      <c r="AX2073" s="30" t="s">
        <v>264</v>
      </c>
      <c r="AY2073" s="30"/>
      <c r="AZ2073" s="30"/>
      <c r="BA2073" s="30" t="s">
        <v>566</v>
      </c>
      <c r="BB2073" s="30"/>
      <c r="BC2073" s="30"/>
      <c r="BD2073" s="30"/>
      <c r="BE2073" s="30"/>
      <c r="BF2073" s="30"/>
      <c r="BG2073" s="30"/>
      <c r="BH2073" s="30"/>
      <c r="BI2073" s="30"/>
      <c r="BJ2073" s="30"/>
      <c r="BK2073" s="30"/>
      <c r="BL2073" s="30"/>
      <c r="BM2073" s="30"/>
      <c r="BN2073" s="30"/>
      <c r="BO2073" s="30"/>
      <c r="BP2073" s="30"/>
      <c r="BQ2073" s="30"/>
      <c r="BR2073" s="30"/>
      <c r="BS2073" s="30"/>
      <c r="BT2073" s="30"/>
      <c r="BU2073" s="30"/>
      <c r="BV2073" s="30"/>
      <c r="BW2073" s="30"/>
      <c r="BX2073" s="30"/>
      <c r="BY2073" s="30"/>
      <c r="BZ2073" s="30"/>
      <c r="CA2073" s="30"/>
      <c r="CB2073" s="30"/>
      <c r="CC2073" s="30"/>
      <c r="CD2073" s="30"/>
      <c r="CE2073" s="30"/>
      <c r="CF2073" s="30"/>
      <c r="CG2073" s="30"/>
      <c r="CH2073" s="30"/>
      <c r="CI2073" s="30"/>
      <c r="CJ2073" s="30"/>
      <c r="CK2073" s="30"/>
      <c r="CL2073" s="30"/>
      <c r="CM2073" s="30" t="s">
        <v>399</v>
      </c>
      <c r="CN2073" s="30"/>
      <c r="CO2073" s="30"/>
      <c r="CP2073" s="30"/>
      <c r="CQ2073" s="30"/>
      <c r="CR2073" s="30"/>
    </row>
    <row r="2074" spans="1:96" x14ac:dyDescent="0.25">
      <c r="A2074" s="30"/>
      <c r="B2074" s="30"/>
      <c r="C2074" s="30"/>
      <c r="D2074" s="30"/>
      <c r="E2074" s="30"/>
      <c r="F2074" s="30"/>
      <c r="G2074" s="30"/>
      <c r="H2074" s="30"/>
      <c r="I2074" s="30"/>
      <c r="J2074" s="30"/>
      <c r="K2074" s="30"/>
      <c r="L2074" s="30"/>
      <c r="M2074" s="30"/>
      <c r="N2074" s="30"/>
      <c r="O2074" s="30"/>
      <c r="P2074" s="30"/>
      <c r="Q2074" s="30"/>
      <c r="R2074" s="30"/>
      <c r="S2074" s="30"/>
      <c r="T2074" s="30"/>
      <c r="U2074" s="30"/>
      <c r="V2074" s="30"/>
      <c r="W2074" s="30"/>
      <c r="X2074" s="30"/>
      <c r="Y2074" s="30"/>
      <c r="Z2074" s="30"/>
      <c r="AA2074" s="30"/>
      <c r="AB2074" s="30"/>
      <c r="AC2074" s="30"/>
      <c r="AD2074" s="30"/>
      <c r="AE2074" s="30"/>
      <c r="AF2074" s="30"/>
      <c r="AG2074" s="30"/>
      <c r="AH2074" s="30"/>
      <c r="AI2074" s="30"/>
      <c r="AJ2074" s="30"/>
      <c r="AK2074" s="30"/>
      <c r="AL2074" s="30"/>
      <c r="AM2074" s="30"/>
      <c r="AN2074" s="30"/>
      <c r="AO2074" s="30"/>
      <c r="AP2074" s="30"/>
      <c r="AQ2074" s="30"/>
      <c r="AR2074" s="30"/>
      <c r="AS2074" s="30"/>
      <c r="AT2074" s="30"/>
      <c r="AU2074" s="30"/>
      <c r="AV2074" s="30"/>
      <c r="AW2074" s="30"/>
      <c r="AX2074" s="30" t="s">
        <v>272</v>
      </c>
      <c r="AY2074" s="30"/>
      <c r="AZ2074" s="30"/>
      <c r="BA2074" s="30" t="s">
        <v>572</v>
      </c>
      <c r="BB2074" s="30"/>
      <c r="BC2074" s="30"/>
      <c r="BD2074" s="30"/>
      <c r="BE2074" s="30"/>
      <c r="BF2074" s="30"/>
      <c r="BG2074" s="30"/>
      <c r="BH2074" s="30"/>
      <c r="BI2074" s="30"/>
      <c r="BJ2074" s="30"/>
      <c r="BK2074" s="30"/>
      <c r="BL2074" s="30"/>
      <c r="BM2074" s="30"/>
      <c r="BN2074" s="30"/>
      <c r="BO2074" s="30"/>
      <c r="BP2074" s="30"/>
      <c r="BQ2074" s="30"/>
      <c r="BR2074" s="30"/>
      <c r="BS2074" s="30"/>
      <c r="BT2074" s="30"/>
      <c r="BU2074" s="30"/>
      <c r="BV2074" s="30"/>
      <c r="BW2074" s="30"/>
      <c r="BX2074" s="30"/>
      <c r="BY2074" s="30"/>
      <c r="BZ2074" s="30"/>
      <c r="CA2074" s="30"/>
      <c r="CB2074" s="30"/>
      <c r="CC2074" s="30"/>
      <c r="CD2074" s="30"/>
      <c r="CE2074" s="30"/>
      <c r="CF2074" s="30"/>
      <c r="CG2074" s="30"/>
      <c r="CH2074" s="30"/>
      <c r="CI2074" s="30"/>
      <c r="CJ2074" s="30"/>
      <c r="CK2074" s="30"/>
      <c r="CL2074" s="30"/>
      <c r="CM2074" s="30" t="s">
        <v>430</v>
      </c>
      <c r="CN2074" s="30"/>
      <c r="CO2074" s="30"/>
      <c r="CP2074" s="30"/>
      <c r="CQ2074" s="30"/>
      <c r="CR2074" s="30"/>
    </row>
    <row r="2075" spans="1:96" x14ac:dyDescent="0.25">
      <c r="A2075" s="30"/>
      <c r="B2075" s="30"/>
      <c r="C2075" s="30"/>
      <c r="D2075" s="30"/>
      <c r="E2075" s="30"/>
      <c r="F2075" s="30"/>
      <c r="G2075" s="30"/>
      <c r="H2075" s="30"/>
      <c r="I2075" s="30"/>
      <c r="J2075" s="30"/>
      <c r="K2075" s="30"/>
      <c r="L2075" s="30"/>
      <c r="M2075" s="30"/>
      <c r="N2075" s="30"/>
      <c r="O2075" s="30"/>
      <c r="P2075" s="30"/>
      <c r="Q2075" s="30"/>
      <c r="R2075" s="30"/>
      <c r="S2075" s="30"/>
      <c r="T2075" s="30"/>
      <c r="U2075" s="30"/>
      <c r="V2075" s="30"/>
      <c r="W2075" s="30"/>
      <c r="X2075" s="30"/>
      <c r="Y2075" s="30"/>
      <c r="Z2075" s="30"/>
      <c r="AA2075" s="30"/>
      <c r="AB2075" s="30"/>
      <c r="AC2075" s="30"/>
      <c r="AD2075" s="30"/>
      <c r="AE2075" s="30"/>
      <c r="AF2075" s="30"/>
      <c r="AG2075" s="30"/>
      <c r="AH2075" s="30"/>
      <c r="AI2075" s="30"/>
      <c r="AJ2075" s="30"/>
      <c r="AK2075" s="30"/>
      <c r="AL2075" s="30"/>
      <c r="AM2075" s="30"/>
      <c r="AN2075" s="30"/>
      <c r="AO2075" s="30"/>
      <c r="AP2075" s="30"/>
      <c r="AQ2075" s="30"/>
      <c r="AR2075" s="30"/>
      <c r="AS2075" s="30"/>
      <c r="AT2075" s="30"/>
      <c r="AU2075" s="30"/>
      <c r="AV2075" s="30"/>
      <c r="AW2075" s="30"/>
      <c r="AX2075" s="30" t="s">
        <v>279</v>
      </c>
      <c r="AY2075" s="30"/>
      <c r="AZ2075" s="30"/>
      <c r="BA2075" s="30" t="s">
        <v>593</v>
      </c>
      <c r="BB2075" s="30"/>
      <c r="BC2075" s="30"/>
      <c r="BD2075" s="30"/>
      <c r="BE2075" s="30"/>
      <c r="BF2075" s="30"/>
      <c r="BG2075" s="30"/>
      <c r="BH2075" s="30"/>
      <c r="BI2075" s="30"/>
      <c r="BJ2075" s="30"/>
      <c r="BK2075" s="30"/>
      <c r="BL2075" s="30"/>
      <c r="BM2075" s="30"/>
      <c r="BN2075" s="30"/>
      <c r="BO2075" s="30"/>
      <c r="BP2075" s="30"/>
      <c r="BQ2075" s="30"/>
      <c r="BR2075" s="30"/>
      <c r="BS2075" s="30"/>
      <c r="BT2075" s="30"/>
      <c r="BU2075" s="30"/>
      <c r="BV2075" s="30"/>
      <c r="BW2075" s="30"/>
      <c r="BX2075" s="30"/>
      <c r="BY2075" s="30"/>
      <c r="BZ2075" s="30"/>
      <c r="CA2075" s="30"/>
      <c r="CB2075" s="30"/>
      <c r="CC2075" s="30"/>
      <c r="CD2075" s="30"/>
      <c r="CE2075" s="30"/>
      <c r="CF2075" s="30"/>
      <c r="CG2075" s="30"/>
      <c r="CH2075" s="30"/>
      <c r="CI2075" s="30"/>
      <c r="CJ2075" s="30"/>
      <c r="CK2075" s="30"/>
      <c r="CL2075" s="30"/>
      <c r="CM2075" s="30" t="s">
        <v>431</v>
      </c>
      <c r="CN2075" s="30"/>
      <c r="CO2075" s="30"/>
      <c r="CP2075" s="30"/>
      <c r="CQ2075" s="30"/>
      <c r="CR2075" s="30"/>
    </row>
    <row r="2076" spans="1:96" x14ac:dyDescent="0.25">
      <c r="A2076" s="30"/>
      <c r="B2076" s="30"/>
      <c r="C2076" s="30"/>
      <c r="D2076" s="30"/>
      <c r="E2076" s="30"/>
      <c r="F2076" s="30"/>
      <c r="G2076" s="30"/>
      <c r="H2076" s="30"/>
      <c r="I2076" s="30"/>
      <c r="J2076" s="30"/>
      <c r="K2076" s="30"/>
      <c r="L2076" s="30"/>
      <c r="M2076" s="30"/>
      <c r="N2076" s="30"/>
      <c r="O2076" s="30"/>
      <c r="P2076" s="30"/>
      <c r="Q2076" s="30"/>
      <c r="R2076" s="30"/>
      <c r="S2076" s="30"/>
      <c r="T2076" s="30"/>
      <c r="U2076" s="30"/>
      <c r="V2076" s="30"/>
      <c r="W2076" s="30"/>
      <c r="X2076" s="30"/>
      <c r="Y2076" s="30"/>
      <c r="Z2076" s="30"/>
      <c r="AA2076" s="30"/>
      <c r="AB2076" s="30"/>
      <c r="AC2076" s="30"/>
      <c r="AD2076" s="30"/>
      <c r="AE2076" s="30"/>
      <c r="AF2076" s="30"/>
      <c r="AG2076" s="30"/>
      <c r="AH2076" s="30"/>
      <c r="AI2076" s="30"/>
      <c r="AJ2076" s="30"/>
      <c r="AK2076" s="30"/>
      <c r="AL2076" s="30"/>
      <c r="AM2076" s="30"/>
      <c r="AN2076" s="30"/>
      <c r="AO2076" s="30"/>
      <c r="AP2076" s="30"/>
      <c r="AQ2076" s="30"/>
      <c r="AR2076" s="30"/>
      <c r="AS2076" s="30"/>
      <c r="AT2076" s="30"/>
      <c r="AU2076" s="30"/>
      <c r="AV2076" s="30"/>
      <c r="AW2076" s="30"/>
      <c r="AX2076" s="30" t="s">
        <v>280</v>
      </c>
      <c r="AY2076" s="30"/>
      <c r="AZ2076" s="30"/>
      <c r="BA2076" s="30" t="s">
        <v>616</v>
      </c>
      <c r="BB2076" s="30"/>
      <c r="BC2076" s="30"/>
      <c r="BD2076" s="30"/>
      <c r="BE2076" s="30"/>
      <c r="BF2076" s="30"/>
      <c r="BG2076" s="30"/>
      <c r="BH2076" s="30"/>
      <c r="BI2076" s="30"/>
      <c r="BJ2076" s="30"/>
      <c r="BK2076" s="30"/>
      <c r="BL2076" s="30"/>
      <c r="BM2076" s="30"/>
      <c r="BN2076" s="30"/>
      <c r="BO2076" s="30"/>
      <c r="BP2076" s="30"/>
      <c r="BQ2076" s="30"/>
      <c r="BR2076" s="30"/>
      <c r="BS2076" s="30"/>
      <c r="BT2076" s="30"/>
      <c r="BU2076" s="30"/>
      <c r="BV2076" s="30"/>
      <c r="BW2076" s="30"/>
      <c r="BX2076" s="30"/>
      <c r="BY2076" s="30"/>
      <c r="BZ2076" s="30"/>
      <c r="CA2076" s="30"/>
      <c r="CB2076" s="30"/>
      <c r="CC2076" s="30"/>
      <c r="CD2076" s="30"/>
      <c r="CE2076" s="30"/>
      <c r="CF2076" s="30"/>
      <c r="CG2076" s="30"/>
      <c r="CH2076" s="30"/>
      <c r="CI2076" s="30"/>
      <c r="CJ2076" s="30"/>
      <c r="CK2076" s="30"/>
      <c r="CL2076" s="30"/>
      <c r="CM2076" s="30" t="s">
        <v>432</v>
      </c>
      <c r="CN2076" s="30"/>
      <c r="CO2076" s="30"/>
      <c r="CP2076" s="30"/>
      <c r="CQ2076" s="30"/>
      <c r="CR2076" s="30"/>
    </row>
    <row r="2077" spans="1:96" x14ac:dyDescent="0.25">
      <c r="A2077" s="30"/>
      <c r="B2077" s="30"/>
      <c r="C2077" s="30"/>
      <c r="D2077" s="30"/>
      <c r="E2077" s="30"/>
      <c r="F2077" s="30"/>
      <c r="G2077" s="30"/>
      <c r="H2077" s="30"/>
      <c r="I2077" s="30"/>
      <c r="J2077" s="30"/>
      <c r="K2077" s="30"/>
      <c r="L2077" s="30"/>
      <c r="M2077" s="30"/>
      <c r="N2077" s="30"/>
      <c r="O2077" s="30"/>
      <c r="P2077" s="30"/>
      <c r="Q2077" s="30"/>
      <c r="R2077" s="30"/>
      <c r="S2077" s="30"/>
      <c r="T2077" s="30"/>
      <c r="U2077" s="30"/>
      <c r="V2077" s="30"/>
      <c r="W2077" s="30"/>
      <c r="X2077" s="30"/>
      <c r="Y2077" s="30"/>
      <c r="Z2077" s="30"/>
      <c r="AA2077" s="30"/>
      <c r="AB2077" s="30"/>
      <c r="AC2077" s="30"/>
      <c r="AD2077" s="30"/>
      <c r="AE2077" s="30"/>
      <c r="AF2077" s="30"/>
      <c r="AG2077" s="30"/>
      <c r="AH2077" s="30"/>
      <c r="AI2077" s="30"/>
      <c r="AJ2077" s="30"/>
      <c r="AK2077" s="30"/>
      <c r="AL2077" s="30"/>
      <c r="AM2077" s="30"/>
      <c r="AN2077" s="30"/>
      <c r="AO2077" s="30"/>
      <c r="AP2077" s="30"/>
      <c r="AQ2077" s="30"/>
      <c r="AR2077" s="30"/>
      <c r="AS2077" s="30"/>
      <c r="AT2077" s="30"/>
      <c r="AU2077" s="30"/>
      <c r="AV2077" s="30"/>
      <c r="AW2077" s="30"/>
      <c r="AX2077" s="30" t="s">
        <v>284</v>
      </c>
      <c r="AY2077" s="30"/>
      <c r="AZ2077" s="30"/>
      <c r="BA2077" s="30" t="s">
        <v>639</v>
      </c>
      <c r="BB2077" s="30"/>
      <c r="BC2077" s="30"/>
      <c r="BD2077" s="30"/>
      <c r="BE2077" s="30"/>
      <c r="BF2077" s="30"/>
      <c r="BG2077" s="30"/>
      <c r="BH2077" s="30"/>
      <c r="BI2077" s="30"/>
      <c r="BJ2077" s="30"/>
      <c r="BK2077" s="30"/>
      <c r="BL2077" s="30"/>
      <c r="BM2077" s="30"/>
      <c r="BN2077" s="30"/>
      <c r="BO2077" s="30"/>
      <c r="BP2077" s="30"/>
      <c r="BQ2077" s="30"/>
      <c r="BR2077" s="30"/>
      <c r="BS2077" s="30"/>
      <c r="BT2077" s="30"/>
      <c r="BU2077" s="30"/>
      <c r="BV2077" s="30"/>
      <c r="BW2077" s="30"/>
      <c r="BX2077" s="30"/>
      <c r="BY2077" s="30"/>
      <c r="BZ2077" s="30"/>
      <c r="CA2077" s="30"/>
      <c r="CB2077" s="30"/>
      <c r="CC2077" s="30"/>
      <c r="CD2077" s="30"/>
      <c r="CE2077" s="30"/>
      <c r="CF2077" s="30"/>
      <c r="CG2077" s="30"/>
      <c r="CH2077" s="30"/>
      <c r="CI2077" s="30"/>
      <c r="CJ2077" s="30"/>
      <c r="CK2077" s="30"/>
      <c r="CL2077" s="30"/>
      <c r="CM2077" s="30" t="s">
        <v>453</v>
      </c>
      <c r="CN2077" s="30"/>
      <c r="CO2077" s="30"/>
      <c r="CP2077" s="30"/>
      <c r="CQ2077" s="30"/>
      <c r="CR2077" s="30"/>
    </row>
    <row r="2078" spans="1:96" x14ac:dyDescent="0.25">
      <c r="A2078" s="30"/>
      <c r="B2078" s="30"/>
      <c r="C2078" s="30"/>
      <c r="D2078" s="30"/>
      <c r="E2078" s="30"/>
      <c r="F2078" s="30"/>
      <c r="G2078" s="30"/>
      <c r="H2078" s="30"/>
      <c r="I2078" s="30"/>
      <c r="J2078" s="30"/>
      <c r="K2078" s="30"/>
      <c r="L2078" s="30"/>
      <c r="M2078" s="30"/>
      <c r="N2078" s="30"/>
      <c r="O2078" s="30"/>
      <c r="P2078" s="30"/>
      <c r="Q2078" s="30"/>
      <c r="R2078" s="30"/>
      <c r="S2078" s="30"/>
      <c r="T2078" s="30"/>
      <c r="U2078" s="30"/>
      <c r="V2078" s="30"/>
      <c r="W2078" s="30"/>
      <c r="X2078" s="30"/>
      <c r="Y2078" s="30"/>
      <c r="Z2078" s="30"/>
      <c r="AA2078" s="30"/>
      <c r="AB2078" s="30"/>
      <c r="AC2078" s="30"/>
      <c r="AD2078" s="30"/>
      <c r="AE2078" s="30"/>
      <c r="AF2078" s="30"/>
      <c r="AG2078" s="30"/>
      <c r="AH2078" s="30"/>
      <c r="AI2078" s="30"/>
      <c r="AJ2078" s="30"/>
      <c r="AK2078" s="30"/>
      <c r="AL2078" s="30"/>
      <c r="AM2078" s="30"/>
      <c r="AN2078" s="30"/>
      <c r="AO2078" s="30"/>
      <c r="AP2078" s="30"/>
      <c r="AQ2078" s="30"/>
      <c r="AR2078" s="30"/>
      <c r="AS2078" s="30"/>
      <c r="AT2078" s="30"/>
      <c r="AU2078" s="30"/>
      <c r="AV2078" s="30"/>
      <c r="AW2078" s="30"/>
      <c r="AX2078" s="30" t="s">
        <v>302</v>
      </c>
      <c r="AY2078" s="30"/>
      <c r="AZ2078" s="30"/>
      <c r="BA2078" s="30" t="s">
        <v>654</v>
      </c>
      <c r="BB2078" s="30"/>
      <c r="BC2078" s="30"/>
      <c r="BD2078" s="30"/>
      <c r="BE2078" s="30"/>
      <c r="BF2078" s="30"/>
      <c r="BG2078" s="30"/>
      <c r="BH2078" s="30"/>
      <c r="BI2078" s="30"/>
      <c r="BJ2078" s="30"/>
      <c r="BK2078" s="30"/>
      <c r="BL2078" s="30"/>
      <c r="BM2078" s="30"/>
      <c r="BN2078" s="30"/>
      <c r="BO2078" s="30"/>
      <c r="BP2078" s="30"/>
      <c r="BQ2078" s="30"/>
      <c r="BR2078" s="30"/>
      <c r="BS2078" s="30"/>
      <c r="BT2078" s="30"/>
      <c r="BU2078" s="30"/>
      <c r="BV2078" s="30"/>
      <c r="BW2078" s="30"/>
      <c r="BX2078" s="30"/>
      <c r="BY2078" s="30"/>
      <c r="BZ2078" s="30"/>
      <c r="CA2078" s="30"/>
      <c r="CB2078" s="30"/>
      <c r="CC2078" s="30"/>
      <c r="CD2078" s="30"/>
      <c r="CE2078" s="30"/>
      <c r="CF2078" s="30"/>
      <c r="CG2078" s="30"/>
      <c r="CH2078" s="30"/>
      <c r="CI2078" s="30"/>
      <c r="CJ2078" s="30"/>
      <c r="CK2078" s="30"/>
      <c r="CL2078" s="30"/>
      <c r="CM2078" s="30" t="s">
        <v>455</v>
      </c>
      <c r="CN2078" s="30"/>
      <c r="CO2078" s="30"/>
      <c r="CP2078" s="30"/>
      <c r="CQ2078" s="30"/>
      <c r="CR2078" s="30"/>
    </row>
    <row r="2079" spans="1:96" x14ac:dyDescent="0.25">
      <c r="A2079" s="30"/>
      <c r="B2079" s="30"/>
      <c r="C2079" s="30"/>
      <c r="D2079" s="30"/>
      <c r="E2079" s="30"/>
      <c r="F2079" s="30"/>
      <c r="G2079" s="30"/>
      <c r="H2079" s="30"/>
      <c r="I2079" s="30"/>
      <c r="J2079" s="30"/>
      <c r="K2079" s="30"/>
      <c r="L2079" s="30"/>
      <c r="M2079" s="30"/>
      <c r="N2079" s="30"/>
      <c r="O2079" s="30"/>
      <c r="P2079" s="30"/>
      <c r="Q2079" s="30"/>
      <c r="R2079" s="30"/>
      <c r="S2079" s="30"/>
      <c r="T2079" s="30"/>
      <c r="U2079" s="30"/>
      <c r="V2079" s="30"/>
      <c r="W2079" s="30"/>
      <c r="X2079" s="30"/>
      <c r="Y2079" s="30"/>
      <c r="Z2079" s="30"/>
      <c r="AA2079" s="30"/>
      <c r="AB2079" s="30"/>
      <c r="AC2079" s="30"/>
      <c r="AD2079" s="30"/>
      <c r="AE2079" s="30"/>
      <c r="AF2079" s="30"/>
      <c r="AG2079" s="30"/>
      <c r="AH2079" s="30"/>
      <c r="AI2079" s="30"/>
      <c r="AJ2079" s="30"/>
      <c r="AK2079" s="30"/>
      <c r="AL2079" s="30"/>
      <c r="AM2079" s="30"/>
      <c r="AN2079" s="30"/>
      <c r="AO2079" s="30"/>
      <c r="AP2079" s="30"/>
      <c r="AQ2079" s="30"/>
      <c r="AR2079" s="30"/>
      <c r="AS2079" s="30"/>
      <c r="AT2079" s="30"/>
      <c r="AU2079" s="30"/>
      <c r="AV2079" s="30"/>
      <c r="AW2079" s="30"/>
      <c r="AX2079" s="30" t="s">
        <v>316</v>
      </c>
      <c r="AY2079" s="30"/>
      <c r="AZ2079" s="30"/>
      <c r="BA2079" s="30" t="s">
        <v>669</v>
      </c>
      <c r="BB2079" s="30"/>
      <c r="BC2079" s="30"/>
      <c r="BD2079" s="30"/>
      <c r="BE2079" s="30"/>
      <c r="BF2079" s="30"/>
      <c r="BG2079" s="30"/>
      <c r="BH2079" s="30"/>
      <c r="BI2079" s="30"/>
      <c r="BJ2079" s="30"/>
      <c r="BK2079" s="30"/>
      <c r="BL2079" s="30"/>
      <c r="BM2079" s="30"/>
      <c r="BN2079" s="30"/>
      <c r="BO2079" s="30"/>
      <c r="BP2079" s="30"/>
      <c r="BQ2079" s="30"/>
      <c r="BR2079" s="30"/>
      <c r="BS2079" s="30"/>
      <c r="BT2079" s="30"/>
      <c r="BU2079" s="30"/>
      <c r="BV2079" s="30"/>
      <c r="BW2079" s="30"/>
      <c r="BX2079" s="30"/>
      <c r="BY2079" s="30"/>
      <c r="BZ2079" s="30"/>
      <c r="CA2079" s="30"/>
      <c r="CB2079" s="30"/>
      <c r="CC2079" s="30"/>
      <c r="CD2079" s="30"/>
      <c r="CE2079" s="30"/>
      <c r="CF2079" s="30"/>
      <c r="CG2079" s="30"/>
      <c r="CH2079" s="30"/>
      <c r="CI2079" s="30"/>
      <c r="CJ2079" s="30"/>
      <c r="CK2079" s="30"/>
      <c r="CL2079" s="30"/>
      <c r="CM2079" s="30" t="s">
        <v>1071</v>
      </c>
      <c r="CN2079" s="30"/>
      <c r="CO2079" s="30"/>
      <c r="CP2079" s="30"/>
      <c r="CQ2079" s="30"/>
      <c r="CR2079" s="30"/>
    </row>
    <row r="2080" spans="1:96" x14ac:dyDescent="0.25">
      <c r="A2080" s="30"/>
      <c r="B2080" s="30"/>
      <c r="C2080" s="30"/>
      <c r="D2080" s="30"/>
      <c r="E2080" s="30"/>
      <c r="F2080" s="30"/>
      <c r="G2080" s="30"/>
      <c r="H2080" s="30"/>
      <c r="I2080" s="30"/>
      <c r="J2080" s="30"/>
      <c r="K2080" s="30"/>
      <c r="L2080" s="30"/>
      <c r="M2080" s="30"/>
      <c r="N2080" s="30"/>
      <c r="O2080" s="30"/>
      <c r="P2080" s="30"/>
      <c r="Q2080" s="30"/>
      <c r="R2080" s="30"/>
      <c r="S2080" s="30"/>
      <c r="T2080" s="30"/>
      <c r="U2080" s="30"/>
      <c r="V2080" s="30"/>
      <c r="W2080" s="30"/>
      <c r="X2080" s="30"/>
      <c r="Y2080" s="30"/>
      <c r="Z2080" s="30"/>
      <c r="AA2080" s="30"/>
      <c r="AB2080" s="30"/>
      <c r="AC2080" s="30"/>
      <c r="AD2080" s="30"/>
      <c r="AE2080" s="30"/>
      <c r="AF2080" s="30"/>
      <c r="AG2080" s="30"/>
      <c r="AH2080" s="30"/>
      <c r="AI2080" s="30"/>
      <c r="AJ2080" s="30"/>
      <c r="AK2080" s="30"/>
      <c r="AL2080" s="30"/>
      <c r="AM2080" s="30"/>
      <c r="AN2080" s="30"/>
      <c r="AO2080" s="30"/>
      <c r="AP2080" s="30"/>
      <c r="AQ2080" s="30"/>
      <c r="AR2080" s="30"/>
      <c r="AS2080" s="30"/>
      <c r="AT2080" s="30"/>
      <c r="AU2080" s="30"/>
      <c r="AV2080" s="30"/>
      <c r="AW2080" s="30"/>
      <c r="AX2080" s="30" t="s">
        <v>324</v>
      </c>
      <c r="AY2080" s="30"/>
      <c r="AZ2080" s="30"/>
      <c r="BA2080" s="30" t="s">
        <v>702</v>
      </c>
      <c r="BB2080" s="30"/>
      <c r="BC2080" s="30"/>
      <c r="BD2080" s="30"/>
      <c r="BE2080" s="30"/>
      <c r="BF2080" s="30"/>
      <c r="BG2080" s="30"/>
      <c r="BH2080" s="30"/>
      <c r="BI2080" s="30"/>
      <c r="BJ2080" s="30"/>
      <c r="BK2080" s="30"/>
      <c r="BL2080" s="30"/>
      <c r="BM2080" s="30"/>
      <c r="BN2080" s="30"/>
      <c r="BO2080" s="30"/>
      <c r="BP2080" s="30"/>
      <c r="BQ2080" s="30"/>
      <c r="BR2080" s="30"/>
      <c r="BS2080" s="30"/>
      <c r="BT2080" s="30"/>
      <c r="BU2080" s="30"/>
      <c r="BV2080" s="30"/>
      <c r="BW2080" s="30"/>
      <c r="BX2080" s="30"/>
      <c r="BY2080" s="30"/>
      <c r="BZ2080" s="30"/>
      <c r="CA2080" s="30"/>
      <c r="CB2080" s="30"/>
      <c r="CC2080" s="30"/>
      <c r="CD2080" s="30"/>
      <c r="CE2080" s="30"/>
      <c r="CF2080" s="30"/>
      <c r="CG2080" s="30"/>
      <c r="CH2080" s="30"/>
      <c r="CI2080" s="30"/>
      <c r="CJ2080" s="30"/>
      <c r="CK2080" s="30"/>
      <c r="CL2080" s="30"/>
      <c r="CM2080" s="30" t="s">
        <v>1083</v>
      </c>
      <c r="CN2080" s="30"/>
      <c r="CO2080" s="30"/>
      <c r="CP2080" s="30"/>
      <c r="CQ2080" s="30"/>
      <c r="CR2080" s="30"/>
    </row>
    <row r="2081" spans="1:96" x14ac:dyDescent="0.25">
      <c r="A2081" s="30"/>
      <c r="B2081" s="30"/>
      <c r="C2081" s="30"/>
      <c r="D2081" s="30"/>
      <c r="E2081" s="30"/>
      <c r="F2081" s="30"/>
      <c r="G2081" s="30"/>
      <c r="H2081" s="30"/>
      <c r="I2081" s="30"/>
      <c r="J2081" s="30"/>
      <c r="K2081" s="30"/>
      <c r="L2081" s="30"/>
      <c r="M2081" s="30"/>
      <c r="N2081" s="30"/>
      <c r="O2081" s="30"/>
      <c r="P2081" s="30"/>
      <c r="Q2081" s="30"/>
      <c r="R2081" s="30"/>
      <c r="S2081" s="30"/>
      <c r="T2081" s="30"/>
      <c r="U2081" s="30"/>
      <c r="V2081" s="30"/>
      <c r="W2081" s="30"/>
      <c r="X2081" s="30"/>
      <c r="Y2081" s="30"/>
      <c r="Z2081" s="30"/>
      <c r="AA2081" s="30"/>
      <c r="AB2081" s="30"/>
      <c r="AC2081" s="30"/>
      <c r="AD2081" s="30"/>
      <c r="AE2081" s="30"/>
      <c r="AF2081" s="30"/>
      <c r="AG2081" s="30"/>
      <c r="AH2081" s="30"/>
      <c r="AI2081" s="30"/>
      <c r="AJ2081" s="30"/>
      <c r="AK2081" s="30"/>
      <c r="AL2081" s="30"/>
      <c r="AM2081" s="30"/>
      <c r="AN2081" s="30"/>
      <c r="AO2081" s="30"/>
      <c r="AP2081" s="30"/>
      <c r="AQ2081" s="30"/>
      <c r="AR2081" s="30"/>
      <c r="AS2081" s="30"/>
      <c r="AT2081" s="30"/>
      <c r="AU2081" s="30"/>
      <c r="AV2081" s="30"/>
      <c r="AW2081" s="30"/>
      <c r="AX2081" s="30" t="s">
        <v>326</v>
      </c>
      <c r="AY2081" s="30"/>
      <c r="AZ2081" s="30"/>
      <c r="BA2081" s="30" t="s">
        <v>711</v>
      </c>
      <c r="BB2081" s="30"/>
      <c r="BC2081" s="30"/>
      <c r="BD2081" s="30"/>
      <c r="BE2081" s="30"/>
      <c r="BF2081" s="30"/>
      <c r="BG2081" s="30"/>
      <c r="BH2081" s="30"/>
      <c r="BI2081" s="30"/>
      <c r="BJ2081" s="30"/>
      <c r="BK2081" s="30"/>
      <c r="BL2081" s="30"/>
      <c r="BM2081" s="30"/>
      <c r="BN2081" s="30"/>
      <c r="BO2081" s="30"/>
      <c r="BP2081" s="30"/>
      <c r="BQ2081" s="30"/>
      <c r="BR2081" s="30"/>
      <c r="BS2081" s="30"/>
      <c r="BT2081" s="30"/>
      <c r="BU2081" s="30"/>
      <c r="BV2081" s="30"/>
      <c r="BW2081" s="30"/>
      <c r="BX2081" s="30"/>
      <c r="BY2081" s="30"/>
      <c r="BZ2081" s="30"/>
      <c r="CA2081" s="30"/>
      <c r="CB2081" s="30"/>
      <c r="CC2081" s="30"/>
      <c r="CD2081" s="30"/>
      <c r="CE2081" s="30"/>
      <c r="CF2081" s="30"/>
      <c r="CG2081" s="30"/>
      <c r="CH2081" s="30"/>
      <c r="CI2081" s="30"/>
      <c r="CJ2081" s="30"/>
      <c r="CK2081" s="30"/>
      <c r="CL2081" s="30"/>
      <c r="CM2081" s="30" t="s">
        <v>1086</v>
      </c>
      <c r="CN2081" s="30"/>
      <c r="CO2081" s="30"/>
      <c r="CP2081" s="30"/>
      <c r="CQ2081" s="30"/>
      <c r="CR2081" s="30"/>
    </row>
    <row r="2082" spans="1:96" x14ac:dyDescent="0.25">
      <c r="A2082" s="30"/>
      <c r="B2082" s="30"/>
      <c r="C2082" s="30"/>
      <c r="D2082" s="30"/>
      <c r="E2082" s="30"/>
      <c r="F2082" s="30"/>
      <c r="G2082" s="30"/>
      <c r="H2082" s="30"/>
      <c r="I2082" s="30"/>
      <c r="J2082" s="30"/>
      <c r="K2082" s="30"/>
      <c r="L2082" s="30"/>
      <c r="M2082" s="30"/>
      <c r="N2082" s="30"/>
      <c r="O2082" s="30"/>
      <c r="P2082" s="30"/>
      <c r="Q2082" s="30"/>
      <c r="R2082" s="30"/>
      <c r="S2082" s="30"/>
      <c r="T2082" s="30"/>
      <c r="U2082" s="30"/>
      <c r="V2082" s="30"/>
      <c r="W2082" s="30"/>
      <c r="X2082" s="30"/>
      <c r="Y2082" s="30"/>
      <c r="Z2082" s="30"/>
      <c r="AA2082" s="30"/>
      <c r="AB2082" s="30"/>
      <c r="AC2082" s="30"/>
      <c r="AD2082" s="30"/>
      <c r="AE2082" s="30"/>
      <c r="AF2082" s="30"/>
      <c r="AG2082" s="30"/>
      <c r="AH2082" s="30"/>
      <c r="AI2082" s="30"/>
      <c r="AJ2082" s="30"/>
      <c r="AK2082" s="30"/>
      <c r="AL2082" s="30"/>
      <c r="AM2082" s="30"/>
      <c r="AN2082" s="30"/>
      <c r="AO2082" s="30"/>
      <c r="AP2082" s="30"/>
      <c r="AQ2082" s="30"/>
      <c r="AR2082" s="30"/>
      <c r="AS2082" s="30"/>
      <c r="AT2082" s="30"/>
      <c r="AU2082" s="30"/>
      <c r="AV2082" s="30"/>
      <c r="AW2082" s="30"/>
      <c r="AX2082" s="30" t="s">
        <v>336</v>
      </c>
      <c r="AY2082" s="30"/>
      <c r="AZ2082" s="30"/>
      <c r="BA2082" s="30" t="s">
        <v>733</v>
      </c>
      <c r="BB2082" s="30"/>
      <c r="BC2082" s="30"/>
      <c r="BD2082" s="30"/>
      <c r="BE2082" s="30"/>
      <c r="BF2082" s="30"/>
      <c r="BG2082" s="30"/>
      <c r="BH2082" s="30"/>
      <c r="BI2082" s="30"/>
      <c r="BJ2082" s="30"/>
      <c r="BK2082" s="30"/>
      <c r="BL2082" s="30"/>
      <c r="BM2082" s="30"/>
      <c r="BN2082" s="30"/>
      <c r="BO2082" s="30"/>
      <c r="BP2082" s="30"/>
      <c r="BQ2082" s="30"/>
      <c r="BR2082" s="30"/>
      <c r="BS2082" s="30"/>
      <c r="BT2082" s="30"/>
      <c r="BU2082" s="30"/>
      <c r="BV2082" s="30"/>
      <c r="BW2082" s="30"/>
      <c r="BX2082" s="30"/>
      <c r="BY2082" s="30"/>
      <c r="BZ2082" s="30"/>
      <c r="CA2082" s="30"/>
      <c r="CB2082" s="30"/>
      <c r="CC2082" s="30"/>
      <c r="CD2082" s="30"/>
      <c r="CE2082" s="30"/>
      <c r="CF2082" s="30"/>
      <c r="CG2082" s="30"/>
      <c r="CH2082" s="30"/>
      <c r="CI2082" s="30"/>
      <c r="CJ2082" s="30"/>
      <c r="CK2082" s="30"/>
      <c r="CL2082" s="30"/>
      <c r="CM2082" s="30" t="s">
        <v>1087</v>
      </c>
      <c r="CN2082" s="30"/>
      <c r="CO2082" s="30"/>
      <c r="CP2082" s="30"/>
      <c r="CQ2082" s="30"/>
      <c r="CR2082" s="30"/>
    </row>
    <row r="2083" spans="1:96" x14ac:dyDescent="0.25">
      <c r="A2083" s="30"/>
      <c r="B2083" s="30"/>
      <c r="C2083" s="30"/>
      <c r="D2083" s="30"/>
      <c r="E2083" s="30"/>
      <c r="F2083" s="30"/>
      <c r="G2083" s="30"/>
      <c r="H2083" s="30"/>
      <c r="I2083" s="30"/>
      <c r="J2083" s="30"/>
      <c r="K2083" s="30"/>
      <c r="L2083" s="30"/>
      <c r="M2083" s="30"/>
      <c r="N2083" s="30"/>
      <c r="O2083" s="30"/>
      <c r="P2083" s="30"/>
      <c r="Q2083" s="30"/>
      <c r="R2083" s="30"/>
      <c r="S2083" s="30"/>
      <c r="T2083" s="30"/>
      <c r="U2083" s="30"/>
      <c r="V2083" s="30"/>
      <c r="W2083" s="30"/>
      <c r="X2083" s="30"/>
      <c r="Y2083" s="30"/>
      <c r="Z2083" s="30"/>
      <c r="AA2083" s="30"/>
      <c r="AB2083" s="30"/>
      <c r="AC2083" s="30"/>
      <c r="AD2083" s="30"/>
      <c r="AE2083" s="30"/>
      <c r="AF2083" s="30"/>
      <c r="AG2083" s="30"/>
      <c r="AH2083" s="30"/>
      <c r="AI2083" s="30"/>
      <c r="AJ2083" s="30"/>
      <c r="AK2083" s="30"/>
      <c r="AL2083" s="30"/>
      <c r="AM2083" s="30"/>
      <c r="AN2083" s="30"/>
      <c r="AO2083" s="30"/>
      <c r="AP2083" s="30"/>
      <c r="AQ2083" s="30"/>
      <c r="AR2083" s="30"/>
      <c r="AS2083" s="30"/>
      <c r="AT2083" s="30"/>
      <c r="AU2083" s="30"/>
      <c r="AV2083" s="30"/>
      <c r="AW2083" s="30"/>
      <c r="AX2083" s="30" t="s">
        <v>353</v>
      </c>
      <c r="AY2083" s="30"/>
      <c r="AZ2083" s="30"/>
      <c r="BA2083" s="30" t="s">
        <v>787</v>
      </c>
      <c r="BB2083" s="30"/>
      <c r="BC2083" s="30"/>
      <c r="BD2083" s="30"/>
      <c r="BE2083" s="30"/>
      <c r="BF2083" s="30"/>
      <c r="BG2083" s="30"/>
      <c r="BH2083" s="30"/>
      <c r="BI2083" s="30"/>
      <c r="BJ2083" s="30"/>
      <c r="BK2083" s="30"/>
      <c r="BL2083" s="30"/>
      <c r="BM2083" s="30"/>
      <c r="BN2083" s="30"/>
      <c r="BO2083" s="30"/>
      <c r="BP2083" s="30"/>
      <c r="BQ2083" s="30"/>
      <c r="BR2083" s="30"/>
      <c r="BS2083" s="30"/>
      <c r="BT2083" s="30"/>
      <c r="BU2083" s="30"/>
      <c r="BV2083" s="30"/>
      <c r="BW2083" s="30"/>
      <c r="BX2083" s="30"/>
      <c r="BY2083" s="30"/>
      <c r="BZ2083" s="30"/>
      <c r="CA2083" s="30"/>
      <c r="CB2083" s="30"/>
      <c r="CC2083" s="30"/>
      <c r="CD2083" s="30"/>
      <c r="CE2083" s="30"/>
      <c r="CF2083" s="30"/>
      <c r="CG2083" s="30"/>
      <c r="CH2083" s="30"/>
      <c r="CI2083" s="30"/>
      <c r="CJ2083" s="30"/>
      <c r="CK2083" s="30"/>
      <c r="CL2083" s="30"/>
      <c r="CM2083" s="30" t="s">
        <v>1112</v>
      </c>
      <c r="CN2083" s="30"/>
      <c r="CO2083" s="30"/>
      <c r="CP2083" s="30"/>
      <c r="CQ2083" s="30"/>
      <c r="CR2083" s="30"/>
    </row>
    <row r="2084" spans="1:96" x14ac:dyDescent="0.25">
      <c r="A2084" s="30"/>
      <c r="B2084" s="30"/>
      <c r="C2084" s="30"/>
      <c r="D2084" s="30"/>
      <c r="E2084" s="30"/>
      <c r="F2084" s="30"/>
      <c r="G2084" s="30"/>
      <c r="H2084" s="30"/>
      <c r="I2084" s="30"/>
      <c r="J2084" s="30"/>
      <c r="K2084" s="30"/>
      <c r="L2084" s="30"/>
      <c r="M2084" s="30"/>
      <c r="N2084" s="30"/>
      <c r="O2084" s="30"/>
      <c r="P2084" s="30"/>
      <c r="Q2084" s="30"/>
      <c r="R2084" s="30"/>
      <c r="S2084" s="30"/>
      <c r="T2084" s="30"/>
      <c r="U2084" s="30"/>
      <c r="V2084" s="30"/>
      <c r="W2084" s="30"/>
      <c r="X2084" s="30"/>
      <c r="Y2084" s="30"/>
      <c r="Z2084" s="30"/>
      <c r="AA2084" s="30"/>
      <c r="AB2084" s="30"/>
      <c r="AC2084" s="30"/>
      <c r="AD2084" s="30"/>
      <c r="AE2084" s="30"/>
      <c r="AF2084" s="30"/>
      <c r="AG2084" s="30"/>
      <c r="AH2084" s="30"/>
      <c r="AI2084" s="30"/>
      <c r="AJ2084" s="30"/>
      <c r="AK2084" s="30"/>
      <c r="AL2084" s="30"/>
      <c r="AM2084" s="30"/>
      <c r="AN2084" s="30"/>
      <c r="AO2084" s="30"/>
      <c r="AP2084" s="30"/>
      <c r="AQ2084" s="30"/>
      <c r="AR2084" s="30"/>
      <c r="AS2084" s="30"/>
      <c r="AT2084" s="30"/>
      <c r="AU2084" s="30"/>
      <c r="AV2084" s="30"/>
      <c r="AW2084" s="30"/>
      <c r="AX2084" s="30" t="s">
        <v>404</v>
      </c>
      <c r="AY2084" s="30"/>
      <c r="AZ2084" s="30"/>
      <c r="BA2084" s="30" t="s">
        <v>788</v>
      </c>
      <c r="BB2084" s="30"/>
      <c r="BC2084" s="30"/>
      <c r="BD2084" s="30"/>
      <c r="BE2084" s="30"/>
      <c r="BF2084" s="30"/>
      <c r="BG2084" s="30"/>
      <c r="BH2084" s="30"/>
      <c r="BI2084" s="30"/>
      <c r="BJ2084" s="30"/>
      <c r="BK2084" s="30"/>
      <c r="BL2084" s="30"/>
      <c r="BM2084" s="30"/>
      <c r="BN2084" s="30"/>
      <c r="BO2084" s="30"/>
      <c r="BP2084" s="30"/>
      <c r="BQ2084" s="30"/>
      <c r="BR2084" s="30"/>
      <c r="BS2084" s="30"/>
      <c r="BT2084" s="30"/>
      <c r="BU2084" s="30"/>
      <c r="BV2084" s="30"/>
      <c r="BW2084" s="30"/>
      <c r="BX2084" s="30"/>
      <c r="BY2084" s="30"/>
      <c r="BZ2084" s="30"/>
      <c r="CA2084" s="30"/>
      <c r="CB2084" s="30"/>
      <c r="CC2084" s="30"/>
      <c r="CD2084" s="30"/>
      <c r="CE2084" s="30"/>
      <c r="CF2084" s="30"/>
      <c r="CG2084" s="30"/>
      <c r="CH2084" s="30"/>
      <c r="CI2084" s="30"/>
      <c r="CJ2084" s="30"/>
      <c r="CK2084" s="30"/>
      <c r="CL2084" s="30"/>
      <c r="CM2084" s="30" t="s">
        <v>1124</v>
      </c>
      <c r="CN2084" s="30"/>
      <c r="CO2084" s="30"/>
      <c r="CP2084" s="30"/>
      <c r="CQ2084" s="30"/>
      <c r="CR2084" s="30"/>
    </row>
    <row r="2085" spans="1:96" x14ac:dyDescent="0.25">
      <c r="A2085" s="30"/>
      <c r="B2085" s="30"/>
      <c r="C2085" s="30"/>
      <c r="D2085" s="30"/>
      <c r="E2085" s="30"/>
      <c r="F2085" s="30"/>
      <c r="G2085" s="30"/>
      <c r="H2085" s="30"/>
      <c r="I2085" s="30"/>
      <c r="J2085" s="30"/>
      <c r="K2085" s="30"/>
      <c r="L2085" s="30"/>
      <c r="M2085" s="30"/>
      <c r="N2085" s="30"/>
      <c r="O2085" s="30"/>
      <c r="P2085" s="30"/>
      <c r="Q2085" s="30"/>
      <c r="R2085" s="30"/>
      <c r="S2085" s="30"/>
      <c r="T2085" s="30"/>
      <c r="U2085" s="30"/>
      <c r="V2085" s="30"/>
      <c r="W2085" s="30"/>
      <c r="X2085" s="30"/>
      <c r="Y2085" s="30"/>
      <c r="Z2085" s="30"/>
      <c r="AA2085" s="30"/>
      <c r="AB2085" s="30"/>
      <c r="AC2085" s="30"/>
      <c r="AD2085" s="30"/>
      <c r="AE2085" s="30"/>
      <c r="AF2085" s="30"/>
      <c r="AG2085" s="30"/>
      <c r="AH2085" s="30"/>
      <c r="AI2085" s="30"/>
      <c r="AJ2085" s="30"/>
      <c r="AK2085" s="30"/>
      <c r="AL2085" s="30"/>
      <c r="AM2085" s="30"/>
      <c r="AN2085" s="30"/>
      <c r="AO2085" s="30"/>
      <c r="AP2085" s="30"/>
      <c r="AQ2085" s="30"/>
      <c r="AR2085" s="30"/>
      <c r="AS2085" s="30"/>
      <c r="AT2085" s="30"/>
      <c r="AU2085" s="30"/>
      <c r="AV2085" s="30"/>
      <c r="AW2085" s="30"/>
      <c r="AX2085" s="30" t="s">
        <v>408</v>
      </c>
      <c r="AY2085" s="30"/>
      <c r="AZ2085" s="30"/>
      <c r="BA2085" s="30" t="s">
        <v>797</v>
      </c>
      <c r="BB2085" s="30"/>
      <c r="BC2085" s="30"/>
      <c r="BD2085" s="30"/>
      <c r="BE2085" s="30"/>
      <c r="BF2085" s="30"/>
      <c r="BG2085" s="30"/>
      <c r="BH2085" s="30"/>
      <c r="BI2085" s="30"/>
      <c r="BJ2085" s="30"/>
      <c r="BK2085" s="30"/>
      <c r="BL2085" s="30"/>
      <c r="BM2085" s="30"/>
      <c r="BN2085" s="30"/>
      <c r="BO2085" s="30"/>
      <c r="BP2085" s="30"/>
      <c r="BQ2085" s="30"/>
      <c r="BR2085" s="30"/>
      <c r="BS2085" s="30"/>
      <c r="BT2085" s="30"/>
      <c r="BU2085" s="30"/>
      <c r="BV2085" s="30"/>
      <c r="BW2085" s="30"/>
      <c r="BX2085" s="30"/>
      <c r="BY2085" s="30"/>
      <c r="BZ2085" s="30"/>
      <c r="CA2085" s="30"/>
      <c r="CB2085" s="30"/>
      <c r="CC2085" s="30"/>
      <c r="CD2085" s="30"/>
      <c r="CE2085" s="30"/>
      <c r="CF2085" s="30"/>
      <c r="CG2085" s="30"/>
      <c r="CH2085" s="30"/>
      <c r="CI2085" s="30"/>
      <c r="CJ2085" s="30"/>
      <c r="CK2085" s="30"/>
      <c r="CL2085" s="30"/>
      <c r="CM2085" s="30" t="s">
        <v>1142</v>
      </c>
      <c r="CN2085" s="30"/>
      <c r="CO2085" s="30"/>
      <c r="CP2085" s="30"/>
      <c r="CQ2085" s="30"/>
      <c r="CR2085" s="30"/>
    </row>
    <row r="2086" spans="1:96" x14ac:dyDescent="0.25">
      <c r="A2086" s="30"/>
      <c r="B2086" s="30"/>
      <c r="C2086" s="30"/>
      <c r="D2086" s="30"/>
      <c r="E2086" s="30"/>
      <c r="F2086" s="30"/>
      <c r="G2086" s="30"/>
      <c r="H2086" s="30"/>
      <c r="I2086" s="30"/>
      <c r="J2086" s="30"/>
      <c r="K2086" s="30"/>
      <c r="L2086" s="30"/>
      <c r="M2086" s="30"/>
      <c r="N2086" s="30"/>
      <c r="O2086" s="30"/>
      <c r="P2086" s="30"/>
      <c r="Q2086" s="30"/>
      <c r="R2086" s="30"/>
      <c r="S2086" s="30"/>
      <c r="T2086" s="30"/>
      <c r="U2086" s="30"/>
      <c r="V2086" s="30"/>
      <c r="W2086" s="30"/>
      <c r="X2086" s="30"/>
      <c r="Y2086" s="30"/>
      <c r="Z2086" s="30"/>
      <c r="AA2086" s="30"/>
      <c r="AB2086" s="30"/>
      <c r="AC2086" s="30"/>
      <c r="AD2086" s="30"/>
      <c r="AE2086" s="30"/>
      <c r="AF2086" s="30"/>
      <c r="AG2086" s="30"/>
      <c r="AH2086" s="30"/>
      <c r="AI2086" s="30"/>
      <c r="AJ2086" s="30"/>
      <c r="AK2086" s="30"/>
      <c r="AL2086" s="30"/>
      <c r="AM2086" s="30"/>
      <c r="AN2086" s="30"/>
      <c r="AO2086" s="30"/>
      <c r="AP2086" s="30"/>
      <c r="AQ2086" s="30"/>
      <c r="AR2086" s="30"/>
      <c r="AS2086" s="30"/>
      <c r="AT2086" s="30"/>
      <c r="AU2086" s="30"/>
      <c r="AV2086" s="30"/>
      <c r="AW2086" s="30"/>
      <c r="AX2086" s="30" t="s">
        <v>418</v>
      </c>
      <c r="AY2086" s="30"/>
      <c r="AZ2086" s="30"/>
      <c r="BA2086" s="30" t="s">
        <v>917</v>
      </c>
      <c r="BB2086" s="30"/>
      <c r="BC2086" s="30"/>
      <c r="BD2086" s="30"/>
      <c r="BE2086" s="30"/>
      <c r="BF2086" s="30"/>
      <c r="BG2086" s="30"/>
      <c r="BH2086" s="30"/>
      <c r="BI2086" s="30"/>
      <c r="BJ2086" s="30"/>
      <c r="BK2086" s="30"/>
      <c r="BL2086" s="30"/>
      <c r="BM2086" s="30"/>
      <c r="BN2086" s="30"/>
      <c r="BO2086" s="30"/>
      <c r="BP2086" s="30"/>
      <c r="BQ2086" s="30"/>
      <c r="BR2086" s="30"/>
      <c r="BS2086" s="30"/>
      <c r="BT2086" s="30"/>
      <c r="BU2086" s="30"/>
      <c r="BV2086" s="30"/>
      <c r="BW2086" s="30"/>
      <c r="BX2086" s="30"/>
      <c r="BY2086" s="30"/>
      <c r="BZ2086" s="30"/>
      <c r="CA2086" s="30"/>
      <c r="CB2086" s="30"/>
      <c r="CC2086" s="30"/>
      <c r="CD2086" s="30"/>
      <c r="CE2086" s="30"/>
      <c r="CF2086" s="30"/>
      <c r="CG2086" s="30"/>
      <c r="CH2086" s="30"/>
      <c r="CI2086" s="30"/>
      <c r="CJ2086" s="30"/>
      <c r="CK2086" s="30"/>
      <c r="CL2086" s="30"/>
      <c r="CM2086" s="30" t="s">
        <v>1152</v>
      </c>
      <c r="CN2086" s="30"/>
      <c r="CO2086" s="30"/>
      <c r="CP2086" s="30"/>
      <c r="CQ2086" s="30"/>
      <c r="CR2086" s="30"/>
    </row>
    <row r="2087" spans="1:96" x14ac:dyDescent="0.25">
      <c r="A2087" s="30"/>
      <c r="B2087" s="30"/>
      <c r="C2087" s="30"/>
      <c r="D2087" s="30"/>
      <c r="E2087" s="30"/>
      <c r="F2087" s="30"/>
      <c r="G2087" s="30"/>
      <c r="H2087" s="30"/>
      <c r="I2087" s="30"/>
      <c r="J2087" s="30"/>
      <c r="K2087" s="30"/>
      <c r="L2087" s="30"/>
      <c r="M2087" s="30"/>
      <c r="N2087" s="30"/>
      <c r="O2087" s="30"/>
      <c r="P2087" s="30"/>
      <c r="Q2087" s="30"/>
      <c r="R2087" s="30"/>
      <c r="S2087" s="30"/>
      <c r="T2087" s="30"/>
      <c r="U2087" s="30"/>
      <c r="V2087" s="30"/>
      <c r="W2087" s="30"/>
      <c r="X2087" s="30"/>
      <c r="Y2087" s="30"/>
      <c r="Z2087" s="30"/>
      <c r="AA2087" s="30"/>
      <c r="AB2087" s="30"/>
      <c r="AC2087" s="30"/>
      <c r="AD2087" s="30"/>
      <c r="AE2087" s="30"/>
      <c r="AF2087" s="30"/>
      <c r="AG2087" s="30"/>
      <c r="AH2087" s="30"/>
      <c r="AI2087" s="30"/>
      <c r="AJ2087" s="30"/>
      <c r="AK2087" s="30"/>
      <c r="AL2087" s="30"/>
      <c r="AM2087" s="30"/>
      <c r="AN2087" s="30"/>
      <c r="AO2087" s="30"/>
      <c r="AP2087" s="30"/>
      <c r="AQ2087" s="30"/>
      <c r="AR2087" s="30"/>
      <c r="AS2087" s="30"/>
      <c r="AT2087" s="30"/>
      <c r="AU2087" s="30"/>
      <c r="AV2087" s="30"/>
      <c r="AW2087" s="30"/>
      <c r="AX2087" s="30" t="s">
        <v>419</v>
      </c>
      <c r="AY2087" s="30"/>
      <c r="AZ2087" s="30"/>
      <c r="BA2087" s="30" t="s">
        <v>3012</v>
      </c>
      <c r="BB2087" s="30"/>
      <c r="BC2087" s="30"/>
      <c r="BD2087" s="30"/>
      <c r="BE2087" s="30"/>
      <c r="BF2087" s="30"/>
      <c r="BG2087" s="30"/>
      <c r="BH2087" s="30"/>
      <c r="BI2087" s="30"/>
      <c r="BJ2087" s="30"/>
      <c r="BK2087" s="30"/>
      <c r="BL2087" s="30"/>
      <c r="BM2087" s="30"/>
      <c r="BN2087" s="30"/>
      <c r="BO2087" s="30"/>
      <c r="BP2087" s="30"/>
      <c r="BQ2087" s="30"/>
      <c r="BR2087" s="30"/>
      <c r="BS2087" s="30"/>
      <c r="BT2087" s="30"/>
      <c r="BU2087" s="30"/>
      <c r="BV2087" s="30"/>
      <c r="BW2087" s="30"/>
      <c r="BX2087" s="30"/>
      <c r="BY2087" s="30"/>
      <c r="BZ2087" s="30"/>
      <c r="CA2087" s="30"/>
      <c r="CB2087" s="30"/>
      <c r="CC2087" s="30"/>
      <c r="CD2087" s="30"/>
      <c r="CE2087" s="30"/>
      <c r="CF2087" s="30"/>
      <c r="CG2087" s="30"/>
      <c r="CH2087" s="30"/>
      <c r="CI2087" s="30"/>
      <c r="CJ2087" s="30"/>
      <c r="CK2087" s="30"/>
      <c r="CL2087" s="30"/>
      <c r="CM2087" s="30" t="s">
        <v>1153</v>
      </c>
      <c r="CN2087" s="30"/>
      <c r="CO2087" s="30"/>
      <c r="CP2087" s="30"/>
      <c r="CQ2087" s="30"/>
      <c r="CR2087" s="30"/>
    </row>
    <row r="2088" spans="1:96" x14ac:dyDescent="0.25">
      <c r="A2088" s="30"/>
      <c r="B2088" s="30"/>
      <c r="C2088" s="30"/>
      <c r="D2088" s="30"/>
      <c r="E2088" s="30"/>
      <c r="F2088" s="30"/>
      <c r="G2088" s="30"/>
      <c r="H2088" s="30"/>
      <c r="I2088" s="30"/>
      <c r="J2088" s="30"/>
      <c r="K2088" s="30"/>
      <c r="L2088" s="30"/>
      <c r="M2088" s="30"/>
      <c r="N2088" s="30"/>
      <c r="O2088" s="30"/>
      <c r="P2088" s="30"/>
      <c r="Q2088" s="30"/>
      <c r="R2088" s="30"/>
      <c r="S2088" s="30"/>
      <c r="T2088" s="30"/>
      <c r="U2088" s="30"/>
      <c r="V2088" s="30"/>
      <c r="W2088" s="30"/>
      <c r="X2088" s="30"/>
      <c r="Y2088" s="30"/>
      <c r="Z2088" s="30"/>
      <c r="AA2088" s="30"/>
      <c r="AB2088" s="30"/>
      <c r="AC2088" s="30"/>
      <c r="AD2088" s="30"/>
      <c r="AE2088" s="30"/>
      <c r="AF2088" s="30"/>
      <c r="AG2088" s="30"/>
      <c r="AH2088" s="30"/>
      <c r="AI2088" s="30"/>
      <c r="AJ2088" s="30"/>
      <c r="AK2088" s="30"/>
      <c r="AL2088" s="30"/>
      <c r="AM2088" s="30"/>
      <c r="AN2088" s="30"/>
      <c r="AO2088" s="30"/>
      <c r="AP2088" s="30"/>
      <c r="AQ2088" s="30"/>
      <c r="AR2088" s="30"/>
      <c r="AS2088" s="30"/>
      <c r="AT2088" s="30"/>
      <c r="AU2088" s="30"/>
      <c r="AV2088" s="30"/>
      <c r="AW2088" s="30"/>
      <c r="AX2088" s="30" t="s">
        <v>435</v>
      </c>
      <c r="AY2088" s="30"/>
      <c r="AZ2088" s="30"/>
      <c r="BA2088" s="30"/>
      <c r="BB2088" s="30"/>
      <c r="BC2088" s="30"/>
      <c r="BD2088" s="30"/>
      <c r="BE2088" s="30"/>
      <c r="BF2088" s="30"/>
      <c r="BG2088" s="30"/>
      <c r="BH2088" s="30"/>
      <c r="BI2088" s="30"/>
      <c r="BJ2088" s="30"/>
      <c r="BK2088" s="30"/>
      <c r="BL2088" s="30"/>
      <c r="BM2088" s="30"/>
      <c r="BN2088" s="30"/>
      <c r="BO2088" s="30"/>
      <c r="BP2088" s="30"/>
      <c r="BQ2088" s="30"/>
      <c r="BR2088" s="30"/>
      <c r="BS2088" s="30"/>
      <c r="BT2088" s="30"/>
      <c r="BU2088" s="30"/>
      <c r="BV2088" s="30"/>
      <c r="BW2088" s="30"/>
      <c r="BX2088" s="30"/>
      <c r="BY2088" s="30"/>
      <c r="BZ2088" s="30"/>
      <c r="CA2088" s="30"/>
      <c r="CB2088" s="30"/>
      <c r="CC2088" s="30"/>
      <c r="CD2088" s="30"/>
      <c r="CE2088" s="30"/>
      <c r="CF2088" s="30"/>
      <c r="CG2088" s="30"/>
      <c r="CH2088" s="30"/>
      <c r="CI2088" s="30"/>
      <c r="CJ2088" s="30"/>
      <c r="CK2088" s="30"/>
      <c r="CL2088" s="30"/>
      <c r="CM2088" s="30" t="s">
        <v>1168</v>
      </c>
      <c r="CN2088" s="30"/>
      <c r="CO2088" s="30"/>
      <c r="CP2088" s="30"/>
      <c r="CQ2088" s="30"/>
      <c r="CR2088" s="30"/>
    </row>
    <row r="2089" spans="1:96" x14ac:dyDescent="0.25">
      <c r="A2089" s="30"/>
      <c r="B2089" s="30"/>
      <c r="C2089" s="30"/>
      <c r="D2089" s="30"/>
      <c r="E2089" s="30"/>
      <c r="F2089" s="30"/>
      <c r="G2089" s="30"/>
      <c r="H2089" s="30"/>
      <c r="I2089" s="30"/>
      <c r="J2089" s="30"/>
      <c r="K2089" s="30"/>
      <c r="L2089" s="30"/>
      <c r="M2089" s="30"/>
      <c r="N2089" s="30"/>
      <c r="O2089" s="30"/>
      <c r="P2089" s="30"/>
      <c r="Q2089" s="30"/>
      <c r="R2089" s="30"/>
      <c r="S2089" s="30"/>
      <c r="T2089" s="30"/>
      <c r="U2089" s="30"/>
      <c r="V2089" s="30"/>
      <c r="W2089" s="30"/>
      <c r="X2089" s="30"/>
      <c r="Y2089" s="30"/>
      <c r="Z2089" s="30"/>
      <c r="AA2089" s="30"/>
      <c r="AB2089" s="30"/>
      <c r="AC2089" s="30"/>
      <c r="AD2089" s="30"/>
      <c r="AE2089" s="30"/>
      <c r="AF2089" s="30"/>
      <c r="AG2089" s="30"/>
      <c r="AH2089" s="30"/>
      <c r="AI2089" s="30"/>
      <c r="AJ2089" s="30"/>
      <c r="AK2089" s="30"/>
      <c r="AL2089" s="30"/>
      <c r="AM2089" s="30"/>
      <c r="AN2089" s="30"/>
      <c r="AO2089" s="30"/>
      <c r="AP2089" s="30"/>
      <c r="AQ2089" s="30"/>
      <c r="AR2089" s="30"/>
      <c r="AS2089" s="30"/>
      <c r="AT2089" s="30"/>
      <c r="AU2089" s="30"/>
      <c r="AV2089" s="30"/>
      <c r="AW2089" s="30"/>
      <c r="AX2089" s="30" t="s">
        <v>444</v>
      </c>
      <c r="AY2089" s="30"/>
      <c r="AZ2089" s="30"/>
      <c r="BA2089" s="30"/>
      <c r="BB2089" s="30"/>
      <c r="BC2089" s="30"/>
      <c r="BD2089" s="30"/>
      <c r="BE2089" s="30"/>
      <c r="BF2089" s="30"/>
      <c r="BG2089" s="30"/>
      <c r="BH2089" s="30"/>
      <c r="BI2089" s="30"/>
      <c r="BJ2089" s="30"/>
      <c r="BK2089" s="30"/>
      <c r="BL2089" s="30"/>
      <c r="BM2089" s="30"/>
      <c r="BN2089" s="30"/>
      <c r="BO2089" s="30"/>
      <c r="BP2089" s="30"/>
      <c r="BQ2089" s="30"/>
      <c r="BR2089" s="30"/>
      <c r="BS2089" s="30"/>
      <c r="BT2089" s="30"/>
      <c r="BU2089" s="30"/>
      <c r="BV2089" s="30"/>
      <c r="BW2089" s="30"/>
      <c r="BX2089" s="30"/>
      <c r="BY2089" s="30"/>
      <c r="BZ2089" s="30"/>
      <c r="CA2089" s="30"/>
      <c r="CB2089" s="30"/>
      <c r="CC2089" s="30"/>
      <c r="CD2089" s="30"/>
      <c r="CE2089" s="30"/>
      <c r="CF2089" s="30"/>
      <c r="CG2089" s="30"/>
      <c r="CH2089" s="30"/>
      <c r="CI2089" s="30"/>
      <c r="CJ2089" s="30"/>
      <c r="CK2089" s="30"/>
      <c r="CL2089" s="30"/>
      <c r="CM2089" s="30" t="s">
        <v>1174</v>
      </c>
      <c r="CN2089" s="30"/>
      <c r="CO2089" s="30"/>
      <c r="CP2089" s="30"/>
      <c r="CQ2089" s="30"/>
      <c r="CR2089" s="30"/>
    </row>
    <row r="2090" spans="1:96" x14ac:dyDescent="0.25">
      <c r="A2090" s="30"/>
      <c r="B2090" s="30"/>
      <c r="C2090" s="30"/>
      <c r="D2090" s="30"/>
      <c r="E2090" s="30"/>
      <c r="F2090" s="30"/>
      <c r="G2090" s="30"/>
      <c r="H2090" s="30"/>
      <c r="I2090" s="30"/>
      <c r="J2090" s="30"/>
      <c r="K2090" s="30"/>
      <c r="L2090" s="30"/>
      <c r="M2090" s="30"/>
      <c r="N2090" s="30"/>
      <c r="O2090" s="30"/>
      <c r="P2090" s="30"/>
      <c r="Q2090" s="30"/>
      <c r="R2090" s="30"/>
      <c r="S2090" s="30"/>
      <c r="T2090" s="30"/>
      <c r="U2090" s="30"/>
      <c r="V2090" s="30"/>
      <c r="W2090" s="30"/>
      <c r="X2090" s="30"/>
      <c r="Y2090" s="30"/>
      <c r="Z2090" s="30"/>
      <c r="AA2090" s="30"/>
      <c r="AB2090" s="30"/>
      <c r="AC2090" s="30"/>
      <c r="AD2090" s="30"/>
      <c r="AE2090" s="30"/>
      <c r="AF2090" s="30"/>
      <c r="AG2090" s="30"/>
      <c r="AH2090" s="30"/>
      <c r="AI2090" s="30"/>
      <c r="AJ2090" s="30"/>
      <c r="AK2090" s="30"/>
      <c r="AL2090" s="30"/>
      <c r="AM2090" s="30"/>
      <c r="AN2090" s="30"/>
      <c r="AO2090" s="30"/>
      <c r="AP2090" s="30"/>
      <c r="AQ2090" s="30"/>
      <c r="AR2090" s="30"/>
      <c r="AS2090" s="30"/>
      <c r="AT2090" s="30"/>
      <c r="AU2090" s="30"/>
      <c r="AV2090" s="30"/>
      <c r="AW2090" s="30"/>
      <c r="AX2090" s="30" t="s">
        <v>445</v>
      </c>
      <c r="AY2090" s="30"/>
      <c r="AZ2090" s="30"/>
      <c r="BA2090" s="30"/>
      <c r="BB2090" s="30"/>
      <c r="BC2090" s="30"/>
      <c r="BD2090" s="30"/>
      <c r="BE2090" s="30"/>
      <c r="BF2090" s="30"/>
      <c r="BG2090" s="30"/>
      <c r="BH2090" s="30"/>
      <c r="BI2090" s="30"/>
      <c r="BJ2090" s="30"/>
      <c r="BK2090" s="30"/>
      <c r="BL2090" s="30"/>
      <c r="BM2090" s="30"/>
      <c r="BN2090" s="30"/>
      <c r="BO2090" s="30"/>
      <c r="BP2090" s="30"/>
      <c r="BQ2090" s="30"/>
      <c r="BR2090" s="30"/>
      <c r="BS2090" s="30"/>
      <c r="BT2090" s="30"/>
      <c r="BU2090" s="30"/>
      <c r="BV2090" s="30"/>
      <c r="BW2090" s="30"/>
      <c r="BX2090" s="30"/>
      <c r="BY2090" s="30"/>
      <c r="BZ2090" s="30"/>
      <c r="CA2090" s="30"/>
      <c r="CB2090" s="30"/>
      <c r="CC2090" s="30"/>
      <c r="CD2090" s="30"/>
      <c r="CE2090" s="30"/>
      <c r="CF2090" s="30"/>
      <c r="CG2090" s="30"/>
      <c r="CH2090" s="30"/>
      <c r="CI2090" s="30"/>
      <c r="CJ2090" s="30"/>
      <c r="CK2090" s="30"/>
      <c r="CL2090" s="30"/>
      <c r="CM2090" s="30" t="s">
        <v>1179</v>
      </c>
      <c r="CN2090" s="30"/>
      <c r="CO2090" s="30"/>
      <c r="CP2090" s="30"/>
      <c r="CQ2090" s="30"/>
      <c r="CR2090" s="30"/>
    </row>
    <row r="2091" spans="1:96" x14ac:dyDescent="0.25">
      <c r="A2091" s="30"/>
      <c r="B2091" s="30"/>
      <c r="C2091" s="30"/>
      <c r="D2091" s="30"/>
      <c r="E2091" s="30"/>
      <c r="F2091" s="30"/>
      <c r="G2091" s="30"/>
      <c r="H2091" s="30"/>
      <c r="I2091" s="30"/>
      <c r="J2091" s="30"/>
      <c r="K2091" s="30"/>
      <c r="L2091" s="30"/>
      <c r="M2091" s="30"/>
      <c r="N2091" s="30"/>
      <c r="O2091" s="30"/>
      <c r="P2091" s="30"/>
      <c r="Q2091" s="30"/>
      <c r="R2091" s="30"/>
      <c r="S2091" s="30"/>
      <c r="T2091" s="30"/>
      <c r="U2091" s="30"/>
      <c r="V2091" s="30"/>
      <c r="W2091" s="30"/>
      <c r="X2091" s="30"/>
      <c r="Y2091" s="30"/>
      <c r="Z2091" s="30"/>
      <c r="AA2091" s="30"/>
      <c r="AB2091" s="30"/>
      <c r="AC2091" s="30"/>
      <c r="AD2091" s="30"/>
      <c r="AE2091" s="30"/>
      <c r="AF2091" s="30"/>
      <c r="AG2091" s="30"/>
      <c r="AH2091" s="30"/>
      <c r="AI2091" s="30"/>
      <c r="AJ2091" s="30"/>
      <c r="AK2091" s="30"/>
      <c r="AL2091" s="30"/>
      <c r="AM2091" s="30"/>
      <c r="AN2091" s="30"/>
      <c r="AO2091" s="30"/>
      <c r="AP2091" s="30"/>
      <c r="AQ2091" s="30"/>
      <c r="AR2091" s="30"/>
      <c r="AS2091" s="30"/>
      <c r="AT2091" s="30"/>
      <c r="AU2091" s="30"/>
      <c r="AV2091" s="30"/>
      <c r="AW2091" s="30"/>
      <c r="AX2091" s="30" t="s">
        <v>446</v>
      </c>
      <c r="AY2091" s="30"/>
      <c r="AZ2091" s="30"/>
      <c r="BA2091" s="30"/>
      <c r="BB2091" s="30"/>
      <c r="BC2091" s="30"/>
      <c r="BD2091" s="30"/>
      <c r="BE2091" s="30"/>
      <c r="BF2091" s="30"/>
      <c r="BG2091" s="30"/>
      <c r="BH2091" s="30"/>
      <c r="BI2091" s="30"/>
      <c r="BJ2091" s="30"/>
      <c r="BK2091" s="30"/>
      <c r="BL2091" s="30"/>
      <c r="BM2091" s="30"/>
      <c r="BN2091" s="30"/>
      <c r="BO2091" s="30"/>
      <c r="BP2091" s="30"/>
      <c r="BQ2091" s="30"/>
      <c r="BR2091" s="30"/>
      <c r="BS2091" s="30"/>
      <c r="BT2091" s="30"/>
      <c r="BU2091" s="30"/>
      <c r="BV2091" s="30"/>
      <c r="BW2091" s="30"/>
      <c r="BX2091" s="30"/>
      <c r="BY2091" s="30"/>
      <c r="BZ2091" s="30"/>
      <c r="CA2091" s="30"/>
      <c r="CB2091" s="30"/>
      <c r="CC2091" s="30"/>
      <c r="CD2091" s="30"/>
      <c r="CE2091" s="30"/>
      <c r="CF2091" s="30"/>
      <c r="CG2091" s="30"/>
      <c r="CH2091" s="30"/>
      <c r="CI2091" s="30"/>
      <c r="CJ2091" s="30"/>
      <c r="CK2091" s="30"/>
      <c r="CL2091" s="30"/>
      <c r="CM2091" s="30" t="s">
        <v>1186</v>
      </c>
      <c r="CN2091" s="30"/>
      <c r="CO2091" s="30"/>
      <c r="CP2091" s="30"/>
      <c r="CQ2091" s="30"/>
      <c r="CR2091" s="30"/>
    </row>
    <row r="2092" spans="1:96" x14ac:dyDescent="0.25">
      <c r="A2092" s="30"/>
      <c r="B2092" s="30"/>
      <c r="C2092" s="30"/>
      <c r="D2092" s="30"/>
      <c r="E2092" s="30"/>
      <c r="F2092" s="30"/>
      <c r="G2092" s="30"/>
      <c r="H2092" s="30"/>
      <c r="I2092" s="30"/>
      <c r="J2092" s="30"/>
      <c r="K2092" s="30"/>
      <c r="L2092" s="30"/>
      <c r="M2092" s="30"/>
      <c r="N2092" s="30"/>
      <c r="O2092" s="30"/>
      <c r="P2092" s="30"/>
      <c r="Q2092" s="30"/>
      <c r="R2092" s="30"/>
      <c r="S2092" s="30"/>
      <c r="T2092" s="30"/>
      <c r="U2092" s="30"/>
      <c r="V2092" s="30"/>
      <c r="W2092" s="30"/>
      <c r="X2092" s="30"/>
      <c r="Y2092" s="30"/>
      <c r="Z2092" s="30"/>
      <c r="AA2092" s="30"/>
      <c r="AB2092" s="30"/>
      <c r="AC2092" s="30"/>
      <c r="AD2092" s="30"/>
      <c r="AE2092" s="30"/>
      <c r="AF2092" s="30"/>
      <c r="AG2092" s="30"/>
      <c r="AH2092" s="30"/>
      <c r="AI2092" s="30"/>
      <c r="AJ2092" s="30"/>
      <c r="AK2092" s="30"/>
      <c r="AL2092" s="30"/>
      <c r="AM2092" s="30"/>
      <c r="AN2092" s="30"/>
      <c r="AO2092" s="30"/>
      <c r="AP2092" s="30"/>
      <c r="AQ2092" s="30"/>
      <c r="AR2092" s="30"/>
      <c r="AS2092" s="30"/>
      <c r="AT2092" s="30"/>
      <c r="AU2092" s="30"/>
      <c r="AV2092" s="30"/>
      <c r="AW2092" s="30"/>
      <c r="AX2092" s="30" t="s">
        <v>449</v>
      </c>
      <c r="AY2092" s="30"/>
      <c r="AZ2092" s="30"/>
      <c r="BA2092" s="30"/>
      <c r="BB2092" s="30"/>
      <c r="BC2092" s="30"/>
      <c r="BD2092" s="30"/>
      <c r="BE2092" s="30"/>
      <c r="BF2092" s="30"/>
      <c r="BG2092" s="30"/>
      <c r="BH2092" s="30"/>
      <c r="BI2092" s="30"/>
      <c r="BJ2092" s="30"/>
      <c r="BK2092" s="30"/>
      <c r="BL2092" s="30"/>
      <c r="BM2092" s="30"/>
      <c r="BN2092" s="30"/>
      <c r="BO2092" s="30"/>
      <c r="BP2092" s="30"/>
      <c r="BQ2092" s="30"/>
      <c r="BR2092" s="30"/>
      <c r="BS2092" s="30"/>
      <c r="BT2092" s="30"/>
      <c r="BU2092" s="30"/>
      <c r="BV2092" s="30"/>
      <c r="BW2092" s="30"/>
      <c r="BX2092" s="30"/>
      <c r="BY2092" s="30"/>
      <c r="BZ2092" s="30"/>
      <c r="CA2092" s="30"/>
      <c r="CB2092" s="30"/>
      <c r="CC2092" s="30"/>
      <c r="CD2092" s="30"/>
      <c r="CE2092" s="30"/>
      <c r="CF2092" s="30"/>
      <c r="CG2092" s="30"/>
      <c r="CH2092" s="30"/>
      <c r="CI2092" s="30"/>
      <c r="CJ2092" s="30"/>
      <c r="CK2092" s="30"/>
      <c r="CL2092" s="30"/>
      <c r="CM2092" s="30" t="s">
        <v>1187</v>
      </c>
      <c r="CN2092" s="30"/>
      <c r="CO2092" s="30"/>
      <c r="CP2092" s="30"/>
      <c r="CQ2092" s="30"/>
      <c r="CR2092" s="30"/>
    </row>
    <row r="2093" spans="1:96" x14ac:dyDescent="0.25">
      <c r="A2093" s="30"/>
      <c r="B2093" s="30"/>
      <c r="C2093" s="30"/>
      <c r="D2093" s="30"/>
      <c r="E2093" s="30"/>
      <c r="F2093" s="30"/>
      <c r="G2093" s="30"/>
      <c r="H2093" s="30"/>
      <c r="I2093" s="30"/>
      <c r="J2093" s="30"/>
      <c r="K2093" s="30"/>
      <c r="L2093" s="30"/>
      <c r="M2093" s="30"/>
      <c r="N2093" s="30"/>
      <c r="O2093" s="30"/>
      <c r="P2093" s="30"/>
      <c r="Q2093" s="30"/>
      <c r="R2093" s="30"/>
      <c r="S2093" s="30"/>
      <c r="T2093" s="30"/>
      <c r="U2093" s="30"/>
      <c r="V2093" s="30"/>
      <c r="W2093" s="30"/>
      <c r="X2093" s="30"/>
      <c r="Y2093" s="30"/>
      <c r="Z2093" s="30"/>
      <c r="AA2093" s="30"/>
      <c r="AB2093" s="30"/>
      <c r="AC2093" s="30"/>
      <c r="AD2093" s="30"/>
      <c r="AE2093" s="30"/>
      <c r="AF2093" s="30"/>
      <c r="AG2093" s="30"/>
      <c r="AH2093" s="30"/>
      <c r="AI2093" s="30"/>
      <c r="AJ2093" s="30"/>
      <c r="AK2093" s="30"/>
      <c r="AL2093" s="30"/>
      <c r="AM2093" s="30"/>
      <c r="AN2093" s="30"/>
      <c r="AO2093" s="30"/>
      <c r="AP2093" s="30"/>
      <c r="AQ2093" s="30"/>
      <c r="AR2093" s="30"/>
      <c r="AS2093" s="30"/>
      <c r="AT2093" s="30"/>
      <c r="AU2093" s="30"/>
      <c r="AV2093" s="30"/>
      <c r="AW2093" s="30"/>
      <c r="AX2093" s="30" t="s">
        <v>454</v>
      </c>
      <c r="AY2093" s="30"/>
      <c r="AZ2093" s="30"/>
      <c r="BA2093" s="30"/>
      <c r="BB2093" s="30"/>
      <c r="BC2093" s="30"/>
      <c r="BD2093" s="30"/>
      <c r="BE2093" s="30"/>
      <c r="BF2093" s="30"/>
      <c r="BG2093" s="30"/>
      <c r="BH2093" s="30"/>
      <c r="BI2093" s="30"/>
      <c r="BJ2093" s="30"/>
      <c r="BK2093" s="30"/>
      <c r="BL2093" s="30"/>
      <c r="BM2093" s="30"/>
      <c r="BN2093" s="30"/>
      <c r="BO2093" s="30"/>
      <c r="BP2093" s="30"/>
      <c r="BQ2093" s="30"/>
      <c r="BR2093" s="30"/>
      <c r="BS2093" s="30"/>
      <c r="BT2093" s="30"/>
      <c r="BU2093" s="30"/>
      <c r="BV2093" s="30"/>
      <c r="BW2093" s="30"/>
      <c r="BX2093" s="30"/>
      <c r="BY2093" s="30"/>
      <c r="BZ2093" s="30"/>
      <c r="CA2093" s="30"/>
      <c r="CB2093" s="30"/>
      <c r="CC2093" s="30"/>
      <c r="CD2093" s="30"/>
      <c r="CE2093" s="30"/>
      <c r="CF2093" s="30"/>
      <c r="CG2093" s="30"/>
      <c r="CH2093" s="30"/>
      <c r="CI2093" s="30"/>
      <c r="CJ2093" s="30"/>
      <c r="CK2093" s="30"/>
      <c r="CL2093" s="30"/>
      <c r="CM2093" s="30" t="s">
        <v>1202</v>
      </c>
      <c r="CN2093" s="30"/>
      <c r="CO2093" s="30"/>
      <c r="CP2093" s="30"/>
      <c r="CQ2093" s="30"/>
      <c r="CR2093" s="30"/>
    </row>
    <row r="2094" spans="1:96" x14ac:dyDescent="0.25">
      <c r="A2094" s="30"/>
      <c r="B2094" s="30"/>
      <c r="C2094" s="30"/>
      <c r="D2094" s="30"/>
      <c r="E2094" s="30"/>
      <c r="F2094" s="30"/>
      <c r="G2094" s="30"/>
      <c r="H2094" s="30"/>
      <c r="I2094" s="30"/>
      <c r="J2094" s="30"/>
      <c r="K2094" s="30"/>
      <c r="L2094" s="30"/>
      <c r="M2094" s="30"/>
      <c r="N2094" s="30"/>
      <c r="O2094" s="30"/>
      <c r="P2094" s="30"/>
      <c r="Q2094" s="30"/>
      <c r="R2094" s="30"/>
      <c r="S2094" s="30"/>
      <c r="T2094" s="30"/>
      <c r="U2094" s="30"/>
      <c r="V2094" s="30"/>
      <c r="W2094" s="30"/>
      <c r="X2094" s="30"/>
      <c r="Y2094" s="30"/>
      <c r="Z2094" s="30"/>
      <c r="AA2094" s="30"/>
      <c r="AB2094" s="30"/>
      <c r="AC2094" s="30"/>
      <c r="AD2094" s="30"/>
      <c r="AE2094" s="30"/>
      <c r="AF2094" s="30"/>
      <c r="AG2094" s="30"/>
      <c r="AH2094" s="30"/>
      <c r="AI2094" s="30"/>
      <c r="AJ2094" s="30"/>
      <c r="AK2094" s="30"/>
      <c r="AL2094" s="30"/>
      <c r="AM2094" s="30"/>
      <c r="AN2094" s="30"/>
      <c r="AO2094" s="30"/>
      <c r="AP2094" s="30"/>
      <c r="AQ2094" s="30"/>
      <c r="AR2094" s="30"/>
      <c r="AS2094" s="30"/>
      <c r="AT2094" s="30"/>
      <c r="AU2094" s="30"/>
      <c r="AV2094" s="30"/>
      <c r="AW2094" s="30"/>
      <c r="AX2094" s="30" t="s">
        <v>1069</v>
      </c>
      <c r="AY2094" s="30"/>
      <c r="AZ2094" s="30"/>
      <c r="BA2094" s="30"/>
      <c r="BB2094" s="30"/>
      <c r="BC2094" s="30"/>
      <c r="BD2094" s="30"/>
      <c r="BE2094" s="30"/>
      <c r="BF2094" s="30"/>
      <c r="BG2094" s="30"/>
      <c r="BH2094" s="30"/>
      <c r="BI2094" s="30"/>
      <c r="BJ2094" s="30"/>
      <c r="BK2094" s="30"/>
      <c r="BL2094" s="30"/>
      <c r="BM2094" s="30"/>
      <c r="BN2094" s="30"/>
      <c r="BO2094" s="30"/>
      <c r="BP2094" s="30"/>
      <c r="BQ2094" s="30"/>
      <c r="BR2094" s="30"/>
      <c r="BS2094" s="30"/>
      <c r="BT2094" s="30"/>
      <c r="BU2094" s="30"/>
      <c r="BV2094" s="30"/>
      <c r="BW2094" s="30"/>
      <c r="BX2094" s="30"/>
      <c r="BY2094" s="30"/>
      <c r="BZ2094" s="30"/>
      <c r="CA2094" s="30"/>
      <c r="CB2094" s="30"/>
      <c r="CC2094" s="30"/>
      <c r="CD2094" s="30"/>
      <c r="CE2094" s="30"/>
      <c r="CF2094" s="30"/>
      <c r="CG2094" s="30"/>
      <c r="CH2094" s="30"/>
      <c r="CI2094" s="30"/>
      <c r="CJ2094" s="30"/>
      <c r="CK2094" s="30"/>
      <c r="CL2094" s="30"/>
      <c r="CM2094" s="30" t="s">
        <v>1203</v>
      </c>
      <c r="CN2094" s="30"/>
      <c r="CO2094" s="30"/>
      <c r="CP2094" s="30"/>
      <c r="CQ2094" s="30"/>
      <c r="CR2094" s="30"/>
    </row>
    <row r="2095" spans="1:96" x14ac:dyDescent="0.25">
      <c r="A2095" s="30"/>
      <c r="B2095" s="30"/>
      <c r="C2095" s="30"/>
      <c r="D2095" s="30"/>
      <c r="E2095" s="30"/>
      <c r="F2095" s="30"/>
      <c r="G2095" s="30"/>
      <c r="H2095" s="30"/>
      <c r="I2095" s="30"/>
      <c r="J2095" s="30"/>
      <c r="K2095" s="30"/>
      <c r="L2095" s="30"/>
      <c r="M2095" s="30"/>
      <c r="N2095" s="30"/>
      <c r="O2095" s="30"/>
      <c r="P2095" s="30"/>
      <c r="Q2095" s="30"/>
      <c r="R2095" s="30"/>
      <c r="S2095" s="30"/>
      <c r="T2095" s="30"/>
      <c r="U2095" s="30"/>
      <c r="V2095" s="30"/>
      <c r="W2095" s="30"/>
      <c r="X2095" s="30"/>
      <c r="Y2095" s="30"/>
      <c r="Z2095" s="30"/>
      <c r="AA2095" s="30"/>
      <c r="AB2095" s="30"/>
      <c r="AC2095" s="30"/>
      <c r="AD2095" s="30"/>
      <c r="AE2095" s="30"/>
      <c r="AF2095" s="30"/>
      <c r="AG2095" s="30"/>
      <c r="AH2095" s="30"/>
      <c r="AI2095" s="30"/>
      <c r="AJ2095" s="30"/>
      <c r="AK2095" s="30"/>
      <c r="AL2095" s="30"/>
      <c r="AM2095" s="30"/>
      <c r="AN2095" s="30"/>
      <c r="AO2095" s="30"/>
      <c r="AP2095" s="30"/>
      <c r="AQ2095" s="30"/>
      <c r="AR2095" s="30"/>
      <c r="AS2095" s="30"/>
      <c r="AT2095" s="30"/>
      <c r="AU2095" s="30"/>
      <c r="AV2095" s="30"/>
      <c r="AW2095" s="30"/>
      <c r="AX2095" s="30" t="s">
        <v>1070</v>
      </c>
      <c r="AY2095" s="30"/>
      <c r="AZ2095" s="30"/>
      <c r="BA2095" s="30"/>
      <c r="BB2095" s="30"/>
      <c r="BC2095" s="30"/>
      <c r="BD2095" s="30"/>
      <c r="BE2095" s="30"/>
      <c r="BF2095" s="30"/>
      <c r="BG2095" s="30"/>
      <c r="BH2095" s="30"/>
      <c r="BI2095" s="30"/>
      <c r="BJ2095" s="30"/>
      <c r="BK2095" s="30"/>
      <c r="BL2095" s="30"/>
      <c r="BM2095" s="30"/>
      <c r="BN2095" s="30"/>
      <c r="BO2095" s="30"/>
      <c r="BP2095" s="30"/>
      <c r="BQ2095" s="30"/>
      <c r="BR2095" s="30"/>
      <c r="BS2095" s="30"/>
      <c r="BT2095" s="30"/>
      <c r="BU2095" s="30"/>
      <c r="BV2095" s="30"/>
      <c r="BW2095" s="30"/>
      <c r="BX2095" s="30"/>
      <c r="BY2095" s="30"/>
      <c r="BZ2095" s="30"/>
      <c r="CA2095" s="30"/>
      <c r="CB2095" s="30"/>
      <c r="CC2095" s="30"/>
      <c r="CD2095" s="30"/>
      <c r="CE2095" s="30"/>
      <c r="CF2095" s="30"/>
      <c r="CG2095" s="30"/>
      <c r="CH2095" s="30"/>
      <c r="CI2095" s="30"/>
      <c r="CJ2095" s="30"/>
      <c r="CK2095" s="30"/>
      <c r="CL2095" s="30"/>
      <c r="CM2095" s="30" t="s">
        <v>1219</v>
      </c>
      <c r="CN2095" s="30"/>
      <c r="CO2095" s="30"/>
      <c r="CP2095" s="30"/>
      <c r="CQ2095" s="30"/>
      <c r="CR2095" s="30"/>
    </row>
    <row r="2096" spans="1:96" x14ac:dyDescent="0.25">
      <c r="A2096" s="30"/>
      <c r="B2096" s="30"/>
      <c r="C2096" s="30"/>
      <c r="D2096" s="30"/>
      <c r="E2096" s="30"/>
      <c r="F2096" s="30"/>
      <c r="G2096" s="30"/>
      <c r="H2096" s="30"/>
      <c r="I2096" s="30"/>
      <c r="J2096" s="30"/>
      <c r="K2096" s="30"/>
      <c r="L2096" s="30"/>
      <c r="M2096" s="30"/>
      <c r="N2096" s="30"/>
      <c r="O2096" s="30"/>
      <c r="P2096" s="30"/>
      <c r="Q2096" s="30"/>
      <c r="R2096" s="30"/>
      <c r="S2096" s="30"/>
      <c r="T2096" s="30"/>
      <c r="U2096" s="30"/>
      <c r="V2096" s="30"/>
      <c r="W2096" s="30"/>
      <c r="X2096" s="30"/>
      <c r="Y2096" s="30"/>
      <c r="Z2096" s="30"/>
      <c r="AA2096" s="30"/>
      <c r="AB2096" s="30"/>
      <c r="AC2096" s="30"/>
      <c r="AD2096" s="30"/>
      <c r="AE2096" s="30"/>
      <c r="AF2096" s="30"/>
      <c r="AG2096" s="30"/>
      <c r="AH2096" s="30"/>
      <c r="AI2096" s="30"/>
      <c r="AJ2096" s="30"/>
      <c r="AK2096" s="30"/>
      <c r="AL2096" s="30"/>
      <c r="AM2096" s="30"/>
      <c r="AN2096" s="30"/>
      <c r="AO2096" s="30"/>
      <c r="AP2096" s="30"/>
      <c r="AQ2096" s="30"/>
      <c r="AR2096" s="30"/>
      <c r="AS2096" s="30"/>
      <c r="AT2096" s="30"/>
      <c r="AU2096" s="30"/>
      <c r="AV2096" s="30"/>
      <c r="AW2096" s="30"/>
      <c r="AX2096" s="30" t="s">
        <v>1109</v>
      </c>
      <c r="AY2096" s="30"/>
      <c r="AZ2096" s="30"/>
      <c r="BA2096" s="30"/>
      <c r="BB2096" s="30"/>
      <c r="BC2096" s="30"/>
      <c r="BD2096" s="30"/>
      <c r="BE2096" s="30"/>
      <c r="BF2096" s="30"/>
      <c r="BG2096" s="30"/>
      <c r="BH2096" s="30"/>
      <c r="BI2096" s="30"/>
      <c r="BJ2096" s="30"/>
      <c r="BK2096" s="30"/>
      <c r="BL2096" s="30"/>
      <c r="BM2096" s="30"/>
      <c r="BN2096" s="30"/>
      <c r="BO2096" s="30"/>
      <c r="BP2096" s="30"/>
      <c r="BQ2096" s="30"/>
      <c r="BR2096" s="30"/>
      <c r="BS2096" s="30"/>
      <c r="BT2096" s="30"/>
      <c r="BU2096" s="30"/>
      <c r="BV2096" s="30"/>
      <c r="BW2096" s="30"/>
      <c r="BX2096" s="30"/>
      <c r="BY2096" s="30"/>
      <c r="BZ2096" s="30"/>
      <c r="CA2096" s="30"/>
      <c r="CB2096" s="30"/>
      <c r="CC2096" s="30"/>
      <c r="CD2096" s="30"/>
      <c r="CE2096" s="30"/>
      <c r="CF2096" s="30"/>
      <c r="CG2096" s="30"/>
      <c r="CH2096" s="30"/>
      <c r="CI2096" s="30"/>
      <c r="CJ2096" s="30"/>
      <c r="CK2096" s="30"/>
      <c r="CL2096" s="30"/>
      <c r="CM2096" s="30" t="s">
        <v>1241</v>
      </c>
      <c r="CN2096" s="30"/>
      <c r="CO2096" s="30"/>
      <c r="CP2096" s="30"/>
      <c r="CQ2096" s="30"/>
      <c r="CR2096" s="30"/>
    </row>
    <row r="2097" spans="1:96" x14ac:dyDescent="0.25">
      <c r="A2097" s="30"/>
      <c r="B2097" s="30"/>
      <c r="C2097" s="30"/>
      <c r="D2097" s="30"/>
      <c r="E2097" s="30"/>
      <c r="F2097" s="30"/>
      <c r="G2097" s="30"/>
      <c r="H2097" s="30"/>
      <c r="I2097" s="30"/>
      <c r="J2097" s="30"/>
      <c r="K2097" s="30"/>
      <c r="L2097" s="30"/>
      <c r="M2097" s="30"/>
      <c r="N2097" s="30"/>
      <c r="O2097" s="30"/>
      <c r="P2097" s="30"/>
      <c r="Q2097" s="30"/>
      <c r="R2097" s="30"/>
      <c r="S2097" s="30"/>
      <c r="T2097" s="30"/>
      <c r="U2097" s="30"/>
      <c r="V2097" s="30"/>
      <c r="W2097" s="30"/>
      <c r="X2097" s="30"/>
      <c r="Y2097" s="30"/>
      <c r="Z2097" s="30"/>
      <c r="AA2097" s="30"/>
      <c r="AB2097" s="30"/>
      <c r="AC2097" s="30"/>
      <c r="AD2097" s="30"/>
      <c r="AE2097" s="30"/>
      <c r="AF2097" s="30"/>
      <c r="AG2097" s="30"/>
      <c r="AH2097" s="30"/>
      <c r="AI2097" s="30"/>
      <c r="AJ2097" s="30"/>
      <c r="AK2097" s="30"/>
      <c r="AL2097" s="30"/>
      <c r="AM2097" s="30"/>
      <c r="AN2097" s="30"/>
      <c r="AO2097" s="30"/>
      <c r="AP2097" s="30"/>
      <c r="AQ2097" s="30"/>
      <c r="AR2097" s="30"/>
      <c r="AS2097" s="30"/>
      <c r="AT2097" s="30"/>
      <c r="AU2097" s="30"/>
      <c r="AV2097" s="30"/>
      <c r="AW2097" s="30"/>
      <c r="AX2097" s="30" t="s">
        <v>1116</v>
      </c>
      <c r="AY2097" s="30"/>
      <c r="AZ2097" s="30"/>
      <c r="BA2097" s="30"/>
      <c r="BB2097" s="30"/>
      <c r="BC2097" s="30"/>
      <c r="BD2097" s="30"/>
      <c r="BE2097" s="30"/>
      <c r="BF2097" s="30"/>
      <c r="BG2097" s="30"/>
      <c r="BH2097" s="30"/>
      <c r="BI2097" s="30"/>
      <c r="BJ2097" s="30"/>
      <c r="BK2097" s="30"/>
      <c r="BL2097" s="30"/>
      <c r="BM2097" s="30"/>
      <c r="BN2097" s="30"/>
      <c r="BO2097" s="30"/>
      <c r="BP2097" s="30"/>
      <c r="BQ2097" s="30"/>
      <c r="BR2097" s="30"/>
      <c r="BS2097" s="30"/>
      <c r="BT2097" s="30"/>
      <c r="BU2097" s="30"/>
      <c r="BV2097" s="30"/>
      <c r="BW2097" s="30"/>
      <c r="BX2097" s="30"/>
      <c r="BY2097" s="30"/>
      <c r="BZ2097" s="30"/>
      <c r="CA2097" s="30"/>
      <c r="CB2097" s="30"/>
      <c r="CC2097" s="30"/>
      <c r="CD2097" s="30"/>
      <c r="CE2097" s="30"/>
      <c r="CF2097" s="30"/>
      <c r="CG2097" s="30"/>
      <c r="CH2097" s="30"/>
      <c r="CI2097" s="30"/>
      <c r="CJ2097" s="30"/>
      <c r="CK2097" s="30"/>
      <c r="CL2097" s="30"/>
      <c r="CM2097" s="30" t="s">
        <v>1247</v>
      </c>
      <c r="CN2097" s="30"/>
      <c r="CO2097" s="30"/>
      <c r="CP2097" s="30"/>
      <c r="CQ2097" s="30"/>
      <c r="CR2097" s="30"/>
    </row>
    <row r="2098" spans="1:96" x14ac:dyDescent="0.25">
      <c r="A2098" s="30"/>
      <c r="B2098" s="30"/>
      <c r="C2098" s="30"/>
      <c r="D2098" s="30"/>
      <c r="E2098" s="30"/>
      <c r="F2098" s="30"/>
      <c r="G2098" s="30"/>
      <c r="H2098" s="30"/>
      <c r="I2098" s="30"/>
      <c r="J2098" s="30"/>
      <c r="K2098" s="30"/>
      <c r="L2098" s="30"/>
      <c r="M2098" s="30"/>
      <c r="N2098" s="30"/>
      <c r="O2098" s="30"/>
      <c r="P2098" s="30"/>
      <c r="Q2098" s="30"/>
      <c r="R2098" s="30"/>
      <c r="S2098" s="30"/>
      <c r="T2098" s="30"/>
      <c r="U2098" s="30"/>
      <c r="V2098" s="30"/>
      <c r="W2098" s="30"/>
      <c r="X2098" s="30"/>
      <c r="Y2098" s="30"/>
      <c r="Z2098" s="30"/>
      <c r="AA2098" s="30"/>
      <c r="AB2098" s="30"/>
      <c r="AC2098" s="30"/>
      <c r="AD2098" s="30"/>
      <c r="AE2098" s="30"/>
      <c r="AF2098" s="30"/>
      <c r="AG2098" s="30"/>
      <c r="AH2098" s="30"/>
      <c r="AI2098" s="30"/>
      <c r="AJ2098" s="30"/>
      <c r="AK2098" s="30"/>
      <c r="AL2098" s="30"/>
      <c r="AM2098" s="30"/>
      <c r="AN2098" s="30"/>
      <c r="AO2098" s="30"/>
      <c r="AP2098" s="30"/>
      <c r="AQ2098" s="30"/>
      <c r="AR2098" s="30"/>
      <c r="AS2098" s="30"/>
      <c r="AT2098" s="30"/>
      <c r="AU2098" s="30"/>
      <c r="AV2098" s="30"/>
      <c r="AW2098" s="30"/>
      <c r="AX2098" s="30" t="s">
        <v>1150</v>
      </c>
      <c r="AY2098" s="30"/>
      <c r="AZ2098" s="30"/>
      <c r="BA2098" s="30"/>
      <c r="BB2098" s="30"/>
      <c r="BC2098" s="30"/>
      <c r="BD2098" s="30"/>
      <c r="BE2098" s="30"/>
      <c r="BF2098" s="30"/>
      <c r="BG2098" s="30"/>
      <c r="BH2098" s="30"/>
      <c r="BI2098" s="30"/>
      <c r="BJ2098" s="30"/>
      <c r="BK2098" s="30"/>
      <c r="BL2098" s="30"/>
      <c r="BM2098" s="30"/>
      <c r="BN2098" s="30"/>
      <c r="BO2098" s="30"/>
      <c r="BP2098" s="30"/>
      <c r="BQ2098" s="30"/>
      <c r="BR2098" s="30"/>
      <c r="BS2098" s="30"/>
      <c r="BT2098" s="30"/>
      <c r="BU2098" s="30"/>
      <c r="BV2098" s="30"/>
      <c r="BW2098" s="30"/>
      <c r="BX2098" s="30"/>
      <c r="BY2098" s="30"/>
      <c r="BZ2098" s="30"/>
      <c r="CA2098" s="30"/>
      <c r="CB2098" s="30"/>
      <c r="CC2098" s="30"/>
      <c r="CD2098" s="30"/>
      <c r="CE2098" s="30"/>
      <c r="CF2098" s="30"/>
      <c r="CG2098" s="30"/>
      <c r="CH2098" s="30"/>
      <c r="CI2098" s="30"/>
      <c r="CJ2098" s="30"/>
      <c r="CK2098" s="30"/>
      <c r="CL2098" s="30"/>
      <c r="CM2098" s="30" t="s">
        <v>1253</v>
      </c>
      <c r="CN2098" s="30"/>
      <c r="CO2098" s="30"/>
      <c r="CP2098" s="30"/>
      <c r="CQ2098" s="30"/>
      <c r="CR2098" s="30"/>
    </row>
    <row r="2099" spans="1:96" x14ac:dyDescent="0.25">
      <c r="A2099" s="30"/>
      <c r="B2099" s="30"/>
      <c r="C2099" s="30"/>
      <c r="D2099" s="30"/>
      <c r="E2099" s="30"/>
      <c r="F2099" s="30"/>
      <c r="G2099" s="30"/>
      <c r="H2099" s="30"/>
      <c r="I2099" s="30"/>
      <c r="J2099" s="30"/>
      <c r="K2099" s="30"/>
      <c r="L2099" s="30"/>
      <c r="M2099" s="30"/>
      <c r="N2099" s="30"/>
      <c r="O2099" s="30"/>
      <c r="P2099" s="30"/>
      <c r="Q2099" s="30"/>
      <c r="R2099" s="30"/>
      <c r="S2099" s="30"/>
      <c r="T2099" s="30"/>
      <c r="U2099" s="30"/>
      <c r="V2099" s="30"/>
      <c r="W2099" s="30"/>
      <c r="X2099" s="30"/>
      <c r="Y2099" s="30"/>
      <c r="Z2099" s="30"/>
      <c r="AA2099" s="30"/>
      <c r="AB2099" s="30"/>
      <c r="AC2099" s="30"/>
      <c r="AD2099" s="30"/>
      <c r="AE2099" s="30"/>
      <c r="AF2099" s="30"/>
      <c r="AG2099" s="30"/>
      <c r="AH2099" s="30"/>
      <c r="AI2099" s="30"/>
      <c r="AJ2099" s="30"/>
      <c r="AK2099" s="30"/>
      <c r="AL2099" s="30"/>
      <c r="AM2099" s="30"/>
      <c r="AN2099" s="30"/>
      <c r="AO2099" s="30"/>
      <c r="AP2099" s="30"/>
      <c r="AQ2099" s="30"/>
      <c r="AR2099" s="30"/>
      <c r="AS2099" s="30"/>
      <c r="AT2099" s="30"/>
      <c r="AU2099" s="30"/>
      <c r="AV2099" s="30"/>
      <c r="AW2099" s="30"/>
      <c r="AX2099" s="30" t="s">
        <v>1175</v>
      </c>
      <c r="AY2099" s="30"/>
      <c r="AZ2099" s="30"/>
      <c r="BA2099" s="30"/>
      <c r="BB2099" s="30"/>
      <c r="BC2099" s="30"/>
      <c r="BD2099" s="30"/>
      <c r="BE2099" s="30"/>
      <c r="BF2099" s="30"/>
      <c r="BG2099" s="30"/>
      <c r="BH2099" s="30"/>
      <c r="BI2099" s="30"/>
      <c r="BJ2099" s="30"/>
      <c r="BK2099" s="30"/>
      <c r="BL2099" s="30"/>
      <c r="BM2099" s="30"/>
      <c r="BN2099" s="30"/>
      <c r="BO2099" s="30"/>
      <c r="BP2099" s="30"/>
      <c r="BQ2099" s="30"/>
      <c r="BR2099" s="30"/>
      <c r="BS2099" s="30"/>
      <c r="BT2099" s="30"/>
      <c r="BU2099" s="30"/>
      <c r="BV2099" s="30"/>
      <c r="BW2099" s="30"/>
      <c r="BX2099" s="30"/>
      <c r="BY2099" s="30"/>
      <c r="BZ2099" s="30"/>
      <c r="CA2099" s="30"/>
      <c r="CB2099" s="30"/>
      <c r="CC2099" s="30"/>
      <c r="CD2099" s="30"/>
      <c r="CE2099" s="30"/>
      <c r="CF2099" s="30"/>
      <c r="CG2099" s="30"/>
      <c r="CH2099" s="30"/>
      <c r="CI2099" s="30"/>
      <c r="CJ2099" s="30"/>
      <c r="CK2099" s="30"/>
      <c r="CL2099" s="30"/>
      <c r="CM2099" s="30" t="s">
        <v>1267</v>
      </c>
      <c r="CN2099" s="30"/>
      <c r="CO2099" s="30"/>
      <c r="CP2099" s="30"/>
      <c r="CQ2099" s="30"/>
      <c r="CR2099" s="30"/>
    </row>
    <row r="2100" spans="1:96" x14ac:dyDescent="0.25">
      <c r="A2100" s="30"/>
      <c r="B2100" s="30"/>
      <c r="C2100" s="30"/>
      <c r="D2100" s="30"/>
      <c r="E2100" s="30"/>
      <c r="F2100" s="30"/>
      <c r="G2100" s="30"/>
      <c r="H2100" s="30"/>
      <c r="I2100" s="30"/>
      <c r="J2100" s="30"/>
      <c r="K2100" s="30"/>
      <c r="L2100" s="30"/>
      <c r="M2100" s="30"/>
      <c r="N2100" s="30"/>
      <c r="O2100" s="30"/>
      <c r="P2100" s="30"/>
      <c r="Q2100" s="30"/>
      <c r="R2100" s="30"/>
      <c r="S2100" s="30"/>
      <c r="T2100" s="30"/>
      <c r="U2100" s="30"/>
      <c r="V2100" s="30"/>
      <c r="W2100" s="30"/>
      <c r="X2100" s="30"/>
      <c r="Y2100" s="30"/>
      <c r="Z2100" s="30"/>
      <c r="AA2100" s="30"/>
      <c r="AB2100" s="30"/>
      <c r="AC2100" s="30"/>
      <c r="AD2100" s="30"/>
      <c r="AE2100" s="30"/>
      <c r="AF2100" s="30"/>
      <c r="AG2100" s="30"/>
      <c r="AH2100" s="30"/>
      <c r="AI2100" s="30"/>
      <c r="AJ2100" s="30"/>
      <c r="AK2100" s="30"/>
      <c r="AL2100" s="30"/>
      <c r="AM2100" s="30"/>
      <c r="AN2100" s="30"/>
      <c r="AO2100" s="30"/>
      <c r="AP2100" s="30"/>
      <c r="AQ2100" s="30"/>
      <c r="AR2100" s="30"/>
      <c r="AS2100" s="30"/>
      <c r="AT2100" s="30"/>
      <c r="AU2100" s="30"/>
      <c r="AV2100" s="30"/>
      <c r="AW2100" s="30"/>
      <c r="AX2100" s="30" t="s">
        <v>1176</v>
      </c>
      <c r="AY2100" s="30"/>
      <c r="AZ2100" s="30"/>
      <c r="BA2100" s="30"/>
      <c r="BB2100" s="30"/>
      <c r="BC2100" s="30"/>
      <c r="BD2100" s="30"/>
      <c r="BE2100" s="30"/>
      <c r="BF2100" s="30"/>
      <c r="BG2100" s="30"/>
      <c r="BH2100" s="30"/>
      <c r="BI2100" s="30"/>
      <c r="BJ2100" s="30"/>
      <c r="BK2100" s="30"/>
      <c r="BL2100" s="30"/>
      <c r="BM2100" s="30"/>
      <c r="BN2100" s="30"/>
      <c r="BO2100" s="30"/>
      <c r="BP2100" s="30"/>
      <c r="BQ2100" s="30"/>
      <c r="BR2100" s="30"/>
      <c r="BS2100" s="30"/>
      <c r="BT2100" s="30"/>
      <c r="BU2100" s="30"/>
      <c r="BV2100" s="30"/>
      <c r="BW2100" s="30"/>
      <c r="BX2100" s="30"/>
      <c r="BY2100" s="30"/>
      <c r="BZ2100" s="30"/>
      <c r="CA2100" s="30"/>
      <c r="CB2100" s="30"/>
      <c r="CC2100" s="30"/>
      <c r="CD2100" s="30"/>
      <c r="CE2100" s="30"/>
      <c r="CF2100" s="30"/>
      <c r="CG2100" s="30"/>
      <c r="CH2100" s="30"/>
      <c r="CI2100" s="30"/>
      <c r="CJ2100" s="30"/>
      <c r="CK2100" s="30"/>
      <c r="CL2100" s="30"/>
      <c r="CM2100" s="30" t="s">
        <v>1274</v>
      </c>
      <c r="CN2100" s="30"/>
      <c r="CO2100" s="30"/>
      <c r="CP2100" s="30"/>
      <c r="CQ2100" s="30"/>
      <c r="CR2100" s="30"/>
    </row>
    <row r="2101" spans="1:96" x14ac:dyDescent="0.25">
      <c r="A2101" s="30"/>
      <c r="B2101" s="30"/>
      <c r="C2101" s="30"/>
      <c r="D2101" s="30"/>
      <c r="E2101" s="30"/>
      <c r="F2101" s="30"/>
      <c r="G2101" s="30"/>
      <c r="H2101" s="30"/>
      <c r="I2101" s="30"/>
      <c r="J2101" s="30"/>
      <c r="K2101" s="30"/>
      <c r="L2101" s="30"/>
      <c r="M2101" s="30"/>
      <c r="N2101" s="30"/>
      <c r="O2101" s="30"/>
      <c r="P2101" s="30"/>
      <c r="Q2101" s="30"/>
      <c r="R2101" s="30"/>
      <c r="S2101" s="30"/>
      <c r="T2101" s="30"/>
      <c r="U2101" s="30"/>
      <c r="V2101" s="30"/>
      <c r="W2101" s="30"/>
      <c r="X2101" s="30"/>
      <c r="Y2101" s="30"/>
      <c r="Z2101" s="30"/>
      <c r="AA2101" s="30"/>
      <c r="AB2101" s="30"/>
      <c r="AC2101" s="30"/>
      <c r="AD2101" s="30"/>
      <c r="AE2101" s="30"/>
      <c r="AF2101" s="30"/>
      <c r="AG2101" s="30"/>
      <c r="AH2101" s="30"/>
      <c r="AI2101" s="30"/>
      <c r="AJ2101" s="30"/>
      <c r="AK2101" s="30"/>
      <c r="AL2101" s="30"/>
      <c r="AM2101" s="30"/>
      <c r="AN2101" s="30"/>
      <c r="AO2101" s="30"/>
      <c r="AP2101" s="30"/>
      <c r="AQ2101" s="30"/>
      <c r="AR2101" s="30"/>
      <c r="AS2101" s="30"/>
      <c r="AT2101" s="30"/>
      <c r="AU2101" s="30"/>
      <c r="AV2101" s="30"/>
      <c r="AW2101" s="30"/>
      <c r="AX2101" s="30" t="s">
        <v>1184</v>
      </c>
      <c r="AY2101" s="30"/>
      <c r="AZ2101" s="30"/>
      <c r="BA2101" s="30"/>
      <c r="BB2101" s="30"/>
      <c r="BC2101" s="30"/>
      <c r="BD2101" s="30"/>
      <c r="BE2101" s="30"/>
      <c r="BF2101" s="30"/>
      <c r="BG2101" s="30"/>
      <c r="BH2101" s="30"/>
      <c r="BI2101" s="30"/>
      <c r="BJ2101" s="30"/>
      <c r="BK2101" s="30"/>
      <c r="BL2101" s="30"/>
      <c r="BM2101" s="30"/>
      <c r="BN2101" s="30"/>
      <c r="BO2101" s="30"/>
      <c r="BP2101" s="30"/>
      <c r="BQ2101" s="30"/>
      <c r="BR2101" s="30"/>
      <c r="BS2101" s="30"/>
      <c r="BT2101" s="30"/>
      <c r="BU2101" s="30"/>
      <c r="BV2101" s="30"/>
      <c r="BW2101" s="30"/>
      <c r="BX2101" s="30"/>
      <c r="BY2101" s="30"/>
      <c r="BZ2101" s="30"/>
      <c r="CA2101" s="30"/>
      <c r="CB2101" s="30"/>
      <c r="CC2101" s="30"/>
      <c r="CD2101" s="30"/>
      <c r="CE2101" s="30"/>
      <c r="CF2101" s="30"/>
      <c r="CG2101" s="30"/>
      <c r="CH2101" s="30"/>
      <c r="CI2101" s="30"/>
      <c r="CJ2101" s="30"/>
      <c r="CK2101" s="30"/>
      <c r="CL2101" s="30"/>
      <c r="CM2101" s="30" t="s">
        <v>1276</v>
      </c>
      <c r="CN2101" s="30"/>
      <c r="CO2101" s="30"/>
      <c r="CP2101" s="30"/>
      <c r="CQ2101" s="30"/>
      <c r="CR2101" s="30"/>
    </row>
    <row r="2102" spans="1:96" x14ac:dyDescent="0.25">
      <c r="A2102" s="30"/>
      <c r="B2102" s="30"/>
      <c r="C2102" s="30"/>
      <c r="D2102" s="30"/>
      <c r="E2102" s="30"/>
      <c r="F2102" s="30"/>
      <c r="G2102" s="30"/>
      <c r="H2102" s="30"/>
      <c r="I2102" s="30"/>
      <c r="J2102" s="30"/>
      <c r="K2102" s="30"/>
      <c r="L2102" s="30"/>
      <c r="M2102" s="30"/>
      <c r="N2102" s="30"/>
      <c r="O2102" s="30"/>
      <c r="P2102" s="30"/>
      <c r="Q2102" s="30"/>
      <c r="R2102" s="30"/>
      <c r="S2102" s="30"/>
      <c r="T2102" s="30"/>
      <c r="U2102" s="30"/>
      <c r="V2102" s="30"/>
      <c r="W2102" s="30"/>
      <c r="X2102" s="30"/>
      <c r="Y2102" s="30"/>
      <c r="Z2102" s="30"/>
      <c r="AA2102" s="30"/>
      <c r="AB2102" s="30"/>
      <c r="AC2102" s="30"/>
      <c r="AD2102" s="30"/>
      <c r="AE2102" s="30"/>
      <c r="AF2102" s="30"/>
      <c r="AG2102" s="30"/>
      <c r="AH2102" s="30"/>
      <c r="AI2102" s="30"/>
      <c r="AJ2102" s="30"/>
      <c r="AK2102" s="30"/>
      <c r="AL2102" s="30"/>
      <c r="AM2102" s="30"/>
      <c r="AN2102" s="30"/>
      <c r="AO2102" s="30"/>
      <c r="AP2102" s="30"/>
      <c r="AQ2102" s="30"/>
      <c r="AR2102" s="30"/>
      <c r="AS2102" s="30"/>
      <c r="AT2102" s="30"/>
      <c r="AU2102" s="30"/>
      <c r="AV2102" s="30"/>
      <c r="AW2102" s="30"/>
      <c r="AX2102" s="30" t="s">
        <v>1189</v>
      </c>
      <c r="AY2102" s="30"/>
      <c r="AZ2102" s="30"/>
      <c r="BA2102" s="30"/>
      <c r="BB2102" s="30"/>
      <c r="BC2102" s="30"/>
      <c r="BD2102" s="30"/>
      <c r="BE2102" s="30"/>
      <c r="BF2102" s="30"/>
      <c r="BG2102" s="30"/>
      <c r="BH2102" s="30"/>
      <c r="BI2102" s="30"/>
      <c r="BJ2102" s="30"/>
      <c r="BK2102" s="30"/>
      <c r="BL2102" s="30"/>
      <c r="BM2102" s="30"/>
      <c r="BN2102" s="30"/>
      <c r="BO2102" s="30"/>
      <c r="BP2102" s="30"/>
      <c r="BQ2102" s="30"/>
      <c r="BR2102" s="30"/>
      <c r="BS2102" s="30"/>
      <c r="BT2102" s="30"/>
      <c r="BU2102" s="30"/>
      <c r="BV2102" s="30"/>
      <c r="BW2102" s="30"/>
      <c r="BX2102" s="30"/>
      <c r="BY2102" s="30"/>
      <c r="BZ2102" s="30"/>
      <c r="CA2102" s="30"/>
      <c r="CB2102" s="30"/>
      <c r="CC2102" s="30"/>
      <c r="CD2102" s="30"/>
      <c r="CE2102" s="30"/>
      <c r="CF2102" s="30"/>
      <c r="CG2102" s="30"/>
      <c r="CH2102" s="30"/>
      <c r="CI2102" s="30"/>
      <c r="CJ2102" s="30"/>
      <c r="CK2102" s="30"/>
      <c r="CL2102" s="30"/>
      <c r="CM2102" s="30" t="s">
        <v>1278</v>
      </c>
      <c r="CN2102" s="30"/>
      <c r="CO2102" s="30"/>
      <c r="CP2102" s="30"/>
      <c r="CQ2102" s="30"/>
      <c r="CR2102" s="30"/>
    </row>
    <row r="2103" spans="1:96" x14ac:dyDescent="0.25">
      <c r="A2103" s="30"/>
      <c r="B2103" s="30"/>
      <c r="C2103" s="30"/>
      <c r="D2103" s="30"/>
      <c r="E2103" s="30"/>
      <c r="F2103" s="30"/>
      <c r="G2103" s="30"/>
      <c r="H2103" s="30"/>
      <c r="I2103" s="30"/>
      <c r="J2103" s="30"/>
      <c r="K2103" s="30"/>
      <c r="L2103" s="30"/>
      <c r="M2103" s="30"/>
      <c r="N2103" s="30"/>
      <c r="O2103" s="30"/>
      <c r="P2103" s="30"/>
      <c r="Q2103" s="30"/>
      <c r="R2103" s="30"/>
      <c r="S2103" s="30"/>
      <c r="T2103" s="30"/>
      <c r="U2103" s="30"/>
      <c r="V2103" s="30"/>
      <c r="W2103" s="30"/>
      <c r="X2103" s="30"/>
      <c r="Y2103" s="30"/>
      <c r="Z2103" s="30"/>
      <c r="AA2103" s="30"/>
      <c r="AB2103" s="30"/>
      <c r="AC2103" s="30"/>
      <c r="AD2103" s="30"/>
      <c r="AE2103" s="30"/>
      <c r="AF2103" s="30"/>
      <c r="AG2103" s="30"/>
      <c r="AH2103" s="30"/>
      <c r="AI2103" s="30"/>
      <c r="AJ2103" s="30"/>
      <c r="AK2103" s="30"/>
      <c r="AL2103" s="30"/>
      <c r="AM2103" s="30"/>
      <c r="AN2103" s="30"/>
      <c r="AO2103" s="30"/>
      <c r="AP2103" s="30"/>
      <c r="AQ2103" s="30"/>
      <c r="AR2103" s="30"/>
      <c r="AS2103" s="30"/>
      <c r="AT2103" s="30"/>
      <c r="AU2103" s="30"/>
      <c r="AV2103" s="30"/>
      <c r="AW2103" s="30"/>
      <c r="AX2103" s="30" t="s">
        <v>1194</v>
      </c>
      <c r="AY2103" s="30"/>
      <c r="AZ2103" s="30"/>
      <c r="BA2103" s="30"/>
      <c r="BB2103" s="30"/>
      <c r="BC2103" s="30"/>
      <c r="BD2103" s="30"/>
      <c r="BE2103" s="30"/>
      <c r="BF2103" s="30"/>
      <c r="BG2103" s="30"/>
      <c r="BH2103" s="30"/>
      <c r="BI2103" s="30"/>
      <c r="BJ2103" s="30"/>
      <c r="BK2103" s="30"/>
      <c r="BL2103" s="30"/>
      <c r="BM2103" s="30"/>
      <c r="BN2103" s="30"/>
      <c r="BO2103" s="30"/>
      <c r="BP2103" s="30"/>
      <c r="BQ2103" s="30"/>
      <c r="BR2103" s="30"/>
      <c r="BS2103" s="30"/>
      <c r="BT2103" s="30"/>
      <c r="BU2103" s="30"/>
      <c r="BV2103" s="30"/>
      <c r="BW2103" s="30"/>
      <c r="BX2103" s="30"/>
      <c r="BY2103" s="30"/>
      <c r="BZ2103" s="30"/>
      <c r="CA2103" s="30"/>
      <c r="CB2103" s="30"/>
      <c r="CC2103" s="30"/>
      <c r="CD2103" s="30"/>
      <c r="CE2103" s="30"/>
      <c r="CF2103" s="30"/>
      <c r="CG2103" s="30"/>
      <c r="CH2103" s="30"/>
      <c r="CI2103" s="30"/>
      <c r="CJ2103" s="30"/>
      <c r="CK2103" s="30"/>
      <c r="CL2103" s="30"/>
      <c r="CM2103" s="30" t="s">
        <v>1282</v>
      </c>
      <c r="CN2103" s="30"/>
      <c r="CO2103" s="30"/>
      <c r="CP2103" s="30"/>
      <c r="CQ2103" s="30"/>
      <c r="CR2103" s="30"/>
    </row>
    <row r="2104" spans="1:96" x14ac:dyDescent="0.25">
      <c r="A2104" s="30"/>
      <c r="B2104" s="30"/>
      <c r="C2104" s="30"/>
      <c r="D2104" s="30"/>
      <c r="E2104" s="30"/>
      <c r="F2104" s="30"/>
      <c r="G2104" s="30"/>
      <c r="H2104" s="30"/>
      <c r="I2104" s="30"/>
      <c r="J2104" s="30"/>
      <c r="K2104" s="30"/>
      <c r="L2104" s="30"/>
      <c r="M2104" s="30"/>
      <c r="N2104" s="30"/>
      <c r="O2104" s="30"/>
      <c r="P2104" s="30"/>
      <c r="Q2104" s="30"/>
      <c r="R2104" s="30"/>
      <c r="S2104" s="30"/>
      <c r="T2104" s="30"/>
      <c r="U2104" s="30"/>
      <c r="V2104" s="30"/>
      <c r="W2104" s="30"/>
      <c r="X2104" s="30"/>
      <c r="Y2104" s="30"/>
      <c r="Z2104" s="30"/>
      <c r="AA2104" s="30"/>
      <c r="AB2104" s="30"/>
      <c r="AC2104" s="30"/>
      <c r="AD2104" s="30"/>
      <c r="AE2104" s="30"/>
      <c r="AF2104" s="30"/>
      <c r="AG2104" s="30"/>
      <c r="AH2104" s="30"/>
      <c r="AI2104" s="30"/>
      <c r="AJ2104" s="30"/>
      <c r="AK2104" s="30"/>
      <c r="AL2104" s="30"/>
      <c r="AM2104" s="30"/>
      <c r="AN2104" s="30"/>
      <c r="AO2104" s="30"/>
      <c r="AP2104" s="30"/>
      <c r="AQ2104" s="30"/>
      <c r="AR2104" s="30"/>
      <c r="AS2104" s="30"/>
      <c r="AT2104" s="30"/>
      <c r="AU2104" s="30"/>
      <c r="AV2104" s="30"/>
      <c r="AW2104" s="30"/>
      <c r="AX2104" s="30" t="s">
        <v>1195</v>
      </c>
      <c r="AY2104" s="30"/>
      <c r="AZ2104" s="30"/>
      <c r="BA2104" s="30"/>
      <c r="BB2104" s="30"/>
      <c r="BC2104" s="30"/>
      <c r="BD2104" s="30"/>
      <c r="BE2104" s="30"/>
      <c r="BF2104" s="30"/>
      <c r="BG2104" s="30"/>
      <c r="BH2104" s="30"/>
      <c r="BI2104" s="30"/>
      <c r="BJ2104" s="30"/>
      <c r="BK2104" s="30"/>
      <c r="BL2104" s="30"/>
      <c r="BM2104" s="30"/>
      <c r="BN2104" s="30"/>
      <c r="BO2104" s="30"/>
      <c r="BP2104" s="30"/>
      <c r="BQ2104" s="30"/>
      <c r="BR2104" s="30"/>
      <c r="BS2104" s="30"/>
      <c r="BT2104" s="30"/>
      <c r="BU2104" s="30"/>
      <c r="BV2104" s="30"/>
      <c r="BW2104" s="30"/>
      <c r="BX2104" s="30"/>
      <c r="BY2104" s="30"/>
      <c r="BZ2104" s="30"/>
      <c r="CA2104" s="30"/>
      <c r="CB2104" s="30"/>
      <c r="CC2104" s="30"/>
      <c r="CD2104" s="30"/>
      <c r="CE2104" s="30"/>
      <c r="CF2104" s="30"/>
      <c r="CG2104" s="30"/>
      <c r="CH2104" s="30"/>
      <c r="CI2104" s="30"/>
      <c r="CJ2104" s="30"/>
      <c r="CK2104" s="30"/>
      <c r="CL2104" s="30"/>
      <c r="CM2104" s="30" t="s">
        <v>1309</v>
      </c>
      <c r="CN2104" s="30"/>
      <c r="CO2104" s="30"/>
      <c r="CP2104" s="30"/>
      <c r="CQ2104" s="30"/>
      <c r="CR2104" s="30"/>
    </row>
    <row r="2105" spans="1:96" x14ac:dyDescent="0.25">
      <c r="A2105" s="30"/>
      <c r="B2105" s="30"/>
      <c r="C2105" s="30"/>
      <c r="D2105" s="30"/>
      <c r="E2105" s="30"/>
      <c r="F2105" s="30"/>
      <c r="G2105" s="30"/>
      <c r="H2105" s="30"/>
      <c r="I2105" s="30"/>
      <c r="J2105" s="30"/>
      <c r="K2105" s="30"/>
      <c r="L2105" s="30"/>
      <c r="M2105" s="30"/>
      <c r="N2105" s="30"/>
      <c r="O2105" s="30"/>
      <c r="P2105" s="30"/>
      <c r="Q2105" s="30"/>
      <c r="R2105" s="30"/>
      <c r="S2105" s="30"/>
      <c r="T2105" s="30"/>
      <c r="U2105" s="30"/>
      <c r="V2105" s="30"/>
      <c r="W2105" s="30"/>
      <c r="X2105" s="30"/>
      <c r="Y2105" s="30"/>
      <c r="Z2105" s="30"/>
      <c r="AA2105" s="30"/>
      <c r="AB2105" s="30"/>
      <c r="AC2105" s="30"/>
      <c r="AD2105" s="30"/>
      <c r="AE2105" s="30"/>
      <c r="AF2105" s="30"/>
      <c r="AG2105" s="30"/>
      <c r="AH2105" s="30"/>
      <c r="AI2105" s="30"/>
      <c r="AJ2105" s="30"/>
      <c r="AK2105" s="30"/>
      <c r="AL2105" s="30"/>
      <c r="AM2105" s="30"/>
      <c r="AN2105" s="30"/>
      <c r="AO2105" s="30"/>
      <c r="AP2105" s="30"/>
      <c r="AQ2105" s="30"/>
      <c r="AR2105" s="30"/>
      <c r="AS2105" s="30"/>
      <c r="AT2105" s="30"/>
      <c r="AU2105" s="30"/>
      <c r="AV2105" s="30"/>
      <c r="AW2105" s="30"/>
      <c r="AX2105" s="30" t="s">
        <v>1200</v>
      </c>
      <c r="AY2105" s="30"/>
      <c r="AZ2105" s="30"/>
      <c r="BA2105" s="30"/>
      <c r="BB2105" s="30"/>
      <c r="BC2105" s="30"/>
      <c r="BD2105" s="30"/>
      <c r="BE2105" s="30"/>
      <c r="BF2105" s="30"/>
      <c r="BG2105" s="30"/>
      <c r="BH2105" s="30"/>
      <c r="BI2105" s="30"/>
      <c r="BJ2105" s="30"/>
      <c r="BK2105" s="30"/>
      <c r="BL2105" s="30"/>
      <c r="BM2105" s="30"/>
      <c r="BN2105" s="30"/>
      <c r="BO2105" s="30"/>
      <c r="BP2105" s="30"/>
      <c r="BQ2105" s="30"/>
      <c r="BR2105" s="30"/>
      <c r="BS2105" s="30"/>
      <c r="BT2105" s="30"/>
      <c r="BU2105" s="30"/>
      <c r="BV2105" s="30"/>
      <c r="BW2105" s="30"/>
      <c r="BX2105" s="30"/>
      <c r="BY2105" s="30"/>
      <c r="BZ2105" s="30"/>
      <c r="CA2105" s="30"/>
      <c r="CB2105" s="30"/>
      <c r="CC2105" s="30"/>
      <c r="CD2105" s="30"/>
      <c r="CE2105" s="30"/>
      <c r="CF2105" s="30"/>
      <c r="CG2105" s="30"/>
      <c r="CH2105" s="30"/>
      <c r="CI2105" s="30"/>
      <c r="CJ2105" s="30"/>
      <c r="CK2105" s="30"/>
      <c r="CL2105" s="30"/>
      <c r="CM2105" s="30" t="s">
        <v>1323</v>
      </c>
      <c r="CN2105" s="30"/>
      <c r="CO2105" s="30"/>
      <c r="CP2105" s="30"/>
      <c r="CQ2105" s="30"/>
      <c r="CR2105" s="30"/>
    </row>
    <row r="2106" spans="1:96" x14ac:dyDescent="0.25">
      <c r="A2106" s="30"/>
      <c r="B2106" s="30"/>
      <c r="C2106" s="30"/>
      <c r="D2106" s="30"/>
      <c r="E2106" s="30"/>
      <c r="F2106" s="30"/>
      <c r="G2106" s="30"/>
      <c r="H2106" s="30"/>
      <c r="I2106" s="30"/>
      <c r="J2106" s="30"/>
      <c r="K2106" s="30"/>
      <c r="L2106" s="30"/>
      <c r="M2106" s="30"/>
      <c r="N2106" s="30"/>
      <c r="O2106" s="30"/>
      <c r="P2106" s="30"/>
      <c r="Q2106" s="30"/>
      <c r="R2106" s="30"/>
      <c r="S2106" s="30"/>
      <c r="T2106" s="30"/>
      <c r="U2106" s="30"/>
      <c r="V2106" s="30"/>
      <c r="W2106" s="30"/>
      <c r="X2106" s="30"/>
      <c r="Y2106" s="30"/>
      <c r="Z2106" s="30"/>
      <c r="AA2106" s="30"/>
      <c r="AB2106" s="30"/>
      <c r="AC2106" s="30"/>
      <c r="AD2106" s="30"/>
      <c r="AE2106" s="30"/>
      <c r="AF2106" s="30"/>
      <c r="AG2106" s="30"/>
      <c r="AH2106" s="30"/>
      <c r="AI2106" s="30"/>
      <c r="AJ2106" s="30"/>
      <c r="AK2106" s="30"/>
      <c r="AL2106" s="30"/>
      <c r="AM2106" s="30"/>
      <c r="AN2106" s="30"/>
      <c r="AO2106" s="30"/>
      <c r="AP2106" s="30"/>
      <c r="AQ2106" s="30"/>
      <c r="AR2106" s="30"/>
      <c r="AS2106" s="30"/>
      <c r="AT2106" s="30"/>
      <c r="AU2106" s="30"/>
      <c r="AV2106" s="30"/>
      <c r="AW2106" s="30"/>
      <c r="AX2106" s="30" t="s">
        <v>1201</v>
      </c>
      <c r="AY2106" s="30"/>
      <c r="AZ2106" s="30"/>
      <c r="BA2106" s="30"/>
      <c r="BB2106" s="30"/>
      <c r="BC2106" s="30"/>
      <c r="BD2106" s="30"/>
      <c r="BE2106" s="30"/>
      <c r="BF2106" s="30"/>
      <c r="BG2106" s="30"/>
      <c r="BH2106" s="30"/>
      <c r="BI2106" s="30"/>
      <c r="BJ2106" s="30"/>
      <c r="BK2106" s="30"/>
      <c r="BL2106" s="30"/>
      <c r="BM2106" s="30"/>
      <c r="BN2106" s="30"/>
      <c r="BO2106" s="30"/>
      <c r="BP2106" s="30"/>
      <c r="BQ2106" s="30"/>
      <c r="BR2106" s="30"/>
      <c r="BS2106" s="30"/>
      <c r="BT2106" s="30"/>
      <c r="BU2106" s="30"/>
      <c r="BV2106" s="30"/>
      <c r="BW2106" s="30"/>
      <c r="BX2106" s="30"/>
      <c r="BY2106" s="30"/>
      <c r="BZ2106" s="30"/>
      <c r="CA2106" s="30"/>
      <c r="CB2106" s="30"/>
      <c r="CC2106" s="30"/>
      <c r="CD2106" s="30"/>
      <c r="CE2106" s="30"/>
      <c r="CF2106" s="30"/>
      <c r="CG2106" s="30"/>
      <c r="CH2106" s="30"/>
      <c r="CI2106" s="30"/>
      <c r="CJ2106" s="30"/>
      <c r="CK2106" s="30"/>
      <c r="CL2106" s="30"/>
      <c r="CM2106" s="30" t="s">
        <v>1324</v>
      </c>
      <c r="CN2106" s="30"/>
      <c r="CO2106" s="30"/>
      <c r="CP2106" s="30"/>
      <c r="CQ2106" s="30"/>
      <c r="CR2106" s="30"/>
    </row>
    <row r="2107" spans="1:96" x14ac:dyDescent="0.25">
      <c r="A2107" s="30"/>
      <c r="B2107" s="30"/>
      <c r="C2107" s="30"/>
      <c r="D2107" s="30"/>
      <c r="E2107" s="30"/>
      <c r="F2107" s="30"/>
      <c r="G2107" s="30"/>
      <c r="H2107" s="30"/>
      <c r="I2107" s="30"/>
      <c r="J2107" s="30"/>
      <c r="K2107" s="30"/>
      <c r="L2107" s="30"/>
      <c r="M2107" s="30"/>
      <c r="N2107" s="30"/>
      <c r="O2107" s="30"/>
      <c r="P2107" s="30"/>
      <c r="Q2107" s="30"/>
      <c r="R2107" s="30"/>
      <c r="S2107" s="30"/>
      <c r="T2107" s="30"/>
      <c r="U2107" s="30"/>
      <c r="V2107" s="30"/>
      <c r="W2107" s="30"/>
      <c r="X2107" s="30"/>
      <c r="Y2107" s="30"/>
      <c r="Z2107" s="30"/>
      <c r="AA2107" s="30"/>
      <c r="AB2107" s="30"/>
      <c r="AC2107" s="30"/>
      <c r="AD2107" s="30"/>
      <c r="AE2107" s="30"/>
      <c r="AF2107" s="30"/>
      <c r="AG2107" s="30"/>
      <c r="AH2107" s="30"/>
      <c r="AI2107" s="30"/>
      <c r="AJ2107" s="30"/>
      <c r="AK2107" s="30"/>
      <c r="AL2107" s="30"/>
      <c r="AM2107" s="30"/>
      <c r="AN2107" s="30"/>
      <c r="AO2107" s="30"/>
      <c r="AP2107" s="30"/>
      <c r="AQ2107" s="30"/>
      <c r="AR2107" s="30"/>
      <c r="AS2107" s="30"/>
      <c r="AT2107" s="30"/>
      <c r="AU2107" s="30"/>
      <c r="AV2107" s="30"/>
      <c r="AW2107" s="30"/>
      <c r="AX2107" s="30" t="s">
        <v>1204</v>
      </c>
      <c r="AY2107" s="30"/>
      <c r="AZ2107" s="30"/>
      <c r="BA2107" s="30"/>
      <c r="BB2107" s="30"/>
      <c r="BC2107" s="30"/>
      <c r="BD2107" s="30"/>
      <c r="BE2107" s="30"/>
      <c r="BF2107" s="30"/>
      <c r="BG2107" s="30"/>
      <c r="BH2107" s="30"/>
      <c r="BI2107" s="30"/>
      <c r="BJ2107" s="30"/>
      <c r="BK2107" s="30"/>
      <c r="BL2107" s="30"/>
      <c r="BM2107" s="30"/>
      <c r="BN2107" s="30"/>
      <c r="BO2107" s="30"/>
      <c r="BP2107" s="30"/>
      <c r="BQ2107" s="30"/>
      <c r="BR2107" s="30"/>
      <c r="BS2107" s="30"/>
      <c r="BT2107" s="30"/>
      <c r="BU2107" s="30"/>
      <c r="BV2107" s="30"/>
      <c r="BW2107" s="30"/>
      <c r="BX2107" s="30"/>
      <c r="BY2107" s="30"/>
      <c r="BZ2107" s="30"/>
      <c r="CA2107" s="30"/>
      <c r="CB2107" s="30"/>
      <c r="CC2107" s="30"/>
      <c r="CD2107" s="30"/>
      <c r="CE2107" s="30"/>
      <c r="CF2107" s="30"/>
      <c r="CG2107" s="30"/>
      <c r="CH2107" s="30"/>
      <c r="CI2107" s="30"/>
      <c r="CJ2107" s="30"/>
      <c r="CK2107" s="30"/>
      <c r="CL2107" s="30"/>
      <c r="CM2107" s="30" t="s">
        <v>1355</v>
      </c>
      <c r="CN2107" s="30"/>
      <c r="CO2107" s="30"/>
      <c r="CP2107" s="30"/>
      <c r="CQ2107" s="30"/>
      <c r="CR2107" s="30"/>
    </row>
    <row r="2108" spans="1:96" x14ac:dyDescent="0.25">
      <c r="A2108" s="30"/>
      <c r="B2108" s="30"/>
      <c r="C2108" s="30"/>
      <c r="D2108" s="30"/>
      <c r="E2108" s="30"/>
      <c r="F2108" s="30"/>
      <c r="G2108" s="30"/>
      <c r="H2108" s="30"/>
      <c r="I2108" s="30"/>
      <c r="J2108" s="30"/>
      <c r="K2108" s="30"/>
      <c r="L2108" s="30"/>
      <c r="M2108" s="30"/>
      <c r="N2108" s="30"/>
      <c r="O2108" s="30"/>
      <c r="P2108" s="30"/>
      <c r="Q2108" s="30"/>
      <c r="R2108" s="30"/>
      <c r="S2108" s="30"/>
      <c r="T2108" s="30"/>
      <c r="U2108" s="30"/>
      <c r="V2108" s="30"/>
      <c r="W2108" s="30"/>
      <c r="X2108" s="30"/>
      <c r="Y2108" s="30"/>
      <c r="Z2108" s="30"/>
      <c r="AA2108" s="30"/>
      <c r="AB2108" s="30"/>
      <c r="AC2108" s="30"/>
      <c r="AD2108" s="30"/>
      <c r="AE2108" s="30"/>
      <c r="AF2108" s="30"/>
      <c r="AG2108" s="30"/>
      <c r="AH2108" s="30"/>
      <c r="AI2108" s="30"/>
      <c r="AJ2108" s="30"/>
      <c r="AK2108" s="30"/>
      <c r="AL2108" s="30"/>
      <c r="AM2108" s="30"/>
      <c r="AN2108" s="30"/>
      <c r="AO2108" s="30"/>
      <c r="AP2108" s="30"/>
      <c r="AQ2108" s="30"/>
      <c r="AR2108" s="30"/>
      <c r="AS2108" s="30"/>
      <c r="AT2108" s="30"/>
      <c r="AU2108" s="30"/>
      <c r="AV2108" s="30"/>
      <c r="AW2108" s="30"/>
      <c r="AX2108" s="30" t="s">
        <v>1225</v>
      </c>
      <c r="AY2108" s="30"/>
      <c r="AZ2108" s="30"/>
      <c r="BA2108" s="30"/>
      <c r="BB2108" s="30"/>
      <c r="BC2108" s="30"/>
      <c r="BD2108" s="30"/>
      <c r="BE2108" s="30"/>
      <c r="BF2108" s="30"/>
      <c r="BG2108" s="30"/>
      <c r="BH2108" s="30"/>
      <c r="BI2108" s="30"/>
      <c r="BJ2108" s="30"/>
      <c r="BK2108" s="30"/>
      <c r="BL2108" s="30"/>
      <c r="BM2108" s="30"/>
      <c r="BN2108" s="30"/>
      <c r="BO2108" s="30"/>
      <c r="BP2108" s="30"/>
      <c r="BQ2108" s="30"/>
      <c r="BR2108" s="30"/>
      <c r="BS2108" s="30"/>
      <c r="BT2108" s="30"/>
      <c r="BU2108" s="30"/>
      <c r="BV2108" s="30"/>
      <c r="BW2108" s="30"/>
      <c r="BX2108" s="30"/>
      <c r="BY2108" s="30"/>
      <c r="BZ2108" s="30"/>
      <c r="CA2108" s="30"/>
      <c r="CB2108" s="30"/>
      <c r="CC2108" s="30"/>
      <c r="CD2108" s="30"/>
      <c r="CE2108" s="30"/>
      <c r="CF2108" s="30"/>
      <c r="CG2108" s="30"/>
      <c r="CH2108" s="30"/>
      <c r="CI2108" s="30"/>
      <c r="CJ2108" s="30"/>
      <c r="CK2108" s="30"/>
      <c r="CL2108" s="30"/>
      <c r="CM2108" s="30" t="s">
        <v>1356</v>
      </c>
      <c r="CN2108" s="30"/>
      <c r="CO2108" s="30"/>
      <c r="CP2108" s="30"/>
      <c r="CQ2108" s="30"/>
      <c r="CR2108" s="30"/>
    </row>
    <row r="2109" spans="1:96" x14ac:dyDescent="0.25">
      <c r="A2109" s="30"/>
      <c r="B2109" s="30"/>
      <c r="C2109" s="30"/>
      <c r="D2109" s="30"/>
      <c r="E2109" s="30"/>
      <c r="F2109" s="30"/>
      <c r="G2109" s="30"/>
      <c r="H2109" s="30"/>
      <c r="I2109" s="30"/>
      <c r="J2109" s="30"/>
      <c r="K2109" s="30"/>
      <c r="L2109" s="30"/>
      <c r="M2109" s="30"/>
      <c r="N2109" s="30"/>
      <c r="O2109" s="30"/>
      <c r="P2109" s="30"/>
      <c r="Q2109" s="30"/>
      <c r="R2109" s="30"/>
      <c r="S2109" s="30"/>
      <c r="T2109" s="30"/>
      <c r="U2109" s="30"/>
      <c r="V2109" s="30"/>
      <c r="W2109" s="30"/>
      <c r="X2109" s="30"/>
      <c r="Y2109" s="30"/>
      <c r="Z2109" s="30"/>
      <c r="AA2109" s="30"/>
      <c r="AB2109" s="30"/>
      <c r="AC2109" s="30"/>
      <c r="AD2109" s="30"/>
      <c r="AE2109" s="30"/>
      <c r="AF2109" s="30"/>
      <c r="AG2109" s="30"/>
      <c r="AH2109" s="30"/>
      <c r="AI2109" s="30"/>
      <c r="AJ2109" s="30"/>
      <c r="AK2109" s="30"/>
      <c r="AL2109" s="30"/>
      <c r="AM2109" s="30"/>
      <c r="AN2109" s="30"/>
      <c r="AO2109" s="30"/>
      <c r="AP2109" s="30"/>
      <c r="AQ2109" s="30"/>
      <c r="AR2109" s="30"/>
      <c r="AS2109" s="30"/>
      <c r="AT2109" s="30"/>
      <c r="AU2109" s="30"/>
      <c r="AV2109" s="30"/>
      <c r="AW2109" s="30"/>
      <c r="AX2109" s="30" t="s">
        <v>1260</v>
      </c>
      <c r="AY2109" s="30"/>
      <c r="AZ2109" s="30"/>
      <c r="BA2109" s="30"/>
      <c r="BB2109" s="30"/>
      <c r="BC2109" s="30"/>
      <c r="BD2109" s="30"/>
      <c r="BE2109" s="30"/>
      <c r="BF2109" s="30"/>
      <c r="BG2109" s="30"/>
      <c r="BH2109" s="30"/>
      <c r="BI2109" s="30"/>
      <c r="BJ2109" s="30"/>
      <c r="BK2109" s="30"/>
      <c r="BL2109" s="30"/>
      <c r="BM2109" s="30"/>
      <c r="BN2109" s="30"/>
      <c r="BO2109" s="30"/>
      <c r="BP2109" s="30"/>
      <c r="BQ2109" s="30"/>
      <c r="BR2109" s="30"/>
      <c r="BS2109" s="30"/>
      <c r="BT2109" s="30"/>
      <c r="BU2109" s="30"/>
      <c r="BV2109" s="30"/>
      <c r="BW2109" s="30"/>
      <c r="BX2109" s="30"/>
      <c r="BY2109" s="30"/>
      <c r="BZ2109" s="30"/>
      <c r="CA2109" s="30"/>
      <c r="CB2109" s="30"/>
      <c r="CC2109" s="30"/>
      <c r="CD2109" s="30"/>
      <c r="CE2109" s="30"/>
      <c r="CF2109" s="30"/>
      <c r="CG2109" s="30"/>
      <c r="CH2109" s="30"/>
      <c r="CI2109" s="30"/>
      <c r="CJ2109" s="30"/>
      <c r="CK2109" s="30"/>
      <c r="CL2109" s="30"/>
      <c r="CM2109" s="30" t="s">
        <v>1402</v>
      </c>
      <c r="CN2109" s="30"/>
      <c r="CO2109" s="30"/>
      <c r="CP2109" s="30"/>
      <c r="CQ2109" s="30"/>
      <c r="CR2109" s="30"/>
    </row>
    <row r="2110" spans="1:96" x14ac:dyDescent="0.25">
      <c r="A2110" s="30"/>
      <c r="B2110" s="30"/>
      <c r="C2110" s="30"/>
      <c r="D2110" s="30"/>
      <c r="E2110" s="30"/>
      <c r="F2110" s="30"/>
      <c r="G2110" s="30"/>
      <c r="H2110" s="30"/>
      <c r="I2110" s="30"/>
      <c r="J2110" s="30"/>
      <c r="K2110" s="30"/>
      <c r="L2110" s="30"/>
      <c r="M2110" s="30"/>
      <c r="N2110" s="30"/>
      <c r="O2110" s="30"/>
      <c r="P2110" s="30"/>
      <c r="Q2110" s="30"/>
      <c r="R2110" s="30"/>
      <c r="S2110" s="30"/>
      <c r="T2110" s="30"/>
      <c r="U2110" s="30"/>
      <c r="V2110" s="30"/>
      <c r="W2110" s="30"/>
      <c r="X2110" s="30"/>
      <c r="Y2110" s="30"/>
      <c r="Z2110" s="30"/>
      <c r="AA2110" s="30"/>
      <c r="AB2110" s="30"/>
      <c r="AC2110" s="30"/>
      <c r="AD2110" s="30"/>
      <c r="AE2110" s="30"/>
      <c r="AF2110" s="30"/>
      <c r="AG2110" s="30"/>
      <c r="AH2110" s="30"/>
      <c r="AI2110" s="30"/>
      <c r="AJ2110" s="30"/>
      <c r="AK2110" s="30"/>
      <c r="AL2110" s="30"/>
      <c r="AM2110" s="30"/>
      <c r="AN2110" s="30"/>
      <c r="AO2110" s="30"/>
      <c r="AP2110" s="30"/>
      <c r="AQ2110" s="30"/>
      <c r="AR2110" s="30"/>
      <c r="AS2110" s="30"/>
      <c r="AT2110" s="30"/>
      <c r="AU2110" s="30"/>
      <c r="AV2110" s="30"/>
      <c r="AW2110" s="30"/>
      <c r="AX2110" s="30" t="s">
        <v>1261</v>
      </c>
      <c r="AY2110" s="30"/>
      <c r="AZ2110" s="30"/>
      <c r="BA2110" s="30"/>
      <c r="BB2110" s="30"/>
      <c r="BC2110" s="30"/>
      <c r="BD2110" s="30"/>
      <c r="BE2110" s="30"/>
      <c r="BF2110" s="30"/>
      <c r="BG2110" s="30"/>
      <c r="BH2110" s="30"/>
      <c r="BI2110" s="30"/>
      <c r="BJ2110" s="30"/>
      <c r="BK2110" s="30"/>
      <c r="BL2110" s="30"/>
      <c r="BM2110" s="30"/>
      <c r="BN2110" s="30"/>
      <c r="BO2110" s="30"/>
      <c r="BP2110" s="30"/>
      <c r="BQ2110" s="30"/>
      <c r="BR2110" s="30"/>
      <c r="BS2110" s="30"/>
      <c r="BT2110" s="30"/>
      <c r="BU2110" s="30"/>
      <c r="BV2110" s="30"/>
      <c r="BW2110" s="30"/>
      <c r="BX2110" s="30"/>
      <c r="BY2110" s="30"/>
      <c r="BZ2110" s="30"/>
      <c r="CA2110" s="30"/>
      <c r="CB2110" s="30"/>
      <c r="CC2110" s="30"/>
      <c r="CD2110" s="30"/>
      <c r="CE2110" s="30"/>
      <c r="CF2110" s="30"/>
      <c r="CG2110" s="30"/>
      <c r="CH2110" s="30"/>
      <c r="CI2110" s="30"/>
      <c r="CJ2110" s="30"/>
      <c r="CK2110" s="30"/>
      <c r="CL2110" s="30"/>
      <c r="CM2110" s="30" t="s">
        <v>1403</v>
      </c>
      <c r="CN2110" s="30"/>
      <c r="CO2110" s="30"/>
      <c r="CP2110" s="30"/>
      <c r="CQ2110" s="30"/>
      <c r="CR2110" s="30"/>
    </row>
    <row r="2111" spans="1:96" x14ac:dyDescent="0.25">
      <c r="A2111" s="30"/>
      <c r="B2111" s="30"/>
      <c r="C2111" s="30"/>
      <c r="D2111" s="30"/>
      <c r="E2111" s="30"/>
      <c r="F2111" s="30"/>
      <c r="G2111" s="30"/>
      <c r="H2111" s="30"/>
      <c r="I2111" s="30"/>
      <c r="J2111" s="30"/>
      <c r="K2111" s="30"/>
      <c r="L2111" s="30"/>
      <c r="M2111" s="30"/>
      <c r="N2111" s="30"/>
      <c r="O2111" s="30"/>
      <c r="P2111" s="30"/>
      <c r="Q2111" s="30"/>
      <c r="R2111" s="30"/>
      <c r="S2111" s="30"/>
      <c r="T2111" s="30"/>
      <c r="U2111" s="30"/>
      <c r="V2111" s="30"/>
      <c r="W2111" s="30"/>
      <c r="X2111" s="30"/>
      <c r="Y2111" s="30"/>
      <c r="Z2111" s="30"/>
      <c r="AA2111" s="30"/>
      <c r="AB2111" s="30"/>
      <c r="AC2111" s="30"/>
      <c r="AD2111" s="30"/>
      <c r="AE2111" s="30"/>
      <c r="AF2111" s="30"/>
      <c r="AG2111" s="30"/>
      <c r="AH2111" s="30"/>
      <c r="AI2111" s="30"/>
      <c r="AJ2111" s="30"/>
      <c r="AK2111" s="30"/>
      <c r="AL2111" s="30"/>
      <c r="AM2111" s="30"/>
      <c r="AN2111" s="30"/>
      <c r="AO2111" s="30"/>
      <c r="AP2111" s="30"/>
      <c r="AQ2111" s="30"/>
      <c r="AR2111" s="30"/>
      <c r="AS2111" s="30"/>
      <c r="AT2111" s="30"/>
      <c r="AU2111" s="30"/>
      <c r="AV2111" s="30"/>
      <c r="AW2111" s="30"/>
      <c r="AX2111" s="30" t="s">
        <v>1273</v>
      </c>
      <c r="AY2111" s="30"/>
      <c r="AZ2111" s="30"/>
      <c r="BA2111" s="30"/>
      <c r="BB2111" s="30"/>
      <c r="BC2111" s="30"/>
      <c r="BD2111" s="30"/>
      <c r="BE2111" s="30"/>
      <c r="BF2111" s="30"/>
      <c r="BG2111" s="30"/>
      <c r="BH2111" s="30"/>
      <c r="BI2111" s="30"/>
      <c r="BJ2111" s="30"/>
      <c r="BK2111" s="30"/>
      <c r="BL2111" s="30"/>
      <c r="BM2111" s="30"/>
      <c r="BN2111" s="30"/>
      <c r="BO2111" s="30"/>
      <c r="BP2111" s="30"/>
      <c r="BQ2111" s="30"/>
      <c r="BR2111" s="30"/>
      <c r="BS2111" s="30"/>
      <c r="BT2111" s="30"/>
      <c r="BU2111" s="30"/>
      <c r="BV2111" s="30"/>
      <c r="BW2111" s="30"/>
      <c r="BX2111" s="30"/>
      <c r="BY2111" s="30"/>
      <c r="BZ2111" s="30"/>
      <c r="CA2111" s="30"/>
      <c r="CB2111" s="30"/>
      <c r="CC2111" s="30"/>
      <c r="CD2111" s="30"/>
      <c r="CE2111" s="30"/>
      <c r="CF2111" s="30"/>
      <c r="CG2111" s="30"/>
      <c r="CH2111" s="30"/>
      <c r="CI2111" s="30"/>
      <c r="CJ2111" s="30"/>
      <c r="CK2111" s="30"/>
      <c r="CL2111" s="30"/>
      <c r="CM2111" s="30" t="s">
        <v>1407</v>
      </c>
      <c r="CN2111" s="30"/>
      <c r="CO2111" s="30"/>
      <c r="CP2111" s="30"/>
      <c r="CQ2111" s="30"/>
      <c r="CR2111" s="30"/>
    </row>
    <row r="2112" spans="1:96" x14ac:dyDescent="0.25">
      <c r="A2112" s="30"/>
      <c r="B2112" s="30"/>
      <c r="C2112" s="30"/>
      <c r="D2112" s="30"/>
      <c r="E2112" s="30"/>
      <c r="F2112" s="30"/>
      <c r="G2112" s="30"/>
      <c r="H2112" s="30"/>
      <c r="I2112" s="30"/>
      <c r="J2112" s="30"/>
      <c r="K2112" s="30"/>
      <c r="L2112" s="30"/>
      <c r="M2112" s="30"/>
      <c r="N2112" s="30"/>
      <c r="O2112" s="30"/>
      <c r="P2112" s="30"/>
      <c r="Q2112" s="30"/>
      <c r="R2112" s="30"/>
      <c r="S2112" s="30"/>
      <c r="T2112" s="30"/>
      <c r="U2112" s="30"/>
      <c r="V2112" s="30"/>
      <c r="W2112" s="30"/>
      <c r="X2112" s="30"/>
      <c r="Y2112" s="30"/>
      <c r="Z2112" s="30"/>
      <c r="AA2112" s="30"/>
      <c r="AB2112" s="30"/>
      <c r="AC2112" s="30"/>
      <c r="AD2112" s="30"/>
      <c r="AE2112" s="30"/>
      <c r="AF2112" s="30"/>
      <c r="AG2112" s="30"/>
      <c r="AH2112" s="30"/>
      <c r="AI2112" s="30"/>
      <c r="AJ2112" s="30"/>
      <c r="AK2112" s="30"/>
      <c r="AL2112" s="30"/>
      <c r="AM2112" s="30"/>
      <c r="AN2112" s="30"/>
      <c r="AO2112" s="30"/>
      <c r="AP2112" s="30"/>
      <c r="AQ2112" s="30"/>
      <c r="AR2112" s="30"/>
      <c r="AS2112" s="30"/>
      <c r="AT2112" s="30"/>
      <c r="AU2112" s="30"/>
      <c r="AV2112" s="30"/>
      <c r="AW2112" s="30"/>
      <c r="AX2112" s="30" t="s">
        <v>1275</v>
      </c>
      <c r="AY2112" s="30"/>
      <c r="AZ2112" s="30"/>
      <c r="BA2112" s="30"/>
      <c r="BB2112" s="30"/>
      <c r="BC2112" s="30"/>
      <c r="BD2112" s="30"/>
      <c r="BE2112" s="30"/>
      <c r="BF2112" s="30"/>
      <c r="BG2112" s="30"/>
      <c r="BH2112" s="30"/>
      <c r="BI2112" s="30"/>
      <c r="BJ2112" s="30"/>
      <c r="BK2112" s="30"/>
      <c r="BL2112" s="30"/>
      <c r="BM2112" s="30"/>
      <c r="BN2112" s="30"/>
      <c r="BO2112" s="30"/>
      <c r="BP2112" s="30"/>
      <c r="BQ2112" s="30"/>
      <c r="BR2112" s="30"/>
      <c r="BS2112" s="30"/>
      <c r="BT2112" s="30"/>
      <c r="BU2112" s="30"/>
      <c r="BV2112" s="30"/>
      <c r="BW2112" s="30"/>
      <c r="BX2112" s="30"/>
      <c r="BY2112" s="30"/>
      <c r="BZ2112" s="30"/>
      <c r="CA2112" s="30"/>
      <c r="CB2112" s="30"/>
      <c r="CC2112" s="30"/>
      <c r="CD2112" s="30"/>
      <c r="CE2112" s="30"/>
      <c r="CF2112" s="30"/>
      <c r="CG2112" s="30"/>
      <c r="CH2112" s="30"/>
      <c r="CI2112" s="30"/>
      <c r="CJ2112" s="30"/>
      <c r="CK2112" s="30"/>
      <c r="CL2112" s="30"/>
      <c r="CM2112" s="30" t="s">
        <v>1416</v>
      </c>
      <c r="CN2112" s="30"/>
      <c r="CO2112" s="30"/>
      <c r="CP2112" s="30"/>
      <c r="CQ2112" s="30"/>
      <c r="CR2112" s="30"/>
    </row>
    <row r="2113" spans="1:96" x14ac:dyDescent="0.25">
      <c r="A2113" s="30"/>
      <c r="B2113" s="30"/>
      <c r="C2113" s="30"/>
      <c r="D2113" s="30"/>
      <c r="E2113" s="30"/>
      <c r="F2113" s="30"/>
      <c r="G2113" s="30"/>
      <c r="H2113" s="30"/>
      <c r="I2113" s="30"/>
      <c r="J2113" s="30"/>
      <c r="K2113" s="30"/>
      <c r="L2113" s="30"/>
      <c r="M2113" s="30"/>
      <c r="N2113" s="30"/>
      <c r="O2113" s="30"/>
      <c r="P2113" s="30"/>
      <c r="Q2113" s="30"/>
      <c r="R2113" s="30"/>
      <c r="S2113" s="30"/>
      <c r="T2113" s="30"/>
      <c r="U2113" s="30"/>
      <c r="V2113" s="30"/>
      <c r="W2113" s="30"/>
      <c r="X2113" s="30"/>
      <c r="Y2113" s="30"/>
      <c r="Z2113" s="30"/>
      <c r="AA2113" s="30"/>
      <c r="AB2113" s="30"/>
      <c r="AC2113" s="30"/>
      <c r="AD2113" s="30"/>
      <c r="AE2113" s="30"/>
      <c r="AF2113" s="30"/>
      <c r="AG2113" s="30"/>
      <c r="AH2113" s="30"/>
      <c r="AI2113" s="30"/>
      <c r="AJ2113" s="30"/>
      <c r="AK2113" s="30"/>
      <c r="AL2113" s="30"/>
      <c r="AM2113" s="30"/>
      <c r="AN2113" s="30"/>
      <c r="AO2113" s="30"/>
      <c r="AP2113" s="30"/>
      <c r="AQ2113" s="30"/>
      <c r="AR2113" s="30"/>
      <c r="AS2113" s="30"/>
      <c r="AT2113" s="30"/>
      <c r="AU2113" s="30"/>
      <c r="AV2113" s="30"/>
      <c r="AW2113" s="30"/>
      <c r="AX2113" s="30" t="s">
        <v>1299</v>
      </c>
      <c r="AY2113" s="30"/>
      <c r="AZ2113" s="30"/>
      <c r="BA2113" s="30"/>
      <c r="BB2113" s="30"/>
      <c r="BC2113" s="30"/>
      <c r="BD2113" s="30"/>
      <c r="BE2113" s="30"/>
      <c r="BF2113" s="30"/>
      <c r="BG2113" s="30"/>
      <c r="BH2113" s="30"/>
      <c r="BI2113" s="30"/>
      <c r="BJ2113" s="30"/>
      <c r="BK2113" s="30"/>
      <c r="BL2113" s="30"/>
      <c r="BM2113" s="30"/>
      <c r="BN2113" s="30"/>
      <c r="BO2113" s="30"/>
      <c r="BP2113" s="30"/>
      <c r="BQ2113" s="30"/>
      <c r="BR2113" s="30"/>
      <c r="BS2113" s="30"/>
      <c r="BT2113" s="30"/>
      <c r="BU2113" s="30"/>
      <c r="BV2113" s="30"/>
      <c r="BW2113" s="30"/>
      <c r="BX2113" s="30"/>
      <c r="BY2113" s="30"/>
      <c r="BZ2113" s="30"/>
      <c r="CA2113" s="30"/>
      <c r="CB2113" s="30"/>
      <c r="CC2113" s="30"/>
      <c r="CD2113" s="30"/>
      <c r="CE2113" s="30"/>
      <c r="CF2113" s="30"/>
      <c r="CG2113" s="30"/>
      <c r="CH2113" s="30"/>
      <c r="CI2113" s="30"/>
      <c r="CJ2113" s="30"/>
      <c r="CK2113" s="30"/>
      <c r="CL2113" s="30"/>
      <c r="CM2113" s="30" t="s">
        <v>1419</v>
      </c>
      <c r="CN2113" s="30"/>
      <c r="CO2113" s="30"/>
      <c r="CP2113" s="30"/>
      <c r="CQ2113" s="30"/>
      <c r="CR2113" s="30"/>
    </row>
    <row r="2114" spans="1:96" x14ac:dyDescent="0.25">
      <c r="A2114" s="30"/>
      <c r="B2114" s="30"/>
      <c r="C2114" s="30"/>
      <c r="D2114" s="30"/>
      <c r="E2114" s="30"/>
      <c r="F2114" s="30"/>
      <c r="G2114" s="30"/>
      <c r="H2114" s="30"/>
      <c r="I2114" s="30"/>
      <c r="J2114" s="30"/>
      <c r="K2114" s="30"/>
      <c r="L2114" s="30"/>
      <c r="M2114" s="30"/>
      <c r="N2114" s="30"/>
      <c r="O2114" s="30"/>
      <c r="P2114" s="30"/>
      <c r="Q2114" s="30"/>
      <c r="R2114" s="30"/>
      <c r="S2114" s="30"/>
      <c r="T2114" s="30"/>
      <c r="U2114" s="30"/>
      <c r="V2114" s="30"/>
      <c r="W2114" s="30"/>
      <c r="X2114" s="30"/>
      <c r="Y2114" s="30"/>
      <c r="Z2114" s="30"/>
      <c r="AA2114" s="30"/>
      <c r="AB2114" s="30"/>
      <c r="AC2114" s="30"/>
      <c r="AD2114" s="30"/>
      <c r="AE2114" s="30"/>
      <c r="AF2114" s="30"/>
      <c r="AG2114" s="30"/>
      <c r="AH2114" s="30"/>
      <c r="AI2114" s="30"/>
      <c r="AJ2114" s="30"/>
      <c r="AK2114" s="30"/>
      <c r="AL2114" s="30"/>
      <c r="AM2114" s="30"/>
      <c r="AN2114" s="30"/>
      <c r="AO2114" s="30"/>
      <c r="AP2114" s="30"/>
      <c r="AQ2114" s="30"/>
      <c r="AR2114" s="30"/>
      <c r="AS2114" s="30"/>
      <c r="AT2114" s="30"/>
      <c r="AU2114" s="30"/>
      <c r="AV2114" s="30"/>
      <c r="AW2114" s="30"/>
      <c r="AX2114" s="30" t="s">
        <v>1314</v>
      </c>
      <c r="AY2114" s="30"/>
      <c r="AZ2114" s="30"/>
      <c r="BA2114" s="30"/>
      <c r="BB2114" s="30"/>
      <c r="BC2114" s="30"/>
      <c r="BD2114" s="30"/>
      <c r="BE2114" s="30"/>
      <c r="BF2114" s="30"/>
      <c r="BG2114" s="30"/>
      <c r="BH2114" s="30"/>
      <c r="BI2114" s="30"/>
      <c r="BJ2114" s="30"/>
      <c r="BK2114" s="30"/>
      <c r="BL2114" s="30"/>
      <c r="BM2114" s="30"/>
      <c r="BN2114" s="30"/>
      <c r="BO2114" s="30"/>
      <c r="BP2114" s="30"/>
      <c r="BQ2114" s="30"/>
      <c r="BR2114" s="30"/>
      <c r="BS2114" s="30"/>
      <c r="BT2114" s="30"/>
      <c r="BU2114" s="30"/>
      <c r="BV2114" s="30"/>
      <c r="BW2114" s="30"/>
      <c r="BX2114" s="30"/>
      <c r="BY2114" s="30"/>
      <c r="BZ2114" s="30"/>
      <c r="CA2114" s="30"/>
      <c r="CB2114" s="30"/>
      <c r="CC2114" s="30"/>
      <c r="CD2114" s="30"/>
      <c r="CE2114" s="30"/>
      <c r="CF2114" s="30"/>
      <c r="CG2114" s="30"/>
      <c r="CH2114" s="30"/>
      <c r="CI2114" s="30"/>
      <c r="CJ2114" s="30"/>
      <c r="CK2114" s="30"/>
      <c r="CL2114" s="30"/>
      <c r="CM2114" s="30" t="s">
        <v>1420</v>
      </c>
      <c r="CN2114" s="30"/>
      <c r="CO2114" s="30"/>
      <c r="CP2114" s="30"/>
      <c r="CQ2114" s="30"/>
      <c r="CR2114" s="30"/>
    </row>
    <row r="2115" spans="1:96" x14ac:dyDescent="0.25">
      <c r="A2115" s="30"/>
      <c r="B2115" s="30"/>
      <c r="C2115" s="30"/>
      <c r="D2115" s="30"/>
      <c r="E2115" s="30"/>
      <c r="F2115" s="30"/>
      <c r="G2115" s="30"/>
      <c r="H2115" s="30"/>
      <c r="I2115" s="30"/>
      <c r="J2115" s="30"/>
      <c r="K2115" s="30"/>
      <c r="L2115" s="30"/>
      <c r="M2115" s="30"/>
      <c r="N2115" s="30"/>
      <c r="O2115" s="30"/>
      <c r="P2115" s="30"/>
      <c r="Q2115" s="30"/>
      <c r="R2115" s="30"/>
      <c r="S2115" s="30"/>
      <c r="T2115" s="30"/>
      <c r="U2115" s="30"/>
      <c r="V2115" s="30"/>
      <c r="W2115" s="30"/>
      <c r="X2115" s="30"/>
      <c r="Y2115" s="30"/>
      <c r="Z2115" s="30"/>
      <c r="AA2115" s="30"/>
      <c r="AB2115" s="30"/>
      <c r="AC2115" s="30"/>
      <c r="AD2115" s="30"/>
      <c r="AE2115" s="30"/>
      <c r="AF2115" s="30"/>
      <c r="AG2115" s="30"/>
      <c r="AH2115" s="30"/>
      <c r="AI2115" s="30"/>
      <c r="AJ2115" s="30"/>
      <c r="AK2115" s="30"/>
      <c r="AL2115" s="30"/>
      <c r="AM2115" s="30"/>
      <c r="AN2115" s="30"/>
      <c r="AO2115" s="30"/>
      <c r="AP2115" s="30"/>
      <c r="AQ2115" s="30"/>
      <c r="AR2115" s="30"/>
      <c r="AS2115" s="30"/>
      <c r="AT2115" s="30"/>
      <c r="AU2115" s="30"/>
      <c r="AV2115" s="30"/>
      <c r="AW2115" s="30"/>
      <c r="AX2115" s="30" t="s">
        <v>1321</v>
      </c>
      <c r="AY2115" s="30"/>
      <c r="AZ2115" s="30"/>
      <c r="BA2115" s="30"/>
      <c r="BB2115" s="30"/>
      <c r="BC2115" s="30"/>
      <c r="BD2115" s="30"/>
      <c r="BE2115" s="30"/>
      <c r="BF2115" s="30"/>
      <c r="BG2115" s="30"/>
      <c r="BH2115" s="30"/>
      <c r="BI2115" s="30"/>
      <c r="BJ2115" s="30"/>
      <c r="BK2115" s="30"/>
      <c r="BL2115" s="30"/>
      <c r="BM2115" s="30"/>
      <c r="BN2115" s="30"/>
      <c r="BO2115" s="30"/>
      <c r="BP2115" s="30"/>
      <c r="BQ2115" s="30"/>
      <c r="BR2115" s="30"/>
      <c r="BS2115" s="30"/>
      <c r="BT2115" s="30"/>
      <c r="BU2115" s="30"/>
      <c r="BV2115" s="30"/>
      <c r="BW2115" s="30"/>
      <c r="BX2115" s="30"/>
      <c r="BY2115" s="30"/>
      <c r="BZ2115" s="30"/>
      <c r="CA2115" s="30"/>
      <c r="CB2115" s="30"/>
      <c r="CC2115" s="30"/>
      <c r="CD2115" s="30"/>
      <c r="CE2115" s="30"/>
      <c r="CF2115" s="30"/>
      <c r="CG2115" s="30"/>
      <c r="CH2115" s="30"/>
      <c r="CI2115" s="30"/>
      <c r="CJ2115" s="30"/>
      <c r="CK2115" s="30"/>
      <c r="CL2115" s="30"/>
      <c r="CM2115" s="30" t="s">
        <v>1456</v>
      </c>
      <c r="CN2115" s="30"/>
      <c r="CO2115" s="30"/>
      <c r="CP2115" s="30"/>
      <c r="CQ2115" s="30"/>
      <c r="CR2115" s="30"/>
    </row>
    <row r="2116" spans="1:96" x14ac:dyDescent="0.25">
      <c r="A2116" s="30"/>
      <c r="B2116" s="30"/>
      <c r="C2116" s="30"/>
      <c r="D2116" s="30"/>
      <c r="E2116" s="30"/>
      <c r="F2116" s="30"/>
      <c r="G2116" s="30"/>
      <c r="H2116" s="30"/>
      <c r="I2116" s="30"/>
      <c r="J2116" s="30"/>
      <c r="K2116" s="30"/>
      <c r="L2116" s="30"/>
      <c r="M2116" s="30"/>
      <c r="N2116" s="30"/>
      <c r="O2116" s="30"/>
      <c r="P2116" s="30"/>
      <c r="Q2116" s="30"/>
      <c r="R2116" s="30"/>
      <c r="S2116" s="30"/>
      <c r="T2116" s="30"/>
      <c r="U2116" s="30"/>
      <c r="V2116" s="30"/>
      <c r="W2116" s="30"/>
      <c r="X2116" s="30"/>
      <c r="Y2116" s="30"/>
      <c r="Z2116" s="30"/>
      <c r="AA2116" s="30"/>
      <c r="AB2116" s="30"/>
      <c r="AC2116" s="30"/>
      <c r="AD2116" s="30"/>
      <c r="AE2116" s="30"/>
      <c r="AF2116" s="30"/>
      <c r="AG2116" s="30"/>
      <c r="AH2116" s="30"/>
      <c r="AI2116" s="30"/>
      <c r="AJ2116" s="30"/>
      <c r="AK2116" s="30"/>
      <c r="AL2116" s="30"/>
      <c r="AM2116" s="30"/>
      <c r="AN2116" s="30"/>
      <c r="AO2116" s="30"/>
      <c r="AP2116" s="30"/>
      <c r="AQ2116" s="30"/>
      <c r="AR2116" s="30"/>
      <c r="AS2116" s="30"/>
      <c r="AT2116" s="30"/>
      <c r="AU2116" s="30"/>
      <c r="AV2116" s="30"/>
      <c r="AW2116" s="30"/>
      <c r="AX2116" s="30" t="s">
        <v>1322</v>
      </c>
      <c r="AY2116" s="30"/>
      <c r="AZ2116" s="30"/>
      <c r="BA2116" s="30"/>
      <c r="BB2116" s="30"/>
      <c r="BC2116" s="30"/>
      <c r="BD2116" s="30"/>
      <c r="BE2116" s="30"/>
      <c r="BF2116" s="30"/>
      <c r="BG2116" s="30"/>
      <c r="BH2116" s="30"/>
      <c r="BI2116" s="30"/>
      <c r="BJ2116" s="30"/>
      <c r="BK2116" s="30"/>
      <c r="BL2116" s="30"/>
      <c r="BM2116" s="30"/>
      <c r="BN2116" s="30"/>
      <c r="BO2116" s="30"/>
      <c r="BP2116" s="30"/>
      <c r="BQ2116" s="30"/>
      <c r="BR2116" s="30"/>
      <c r="BS2116" s="30"/>
      <c r="BT2116" s="30"/>
      <c r="BU2116" s="30"/>
      <c r="BV2116" s="30"/>
      <c r="BW2116" s="30"/>
      <c r="BX2116" s="30"/>
      <c r="BY2116" s="30"/>
      <c r="BZ2116" s="30"/>
      <c r="CA2116" s="30"/>
      <c r="CB2116" s="30"/>
      <c r="CC2116" s="30"/>
      <c r="CD2116" s="30"/>
      <c r="CE2116" s="30"/>
      <c r="CF2116" s="30"/>
      <c r="CG2116" s="30"/>
      <c r="CH2116" s="30"/>
      <c r="CI2116" s="30"/>
      <c r="CJ2116" s="30"/>
      <c r="CK2116" s="30"/>
      <c r="CL2116" s="30"/>
      <c r="CM2116" s="30" t="s">
        <v>1464</v>
      </c>
      <c r="CN2116" s="30"/>
      <c r="CO2116" s="30"/>
      <c r="CP2116" s="30"/>
      <c r="CQ2116" s="30"/>
      <c r="CR2116" s="30"/>
    </row>
    <row r="2117" spans="1:96" x14ac:dyDescent="0.25">
      <c r="A2117" s="30"/>
      <c r="B2117" s="30"/>
      <c r="C2117" s="30"/>
      <c r="D2117" s="30"/>
      <c r="E2117" s="30"/>
      <c r="F2117" s="30"/>
      <c r="G2117" s="30"/>
      <c r="H2117" s="30"/>
      <c r="I2117" s="30"/>
      <c r="J2117" s="30"/>
      <c r="K2117" s="30"/>
      <c r="L2117" s="30"/>
      <c r="M2117" s="30"/>
      <c r="N2117" s="30"/>
      <c r="O2117" s="30"/>
      <c r="P2117" s="30"/>
      <c r="Q2117" s="30"/>
      <c r="R2117" s="30"/>
      <c r="S2117" s="30"/>
      <c r="T2117" s="30"/>
      <c r="U2117" s="30"/>
      <c r="V2117" s="30"/>
      <c r="W2117" s="30"/>
      <c r="X2117" s="30"/>
      <c r="Y2117" s="30"/>
      <c r="Z2117" s="30"/>
      <c r="AA2117" s="30"/>
      <c r="AB2117" s="30"/>
      <c r="AC2117" s="30"/>
      <c r="AD2117" s="30"/>
      <c r="AE2117" s="30"/>
      <c r="AF2117" s="30"/>
      <c r="AG2117" s="30"/>
      <c r="AH2117" s="30"/>
      <c r="AI2117" s="30"/>
      <c r="AJ2117" s="30"/>
      <c r="AK2117" s="30"/>
      <c r="AL2117" s="30"/>
      <c r="AM2117" s="30"/>
      <c r="AN2117" s="30"/>
      <c r="AO2117" s="30"/>
      <c r="AP2117" s="30"/>
      <c r="AQ2117" s="30"/>
      <c r="AR2117" s="30"/>
      <c r="AS2117" s="30"/>
      <c r="AT2117" s="30"/>
      <c r="AU2117" s="30"/>
      <c r="AV2117" s="30"/>
      <c r="AW2117" s="30"/>
      <c r="AX2117" s="30" t="s">
        <v>1329</v>
      </c>
      <c r="AY2117" s="30"/>
      <c r="AZ2117" s="30"/>
      <c r="BA2117" s="30"/>
      <c r="BB2117" s="30"/>
      <c r="BC2117" s="30"/>
      <c r="BD2117" s="30"/>
      <c r="BE2117" s="30"/>
      <c r="BF2117" s="30"/>
      <c r="BG2117" s="30"/>
      <c r="BH2117" s="30"/>
      <c r="BI2117" s="30"/>
      <c r="BJ2117" s="30"/>
      <c r="BK2117" s="30"/>
      <c r="BL2117" s="30"/>
      <c r="BM2117" s="30"/>
      <c r="BN2117" s="30"/>
      <c r="BO2117" s="30"/>
      <c r="BP2117" s="30"/>
      <c r="BQ2117" s="30"/>
      <c r="BR2117" s="30"/>
      <c r="BS2117" s="30"/>
      <c r="BT2117" s="30"/>
      <c r="BU2117" s="30"/>
      <c r="BV2117" s="30"/>
      <c r="BW2117" s="30"/>
      <c r="BX2117" s="30"/>
      <c r="BY2117" s="30"/>
      <c r="BZ2117" s="30"/>
      <c r="CA2117" s="30"/>
      <c r="CB2117" s="30"/>
      <c r="CC2117" s="30"/>
      <c r="CD2117" s="30"/>
      <c r="CE2117" s="30"/>
      <c r="CF2117" s="30"/>
      <c r="CG2117" s="30"/>
      <c r="CH2117" s="30"/>
      <c r="CI2117" s="30"/>
      <c r="CJ2117" s="30"/>
      <c r="CK2117" s="30"/>
      <c r="CL2117" s="30"/>
      <c r="CM2117" s="30" t="s">
        <v>1470</v>
      </c>
      <c r="CN2117" s="30"/>
      <c r="CO2117" s="30"/>
      <c r="CP2117" s="30"/>
      <c r="CQ2117" s="30"/>
      <c r="CR2117" s="30"/>
    </row>
    <row r="2118" spans="1:96" x14ac:dyDescent="0.25">
      <c r="A2118" s="30"/>
      <c r="B2118" s="30"/>
      <c r="C2118" s="30"/>
      <c r="D2118" s="30"/>
      <c r="E2118" s="30"/>
      <c r="F2118" s="30"/>
      <c r="G2118" s="30"/>
      <c r="H2118" s="30"/>
      <c r="I2118" s="30"/>
      <c r="J2118" s="30"/>
      <c r="K2118" s="30"/>
      <c r="L2118" s="30"/>
      <c r="M2118" s="30"/>
      <c r="N2118" s="30"/>
      <c r="O2118" s="30"/>
      <c r="P2118" s="30"/>
      <c r="Q2118" s="30"/>
      <c r="R2118" s="30"/>
      <c r="S2118" s="30"/>
      <c r="T2118" s="30"/>
      <c r="U2118" s="30"/>
      <c r="V2118" s="30"/>
      <c r="W2118" s="30"/>
      <c r="X2118" s="30"/>
      <c r="Y2118" s="30"/>
      <c r="Z2118" s="30"/>
      <c r="AA2118" s="30"/>
      <c r="AB2118" s="30"/>
      <c r="AC2118" s="30"/>
      <c r="AD2118" s="30"/>
      <c r="AE2118" s="30"/>
      <c r="AF2118" s="30"/>
      <c r="AG2118" s="30"/>
      <c r="AH2118" s="30"/>
      <c r="AI2118" s="30"/>
      <c r="AJ2118" s="30"/>
      <c r="AK2118" s="30"/>
      <c r="AL2118" s="30"/>
      <c r="AM2118" s="30"/>
      <c r="AN2118" s="30"/>
      <c r="AO2118" s="30"/>
      <c r="AP2118" s="30"/>
      <c r="AQ2118" s="30"/>
      <c r="AR2118" s="30"/>
      <c r="AS2118" s="30"/>
      <c r="AT2118" s="30"/>
      <c r="AU2118" s="30"/>
      <c r="AV2118" s="30"/>
      <c r="AW2118" s="30"/>
      <c r="AX2118" s="30" t="s">
        <v>1340</v>
      </c>
      <c r="AY2118" s="30"/>
      <c r="AZ2118" s="30"/>
      <c r="BA2118" s="30"/>
      <c r="BB2118" s="30"/>
      <c r="BC2118" s="30"/>
      <c r="BD2118" s="30"/>
      <c r="BE2118" s="30"/>
      <c r="BF2118" s="30"/>
      <c r="BG2118" s="30"/>
      <c r="BH2118" s="30"/>
      <c r="BI2118" s="30"/>
      <c r="BJ2118" s="30"/>
      <c r="BK2118" s="30"/>
      <c r="BL2118" s="30"/>
      <c r="BM2118" s="30"/>
      <c r="BN2118" s="30"/>
      <c r="BO2118" s="30"/>
      <c r="BP2118" s="30"/>
      <c r="BQ2118" s="30"/>
      <c r="BR2118" s="30"/>
      <c r="BS2118" s="30"/>
      <c r="BT2118" s="30"/>
      <c r="BU2118" s="30"/>
      <c r="BV2118" s="30"/>
      <c r="BW2118" s="30"/>
      <c r="BX2118" s="30"/>
      <c r="BY2118" s="30"/>
      <c r="BZ2118" s="30"/>
      <c r="CA2118" s="30"/>
      <c r="CB2118" s="30"/>
      <c r="CC2118" s="30"/>
      <c r="CD2118" s="30"/>
      <c r="CE2118" s="30"/>
      <c r="CF2118" s="30"/>
      <c r="CG2118" s="30"/>
      <c r="CH2118" s="30"/>
      <c r="CI2118" s="30"/>
      <c r="CJ2118" s="30"/>
      <c r="CK2118" s="30"/>
      <c r="CL2118" s="30"/>
      <c r="CM2118" s="30" t="s">
        <v>1492</v>
      </c>
      <c r="CN2118" s="30"/>
      <c r="CO2118" s="30"/>
      <c r="CP2118" s="30"/>
      <c r="CQ2118" s="30"/>
      <c r="CR2118" s="30"/>
    </row>
    <row r="2119" spans="1:96" x14ac:dyDescent="0.25">
      <c r="A2119" s="30"/>
      <c r="B2119" s="30"/>
      <c r="C2119" s="30"/>
      <c r="D2119" s="30"/>
      <c r="E2119" s="30"/>
      <c r="F2119" s="30"/>
      <c r="G2119" s="30"/>
      <c r="H2119" s="30"/>
      <c r="I2119" s="30"/>
      <c r="J2119" s="30"/>
      <c r="K2119" s="30"/>
      <c r="L2119" s="30"/>
      <c r="M2119" s="30"/>
      <c r="N2119" s="30"/>
      <c r="O2119" s="30"/>
      <c r="P2119" s="30"/>
      <c r="Q2119" s="30"/>
      <c r="R2119" s="30"/>
      <c r="S2119" s="30"/>
      <c r="T2119" s="30"/>
      <c r="U2119" s="30"/>
      <c r="V2119" s="30"/>
      <c r="W2119" s="30"/>
      <c r="X2119" s="30"/>
      <c r="Y2119" s="30"/>
      <c r="Z2119" s="30"/>
      <c r="AA2119" s="30"/>
      <c r="AB2119" s="30"/>
      <c r="AC2119" s="30"/>
      <c r="AD2119" s="30"/>
      <c r="AE2119" s="30"/>
      <c r="AF2119" s="30"/>
      <c r="AG2119" s="30"/>
      <c r="AH2119" s="30"/>
      <c r="AI2119" s="30"/>
      <c r="AJ2119" s="30"/>
      <c r="AK2119" s="30"/>
      <c r="AL2119" s="30"/>
      <c r="AM2119" s="30"/>
      <c r="AN2119" s="30"/>
      <c r="AO2119" s="30"/>
      <c r="AP2119" s="30"/>
      <c r="AQ2119" s="30"/>
      <c r="AR2119" s="30"/>
      <c r="AS2119" s="30"/>
      <c r="AT2119" s="30"/>
      <c r="AU2119" s="30"/>
      <c r="AV2119" s="30"/>
      <c r="AW2119" s="30"/>
      <c r="AX2119" s="30" t="s">
        <v>1354</v>
      </c>
      <c r="AY2119" s="30"/>
      <c r="AZ2119" s="30"/>
      <c r="BA2119" s="30"/>
      <c r="BB2119" s="30"/>
      <c r="BC2119" s="30"/>
      <c r="BD2119" s="30"/>
      <c r="BE2119" s="30"/>
      <c r="BF2119" s="30"/>
      <c r="BG2119" s="30"/>
      <c r="BH2119" s="30"/>
      <c r="BI2119" s="30"/>
      <c r="BJ2119" s="30"/>
      <c r="BK2119" s="30"/>
      <c r="BL2119" s="30"/>
      <c r="BM2119" s="30"/>
      <c r="BN2119" s="30"/>
      <c r="BO2119" s="30"/>
      <c r="BP2119" s="30"/>
      <c r="BQ2119" s="30"/>
      <c r="BR2119" s="30"/>
      <c r="BS2119" s="30"/>
      <c r="BT2119" s="30"/>
      <c r="BU2119" s="30"/>
      <c r="BV2119" s="30"/>
      <c r="BW2119" s="30"/>
      <c r="BX2119" s="30"/>
      <c r="BY2119" s="30"/>
      <c r="BZ2119" s="30"/>
      <c r="CA2119" s="30"/>
      <c r="CB2119" s="30"/>
      <c r="CC2119" s="30"/>
      <c r="CD2119" s="30"/>
      <c r="CE2119" s="30"/>
      <c r="CF2119" s="30"/>
      <c r="CG2119" s="30"/>
      <c r="CH2119" s="30"/>
      <c r="CI2119" s="30"/>
      <c r="CJ2119" s="30"/>
      <c r="CK2119" s="30"/>
      <c r="CL2119" s="30"/>
      <c r="CM2119" s="30" t="s">
        <v>1502</v>
      </c>
      <c r="CN2119" s="30"/>
      <c r="CO2119" s="30"/>
      <c r="CP2119" s="30"/>
      <c r="CQ2119" s="30"/>
      <c r="CR2119" s="30"/>
    </row>
    <row r="2120" spans="1:96" x14ac:dyDescent="0.25">
      <c r="A2120" s="30"/>
      <c r="B2120" s="30"/>
      <c r="C2120" s="30"/>
      <c r="D2120" s="30"/>
      <c r="E2120" s="30"/>
      <c r="F2120" s="30"/>
      <c r="G2120" s="30"/>
      <c r="H2120" s="30"/>
      <c r="I2120" s="30"/>
      <c r="J2120" s="30"/>
      <c r="K2120" s="30"/>
      <c r="L2120" s="30"/>
      <c r="M2120" s="30"/>
      <c r="N2120" s="30"/>
      <c r="O2120" s="30"/>
      <c r="P2120" s="30"/>
      <c r="Q2120" s="30"/>
      <c r="R2120" s="30"/>
      <c r="S2120" s="30"/>
      <c r="T2120" s="30"/>
      <c r="U2120" s="30"/>
      <c r="V2120" s="30"/>
      <c r="W2120" s="30"/>
      <c r="X2120" s="30"/>
      <c r="Y2120" s="30"/>
      <c r="Z2120" s="30"/>
      <c r="AA2120" s="30"/>
      <c r="AB2120" s="30"/>
      <c r="AC2120" s="30"/>
      <c r="AD2120" s="30"/>
      <c r="AE2120" s="30"/>
      <c r="AF2120" s="30"/>
      <c r="AG2120" s="30"/>
      <c r="AH2120" s="30"/>
      <c r="AI2120" s="30"/>
      <c r="AJ2120" s="30"/>
      <c r="AK2120" s="30"/>
      <c r="AL2120" s="30"/>
      <c r="AM2120" s="30"/>
      <c r="AN2120" s="30"/>
      <c r="AO2120" s="30"/>
      <c r="AP2120" s="30"/>
      <c r="AQ2120" s="30"/>
      <c r="AR2120" s="30"/>
      <c r="AS2120" s="30"/>
      <c r="AT2120" s="30"/>
      <c r="AU2120" s="30"/>
      <c r="AV2120" s="30"/>
      <c r="AW2120" s="30"/>
      <c r="AX2120" s="30" t="s">
        <v>1358</v>
      </c>
      <c r="AY2120" s="30"/>
      <c r="AZ2120" s="30"/>
      <c r="BA2120" s="30"/>
      <c r="BB2120" s="30"/>
      <c r="BC2120" s="30"/>
      <c r="BD2120" s="30"/>
      <c r="BE2120" s="30"/>
      <c r="BF2120" s="30"/>
      <c r="BG2120" s="30"/>
      <c r="BH2120" s="30"/>
      <c r="BI2120" s="30"/>
      <c r="BJ2120" s="30"/>
      <c r="BK2120" s="30"/>
      <c r="BL2120" s="30"/>
      <c r="BM2120" s="30"/>
      <c r="BN2120" s="30"/>
      <c r="BO2120" s="30"/>
      <c r="BP2120" s="30"/>
      <c r="BQ2120" s="30"/>
      <c r="BR2120" s="30"/>
      <c r="BS2120" s="30"/>
      <c r="BT2120" s="30"/>
      <c r="BU2120" s="30"/>
      <c r="BV2120" s="30"/>
      <c r="BW2120" s="30"/>
      <c r="BX2120" s="30"/>
      <c r="BY2120" s="30"/>
      <c r="BZ2120" s="30"/>
      <c r="CA2120" s="30"/>
      <c r="CB2120" s="30"/>
      <c r="CC2120" s="30"/>
      <c r="CD2120" s="30"/>
      <c r="CE2120" s="30"/>
      <c r="CF2120" s="30"/>
      <c r="CG2120" s="30"/>
      <c r="CH2120" s="30"/>
      <c r="CI2120" s="30"/>
      <c r="CJ2120" s="30"/>
      <c r="CK2120" s="30"/>
      <c r="CL2120" s="30"/>
      <c r="CM2120" s="30" t="s">
        <v>1503</v>
      </c>
      <c r="CN2120" s="30"/>
      <c r="CO2120" s="30"/>
      <c r="CP2120" s="30"/>
      <c r="CQ2120" s="30"/>
      <c r="CR2120" s="30"/>
    </row>
    <row r="2121" spans="1:96" x14ac:dyDescent="0.25">
      <c r="A2121" s="30"/>
      <c r="B2121" s="30"/>
      <c r="C2121" s="30"/>
      <c r="D2121" s="30"/>
      <c r="E2121" s="30"/>
      <c r="F2121" s="30"/>
      <c r="G2121" s="30"/>
      <c r="H2121" s="30"/>
      <c r="I2121" s="30"/>
      <c r="J2121" s="30"/>
      <c r="K2121" s="30"/>
      <c r="L2121" s="30"/>
      <c r="M2121" s="30"/>
      <c r="N2121" s="30"/>
      <c r="O2121" s="30"/>
      <c r="P2121" s="30"/>
      <c r="Q2121" s="30"/>
      <c r="R2121" s="30"/>
      <c r="S2121" s="30"/>
      <c r="T2121" s="30"/>
      <c r="U2121" s="30"/>
      <c r="V2121" s="30"/>
      <c r="W2121" s="30"/>
      <c r="X2121" s="30"/>
      <c r="Y2121" s="30"/>
      <c r="Z2121" s="30"/>
      <c r="AA2121" s="30"/>
      <c r="AB2121" s="30"/>
      <c r="AC2121" s="30"/>
      <c r="AD2121" s="30"/>
      <c r="AE2121" s="30"/>
      <c r="AF2121" s="30"/>
      <c r="AG2121" s="30"/>
      <c r="AH2121" s="30"/>
      <c r="AI2121" s="30"/>
      <c r="AJ2121" s="30"/>
      <c r="AK2121" s="30"/>
      <c r="AL2121" s="30"/>
      <c r="AM2121" s="30"/>
      <c r="AN2121" s="30"/>
      <c r="AO2121" s="30"/>
      <c r="AP2121" s="30"/>
      <c r="AQ2121" s="30"/>
      <c r="AR2121" s="30"/>
      <c r="AS2121" s="30"/>
      <c r="AT2121" s="30"/>
      <c r="AU2121" s="30"/>
      <c r="AV2121" s="30"/>
      <c r="AW2121" s="30"/>
      <c r="AX2121" s="30" t="s">
        <v>1366</v>
      </c>
      <c r="AY2121" s="30"/>
      <c r="AZ2121" s="30"/>
      <c r="BA2121" s="30"/>
      <c r="BB2121" s="30"/>
      <c r="BC2121" s="30"/>
      <c r="BD2121" s="30"/>
      <c r="BE2121" s="30"/>
      <c r="BF2121" s="30"/>
      <c r="BG2121" s="30"/>
      <c r="BH2121" s="30"/>
      <c r="BI2121" s="30"/>
      <c r="BJ2121" s="30"/>
      <c r="BK2121" s="30"/>
      <c r="BL2121" s="30"/>
      <c r="BM2121" s="30"/>
      <c r="BN2121" s="30"/>
      <c r="BO2121" s="30"/>
      <c r="BP2121" s="30"/>
      <c r="BQ2121" s="30"/>
      <c r="BR2121" s="30"/>
      <c r="BS2121" s="30"/>
      <c r="BT2121" s="30"/>
      <c r="BU2121" s="30"/>
      <c r="BV2121" s="30"/>
      <c r="BW2121" s="30"/>
      <c r="BX2121" s="30"/>
      <c r="BY2121" s="30"/>
      <c r="BZ2121" s="30"/>
      <c r="CA2121" s="30"/>
      <c r="CB2121" s="30"/>
      <c r="CC2121" s="30"/>
      <c r="CD2121" s="30"/>
      <c r="CE2121" s="30"/>
      <c r="CF2121" s="30"/>
      <c r="CG2121" s="30"/>
      <c r="CH2121" s="30"/>
      <c r="CI2121" s="30"/>
      <c r="CJ2121" s="30"/>
      <c r="CK2121" s="30"/>
      <c r="CL2121" s="30"/>
      <c r="CM2121" s="30" t="s">
        <v>1516</v>
      </c>
      <c r="CN2121" s="30"/>
      <c r="CO2121" s="30"/>
      <c r="CP2121" s="30"/>
      <c r="CQ2121" s="30"/>
      <c r="CR2121" s="30"/>
    </row>
    <row r="2122" spans="1:96" x14ac:dyDescent="0.25">
      <c r="A2122" s="30"/>
      <c r="B2122" s="30"/>
      <c r="C2122" s="30"/>
      <c r="D2122" s="30"/>
      <c r="E2122" s="30"/>
      <c r="F2122" s="30"/>
      <c r="G2122" s="30"/>
      <c r="H2122" s="30"/>
      <c r="I2122" s="30"/>
      <c r="J2122" s="30"/>
      <c r="K2122" s="30"/>
      <c r="L2122" s="30"/>
      <c r="M2122" s="30"/>
      <c r="N2122" s="30"/>
      <c r="O2122" s="30"/>
      <c r="P2122" s="30"/>
      <c r="Q2122" s="30"/>
      <c r="R2122" s="30"/>
      <c r="S2122" s="30"/>
      <c r="T2122" s="30"/>
      <c r="U2122" s="30"/>
      <c r="V2122" s="30"/>
      <c r="W2122" s="30"/>
      <c r="X2122" s="30"/>
      <c r="Y2122" s="30"/>
      <c r="Z2122" s="30"/>
      <c r="AA2122" s="30"/>
      <c r="AB2122" s="30"/>
      <c r="AC2122" s="30"/>
      <c r="AD2122" s="30"/>
      <c r="AE2122" s="30"/>
      <c r="AF2122" s="30"/>
      <c r="AG2122" s="30"/>
      <c r="AH2122" s="30"/>
      <c r="AI2122" s="30"/>
      <c r="AJ2122" s="30"/>
      <c r="AK2122" s="30"/>
      <c r="AL2122" s="30"/>
      <c r="AM2122" s="30"/>
      <c r="AN2122" s="30"/>
      <c r="AO2122" s="30"/>
      <c r="AP2122" s="30"/>
      <c r="AQ2122" s="30"/>
      <c r="AR2122" s="30"/>
      <c r="AS2122" s="30"/>
      <c r="AT2122" s="30"/>
      <c r="AU2122" s="30"/>
      <c r="AV2122" s="30"/>
      <c r="AW2122" s="30"/>
      <c r="AX2122" s="30" t="s">
        <v>1367</v>
      </c>
      <c r="AY2122" s="30"/>
      <c r="AZ2122" s="30"/>
      <c r="BA2122" s="30"/>
      <c r="BB2122" s="30"/>
      <c r="BC2122" s="30"/>
      <c r="BD2122" s="30"/>
      <c r="BE2122" s="30"/>
      <c r="BF2122" s="30"/>
      <c r="BG2122" s="30"/>
      <c r="BH2122" s="30"/>
      <c r="BI2122" s="30"/>
      <c r="BJ2122" s="30"/>
      <c r="BK2122" s="30"/>
      <c r="BL2122" s="30"/>
      <c r="BM2122" s="30"/>
      <c r="BN2122" s="30"/>
      <c r="BO2122" s="30"/>
      <c r="BP2122" s="30"/>
      <c r="BQ2122" s="30"/>
      <c r="BR2122" s="30"/>
      <c r="BS2122" s="30"/>
      <c r="BT2122" s="30"/>
      <c r="BU2122" s="30"/>
      <c r="BV2122" s="30"/>
      <c r="BW2122" s="30"/>
      <c r="BX2122" s="30"/>
      <c r="BY2122" s="30"/>
      <c r="BZ2122" s="30"/>
      <c r="CA2122" s="30"/>
      <c r="CB2122" s="30"/>
      <c r="CC2122" s="30"/>
      <c r="CD2122" s="30"/>
      <c r="CE2122" s="30"/>
      <c r="CF2122" s="30"/>
      <c r="CG2122" s="30"/>
      <c r="CH2122" s="30"/>
      <c r="CI2122" s="30"/>
      <c r="CJ2122" s="30"/>
      <c r="CK2122" s="30"/>
      <c r="CL2122" s="30"/>
      <c r="CM2122" s="30" t="s">
        <v>533</v>
      </c>
      <c r="CN2122" s="30"/>
      <c r="CO2122" s="30"/>
      <c r="CP2122" s="30"/>
      <c r="CQ2122" s="30"/>
      <c r="CR2122" s="30"/>
    </row>
    <row r="2123" spans="1:96" x14ac:dyDescent="0.25">
      <c r="A2123" s="30"/>
      <c r="B2123" s="30"/>
      <c r="C2123" s="30"/>
      <c r="D2123" s="30"/>
      <c r="E2123" s="30"/>
      <c r="F2123" s="30"/>
      <c r="G2123" s="30"/>
      <c r="H2123" s="30"/>
      <c r="I2123" s="30"/>
      <c r="J2123" s="30"/>
      <c r="K2123" s="30"/>
      <c r="L2123" s="30"/>
      <c r="M2123" s="30"/>
      <c r="N2123" s="30"/>
      <c r="O2123" s="30"/>
      <c r="P2123" s="30"/>
      <c r="Q2123" s="30"/>
      <c r="R2123" s="30"/>
      <c r="S2123" s="30"/>
      <c r="T2123" s="30"/>
      <c r="U2123" s="30"/>
      <c r="V2123" s="30"/>
      <c r="W2123" s="30"/>
      <c r="X2123" s="30"/>
      <c r="Y2123" s="30"/>
      <c r="Z2123" s="30"/>
      <c r="AA2123" s="30"/>
      <c r="AB2123" s="30"/>
      <c r="AC2123" s="30"/>
      <c r="AD2123" s="30"/>
      <c r="AE2123" s="30"/>
      <c r="AF2123" s="30"/>
      <c r="AG2123" s="30"/>
      <c r="AH2123" s="30"/>
      <c r="AI2123" s="30"/>
      <c r="AJ2123" s="30"/>
      <c r="AK2123" s="30"/>
      <c r="AL2123" s="30"/>
      <c r="AM2123" s="30"/>
      <c r="AN2123" s="30"/>
      <c r="AO2123" s="30"/>
      <c r="AP2123" s="30"/>
      <c r="AQ2123" s="30"/>
      <c r="AR2123" s="30"/>
      <c r="AS2123" s="30"/>
      <c r="AT2123" s="30"/>
      <c r="AU2123" s="30"/>
      <c r="AV2123" s="30"/>
      <c r="AW2123" s="30"/>
      <c r="AX2123" s="30" t="s">
        <v>1381</v>
      </c>
      <c r="AY2123" s="30"/>
      <c r="AZ2123" s="30"/>
      <c r="BA2123" s="30"/>
      <c r="BB2123" s="30"/>
      <c r="BC2123" s="30"/>
      <c r="BD2123" s="30"/>
      <c r="BE2123" s="30"/>
      <c r="BF2123" s="30"/>
      <c r="BG2123" s="30"/>
      <c r="BH2123" s="30"/>
      <c r="BI2123" s="30"/>
      <c r="BJ2123" s="30"/>
      <c r="BK2123" s="30"/>
      <c r="BL2123" s="30"/>
      <c r="BM2123" s="30"/>
      <c r="BN2123" s="30"/>
      <c r="BO2123" s="30"/>
      <c r="BP2123" s="30"/>
      <c r="BQ2123" s="30"/>
      <c r="BR2123" s="30"/>
      <c r="BS2123" s="30"/>
      <c r="BT2123" s="30"/>
      <c r="BU2123" s="30"/>
      <c r="BV2123" s="30"/>
      <c r="BW2123" s="30"/>
      <c r="BX2123" s="30"/>
      <c r="BY2123" s="30"/>
      <c r="BZ2123" s="30"/>
      <c r="CA2123" s="30"/>
      <c r="CB2123" s="30"/>
      <c r="CC2123" s="30"/>
      <c r="CD2123" s="30"/>
      <c r="CE2123" s="30"/>
      <c r="CF2123" s="30"/>
      <c r="CG2123" s="30"/>
      <c r="CH2123" s="30"/>
      <c r="CI2123" s="30"/>
      <c r="CJ2123" s="30"/>
      <c r="CK2123" s="30"/>
      <c r="CL2123" s="30"/>
      <c r="CM2123" s="30" t="s">
        <v>535</v>
      </c>
      <c r="CN2123" s="30"/>
      <c r="CO2123" s="30"/>
      <c r="CP2123" s="30"/>
      <c r="CQ2123" s="30"/>
      <c r="CR2123" s="30"/>
    </row>
    <row r="2124" spans="1:96" x14ac:dyDescent="0.25">
      <c r="A2124" s="30"/>
      <c r="B2124" s="30"/>
      <c r="C2124" s="30"/>
      <c r="D2124" s="30"/>
      <c r="E2124" s="30"/>
      <c r="F2124" s="30"/>
      <c r="G2124" s="30"/>
      <c r="H2124" s="30"/>
      <c r="I2124" s="30"/>
      <c r="J2124" s="30"/>
      <c r="K2124" s="30"/>
      <c r="L2124" s="30"/>
      <c r="M2124" s="30"/>
      <c r="N2124" s="30"/>
      <c r="O2124" s="30"/>
      <c r="P2124" s="30"/>
      <c r="Q2124" s="30"/>
      <c r="R2124" s="30"/>
      <c r="S2124" s="30"/>
      <c r="T2124" s="30"/>
      <c r="U2124" s="30"/>
      <c r="V2124" s="30"/>
      <c r="W2124" s="30"/>
      <c r="X2124" s="30"/>
      <c r="Y2124" s="30"/>
      <c r="Z2124" s="30"/>
      <c r="AA2124" s="30"/>
      <c r="AB2124" s="30"/>
      <c r="AC2124" s="30"/>
      <c r="AD2124" s="30"/>
      <c r="AE2124" s="30"/>
      <c r="AF2124" s="30"/>
      <c r="AG2124" s="30"/>
      <c r="AH2124" s="30"/>
      <c r="AI2124" s="30"/>
      <c r="AJ2124" s="30"/>
      <c r="AK2124" s="30"/>
      <c r="AL2124" s="30"/>
      <c r="AM2124" s="30"/>
      <c r="AN2124" s="30"/>
      <c r="AO2124" s="30"/>
      <c r="AP2124" s="30"/>
      <c r="AQ2124" s="30"/>
      <c r="AR2124" s="30"/>
      <c r="AS2124" s="30"/>
      <c r="AT2124" s="30"/>
      <c r="AU2124" s="30"/>
      <c r="AV2124" s="30"/>
      <c r="AW2124" s="30"/>
      <c r="AX2124" s="30" t="s">
        <v>1382</v>
      </c>
      <c r="AY2124" s="30"/>
      <c r="AZ2124" s="30"/>
      <c r="BA2124" s="30"/>
      <c r="BB2124" s="30"/>
      <c r="BC2124" s="30"/>
      <c r="BD2124" s="30"/>
      <c r="BE2124" s="30"/>
      <c r="BF2124" s="30"/>
      <c r="BG2124" s="30"/>
      <c r="BH2124" s="30"/>
      <c r="BI2124" s="30"/>
      <c r="BJ2124" s="30"/>
      <c r="BK2124" s="30"/>
      <c r="BL2124" s="30"/>
      <c r="BM2124" s="30"/>
      <c r="BN2124" s="30"/>
      <c r="BO2124" s="30"/>
      <c r="BP2124" s="30"/>
      <c r="BQ2124" s="30"/>
      <c r="BR2124" s="30"/>
      <c r="BS2124" s="30"/>
      <c r="BT2124" s="30"/>
      <c r="BU2124" s="30"/>
      <c r="BV2124" s="30"/>
      <c r="BW2124" s="30"/>
      <c r="BX2124" s="30"/>
      <c r="BY2124" s="30"/>
      <c r="BZ2124" s="30"/>
      <c r="CA2124" s="30"/>
      <c r="CB2124" s="30"/>
      <c r="CC2124" s="30"/>
      <c r="CD2124" s="30"/>
      <c r="CE2124" s="30"/>
      <c r="CF2124" s="30"/>
      <c r="CG2124" s="30"/>
      <c r="CH2124" s="30"/>
      <c r="CI2124" s="30"/>
      <c r="CJ2124" s="30"/>
      <c r="CK2124" s="30"/>
      <c r="CL2124" s="30"/>
      <c r="CM2124" s="30" t="s">
        <v>545</v>
      </c>
      <c r="CN2124" s="30"/>
      <c r="CO2124" s="30"/>
      <c r="CP2124" s="30"/>
      <c r="CQ2124" s="30"/>
      <c r="CR2124" s="30"/>
    </row>
    <row r="2125" spans="1:96" x14ac:dyDescent="0.25">
      <c r="A2125" s="30"/>
      <c r="B2125" s="30"/>
      <c r="C2125" s="30"/>
      <c r="D2125" s="30"/>
      <c r="E2125" s="30"/>
      <c r="F2125" s="30"/>
      <c r="G2125" s="30"/>
      <c r="H2125" s="30"/>
      <c r="I2125" s="30"/>
      <c r="J2125" s="30"/>
      <c r="K2125" s="30"/>
      <c r="L2125" s="30"/>
      <c r="M2125" s="30"/>
      <c r="N2125" s="30"/>
      <c r="O2125" s="30"/>
      <c r="P2125" s="30"/>
      <c r="Q2125" s="30"/>
      <c r="R2125" s="30"/>
      <c r="S2125" s="30"/>
      <c r="T2125" s="30"/>
      <c r="U2125" s="30"/>
      <c r="V2125" s="30"/>
      <c r="W2125" s="30"/>
      <c r="X2125" s="30"/>
      <c r="Y2125" s="30"/>
      <c r="Z2125" s="30"/>
      <c r="AA2125" s="30"/>
      <c r="AB2125" s="30"/>
      <c r="AC2125" s="30"/>
      <c r="AD2125" s="30"/>
      <c r="AE2125" s="30"/>
      <c r="AF2125" s="30"/>
      <c r="AG2125" s="30"/>
      <c r="AH2125" s="30"/>
      <c r="AI2125" s="30"/>
      <c r="AJ2125" s="30"/>
      <c r="AK2125" s="30"/>
      <c r="AL2125" s="30"/>
      <c r="AM2125" s="30"/>
      <c r="AN2125" s="30"/>
      <c r="AO2125" s="30"/>
      <c r="AP2125" s="30"/>
      <c r="AQ2125" s="30"/>
      <c r="AR2125" s="30"/>
      <c r="AS2125" s="30"/>
      <c r="AT2125" s="30"/>
      <c r="AU2125" s="30"/>
      <c r="AV2125" s="30"/>
      <c r="AW2125" s="30"/>
      <c r="AX2125" s="30" t="s">
        <v>1387</v>
      </c>
      <c r="AY2125" s="30"/>
      <c r="AZ2125" s="30"/>
      <c r="BA2125" s="30"/>
      <c r="BB2125" s="30"/>
      <c r="BC2125" s="30"/>
      <c r="BD2125" s="30"/>
      <c r="BE2125" s="30"/>
      <c r="BF2125" s="30"/>
      <c r="BG2125" s="30"/>
      <c r="BH2125" s="30"/>
      <c r="BI2125" s="30"/>
      <c r="BJ2125" s="30"/>
      <c r="BK2125" s="30"/>
      <c r="BL2125" s="30"/>
      <c r="BM2125" s="30"/>
      <c r="BN2125" s="30"/>
      <c r="BO2125" s="30"/>
      <c r="BP2125" s="30"/>
      <c r="BQ2125" s="30"/>
      <c r="BR2125" s="30"/>
      <c r="BS2125" s="30"/>
      <c r="BT2125" s="30"/>
      <c r="BU2125" s="30"/>
      <c r="BV2125" s="30"/>
      <c r="BW2125" s="30"/>
      <c r="BX2125" s="30"/>
      <c r="BY2125" s="30"/>
      <c r="BZ2125" s="30"/>
      <c r="CA2125" s="30"/>
      <c r="CB2125" s="30"/>
      <c r="CC2125" s="30"/>
      <c r="CD2125" s="30"/>
      <c r="CE2125" s="30"/>
      <c r="CF2125" s="30"/>
      <c r="CG2125" s="30"/>
      <c r="CH2125" s="30"/>
      <c r="CI2125" s="30"/>
      <c r="CJ2125" s="30"/>
      <c r="CK2125" s="30"/>
      <c r="CL2125" s="30"/>
      <c r="CM2125" s="30" t="s">
        <v>557</v>
      </c>
      <c r="CN2125" s="30"/>
      <c r="CO2125" s="30"/>
      <c r="CP2125" s="30"/>
      <c r="CQ2125" s="30"/>
      <c r="CR2125" s="30"/>
    </row>
    <row r="2126" spans="1:96" x14ac:dyDescent="0.25">
      <c r="A2126" s="30"/>
      <c r="B2126" s="30"/>
      <c r="C2126" s="30"/>
      <c r="D2126" s="30"/>
      <c r="E2126" s="30"/>
      <c r="F2126" s="30"/>
      <c r="G2126" s="30"/>
      <c r="H2126" s="30"/>
      <c r="I2126" s="30"/>
      <c r="J2126" s="30"/>
      <c r="K2126" s="30"/>
      <c r="L2126" s="30"/>
      <c r="M2126" s="30"/>
      <c r="N2126" s="30"/>
      <c r="O2126" s="30"/>
      <c r="P2126" s="30"/>
      <c r="Q2126" s="30"/>
      <c r="R2126" s="30"/>
      <c r="S2126" s="30"/>
      <c r="T2126" s="30"/>
      <c r="U2126" s="30"/>
      <c r="V2126" s="30"/>
      <c r="W2126" s="30"/>
      <c r="X2126" s="30"/>
      <c r="Y2126" s="30"/>
      <c r="Z2126" s="30"/>
      <c r="AA2126" s="30"/>
      <c r="AB2126" s="30"/>
      <c r="AC2126" s="30"/>
      <c r="AD2126" s="30"/>
      <c r="AE2126" s="30"/>
      <c r="AF2126" s="30"/>
      <c r="AG2126" s="30"/>
      <c r="AH2126" s="30"/>
      <c r="AI2126" s="30"/>
      <c r="AJ2126" s="30"/>
      <c r="AK2126" s="30"/>
      <c r="AL2126" s="30"/>
      <c r="AM2126" s="30"/>
      <c r="AN2126" s="30"/>
      <c r="AO2126" s="30"/>
      <c r="AP2126" s="30"/>
      <c r="AQ2126" s="30"/>
      <c r="AR2126" s="30"/>
      <c r="AS2126" s="30"/>
      <c r="AT2126" s="30"/>
      <c r="AU2126" s="30"/>
      <c r="AV2126" s="30"/>
      <c r="AW2126" s="30"/>
      <c r="AX2126" s="30" t="s">
        <v>1397</v>
      </c>
      <c r="AY2126" s="30"/>
      <c r="AZ2126" s="30"/>
      <c r="BA2126" s="30"/>
      <c r="BB2126" s="30"/>
      <c r="BC2126" s="30"/>
      <c r="BD2126" s="30"/>
      <c r="BE2126" s="30"/>
      <c r="BF2126" s="30"/>
      <c r="BG2126" s="30"/>
      <c r="BH2126" s="30"/>
      <c r="BI2126" s="30"/>
      <c r="BJ2126" s="30"/>
      <c r="BK2126" s="30"/>
      <c r="BL2126" s="30"/>
      <c r="BM2126" s="30"/>
      <c r="BN2126" s="30"/>
      <c r="BO2126" s="30"/>
      <c r="BP2126" s="30"/>
      <c r="BQ2126" s="30"/>
      <c r="BR2126" s="30"/>
      <c r="BS2126" s="30"/>
      <c r="BT2126" s="30"/>
      <c r="BU2126" s="30"/>
      <c r="BV2126" s="30"/>
      <c r="BW2126" s="30"/>
      <c r="BX2126" s="30"/>
      <c r="BY2126" s="30"/>
      <c r="BZ2126" s="30"/>
      <c r="CA2126" s="30"/>
      <c r="CB2126" s="30"/>
      <c r="CC2126" s="30"/>
      <c r="CD2126" s="30"/>
      <c r="CE2126" s="30"/>
      <c r="CF2126" s="30"/>
      <c r="CG2126" s="30"/>
      <c r="CH2126" s="30"/>
      <c r="CI2126" s="30"/>
      <c r="CJ2126" s="30"/>
      <c r="CK2126" s="30"/>
      <c r="CL2126" s="30"/>
      <c r="CM2126" s="30" t="s">
        <v>592</v>
      </c>
      <c r="CN2126" s="30"/>
      <c r="CO2126" s="30"/>
      <c r="CP2126" s="30"/>
      <c r="CQ2126" s="30"/>
      <c r="CR2126" s="30"/>
    </row>
    <row r="2127" spans="1:96" x14ac:dyDescent="0.25">
      <c r="A2127" s="30"/>
      <c r="B2127" s="30"/>
      <c r="C2127" s="30"/>
      <c r="D2127" s="30"/>
      <c r="E2127" s="30"/>
      <c r="F2127" s="30"/>
      <c r="G2127" s="30"/>
      <c r="H2127" s="30"/>
      <c r="I2127" s="30"/>
      <c r="J2127" s="30"/>
      <c r="K2127" s="30"/>
      <c r="L2127" s="30"/>
      <c r="M2127" s="30"/>
      <c r="N2127" s="30"/>
      <c r="O2127" s="30"/>
      <c r="P2127" s="30"/>
      <c r="Q2127" s="30"/>
      <c r="R2127" s="30"/>
      <c r="S2127" s="30"/>
      <c r="T2127" s="30"/>
      <c r="U2127" s="30"/>
      <c r="V2127" s="30"/>
      <c r="W2127" s="30"/>
      <c r="X2127" s="30"/>
      <c r="Y2127" s="30"/>
      <c r="Z2127" s="30"/>
      <c r="AA2127" s="30"/>
      <c r="AB2127" s="30"/>
      <c r="AC2127" s="30"/>
      <c r="AD2127" s="30"/>
      <c r="AE2127" s="30"/>
      <c r="AF2127" s="30"/>
      <c r="AG2127" s="30"/>
      <c r="AH2127" s="30"/>
      <c r="AI2127" s="30"/>
      <c r="AJ2127" s="30"/>
      <c r="AK2127" s="30"/>
      <c r="AL2127" s="30"/>
      <c r="AM2127" s="30"/>
      <c r="AN2127" s="30"/>
      <c r="AO2127" s="30"/>
      <c r="AP2127" s="30"/>
      <c r="AQ2127" s="30"/>
      <c r="AR2127" s="30"/>
      <c r="AS2127" s="30"/>
      <c r="AT2127" s="30"/>
      <c r="AU2127" s="30"/>
      <c r="AV2127" s="30"/>
      <c r="AW2127" s="30"/>
      <c r="AX2127" s="30" t="s">
        <v>1437</v>
      </c>
      <c r="AY2127" s="30"/>
      <c r="AZ2127" s="30"/>
      <c r="BA2127" s="30"/>
      <c r="BB2127" s="30"/>
      <c r="BC2127" s="30"/>
      <c r="BD2127" s="30"/>
      <c r="BE2127" s="30"/>
      <c r="BF2127" s="30"/>
      <c r="BG2127" s="30"/>
      <c r="BH2127" s="30"/>
      <c r="BI2127" s="30"/>
      <c r="BJ2127" s="30"/>
      <c r="BK2127" s="30"/>
      <c r="BL2127" s="30"/>
      <c r="BM2127" s="30"/>
      <c r="BN2127" s="30"/>
      <c r="BO2127" s="30"/>
      <c r="BP2127" s="30"/>
      <c r="BQ2127" s="30"/>
      <c r="BR2127" s="30"/>
      <c r="BS2127" s="30"/>
      <c r="BT2127" s="30"/>
      <c r="BU2127" s="30"/>
      <c r="BV2127" s="30"/>
      <c r="BW2127" s="30"/>
      <c r="BX2127" s="30"/>
      <c r="BY2127" s="30"/>
      <c r="BZ2127" s="30"/>
      <c r="CA2127" s="30"/>
      <c r="CB2127" s="30"/>
      <c r="CC2127" s="30"/>
      <c r="CD2127" s="30"/>
      <c r="CE2127" s="30"/>
      <c r="CF2127" s="30"/>
      <c r="CG2127" s="30"/>
      <c r="CH2127" s="30"/>
      <c r="CI2127" s="30"/>
      <c r="CJ2127" s="30"/>
      <c r="CK2127" s="30"/>
      <c r="CL2127" s="30"/>
      <c r="CM2127" s="30" t="s">
        <v>594</v>
      </c>
      <c r="CN2127" s="30"/>
      <c r="CO2127" s="30"/>
      <c r="CP2127" s="30"/>
      <c r="CQ2127" s="30"/>
      <c r="CR2127" s="30"/>
    </row>
    <row r="2128" spans="1:96" x14ac:dyDescent="0.25">
      <c r="A2128" s="30"/>
      <c r="B2128" s="30"/>
      <c r="C2128" s="30"/>
      <c r="D2128" s="30"/>
      <c r="E2128" s="30"/>
      <c r="F2128" s="30"/>
      <c r="G2128" s="30"/>
      <c r="H2128" s="30"/>
      <c r="I2128" s="30"/>
      <c r="J2128" s="30"/>
      <c r="K2128" s="30"/>
      <c r="L2128" s="30"/>
      <c r="M2128" s="30"/>
      <c r="N2128" s="30"/>
      <c r="O2128" s="30"/>
      <c r="P2128" s="30"/>
      <c r="Q2128" s="30"/>
      <c r="R2128" s="30"/>
      <c r="S2128" s="30"/>
      <c r="T2128" s="30"/>
      <c r="U2128" s="30"/>
      <c r="V2128" s="30"/>
      <c r="W2128" s="30"/>
      <c r="X2128" s="30"/>
      <c r="Y2128" s="30"/>
      <c r="Z2128" s="30"/>
      <c r="AA2128" s="30"/>
      <c r="AB2128" s="30"/>
      <c r="AC2128" s="30"/>
      <c r="AD2128" s="30"/>
      <c r="AE2128" s="30"/>
      <c r="AF2128" s="30"/>
      <c r="AG2128" s="30"/>
      <c r="AH2128" s="30"/>
      <c r="AI2128" s="30"/>
      <c r="AJ2128" s="30"/>
      <c r="AK2128" s="30"/>
      <c r="AL2128" s="30"/>
      <c r="AM2128" s="30"/>
      <c r="AN2128" s="30"/>
      <c r="AO2128" s="30"/>
      <c r="AP2128" s="30"/>
      <c r="AQ2128" s="30"/>
      <c r="AR2128" s="30"/>
      <c r="AS2128" s="30"/>
      <c r="AT2128" s="30"/>
      <c r="AU2128" s="30"/>
      <c r="AV2128" s="30"/>
      <c r="AW2128" s="30"/>
      <c r="AX2128" s="30" t="s">
        <v>1442</v>
      </c>
      <c r="AY2128" s="30"/>
      <c r="AZ2128" s="30"/>
      <c r="BA2128" s="30"/>
      <c r="BB2128" s="30"/>
      <c r="BC2128" s="30"/>
      <c r="BD2128" s="30"/>
      <c r="BE2128" s="30"/>
      <c r="BF2128" s="30"/>
      <c r="BG2128" s="30"/>
      <c r="BH2128" s="30"/>
      <c r="BI2128" s="30"/>
      <c r="BJ2128" s="30"/>
      <c r="BK2128" s="30"/>
      <c r="BL2128" s="30"/>
      <c r="BM2128" s="30"/>
      <c r="BN2128" s="30"/>
      <c r="BO2128" s="30"/>
      <c r="BP2128" s="30"/>
      <c r="BQ2128" s="30"/>
      <c r="BR2128" s="30"/>
      <c r="BS2128" s="30"/>
      <c r="BT2128" s="30"/>
      <c r="BU2128" s="30"/>
      <c r="BV2128" s="30"/>
      <c r="BW2128" s="30"/>
      <c r="BX2128" s="30"/>
      <c r="BY2128" s="30"/>
      <c r="BZ2128" s="30"/>
      <c r="CA2128" s="30"/>
      <c r="CB2128" s="30"/>
      <c r="CC2128" s="30"/>
      <c r="CD2128" s="30"/>
      <c r="CE2128" s="30"/>
      <c r="CF2128" s="30"/>
      <c r="CG2128" s="30"/>
      <c r="CH2128" s="30"/>
      <c r="CI2128" s="30"/>
      <c r="CJ2128" s="30"/>
      <c r="CK2128" s="30"/>
      <c r="CL2128" s="30"/>
      <c r="CM2128" s="30" t="s">
        <v>598</v>
      </c>
      <c r="CN2128" s="30"/>
      <c r="CO2128" s="30"/>
      <c r="CP2128" s="30"/>
      <c r="CQ2128" s="30"/>
      <c r="CR2128" s="30"/>
    </row>
    <row r="2129" spans="1:96" x14ac:dyDescent="0.25">
      <c r="A2129" s="30"/>
      <c r="B2129" s="30"/>
      <c r="C2129" s="30"/>
      <c r="D2129" s="30"/>
      <c r="E2129" s="30"/>
      <c r="F2129" s="30"/>
      <c r="G2129" s="30"/>
      <c r="H2129" s="30"/>
      <c r="I2129" s="30"/>
      <c r="J2129" s="30"/>
      <c r="K2129" s="30"/>
      <c r="L2129" s="30"/>
      <c r="M2129" s="30"/>
      <c r="N2129" s="30"/>
      <c r="O2129" s="30"/>
      <c r="P2129" s="30"/>
      <c r="Q2129" s="30"/>
      <c r="R2129" s="30"/>
      <c r="S2129" s="30"/>
      <c r="T2129" s="30"/>
      <c r="U2129" s="30"/>
      <c r="V2129" s="30"/>
      <c r="W2129" s="30"/>
      <c r="X2129" s="30"/>
      <c r="Y2129" s="30"/>
      <c r="Z2129" s="30"/>
      <c r="AA2129" s="30"/>
      <c r="AB2129" s="30"/>
      <c r="AC2129" s="30"/>
      <c r="AD2129" s="30"/>
      <c r="AE2129" s="30"/>
      <c r="AF2129" s="30"/>
      <c r="AG2129" s="30"/>
      <c r="AH2129" s="30"/>
      <c r="AI2129" s="30"/>
      <c r="AJ2129" s="30"/>
      <c r="AK2129" s="30"/>
      <c r="AL2129" s="30"/>
      <c r="AM2129" s="30"/>
      <c r="AN2129" s="30"/>
      <c r="AO2129" s="30"/>
      <c r="AP2129" s="30"/>
      <c r="AQ2129" s="30"/>
      <c r="AR2129" s="30"/>
      <c r="AS2129" s="30"/>
      <c r="AT2129" s="30"/>
      <c r="AU2129" s="30"/>
      <c r="AV2129" s="30"/>
      <c r="AW2129" s="30"/>
      <c r="AX2129" s="30" t="s">
        <v>1443</v>
      </c>
      <c r="AY2129" s="30"/>
      <c r="AZ2129" s="30"/>
      <c r="BA2129" s="30"/>
      <c r="BB2129" s="30"/>
      <c r="BC2129" s="30"/>
      <c r="BD2129" s="30"/>
      <c r="BE2129" s="30"/>
      <c r="BF2129" s="30"/>
      <c r="BG2129" s="30"/>
      <c r="BH2129" s="30"/>
      <c r="BI2129" s="30"/>
      <c r="BJ2129" s="30"/>
      <c r="BK2129" s="30"/>
      <c r="BL2129" s="30"/>
      <c r="BM2129" s="30"/>
      <c r="BN2129" s="30"/>
      <c r="BO2129" s="30"/>
      <c r="BP2129" s="30"/>
      <c r="BQ2129" s="30"/>
      <c r="BR2129" s="30"/>
      <c r="BS2129" s="30"/>
      <c r="BT2129" s="30"/>
      <c r="BU2129" s="30"/>
      <c r="BV2129" s="30"/>
      <c r="BW2129" s="30"/>
      <c r="BX2129" s="30"/>
      <c r="BY2129" s="30"/>
      <c r="BZ2129" s="30"/>
      <c r="CA2129" s="30"/>
      <c r="CB2129" s="30"/>
      <c r="CC2129" s="30"/>
      <c r="CD2129" s="30"/>
      <c r="CE2129" s="30"/>
      <c r="CF2129" s="30"/>
      <c r="CG2129" s="30"/>
      <c r="CH2129" s="30"/>
      <c r="CI2129" s="30"/>
      <c r="CJ2129" s="30"/>
      <c r="CK2129" s="30"/>
      <c r="CL2129" s="30"/>
      <c r="CM2129" s="30" t="s">
        <v>603</v>
      </c>
      <c r="CN2129" s="30"/>
      <c r="CO2129" s="30"/>
      <c r="CP2129" s="30"/>
      <c r="CQ2129" s="30"/>
      <c r="CR2129" s="30"/>
    </row>
    <row r="2130" spans="1:96" x14ac:dyDescent="0.25">
      <c r="A2130" s="30"/>
      <c r="B2130" s="30"/>
      <c r="C2130" s="30"/>
      <c r="D2130" s="30"/>
      <c r="E2130" s="30"/>
      <c r="F2130" s="30"/>
      <c r="G2130" s="30"/>
      <c r="H2130" s="30"/>
      <c r="I2130" s="30"/>
      <c r="J2130" s="30"/>
      <c r="K2130" s="30"/>
      <c r="L2130" s="30"/>
      <c r="M2130" s="30"/>
      <c r="N2130" s="30"/>
      <c r="O2130" s="30"/>
      <c r="P2130" s="30"/>
      <c r="Q2130" s="30"/>
      <c r="R2130" s="30"/>
      <c r="S2130" s="30"/>
      <c r="T2130" s="30"/>
      <c r="U2130" s="30"/>
      <c r="V2130" s="30"/>
      <c r="W2130" s="30"/>
      <c r="X2130" s="30"/>
      <c r="Y2130" s="30"/>
      <c r="Z2130" s="30"/>
      <c r="AA2130" s="30"/>
      <c r="AB2130" s="30"/>
      <c r="AC2130" s="30"/>
      <c r="AD2130" s="30"/>
      <c r="AE2130" s="30"/>
      <c r="AF2130" s="30"/>
      <c r="AG2130" s="30"/>
      <c r="AH2130" s="30"/>
      <c r="AI2130" s="30"/>
      <c r="AJ2130" s="30"/>
      <c r="AK2130" s="30"/>
      <c r="AL2130" s="30"/>
      <c r="AM2130" s="30"/>
      <c r="AN2130" s="30"/>
      <c r="AO2130" s="30"/>
      <c r="AP2130" s="30"/>
      <c r="AQ2130" s="30"/>
      <c r="AR2130" s="30"/>
      <c r="AS2130" s="30"/>
      <c r="AT2130" s="30"/>
      <c r="AU2130" s="30"/>
      <c r="AV2130" s="30"/>
      <c r="AW2130" s="30"/>
      <c r="AX2130" s="30" t="s">
        <v>1459</v>
      </c>
      <c r="AY2130" s="30"/>
      <c r="AZ2130" s="30"/>
      <c r="BA2130" s="30"/>
      <c r="BB2130" s="30"/>
      <c r="BC2130" s="30"/>
      <c r="BD2130" s="30"/>
      <c r="BE2130" s="30"/>
      <c r="BF2130" s="30"/>
      <c r="BG2130" s="30"/>
      <c r="BH2130" s="30"/>
      <c r="BI2130" s="30"/>
      <c r="BJ2130" s="30"/>
      <c r="BK2130" s="30"/>
      <c r="BL2130" s="30"/>
      <c r="BM2130" s="30"/>
      <c r="BN2130" s="30"/>
      <c r="BO2130" s="30"/>
      <c r="BP2130" s="30"/>
      <c r="BQ2130" s="30"/>
      <c r="BR2130" s="30"/>
      <c r="BS2130" s="30"/>
      <c r="BT2130" s="30"/>
      <c r="BU2130" s="30"/>
      <c r="BV2130" s="30"/>
      <c r="BW2130" s="30"/>
      <c r="BX2130" s="30"/>
      <c r="BY2130" s="30"/>
      <c r="BZ2130" s="30"/>
      <c r="CA2130" s="30"/>
      <c r="CB2130" s="30"/>
      <c r="CC2130" s="30"/>
      <c r="CD2130" s="30"/>
      <c r="CE2130" s="30"/>
      <c r="CF2130" s="30"/>
      <c r="CG2130" s="30"/>
      <c r="CH2130" s="30"/>
      <c r="CI2130" s="30"/>
      <c r="CJ2130" s="30"/>
      <c r="CK2130" s="30"/>
      <c r="CL2130" s="30"/>
      <c r="CM2130" s="30" t="s">
        <v>606</v>
      </c>
      <c r="CN2130" s="30"/>
      <c r="CO2130" s="30"/>
      <c r="CP2130" s="30"/>
      <c r="CQ2130" s="30"/>
      <c r="CR2130" s="30"/>
    </row>
    <row r="2131" spans="1:96" x14ac:dyDescent="0.25">
      <c r="A2131" s="30"/>
      <c r="B2131" s="30"/>
      <c r="C2131" s="30"/>
      <c r="D2131" s="30"/>
      <c r="E2131" s="30"/>
      <c r="F2131" s="30"/>
      <c r="G2131" s="30"/>
      <c r="H2131" s="30"/>
      <c r="I2131" s="30"/>
      <c r="J2131" s="30"/>
      <c r="K2131" s="30"/>
      <c r="L2131" s="30"/>
      <c r="M2131" s="30"/>
      <c r="N2131" s="30"/>
      <c r="O2131" s="30"/>
      <c r="P2131" s="30"/>
      <c r="Q2131" s="30"/>
      <c r="R2131" s="30"/>
      <c r="S2131" s="30"/>
      <c r="T2131" s="30"/>
      <c r="U2131" s="30"/>
      <c r="V2131" s="30"/>
      <c r="W2131" s="30"/>
      <c r="X2131" s="30"/>
      <c r="Y2131" s="30"/>
      <c r="Z2131" s="30"/>
      <c r="AA2131" s="30"/>
      <c r="AB2131" s="30"/>
      <c r="AC2131" s="30"/>
      <c r="AD2131" s="30"/>
      <c r="AE2131" s="30"/>
      <c r="AF2131" s="30"/>
      <c r="AG2131" s="30"/>
      <c r="AH2131" s="30"/>
      <c r="AI2131" s="30"/>
      <c r="AJ2131" s="30"/>
      <c r="AK2131" s="30"/>
      <c r="AL2131" s="30"/>
      <c r="AM2131" s="30"/>
      <c r="AN2131" s="30"/>
      <c r="AO2131" s="30"/>
      <c r="AP2131" s="30"/>
      <c r="AQ2131" s="30"/>
      <c r="AR2131" s="30"/>
      <c r="AS2131" s="30"/>
      <c r="AT2131" s="30"/>
      <c r="AU2131" s="30"/>
      <c r="AV2131" s="30"/>
      <c r="AW2131" s="30"/>
      <c r="AX2131" s="30" t="s">
        <v>1527</v>
      </c>
      <c r="AY2131" s="30"/>
      <c r="AZ2131" s="30"/>
      <c r="BA2131" s="30"/>
      <c r="BB2131" s="30"/>
      <c r="BC2131" s="30"/>
      <c r="BD2131" s="30"/>
      <c r="BE2131" s="30"/>
      <c r="BF2131" s="30"/>
      <c r="BG2131" s="30"/>
      <c r="BH2131" s="30"/>
      <c r="BI2131" s="30"/>
      <c r="BJ2131" s="30"/>
      <c r="BK2131" s="30"/>
      <c r="BL2131" s="30"/>
      <c r="BM2131" s="30"/>
      <c r="BN2131" s="30"/>
      <c r="BO2131" s="30"/>
      <c r="BP2131" s="30"/>
      <c r="BQ2131" s="30"/>
      <c r="BR2131" s="30"/>
      <c r="BS2131" s="30"/>
      <c r="BT2131" s="30"/>
      <c r="BU2131" s="30"/>
      <c r="BV2131" s="30"/>
      <c r="BW2131" s="30"/>
      <c r="BX2131" s="30"/>
      <c r="BY2131" s="30"/>
      <c r="BZ2131" s="30"/>
      <c r="CA2131" s="30"/>
      <c r="CB2131" s="30"/>
      <c r="CC2131" s="30"/>
      <c r="CD2131" s="30"/>
      <c r="CE2131" s="30"/>
      <c r="CF2131" s="30"/>
      <c r="CG2131" s="30"/>
      <c r="CH2131" s="30"/>
      <c r="CI2131" s="30"/>
      <c r="CJ2131" s="30"/>
      <c r="CK2131" s="30"/>
      <c r="CL2131" s="30"/>
      <c r="CM2131" s="30" t="s">
        <v>611</v>
      </c>
      <c r="CN2131" s="30"/>
      <c r="CO2131" s="30"/>
      <c r="CP2131" s="30"/>
      <c r="CQ2131" s="30"/>
      <c r="CR2131" s="30"/>
    </row>
    <row r="2132" spans="1:96" x14ac:dyDescent="0.25">
      <c r="A2132" s="30"/>
      <c r="B2132" s="30"/>
      <c r="C2132" s="30"/>
      <c r="D2132" s="30"/>
      <c r="E2132" s="30"/>
      <c r="F2132" s="30"/>
      <c r="G2132" s="30"/>
      <c r="H2132" s="30"/>
      <c r="I2132" s="30"/>
      <c r="J2132" s="30"/>
      <c r="K2132" s="30"/>
      <c r="L2132" s="30"/>
      <c r="M2132" s="30"/>
      <c r="N2132" s="30"/>
      <c r="O2132" s="30"/>
      <c r="P2132" s="30"/>
      <c r="Q2132" s="30"/>
      <c r="R2132" s="30"/>
      <c r="S2132" s="30"/>
      <c r="T2132" s="30"/>
      <c r="U2132" s="30"/>
      <c r="V2132" s="30"/>
      <c r="W2132" s="30"/>
      <c r="X2132" s="30"/>
      <c r="Y2132" s="30"/>
      <c r="Z2132" s="30"/>
      <c r="AA2132" s="30"/>
      <c r="AB2132" s="30"/>
      <c r="AC2132" s="30"/>
      <c r="AD2132" s="30"/>
      <c r="AE2132" s="30"/>
      <c r="AF2132" s="30"/>
      <c r="AG2132" s="30"/>
      <c r="AH2132" s="30"/>
      <c r="AI2132" s="30"/>
      <c r="AJ2132" s="30"/>
      <c r="AK2132" s="30"/>
      <c r="AL2132" s="30"/>
      <c r="AM2132" s="30"/>
      <c r="AN2132" s="30"/>
      <c r="AO2132" s="30"/>
      <c r="AP2132" s="30"/>
      <c r="AQ2132" s="30"/>
      <c r="AR2132" s="30"/>
      <c r="AS2132" s="30"/>
      <c r="AT2132" s="30"/>
      <c r="AU2132" s="30"/>
      <c r="AV2132" s="30"/>
      <c r="AW2132" s="30"/>
      <c r="AX2132" s="30" t="s">
        <v>523</v>
      </c>
      <c r="AY2132" s="30"/>
      <c r="AZ2132" s="30"/>
      <c r="BA2132" s="30"/>
      <c r="BB2132" s="30"/>
      <c r="BC2132" s="30"/>
      <c r="BD2132" s="30"/>
      <c r="BE2132" s="30"/>
      <c r="BF2132" s="30"/>
      <c r="BG2132" s="30"/>
      <c r="BH2132" s="30"/>
      <c r="BI2132" s="30"/>
      <c r="BJ2132" s="30"/>
      <c r="BK2132" s="30"/>
      <c r="BL2132" s="30"/>
      <c r="BM2132" s="30"/>
      <c r="BN2132" s="30"/>
      <c r="BO2132" s="30"/>
      <c r="BP2132" s="30"/>
      <c r="BQ2132" s="30"/>
      <c r="BR2132" s="30"/>
      <c r="BS2132" s="30"/>
      <c r="BT2132" s="30"/>
      <c r="BU2132" s="30"/>
      <c r="BV2132" s="30"/>
      <c r="BW2132" s="30"/>
      <c r="BX2132" s="30"/>
      <c r="BY2132" s="30"/>
      <c r="BZ2132" s="30"/>
      <c r="CA2132" s="30"/>
      <c r="CB2132" s="30"/>
      <c r="CC2132" s="30"/>
      <c r="CD2132" s="30"/>
      <c r="CE2132" s="30"/>
      <c r="CF2132" s="30"/>
      <c r="CG2132" s="30"/>
      <c r="CH2132" s="30"/>
      <c r="CI2132" s="30"/>
      <c r="CJ2132" s="30"/>
      <c r="CK2132" s="30"/>
      <c r="CL2132" s="30"/>
      <c r="CM2132" s="30" t="s">
        <v>644</v>
      </c>
      <c r="CN2132" s="30"/>
      <c r="CO2132" s="30"/>
      <c r="CP2132" s="30"/>
      <c r="CQ2132" s="30"/>
      <c r="CR2132" s="30"/>
    </row>
    <row r="2133" spans="1:96" x14ac:dyDescent="0.25">
      <c r="A2133" s="30"/>
      <c r="B2133" s="30"/>
      <c r="C2133" s="30"/>
      <c r="D2133" s="30"/>
      <c r="E2133" s="30"/>
      <c r="F2133" s="30"/>
      <c r="G2133" s="30"/>
      <c r="H2133" s="30"/>
      <c r="I2133" s="30"/>
      <c r="J2133" s="30"/>
      <c r="K2133" s="30"/>
      <c r="L2133" s="30"/>
      <c r="M2133" s="30"/>
      <c r="N2133" s="30"/>
      <c r="O2133" s="30"/>
      <c r="P2133" s="30"/>
      <c r="Q2133" s="30"/>
      <c r="R2133" s="30"/>
      <c r="S2133" s="30"/>
      <c r="T2133" s="30"/>
      <c r="U2133" s="30"/>
      <c r="V2133" s="30"/>
      <c r="W2133" s="30"/>
      <c r="X2133" s="30"/>
      <c r="Y2133" s="30"/>
      <c r="Z2133" s="30"/>
      <c r="AA2133" s="30"/>
      <c r="AB2133" s="30"/>
      <c r="AC2133" s="30"/>
      <c r="AD2133" s="30"/>
      <c r="AE2133" s="30"/>
      <c r="AF2133" s="30"/>
      <c r="AG2133" s="30"/>
      <c r="AH2133" s="30"/>
      <c r="AI2133" s="30"/>
      <c r="AJ2133" s="30"/>
      <c r="AK2133" s="30"/>
      <c r="AL2133" s="30"/>
      <c r="AM2133" s="30"/>
      <c r="AN2133" s="30"/>
      <c r="AO2133" s="30"/>
      <c r="AP2133" s="30"/>
      <c r="AQ2133" s="30"/>
      <c r="AR2133" s="30"/>
      <c r="AS2133" s="30"/>
      <c r="AT2133" s="30"/>
      <c r="AU2133" s="30"/>
      <c r="AV2133" s="30"/>
      <c r="AW2133" s="30"/>
      <c r="AX2133" s="30" t="s">
        <v>561</v>
      </c>
      <c r="AY2133" s="30"/>
      <c r="AZ2133" s="30"/>
      <c r="BA2133" s="30"/>
      <c r="BB2133" s="30"/>
      <c r="BC2133" s="30"/>
      <c r="BD2133" s="30"/>
      <c r="BE2133" s="30"/>
      <c r="BF2133" s="30"/>
      <c r="BG2133" s="30"/>
      <c r="BH2133" s="30"/>
      <c r="BI2133" s="30"/>
      <c r="BJ2133" s="30"/>
      <c r="BK2133" s="30"/>
      <c r="BL2133" s="30"/>
      <c r="BM2133" s="30"/>
      <c r="BN2133" s="30"/>
      <c r="BO2133" s="30"/>
      <c r="BP2133" s="30"/>
      <c r="BQ2133" s="30"/>
      <c r="BR2133" s="30"/>
      <c r="BS2133" s="30"/>
      <c r="BT2133" s="30"/>
      <c r="BU2133" s="30"/>
      <c r="BV2133" s="30"/>
      <c r="BW2133" s="30"/>
      <c r="BX2133" s="30"/>
      <c r="BY2133" s="30"/>
      <c r="BZ2133" s="30"/>
      <c r="CA2133" s="30"/>
      <c r="CB2133" s="30"/>
      <c r="CC2133" s="30"/>
      <c r="CD2133" s="30"/>
      <c r="CE2133" s="30"/>
      <c r="CF2133" s="30"/>
      <c r="CG2133" s="30"/>
      <c r="CH2133" s="30"/>
      <c r="CI2133" s="30"/>
      <c r="CJ2133" s="30"/>
      <c r="CK2133" s="30"/>
      <c r="CL2133" s="30"/>
      <c r="CM2133" s="30" t="s">
        <v>655</v>
      </c>
      <c r="CN2133" s="30"/>
      <c r="CO2133" s="30"/>
      <c r="CP2133" s="30"/>
      <c r="CQ2133" s="30"/>
      <c r="CR2133" s="30"/>
    </row>
    <row r="2134" spans="1:96" x14ac:dyDescent="0.25">
      <c r="A2134" s="30"/>
      <c r="B2134" s="30"/>
      <c r="C2134" s="30"/>
      <c r="D2134" s="30"/>
      <c r="E2134" s="30"/>
      <c r="F2134" s="30"/>
      <c r="G2134" s="30"/>
      <c r="H2134" s="30"/>
      <c r="I2134" s="30"/>
      <c r="J2134" s="30"/>
      <c r="K2134" s="30"/>
      <c r="L2134" s="30"/>
      <c r="M2134" s="30"/>
      <c r="N2134" s="30"/>
      <c r="O2134" s="30"/>
      <c r="P2134" s="30"/>
      <c r="Q2134" s="30"/>
      <c r="R2134" s="30"/>
      <c r="S2134" s="30"/>
      <c r="T2134" s="30"/>
      <c r="U2134" s="30"/>
      <c r="V2134" s="30"/>
      <c r="W2134" s="30"/>
      <c r="X2134" s="30"/>
      <c r="Y2134" s="30"/>
      <c r="Z2134" s="30"/>
      <c r="AA2134" s="30"/>
      <c r="AB2134" s="30"/>
      <c r="AC2134" s="30"/>
      <c r="AD2134" s="30"/>
      <c r="AE2134" s="30"/>
      <c r="AF2134" s="30"/>
      <c r="AG2134" s="30"/>
      <c r="AH2134" s="30"/>
      <c r="AI2134" s="30"/>
      <c r="AJ2134" s="30"/>
      <c r="AK2134" s="30"/>
      <c r="AL2134" s="30"/>
      <c r="AM2134" s="30"/>
      <c r="AN2134" s="30"/>
      <c r="AO2134" s="30"/>
      <c r="AP2134" s="30"/>
      <c r="AQ2134" s="30"/>
      <c r="AR2134" s="30"/>
      <c r="AS2134" s="30"/>
      <c r="AT2134" s="30"/>
      <c r="AU2134" s="30"/>
      <c r="AV2134" s="30"/>
      <c r="AW2134" s="30"/>
      <c r="AX2134" s="30" t="s">
        <v>569</v>
      </c>
      <c r="AY2134" s="30"/>
      <c r="AZ2134" s="30"/>
      <c r="BA2134" s="30"/>
      <c r="BB2134" s="30"/>
      <c r="BC2134" s="30"/>
      <c r="BD2134" s="30"/>
      <c r="BE2134" s="30"/>
      <c r="BF2134" s="30"/>
      <c r="BG2134" s="30"/>
      <c r="BH2134" s="30"/>
      <c r="BI2134" s="30"/>
      <c r="BJ2134" s="30"/>
      <c r="BK2134" s="30"/>
      <c r="BL2134" s="30"/>
      <c r="BM2134" s="30"/>
      <c r="BN2134" s="30"/>
      <c r="BO2134" s="30"/>
      <c r="BP2134" s="30"/>
      <c r="BQ2134" s="30"/>
      <c r="BR2134" s="30"/>
      <c r="BS2134" s="30"/>
      <c r="BT2134" s="30"/>
      <c r="BU2134" s="30"/>
      <c r="BV2134" s="30"/>
      <c r="BW2134" s="30"/>
      <c r="BX2134" s="30"/>
      <c r="BY2134" s="30"/>
      <c r="BZ2134" s="30"/>
      <c r="CA2134" s="30"/>
      <c r="CB2134" s="30"/>
      <c r="CC2134" s="30"/>
      <c r="CD2134" s="30"/>
      <c r="CE2134" s="30"/>
      <c r="CF2134" s="30"/>
      <c r="CG2134" s="30"/>
      <c r="CH2134" s="30"/>
      <c r="CI2134" s="30"/>
      <c r="CJ2134" s="30"/>
      <c r="CK2134" s="30"/>
      <c r="CL2134" s="30"/>
      <c r="CM2134" s="30" t="s">
        <v>664</v>
      </c>
      <c r="CN2134" s="30"/>
      <c r="CO2134" s="30"/>
      <c r="CP2134" s="30"/>
      <c r="CQ2134" s="30"/>
      <c r="CR2134" s="30"/>
    </row>
    <row r="2135" spans="1:96" x14ac:dyDescent="0.25">
      <c r="A2135" s="30"/>
      <c r="B2135" s="30"/>
      <c r="C2135" s="30"/>
      <c r="D2135" s="30"/>
      <c r="E2135" s="30"/>
      <c r="F2135" s="30"/>
      <c r="G2135" s="30"/>
      <c r="H2135" s="30"/>
      <c r="I2135" s="30"/>
      <c r="J2135" s="30"/>
      <c r="K2135" s="30"/>
      <c r="L2135" s="30"/>
      <c r="M2135" s="30"/>
      <c r="N2135" s="30"/>
      <c r="O2135" s="30"/>
      <c r="P2135" s="30"/>
      <c r="Q2135" s="30"/>
      <c r="R2135" s="30"/>
      <c r="S2135" s="30"/>
      <c r="T2135" s="30"/>
      <c r="U2135" s="30"/>
      <c r="V2135" s="30"/>
      <c r="W2135" s="30"/>
      <c r="X2135" s="30"/>
      <c r="Y2135" s="30"/>
      <c r="Z2135" s="30"/>
      <c r="AA2135" s="30"/>
      <c r="AB2135" s="30"/>
      <c r="AC2135" s="30"/>
      <c r="AD2135" s="30"/>
      <c r="AE2135" s="30"/>
      <c r="AF2135" s="30"/>
      <c r="AG2135" s="30"/>
      <c r="AH2135" s="30"/>
      <c r="AI2135" s="30"/>
      <c r="AJ2135" s="30"/>
      <c r="AK2135" s="30"/>
      <c r="AL2135" s="30"/>
      <c r="AM2135" s="30"/>
      <c r="AN2135" s="30"/>
      <c r="AO2135" s="30"/>
      <c r="AP2135" s="30"/>
      <c r="AQ2135" s="30"/>
      <c r="AR2135" s="30"/>
      <c r="AS2135" s="30"/>
      <c r="AT2135" s="30"/>
      <c r="AU2135" s="30"/>
      <c r="AV2135" s="30"/>
      <c r="AW2135" s="30"/>
      <c r="AX2135" s="30" t="s">
        <v>586</v>
      </c>
      <c r="AY2135" s="30"/>
      <c r="AZ2135" s="30"/>
      <c r="BA2135" s="30"/>
      <c r="BB2135" s="30"/>
      <c r="BC2135" s="30"/>
      <c r="BD2135" s="30"/>
      <c r="BE2135" s="30"/>
      <c r="BF2135" s="30"/>
      <c r="BG2135" s="30"/>
      <c r="BH2135" s="30"/>
      <c r="BI2135" s="30"/>
      <c r="BJ2135" s="30"/>
      <c r="BK2135" s="30"/>
      <c r="BL2135" s="30"/>
      <c r="BM2135" s="30"/>
      <c r="BN2135" s="30"/>
      <c r="BO2135" s="30"/>
      <c r="BP2135" s="30"/>
      <c r="BQ2135" s="30"/>
      <c r="BR2135" s="30"/>
      <c r="BS2135" s="30"/>
      <c r="BT2135" s="30"/>
      <c r="BU2135" s="30"/>
      <c r="BV2135" s="30"/>
      <c r="BW2135" s="30"/>
      <c r="BX2135" s="30"/>
      <c r="BY2135" s="30"/>
      <c r="BZ2135" s="30"/>
      <c r="CA2135" s="30"/>
      <c r="CB2135" s="30"/>
      <c r="CC2135" s="30"/>
      <c r="CD2135" s="30"/>
      <c r="CE2135" s="30"/>
      <c r="CF2135" s="30"/>
      <c r="CG2135" s="30"/>
      <c r="CH2135" s="30"/>
      <c r="CI2135" s="30"/>
      <c r="CJ2135" s="30"/>
      <c r="CK2135" s="30"/>
      <c r="CL2135" s="30"/>
      <c r="CM2135" s="30" t="s">
        <v>690</v>
      </c>
      <c r="CN2135" s="30"/>
      <c r="CO2135" s="30"/>
      <c r="CP2135" s="30"/>
      <c r="CQ2135" s="30"/>
      <c r="CR2135" s="30"/>
    </row>
    <row r="2136" spans="1:96" x14ac:dyDescent="0.25">
      <c r="A2136" s="30"/>
      <c r="B2136" s="30"/>
      <c r="C2136" s="30"/>
      <c r="D2136" s="30"/>
      <c r="E2136" s="30"/>
      <c r="F2136" s="30"/>
      <c r="G2136" s="30"/>
      <c r="H2136" s="30"/>
      <c r="I2136" s="30"/>
      <c r="J2136" s="30"/>
      <c r="K2136" s="30"/>
      <c r="L2136" s="30"/>
      <c r="M2136" s="30"/>
      <c r="N2136" s="30"/>
      <c r="O2136" s="30"/>
      <c r="P2136" s="30"/>
      <c r="Q2136" s="30"/>
      <c r="R2136" s="30"/>
      <c r="S2136" s="30"/>
      <c r="T2136" s="30"/>
      <c r="U2136" s="30"/>
      <c r="V2136" s="30"/>
      <c r="W2136" s="30"/>
      <c r="X2136" s="30"/>
      <c r="Y2136" s="30"/>
      <c r="Z2136" s="30"/>
      <c r="AA2136" s="30"/>
      <c r="AB2136" s="30"/>
      <c r="AC2136" s="30"/>
      <c r="AD2136" s="30"/>
      <c r="AE2136" s="30"/>
      <c r="AF2136" s="30"/>
      <c r="AG2136" s="30"/>
      <c r="AH2136" s="30"/>
      <c r="AI2136" s="30"/>
      <c r="AJ2136" s="30"/>
      <c r="AK2136" s="30"/>
      <c r="AL2136" s="30"/>
      <c r="AM2136" s="30"/>
      <c r="AN2136" s="30"/>
      <c r="AO2136" s="30"/>
      <c r="AP2136" s="30"/>
      <c r="AQ2136" s="30"/>
      <c r="AR2136" s="30"/>
      <c r="AS2136" s="30"/>
      <c r="AT2136" s="30"/>
      <c r="AU2136" s="30"/>
      <c r="AV2136" s="30"/>
      <c r="AW2136" s="30"/>
      <c r="AX2136" s="30" t="s">
        <v>632</v>
      </c>
      <c r="AY2136" s="30"/>
      <c r="AZ2136" s="30"/>
      <c r="BA2136" s="30"/>
      <c r="BB2136" s="30"/>
      <c r="BC2136" s="30"/>
      <c r="BD2136" s="30"/>
      <c r="BE2136" s="30"/>
      <c r="BF2136" s="30"/>
      <c r="BG2136" s="30"/>
      <c r="BH2136" s="30"/>
      <c r="BI2136" s="30"/>
      <c r="BJ2136" s="30"/>
      <c r="BK2136" s="30"/>
      <c r="BL2136" s="30"/>
      <c r="BM2136" s="30"/>
      <c r="BN2136" s="30"/>
      <c r="BO2136" s="30"/>
      <c r="BP2136" s="30"/>
      <c r="BQ2136" s="30"/>
      <c r="BR2136" s="30"/>
      <c r="BS2136" s="30"/>
      <c r="BT2136" s="30"/>
      <c r="BU2136" s="30"/>
      <c r="BV2136" s="30"/>
      <c r="BW2136" s="30"/>
      <c r="BX2136" s="30"/>
      <c r="BY2136" s="30"/>
      <c r="BZ2136" s="30"/>
      <c r="CA2136" s="30"/>
      <c r="CB2136" s="30"/>
      <c r="CC2136" s="30"/>
      <c r="CD2136" s="30"/>
      <c r="CE2136" s="30"/>
      <c r="CF2136" s="30"/>
      <c r="CG2136" s="30"/>
      <c r="CH2136" s="30"/>
      <c r="CI2136" s="30"/>
      <c r="CJ2136" s="30"/>
      <c r="CK2136" s="30"/>
      <c r="CL2136" s="30"/>
      <c r="CM2136" s="30" t="s">
        <v>700</v>
      </c>
      <c r="CN2136" s="30"/>
      <c r="CO2136" s="30"/>
      <c r="CP2136" s="30"/>
      <c r="CQ2136" s="30"/>
      <c r="CR2136" s="30"/>
    </row>
    <row r="2137" spans="1:96" x14ac:dyDescent="0.25">
      <c r="A2137" s="30"/>
      <c r="B2137" s="30"/>
      <c r="C2137" s="30"/>
      <c r="D2137" s="30"/>
      <c r="E2137" s="30"/>
      <c r="F2137" s="30"/>
      <c r="G2137" s="30"/>
      <c r="H2137" s="30"/>
      <c r="I2137" s="30"/>
      <c r="J2137" s="30"/>
      <c r="K2137" s="30"/>
      <c r="L2137" s="30"/>
      <c r="M2137" s="30"/>
      <c r="N2137" s="30"/>
      <c r="O2137" s="30"/>
      <c r="P2137" s="30"/>
      <c r="Q2137" s="30"/>
      <c r="R2137" s="30"/>
      <c r="S2137" s="30"/>
      <c r="T2137" s="30"/>
      <c r="U2137" s="30"/>
      <c r="V2137" s="30"/>
      <c r="W2137" s="30"/>
      <c r="X2137" s="30"/>
      <c r="Y2137" s="30"/>
      <c r="Z2137" s="30"/>
      <c r="AA2137" s="30"/>
      <c r="AB2137" s="30"/>
      <c r="AC2137" s="30"/>
      <c r="AD2137" s="30"/>
      <c r="AE2137" s="30"/>
      <c r="AF2137" s="30"/>
      <c r="AG2137" s="30"/>
      <c r="AH2137" s="30"/>
      <c r="AI2137" s="30"/>
      <c r="AJ2137" s="30"/>
      <c r="AK2137" s="30"/>
      <c r="AL2137" s="30"/>
      <c r="AM2137" s="30"/>
      <c r="AN2137" s="30"/>
      <c r="AO2137" s="30"/>
      <c r="AP2137" s="30"/>
      <c r="AQ2137" s="30"/>
      <c r="AR2137" s="30"/>
      <c r="AS2137" s="30"/>
      <c r="AT2137" s="30"/>
      <c r="AU2137" s="30"/>
      <c r="AV2137" s="30"/>
      <c r="AW2137" s="30"/>
      <c r="AX2137" s="30" t="s">
        <v>645</v>
      </c>
      <c r="AY2137" s="30"/>
      <c r="AZ2137" s="30"/>
      <c r="BA2137" s="30"/>
      <c r="BB2137" s="30"/>
      <c r="BC2137" s="30"/>
      <c r="BD2137" s="30"/>
      <c r="BE2137" s="30"/>
      <c r="BF2137" s="30"/>
      <c r="BG2137" s="30"/>
      <c r="BH2137" s="30"/>
      <c r="BI2137" s="30"/>
      <c r="BJ2137" s="30"/>
      <c r="BK2137" s="30"/>
      <c r="BL2137" s="30"/>
      <c r="BM2137" s="30"/>
      <c r="BN2137" s="30"/>
      <c r="BO2137" s="30"/>
      <c r="BP2137" s="30"/>
      <c r="BQ2137" s="30"/>
      <c r="BR2137" s="30"/>
      <c r="BS2137" s="30"/>
      <c r="BT2137" s="30"/>
      <c r="BU2137" s="30"/>
      <c r="BV2137" s="30"/>
      <c r="BW2137" s="30"/>
      <c r="BX2137" s="30"/>
      <c r="BY2137" s="30"/>
      <c r="BZ2137" s="30"/>
      <c r="CA2137" s="30"/>
      <c r="CB2137" s="30"/>
      <c r="CC2137" s="30"/>
      <c r="CD2137" s="30"/>
      <c r="CE2137" s="30"/>
      <c r="CF2137" s="30"/>
      <c r="CG2137" s="30"/>
      <c r="CH2137" s="30"/>
      <c r="CI2137" s="30"/>
      <c r="CJ2137" s="30"/>
      <c r="CK2137" s="30"/>
      <c r="CL2137" s="30"/>
      <c r="CM2137" s="30" t="s">
        <v>708</v>
      </c>
      <c r="CN2137" s="30"/>
      <c r="CO2137" s="30"/>
      <c r="CP2137" s="30"/>
      <c r="CQ2137" s="30"/>
      <c r="CR2137" s="30"/>
    </row>
    <row r="2138" spans="1:96" x14ac:dyDescent="0.25">
      <c r="A2138" s="30"/>
      <c r="B2138" s="30"/>
      <c r="C2138" s="30"/>
      <c r="D2138" s="30"/>
      <c r="E2138" s="30"/>
      <c r="F2138" s="30"/>
      <c r="G2138" s="30"/>
      <c r="H2138" s="30"/>
      <c r="I2138" s="30"/>
      <c r="J2138" s="30"/>
      <c r="K2138" s="30"/>
      <c r="L2138" s="30"/>
      <c r="M2138" s="30"/>
      <c r="N2138" s="30"/>
      <c r="O2138" s="30"/>
      <c r="P2138" s="30"/>
      <c r="Q2138" s="30"/>
      <c r="R2138" s="30"/>
      <c r="S2138" s="30"/>
      <c r="T2138" s="30"/>
      <c r="U2138" s="30"/>
      <c r="V2138" s="30"/>
      <c r="W2138" s="30"/>
      <c r="X2138" s="30"/>
      <c r="Y2138" s="30"/>
      <c r="Z2138" s="30"/>
      <c r="AA2138" s="30"/>
      <c r="AB2138" s="30"/>
      <c r="AC2138" s="30"/>
      <c r="AD2138" s="30"/>
      <c r="AE2138" s="30"/>
      <c r="AF2138" s="30"/>
      <c r="AG2138" s="30"/>
      <c r="AH2138" s="30"/>
      <c r="AI2138" s="30"/>
      <c r="AJ2138" s="30"/>
      <c r="AK2138" s="30"/>
      <c r="AL2138" s="30"/>
      <c r="AM2138" s="30"/>
      <c r="AN2138" s="30"/>
      <c r="AO2138" s="30"/>
      <c r="AP2138" s="30"/>
      <c r="AQ2138" s="30"/>
      <c r="AR2138" s="30"/>
      <c r="AS2138" s="30"/>
      <c r="AT2138" s="30"/>
      <c r="AU2138" s="30"/>
      <c r="AV2138" s="30"/>
      <c r="AW2138" s="30"/>
      <c r="AX2138" s="30" t="s">
        <v>646</v>
      </c>
      <c r="AY2138" s="30"/>
      <c r="AZ2138" s="30"/>
      <c r="BA2138" s="30"/>
      <c r="BB2138" s="30"/>
      <c r="BC2138" s="30"/>
      <c r="BD2138" s="30"/>
      <c r="BE2138" s="30"/>
      <c r="BF2138" s="30"/>
      <c r="BG2138" s="30"/>
      <c r="BH2138" s="30"/>
      <c r="BI2138" s="30"/>
      <c r="BJ2138" s="30"/>
      <c r="BK2138" s="30"/>
      <c r="BL2138" s="30"/>
      <c r="BM2138" s="30"/>
      <c r="BN2138" s="30"/>
      <c r="BO2138" s="30"/>
      <c r="BP2138" s="30"/>
      <c r="BQ2138" s="30"/>
      <c r="BR2138" s="30"/>
      <c r="BS2138" s="30"/>
      <c r="BT2138" s="30"/>
      <c r="BU2138" s="30"/>
      <c r="BV2138" s="30"/>
      <c r="BW2138" s="30"/>
      <c r="BX2138" s="30"/>
      <c r="BY2138" s="30"/>
      <c r="BZ2138" s="30"/>
      <c r="CA2138" s="30"/>
      <c r="CB2138" s="30"/>
      <c r="CC2138" s="30"/>
      <c r="CD2138" s="30"/>
      <c r="CE2138" s="30"/>
      <c r="CF2138" s="30"/>
      <c r="CG2138" s="30"/>
      <c r="CH2138" s="30"/>
      <c r="CI2138" s="30"/>
      <c r="CJ2138" s="30"/>
      <c r="CK2138" s="30"/>
      <c r="CL2138" s="30"/>
      <c r="CM2138" s="30" t="s">
        <v>708</v>
      </c>
      <c r="CN2138" s="30"/>
      <c r="CO2138" s="30"/>
      <c r="CP2138" s="30"/>
      <c r="CQ2138" s="30"/>
      <c r="CR2138" s="30"/>
    </row>
    <row r="2139" spans="1:96" x14ac:dyDescent="0.25">
      <c r="A2139" s="30"/>
      <c r="B2139" s="30"/>
      <c r="C2139" s="30"/>
      <c r="D2139" s="30"/>
      <c r="E2139" s="30"/>
      <c r="F2139" s="30"/>
      <c r="G2139" s="30"/>
      <c r="H2139" s="30"/>
      <c r="I2139" s="30"/>
      <c r="J2139" s="30"/>
      <c r="K2139" s="30"/>
      <c r="L2139" s="30"/>
      <c r="M2139" s="30"/>
      <c r="N2139" s="30"/>
      <c r="O2139" s="30"/>
      <c r="P2139" s="30"/>
      <c r="Q2139" s="30"/>
      <c r="R2139" s="30"/>
      <c r="S2139" s="30"/>
      <c r="T2139" s="30"/>
      <c r="U2139" s="30"/>
      <c r="V2139" s="30"/>
      <c r="W2139" s="30"/>
      <c r="X2139" s="30"/>
      <c r="Y2139" s="30"/>
      <c r="Z2139" s="30"/>
      <c r="AA2139" s="30"/>
      <c r="AB2139" s="30"/>
      <c r="AC2139" s="30"/>
      <c r="AD2139" s="30"/>
      <c r="AE2139" s="30"/>
      <c r="AF2139" s="30"/>
      <c r="AG2139" s="30"/>
      <c r="AH2139" s="30"/>
      <c r="AI2139" s="30"/>
      <c r="AJ2139" s="30"/>
      <c r="AK2139" s="30"/>
      <c r="AL2139" s="30"/>
      <c r="AM2139" s="30"/>
      <c r="AN2139" s="30"/>
      <c r="AO2139" s="30"/>
      <c r="AP2139" s="30"/>
      <c r="AQ2139" s="30"/>
      <c r="AR2139" s="30"/>
      <c r="AS2139" s="30"/>
      <c r="AT2139" s="30"/>
      <c r="AU2139" s="30"/>
      <c r="AV2139" s="30"/>
      <c r="AW2139" s="30"/>
      <c r="AX2139" s="30" t="s">
        <v>647</v>
      </c>
      <c r="AY2139" s="30"/>
      <c r="AZ2139" s="30"/>
      <c r="BA2139" s="30"/>
      <c r="BB2139" s="30"/>
      <c r="BC2139" s="30"/>
      <c r="BD2139" s="30"/>
      <c r="BE2139" s="30"/>
      <c r="BF2139" s="30"/>
      <c r="BG2139" s="30"/>
      <c r="BH2139" s="30"/>
      <c r="BI2139" s="30"/>
      <c r="BJ2139" s="30"/>
      <c r="BK2139" s="30"/>
      <c r="BL2139" s="30"/>
      <c r="BM2139" s="30"/>
      <c r="BN2139" s="30"/>
      <c r="BO2139" s="30"/>
      <c r="BP2139" s="30"/>
      <c r="BQ2139" s="30"/>
      <c r="BR2139" s="30"/>
      <c r="BS2139" s="30"/>
      <c r="BT2139" s="30"/>
      <c r="BU2139" s="30"/>
      <c r="BV2139" s="30"/>
      <c r="BW2139" s="30"/>
      <c r="BX2139" s="30"/>
      <c r="BY2139" s="30"/>
      <c r="BZ2139" s="30"/>
      <c r="CA2139" s="30"/>
      <c r="CB2139" s="30"/>
      <c r="CC2139" s="30"/>
      <c r="CD2139" s="30"/>
      <c r="CE2139" s="30"/>
      <c r="CF2139" s="30"/>
      <c r="CG2139" s="30"/>
      <c r="CH2139" s="30"/>
      <c r="CI2139" s="30"/>
      <c r="CJ2139" s="30"/>
      <c r="CK2139" s="30"/>
      <c r="CL2139" s="30"/>
      <c r="CM2139" s="30" t="s">
        <v>709</v>
      </c>
      <c r="CN2139" s="30"/>
      <c r="CO2139" s="30"/>
      <c r="CP2139" s="30"/>
      <c r="CQ2139" s="30"/>
      <c r="CR2139" s="30"/>
    </row>
    <row r="2140" spans="1:96" x14ac:dyDescent="0.25">
      <c r="A2140" s="30"/>
      <c r="B2140" s="30"/>
      <c r="C2140" s="30"/>
      <c r="D2140" s="30"/>
      <c r="E2140" s="30"/>
      <c r="F2140" s="30"/>
      <c r="G2140" s="30"/>
      <c r="H2140" s="30"/>
      <c r="I2140" s="30"/>
      <c r="J2140" s="30"/>
      <c r="K2140" s="30"/>
      <c r="L2140" s="30"/>
      <c r="M2140" s="30"/>
      <c r="N2140" s="30"/>
      <c r="O2140" s="30"/>
      <c r="P2140" s="30"/>
      <c r="Q2140" s="30"/>
      <c r="R2140" s="30"/>
      <c r="S2140" s="30"/>
      <c r="T2140" s="30"/>
      <c r="U2140" s="30"/>
      <c r="V2140" s="30"/>
      <c r="W2140" s="30"/>
      <c r="X2140" s="30"/>
      <c r="Y2140" s="30"/>
      <c r="Z2140" s="30"/>
      <c r="AA2140" s="30"/>
      <c r="AB2140" s="30"/>
      <c r="AC2140" s="30"/>
      <c r="AD2140" s="30"/>
      <c r="AE2140" s="30"/>
      <c r="AF2140" s="30"/>
      <c r="AG2140" s="30"/>
      <c r="AH2140" s="30"/>
      <c r="AI2140" s="30"/>
      <c r="AJ2140" s="30"/>
      <c r="AK2140" s="30"/>
      <c r="AL2140" s="30"/>
      <c r="AM2140" s="30"/>
      <c r="AN2140" s="30"/>
      <c r="AO2140" s="30"/>
      <c r="AP2140" s="30"/>
      <c r="AQ2140" s="30"/>
      <c r="AR2140" s="30"/>
      <c r="AS2140" s="30"/>
      <c r="AT2140" s="30"/>
      <c r="AU2140" s="30"/>
      <c r="AV2140" s="30"/>
      <c r="AW2140" s="30"/>
      <c r="AX2140" s="30" t="s">
        <v>651</v>
      </c>
      <c r="AY2140" s="30"/>
      <c r="AZ2140" s="30"/>
      <c r="BA2140" s="30"/>
      <c r="BB2140" s="30"/>
      <c r="BC2140" s="30"/>
      <c r="BD2140" s="30"/>
      <c r="BE2140" s="30"/>
      <c r="BF2140" s="30"/>
      <c r="BG2140" s="30"/>
      <c r="BH2140" s="30"/>
      <c r="BI2140" s="30"/>
      <c r="BJ2140" s="30"/>
      <c r="BK2140" s="30"/>
      <c r="BL2140" s="30"/>
      <c r="BM2140" s="30"/>
      <c r="BN2140" s="30"/>
      <c r="BO2140" s="30"/>
      <c r="BP2140" s="30"/>
      <c r="BQ2140" s="30"/>
      <c r="BR2140" s="30"/>
      <c r="BS2140" s="30"/>
      <c r="BT2140" s="30"/>
      <c r="BU2140" s="30"/>
      <c r="BV2140" s="30"/>
      <c r="BW2140" s="30"/>
      <c r="BX2140" s="30"/>
      <c r="BY2140" s="30"/>
      <c r="BZ2140" s="30"/>
      <c r="CA2140" s="30"/>
      <c r="CB2140" s="30"/>
      <c r="CC2140" s="30"/>
      <c r="CD2140" s="30"/>
      <c r="CE2140" s="30"/>
      <c r="CF2140" s="30"/>
      <c r="CG2140" s="30"/>
      <c r="CH2140" s="30"/>
      <c r="CI2140" s="30"/>
      <c r="CJ2140" s="30"/>
      <c r="CK2140" s="30"/>
      <c r="CL2140" s="30"/>
      <c r="CM2140" s="30" t="s">
        <v>712</v>
      </c>
      <c r="CN2140" s="30"/>
      <c r="CO2140" s="30"/>
      <c r="CP2140" s="30"/>
      <c r="CQ2140" s="30"/>
      <c r="CR2140" s="30"/>
    </row>
    <row r="2141" spans="1:96" x14ac:dyDescent="0.25">
      <c r="A2141" s="30"/>
      <c r="B2141" s="30"/>
      <c r="C2141" s="30"/>
      <c r="D2141" s="30"/>
      <c r="E2141" s="30"/>
      <c r="F2141" s="30"/>
      <c r="G2141" s="30"/>
      <c r="H2141" s="30"/>
      <c r="I2141" s="30"/>
      <c r="J2141" s="30"/>
      <c r="K2141" s="30"/>
      <c r="L2141" s="30"/>
      <c r="M2141" s="30"/>
      <c r="N2141" s="30"/>
      <c r="O2141" s="30"/>
      <c r="P2141" s="30"/>
      <c r="Q2141" s="30"/>
      <c r="R2141" s="30"/>
      <c r="S2141" s="30"/>
      <c r="T2141" s="30"/>
      <c r="U2141" s="30"/>
      <c r="V2141" s="30"/>
      <c r="W2141" s="30"/>
      <c r="X2141" s="30"/>
      <c r="Y2141" s="30"/>
      <c r="Z2141" s="30"/>
      <c r="AA2141" s="30"/>
      <c r="AB2141" s="30"/>
      <c r="AC2141" s="30"/>
      <c r="AD2141" s="30"/>
      <c r="AE2141" s="30"/>
      <c r="AF2141" s="30"/>
      <c r="AG2141" s="30"/>
      <c r="AH2141" s="30"/>
      <c r="AI2141" s="30"/>
      <c r="AJ2141" s="30"/>
      <c r="AK2141" s="30"/>
      <c r="AL2141" s="30"/>
      <c r="AM2141" s="30"/>
      <c r="AN2141" s="30"/>
      <c r="AO2141" s="30"/>
      <c r="AP2141" s="30"/>
      <c r="AQ2141" s="30"/>
      <c r="AR2141" s="30"/>
      <c r="AS2141" s="30"/>
      <c r="AT2141" s="30"/>
      <c r="AU2141" s="30"/>
      <c r="AV2141" s="30"/>
      <c r="AW2141" s="30"/>
      <c r="AX2141" s="30" t="s">
        <v>652</v>
      </c>
      <c r="AY2141" s="30"/>
      <c r="AZ2141" s="30"/>
      <c r="BA2141" s="30"/>
      <c r="BB2141" s="30"/>
      <c r="BC2141" s="30"/>
      <c r="BD2141" s="30"/>
      <c r="BE2141" s="30"/>
      <c r="BF2141" s="30"/>
      <c r="BG2141" s="30"/>
      <c r="BH2141" s="30"/>
      <c r="BI2141" s="30"/>
      <c r="BJ2141" s="30"/>
      <c r="BK2141" s="30"/>
      <c r="BL2141" s="30"/>
      <c r="BM2141" s="30"/>
      <c r="BN2141" s="30"/>
      <c r="BO2141" s="30"/>
      <c r="BP2141" s="30"/>
      <c r="BQ2141" s="30"/>
      <c r="BR2141" s="30"/>
      <c r="BS2141" s="30"/>
      <c r="BT2141" s="30"/>
      <c r="BU2141" s="30"/>
      <c r="BV2141" s="30"/>
      <c r="BW2141" s="30"/>
      <c r="BX2141" s="30"/>
      <c r="BY2141" s="30"/>
      <c r="BZ2141" s="30"/>
      <c r="CA2141" s="30"/>
      <c r="CB2141" s="30"/>
      <c r="CC2141" s="30"/>
      <c r="CD2141" s="30"/>
      <c r="CE2141" s="30"/>
      <c r="CF2141" s="30"/>
      <c r="CG2141" s="30"/>
      <c r="CH2141" s="30"/>
      <c r="CI2141" s="30"/>
      <c r="CJ2141" s="30"/>
      <c r="CK2141" s="30"/>
      <c r="CL2141" s="30"/>
      <c r="CM2141" s="30" t="s">
        <v>713</v>
      </c>
      <c r="CN2141" s="30"/>
      <c r="CO2141" s="30"/>
      <c r="CP2141" s="30"/>
      <c r="CQ2141" s="30"/>
      <c r="CR2141" s="30"/>
    </row>
    <row r="2142" spans="1:96" x14ac:dyDescent="0.25">
      <c r="A2142" s="30"/>
      <c r="B2142" s="30"/>
      <c r="C2142" s="30"/>
      <c r="D2142" s="30"/>
      <c r="E2142" s="30"/>
      <c r="F2142" s="30"/>
      <c r="G2142" s="30"/>
      <c r="H2142" s="30"/>
      <c r="I2142" s="30"/>
      <c r="J2142" s="30"/>
      <c r="K2142" s="30"/>
      <c r="L2142" s="30"/>
      <c r="M2142" s="30"/>
      <c r="N2142" s="30"/>
      <c r="O2142" s="30"/>
      <c r="P2142" s="30"/>
      <c r="Q2142" s="30"/>
      <c r="R2142" s="30"/>
      <c r="S2142" s="30"/>
      <c r="T2142" s="30"/>
      <c r="U2142" s="30"/>
      <c r="V2142" s="30"/>
      <c r="W2142" s="30"/>
      <c r="X2142" s="30"/>
      <c r="Y2142" s="30"/>
      <c r="Z2142" s="30"/>
      <c r="AA2142" s="30"/>
      <c r="AB2142" s="30"/>
      <c r="AC2142" s="30"/>
      <c r="AD2142" s="30"/>
      <c r="AE2142" s="30"/>
      <c r="AF2142" s="30"/>
      <c r="AG2142" s="30"/>
      <c r="AH2142" s="30"/>
      <c r="AI2142" s="30"/>
      <c r="AJ2142" s="30"/>
      <c r="AK2142" s="30"/>
      <c r="AL2142" s="30"/>
      <c r="AM2142" s="30"/>
      <c r="AN2142" s="30"/>
      <c r="AO2142" s="30"/>
      <c r="AP2142" s="30"/>
      <c r="AQ2142" s="30"/>
      <c r="AR2142" s="30"/>
      <c r="AS2142" s="30"/>
      <c r="AT2142" s="30"/>
      <c r="AU2142" s="30"/>
      <c r="AV2142" s="30"/>
      <c r="AW2142" s="30"/>
      <c r="AX2142" s="30" t="s">
        <v>662</v>
      </c>
      <c r="AY2142" s="30"/>
      <c r="AZ2142" s="30"/>
      <c r="BA2142" s="30"/>
      <c r="BB2142" s="30"/>
      <c r="BC2142" s="30"/>
      <c r="BD2142" s="30"/>
      <c r="BE2142" s="30"/>
      <c r="BF2142" s="30"/>
      <c r="BG2142" s="30"/>
      <c r="BH2142" s="30"/>
      <c r="BI2142" s="30"/>
      <c r="BJ2142" s="30"/>
      <c r="BK2142" s="30"/>
      <c r="BL2142" s="30"/>
      <c r="BM2142" s="30"/>
      <c r="BN2142" s="30"/>
      <c r="BO2142" s="30"/>
      <c r="BP2142" s="30"/>
      <c r="BQ2142" s="30"/>
      <c r="BR2142" s="30"/>
      <c r="BS2142" s="30"/>
      <c r="BT2142" s="30"/>
      <c r="BU2142" s="30"/>
      <c r="BV2142" s="30"/>
      <c r="BW2142" s="30"/>
      <c r="BX2142" s="30"/>
      <c r="BY2142" s="30"/>
      <c r="BZ2142" s="30"/>
      <c r="CA2142" s="30"/>
      <c r="CB2142" s="30"/>
      <c r="CC2142" s="30"/>
      <c r="CD2142" s="30"/>
      <c r="CE2142" s="30"/>
      <c r="CF2142" s="30"/>
      <c r="CG2142" s="30"/>
      <c r="CH2142" s="30"/>
      <c r="CI2142" s="30"/>
      <c r="CJ2142" s="30"/>
      <c r="CK2142" s="30"/>
      <c r="CL2142" s="30"/>
      <c r="CM2142" s="30" t="s">
        <v>732</v>
      </c>
      <c r="CN2142" s="30"/>
      <c r="CO2142" s="30"/>
      <c r="CP2142" s="30"/>
      <c r="CQ2142" s="30"/>
      <c r="CR2142" s="30"/>
    </row>
    <row r="2143" spans="1:96" x14ac:dyDescent="0.25">
      <c r="A2143" s="30"/>
      <c r="B2143" s="30"/>
      <c r="C2143" s="30"/>
      <c r="D2143" s="30"/>
      <c r="E2143" s="30"/>
      <c r="F2143" s="30"/>
      <c r="G2143" s="30"/>
      <c r="H2143" s="30"/>
      <c r="I2143" s="30"/>
      <c r="J2143" s="30"/>
      <c r="K2143" s="30"/>
      <c r="L2143" s="30"/>
      <c r="M2143" s="30"/>
      <c r="N2143" s="30"/>
      <c r="O2143" s="30"/>
      <c r="P2143" s="30"/>
      <c r="Q2143" s="30"/>
      <c r="R2143" s="30"/>
      <c r="S2143" s="30"/>
      <c r="T2143" s="30"/>
      <c r="U2143" s="30"/>
      <c r="V2143" s="30"/>
      <c r="W2143" s="30"/>
      <c r="X2143" s="30"/>
      <c r="Y2143" s="30"/>
      <c r="Z2143" s="30"/>
      <c r="AA2143" s="30"/>
      <c r="AB2143" s="30"/>
      <c r="AC2143" s="30"/>
      <c r="AD2143" s="30"/>
      <c r="AE2143" s="30"/>
      <c r="AF2143" s="30"/>
      <c r="AG2143" s="30"/>
      <c r="AH2143" s="30"/>
      <c r="AI2143" s="30"/>
      <c r="AJ2143" s="30"/>
      <c r="AK2143" s="30"/>
      <c r="AL2143" s="30"/>
      <c r="AM2143" s="30"/>
      <c r="AN2143" s="30"/>
      <c r="AO2143" s="30"/>
      <c r="AP2143" s="30"/>
      <c r="AQ2143" s="30"/>
      <c r="AR2143" s="30"/>
      <c r="AS2143" s="30"/>
      <c r="AT2143" s="30"/>
      <c r="AU2143" s="30"/>
      <c r="AV2143" s="30"/>
      <c r="AW2143" s="30"/>
      <c r="AX2143" s="30" t="s">
        <v>676</v>
      </c>
      <c r="AY2143" s="30"/>
      <c r="AZ2143" s="30"/>
      <c r="BA2143" s="30"/>
      <c r="BB2143" s="30"/>
      <c r="BC2143" s="30"/>
      <c r="BD2143" s="30"/>
      <c r="BE2143" s="30"/>
      <c r="BF2143" s="30"/>
      <c r="BG2143" s="30"/>
      <c r="BH2143" s="30"/>
      <c r="BI2143" s="30"/>
      <c r="BJ2143" s="30"/>
      <c r="BK2143" s="30"/>
      <c r="BL2143" s="30"/>
      <c r="BM2143" s="30"/>
      <c r="BN2143" s="30"/>
      <c r="BO2143" s="30"/>
      <c r="BP2143" s="30"/>
      <c r="BQ2143" s="30"/>
      <c r="BR2143" s="30"/>
      <c r="BS2143" s="30"/>
      <c r="BT2143" s="30"/>
      <c r="BU2143" s="30"/>
      <c r="BV2143" s="30"/>
      <c r="BW2143" s="30"/>
      <c r="BX2143" s="30"/>
      <c r="BY2143" s="30"/>
      <c r="BZ2143" s="30"/>
      <c r="CA2143" s="30"/>
      <c r="CB2143" s="30"/>
      <c r="CC2143" s="30"/>
      <c r="CD2143" s="30"/>
      <c r="CE2143" s="30"/>
      <c r="CF2143" s="30"/>
      <c r="CG2143" s="30"/>
      <c r="CH2143" s="30"/>
      <c r="CI2143" s="30"/>
      <c r="CJ2143" s="30"/>
      <c r="CK2143" s="30"/>
      <c r="CL2143" s="30"/>
      <c r="CM2143" s="30" t="s">
        <v>745</v>
      </c>
      <c r="CN2143" s="30"/>
      <c r="CO2143" s="30"/>
      <c r="CP2143" s="30"/>
      <c r="CQ2143" s="30"/>
      <c r="CR2143" s="30"/>
    </row>
    <row r="2144" spans="1:96" x14ac:dyDescent="0.25">
      <c r="A2144" s="30"/>
      <c r="B2144" s="30"/>
      <c r="C2144" s="30"/>
      <c r="D2144" s="30"/>
      <c r="E2144" s="30"/>
      <c r="F2144" s="30"/>
      <c r="G2144" s="30"/>
      <c r="H2144" s="30"/>
      <c r="I2144" s="30"/>
      <c r="J2144" s="30"/>
      <c r="K2144" s="30"/>
      <c r="L2144" s="30"/>
      <c r="M2144" s="30"/>
      <c r="N2144" s="30"/>
      <c r="O2144" s="30"/>
      <c r="P2144" s="30"/>
      <c r="Q2144" s="30"/>
      <c r="R2144" s="30"/>
      <c r="S2144" s="30"/>
      <c r="T2144" s="30"/>
      <c r="U2144" s="30"/>
      <c r="V2144" s="30"/>
      <c r="W2144" s="30"/>
      <c r="X2144" s="30"/>
      <c r="Y2144" s="30"/>
      <c r="Z2144" s="30"/>
      <c r="AA2144" s="30"/>
      <c r="AB2144" s="30"/>
      <c r="AC2144" s="30"/>
      <c r="AD2144" s="30"/>
      <c r="AE2144" s="30"/>
      <c r="AF2144" s="30"/>
      <c r="AG2144" s="30"/>
      <c r="AH2144" s="30"/>
      <c r="AI2144" s="30"/>
      <c r="AJ2144" s="30"/>
      <c r="AK2144" s="30"/>
      <c r="AL2144" s="30"/>
      <c r="AM2144" s="30"/>
      <c r="AN2144" s="30"/>
      <c r="AO2144" s="30"/>
      <c r="AP2144" s="30"/>
      <c r="AQ2144" s="30"/>
      <c r="AR2144" s="30"/>
      <c r="AS2144" s="30"/>
      <c r="AT2144" s="30"/>
      <c r="AU2144" s="30"/>
      <c r="AV2144" s="30"/>
      <c r="AW2144" s="30"/>
      <c r="AX2144" s="30" t="s">
        <v>678</v>
      </c>
      <c r="AY2144" s="30"/>
      <c r="AZ2144" s="30"/>
      <c r="BA2144" s="30"/>
      <c r="BB2144" s="30"/>
      <c r="BC2144" s="30"/>
      <c r="BD2144" s="30"/>
      <c r="BE2144" s="30"/>
      <c r="BF2144" s="30"/>
      <c r="BG2144" s="30"/>
      <c r="BH2144" s="30"/>
      <c r="BI2144" s="30"/>
      <c r="BJ2144" s="30"/>
      <c r="BK2144" s="30"/>
      <c r="BL2144" s="30"/>
      <c r="BM2144" s="30"/>
      <c r="BN2144" s="30"/>
      <c r="BO2144" s="30"/>
      <c r="BP2144" s="30"/>
      <c r="BQ2144" s="30"/>
      <c r="BR2144" s="30"/>
      <c r="BS2144" s="30"/>
      <c r="BT2144" s="30"/>
      <c r="BU2144" s="30"/>
      <c r="BV2144" s="30"/>
      <c r="BW2144" s="30"/>
      <c r="BX2144" s="30"/>
      <c r="BY2144" s="30"/>
      <c r="BZ2144" s="30"/>
      <c r="CA2144" s="30"/>
      <c r="CB2144" s="30"/>
      <c r="CC2144" s="30"/>
      <c r="CD2144" s="30"/>
      <c r="CE2144" s="30"/>
      <c r="CF2144" s="30"/>
      <c r="CG2144" s="30"/>
      <c r="CH2144" s="30"/>
      <c r="CI2144" s="30"/>
      <c r="CJ2144" s="30"/>
      <c r="CK2144" s="30"/>
      <c r="CL2144" s="30"/>
      <c r="CM2144" s="30" t="s">
        <v>780</v>
      </c>
      <c r="CN2144" s="30"/>
      <c r="CO2144" s="30"/>
      <c r="CP2144" s="30"/>
      <c r="CQ2144" s="30"/>
      <c r="CR2144" s="30"/>
    </row>
    <row r="2145" spans="1:96" x14ac:dyDescent="0.25">
      <c r="A2145" s="30"/>
      <c r="B2145" s="30"/>
      <c r="C2145" s="30"/>
      <c r="D2145" s="30"/>
      <c r="E2145" s="30"/>
      <c r="F2145" s="30"/>
      <c r="G2145" s="30"/>
      <c r="H2145" s="30"/>
      <c r="I2145" s="30"/>
      <c r="J2145" s="30"/>
      <c r="K2145" s="30"/>
      <c r="L2145" s="30"/>
      <c r="M2145" s="30"/>
      <c r="N2145" s="30"/>
      <c r="O2145" s="30"/>
      <c r="P2145" s="30"/>
      <c r="Q2145" s="30"/>
      <c r="R2145" s="30"/>
      <c r="S2145" s="30"/>
      <c r="T2145" s="30"/>
      <c r="U2145" s="30"/>
      <c r="V2145" s="30"/>
      <c r="W2145" s="30"/>
      <c r="X2145" s="30"/>
      <c r="Y2145" s="30"/>
      <c r="Z2145" s="30"/>
      <c r="AA2145" s="30"/>
      <c r="AB2145" s="30"/>
      <c r="AC2145" s="30"/>
      <c r="AD2145" s="30"/>
      <c r="AE2145" s="30"/>
      <c r="AF2145" s="30"/>
      <c r="AG2145" s="30"/>
      <c r="AH2145" s="30"/>
      <c r="AI2145" s="30"/>
      <c r="AJ2145" s="30"/>
      <c r="AK2145" s="30"/>
      <c r="AL2145" s="30"/>
      <c r="AM2145" s="30"/>
      <c r="AN2145" s="30"/>
      <c r="AO2145" s="30"/>
      <c r="AP2145" s="30"/>
      <c r="AQ2145" s="30"/>
      <c r="AR2145" s="30"/>
      <c r="AS2145" s="30"/>
      <c r="AT2145" s="30"/>
      <c r="AU2145" s="30"/>
      <c r="AV2145" s="30"/>
      <c r="AW2145" s="30"/>
      <c r="AX2145" s="30" t="s">
        <v>696</v>
      </c>
      <c r="AY2145" s="30"/>
      <c r="AZ2145" s="30"/>
      <c r="BA2145" s="30"/>
      <c r="BB2145" s="30"/>
      <c r="BC2145" s="30"/>
      <c r="BD2145" s="30"/>
      <c r="BE2145" s="30"/>
      <c r="BF2145" s="30"/>
      <c r="BG2145" s="30"/>
      <c r="BH2145" s="30"/>
      <c r="BI2145" s="30"/>
      <c r="BJ2145" s="30"/>
      <c r="BK2145" s="30"/>
      <c r="BL2145" s="30"/>
      <c r="BM2145" s="30"/>
      <c r="BN2145" s="30"/>
      <c r="BO2145" s="30"/>
      <c r="BP2145" s="30"/>
      <c r="BQ2145" s="30"/>
      <c r="BR2145" s="30"/>
      <c r="BS2145" s="30"/>
      <c r="BT2145" s="30"/>
      <c r="BU2145" s="30"/>
      <c r="BV2145" s="30"/>
      <c r="BW2145" s="30"/>
      <c r="BX2145" s="30"/>
      <c r="BY2145" s="30"/>
      <c r="BZ2145" s="30"/>
      <c r="CA2145" s="30"/>
      <c r="CB2145" s="30"/>
      <c r="CC2145" s="30"/>
      <c r="CD2145" s="30"/>
      <c r="CE2145" s="30"/>
      <c r="CF2145" s="30"/>
      <c r="CG2145" s="30"/>
      <c r="CH2145" s="30"/>
      <c r="CI2145" s="30"/>
      <c r="CJ2145" s="30"/>
      <c r="CK2145" s="30"/>
      <c r="CL2145" s="30"/>
      <c r="CM2145" s="30" t="s">
        <v>811</v>
      </c>
      <c r="CN2145" s="30"/>
      <c r="CO2145" s="30"/>
      <c r="CP2145" s="30"/>
      <c r="CQ2145" s="30"/>
      <c r="CR2145" s="30"/>
    </row>
    <row r="2146" spans="1:96" x14ac:dyDescent="0.25">
      <c r="A2146" s="30"/>
      <c r="B2146" s="30"/>
      <c r="C2146" s="30"/>
      <c r="D2146" s="30"/>
      <c r="E2146" s="30"/>
      <c r="F2146" s="30"/>
      <c r="G2146" s="30"/>
      <c r="H2146" s="30"/>
      <c r="I2146" s="30"/>
      <c r="J2146" s="30"/>
      <c r="K2146" s="30"/>
      <c r="L2146" s="30"/>
      <c r="M2146" s="30"/>
      <c r="N2146" s="30"/>
      <c r="O2146" s="30"/>
      <c r="P2146" s="30"/>
      <c r="Q2146" s="30"/>
      <c r="R2146" s="30"/>
      <c r="S2146" s="30"/>
      <c r="T2146" s="30"/>
      <c r="U2146" s="30"/>
      <c r="V2146" s="30"/>
      <c r="W2146" s="30"/>
      <c r="X2146" s="30"/>
      <c r="Y2146" s="30"/>
      <c r="Z2146" s="30"/>
      <c r="AA2146" s="30"/>
      <c r="AB2146" s="30"/>
      <c r="AC2146" s="30"/>
      <c r="AD2146" s="30"/>
      <c r="AE2146" s="30"/>
      <c r="AF2146" s="30"/>
      <c r="AG2146" s="30"/>
      <c r="AH2146" s="30"/>
      <c r="AI2146" s="30"/>
      <c r="AJ2146" s="30"/>
      <c r="AK2146" s="30"/>
      <c r="AL2146" s="30"/>
      <c r="AM2146" s="30"/>
      <c r="AN2146" s="30"/>
      <c r="AO2146" s="30"/>
      <c r="AP2146" s="30"/>
      <c r="AQ2146" s="30"/>
      <c r="AR2146" s="30"/>
      <c r="AS2146" s="30"/>
      <c r="AT2146" s="30"/>
      <c r="AU2146" s="30"/>
      <c r="AV2146" s="30"/>
      <c r="AW2146" s="30"/>
      <c r="AX2146" s="30" t="s">
        <v>697</v>
      </c>
      <c r="AY2146" s="30"/>
      <c r="AZ2146" s="30"/>
      <c r="BA2146" s="30"/>
      <c r="BB2146" s="30"/>
      <c r="BC2146" s="30"/>
      <c r="BD2146" s="30"/>
      <c r="BE2146" s="30"/>
      <c r="BF2146" s="30"/>
      <c r="BG2146" s="30"/>
      <c r="BH2146" s="30"/>
      <c r="BI2146" s="30"/>
      <c r="BJ2146" s="30"/>
      <c r="BK2146" s="30"/>
      <c r="BL2146" s="30"/>
      <c r="BM2146" s="30"/>
      <c r="BN2146" s="30"/>
      <c r="BO2146" s="30"/>
      <c r="BP2146" s="30"/>
      <c r="BQ2146" s="30"/>
      <c r="BR2146" s="30"/>
      <c r="BS2146" s="30"/>
      <c r="BT2146" s="30"/>
      <c r="BU2146" s="30"/>
      <c r="BV2146" s="30"/>
      <c r="BW2146" s="30"/>
      <c r="BX2146" s="30"/>
      <c r="BY2146" s="30"/>
      <c r="BZ2146" s="30"/>
      <c r="CA2146" s="30"/>
      <c r="CB2146" s="30"/>
      <c r="CC2146" s="30"/>
      <c r="CD2146" s="30"/>
      <c r="CE2146" s="30"/>
      <c r="CF2146" s="30"/>
      <c r="CG2146" s="30"/>
      <c r="CH2146" s="30"/>
      <c r="CI2146" s="30"/>
      <c r="CJ2146" s="30"/>
      <c r="CK2146" s="30"/>
      <c r="CL2146" s="30"/>
      <c r="CM2146" s="30" t="s">
        <v>820</v>
      </c>
      <c r="CN2146" s="30"/>
      <c r="CO2146" s="30"/>
      <c r="CP2146" s="30"/>
      <c r="CQ2146" s="30"/>
      <c r="CR2146" s="30"/>
    </row>
    <row r="2147" spans="1:96" x14ac:dyDescent="0.25">
      <c r="A2147" s="30"/>
      <c r="B2147" s="30"/>
      <c r="C2147" s="30"/>
      <c r="D2147" s="30"/>
      <c r="E2147" s="30"/>
      <c r="F2147" s="30"/>
      <c r="G2147" s="30"/>
      <c r="H2147" s="30"/>
      <c r="I2147" s="30"/>
      <c r="J2147" s="30"/>
      <c r="K2147" s="30"/>
      <c r="L2147" s="30"/>
      <c r="M2147" s="30"/>
      <c r="N2147" s="30"/>
      <c r="O2147" s="30"/>
      <c r="P2147" s="30"/>
      <c r="Q2147" s="30"/>
      <c r="R2147" s="30"/>
      <c r="S2147" s="30"/>
      <c r="T2147" s="30"/>
      <c r="U2147" s="30"/>
      <c r="V2147" s="30"/>
      <c r="W2147" s="30"/>
      <c r="X2147" s="30"/>
      <c r="Y2147" s="30"/>
      <c r="Z2147" s="30"/>
      <c r="AA2147" s="30"/>
      <c r="AB2147" s="30"/>
      <c r="AC2147" s="30"/>
      <c r="AD2147" s="30"/>
      <c r="AE2147" s="30"/>
      <c r="AF2147" s="30"/>
      <c r="AG2147" s="30"/>
      <c r="AH2147" s="30"/>
      <c r="AI2147" s="30"/>
      <c r="AJ2147" s="30"/>
      <c r="AK2147" s="30"/>
      <c r="AL2147" s="30"/>
      <c r="AM2147" s="30"/>
      <c r="AN2147" s="30"/>
      <c r="AO2147" s="30"/>
      <c r="AP2147" s="30"/>
      <c r="AQ2147" s="30"/>
      <c r="AR2147" s="30"/>
      <c r="AS2147" s="30"/>
      <c r="AT2147" s="30"/>
      <c r="AU2147" s="30"/>
      <c r="AV2147" s="30"/>
      <c r="AW2147" s="30"/>
      <c r="AX2147" s="30" t="s">
        <v>699</v>
      </c>
      <c r="AY2147" s="30"/>
      <c r="AZ2147" s="30"/>
      <c r="BA2147" s="30"/>
      <c r="BB2147" s="30"/>
      <c r="BC2147" s="30"/>
      <c r="BD2147" s="30"/>
      <c r="BE2147" s="30"/>
      <c r="BF2147" s="30"/>
      <c r="BG2147" s="30"/>
      <c r="BH2147" s="30"/>
      <c r="BI2147" s="30"/>
      <c r="BJ2147" s="30"/>
      <c r="BK2147" s="30"/>
      <c r="BL2147" s="30"/>
      <c r="BM2147" s="30"/>
      <c r="BN2147" s="30"/>
      <c r="BO2147" s="30"/>
      <c r="BP2147" s="30"/>
      <c r="BQ2147" s="30"/>
      <c r="BR2147" s="30"/>
      <c r="BS2147" s="30"/>
      <c r="BT2147" s="30"/>
      <c r="BU2147" s="30"/>
      <c r="BV2147" s="30"/>
      <c r="BW2147" s="30"/>
      <c r="BX2147" s="30"/>
      <c r="BY2147" s="30"/>
      <c r="BZ2147" s="30"/>
      <c r="CA2147" s="30"/>
      <c r="CB2147" s="30"/>
      <c r="CC2147" s="30"/>
      <c r="CD2147" s="30"/>
      <c r="CE2147" s="30"/>
      <c r="CF2147" s="30"/>
      <c r="CG2147" s="30"/>
      <c r="CH2147" s="30"/>
      <c r="CI2147" s="30"/>
      <c r="CJ2147" s="30"/>
      <c r="CK2147" s="30"/>
      <c r="CL2147" s="30"/>
      <c r="CM2147" s="30" t="s">
        <v>828</v>
      </c>
      <c r="CN2147" s="30"/>
      <c r="CO2147" s="30"/>
      <c r="CP2147" s="30"/>
      <c r="CQ2147" s="30"/>
      <c r="CR2147" s="30"/>
    </row>
    <row r="2148" spans="1:96" x14ac:dyDescent="0.25">
      <c r="A2148" s="30"/>
      <c r="B2148" s="30"/>
      <c r="C2148" s="30"/>
      <c r="D2148" s="30"/>
      <c r="E2148" s="30"/>
      <c r="F2148" s="30"/>
      <c r="G2148" s="30"/>
      <c r="H2148" s="30"/>
      <c r="I2148" s="30"/>
      <c r="J2148" s="30"/>
      <c r="K2148" s="30"/>
      <c r="L2148" s="30"/>
      <c r="M2148" s="30"/>
      <c r="N2148" s="30"/>
      <c r="O2148" s="30"/>
      <c r="P2148" s="30"/>
      <c r="Q2148" s="30"/>
      <c r="R2148" s="30"/>
      <c r="S2148" s="30"/>
      <c r="T2148" s="30"/>
      <c r="U2148" s="30"/>
      <c r="V2148" s="30"/>
      <c r="W2148" s="30"/>
      <c r="X2148" s="30"/>
      <c r="Y2148" s="30"/>
      <c r="Z2148" s="30"/>
      <c r="AA2148" s="30"/>
      <c r="AB2148" s="30"/>
      <c r="AC2148" s="30"/>
      <c r="AD2148" s="30"/>
      <c r="AE2148" s="30"/>
      <c r="AF2148" s="30"/>
      <c r="AG2148" s="30"/>
      <c r="AH2148" s="30"/>
      <c r="AI2148" s="30"/>
      <c r="AJ2148" s="30"/>
      <c r="AK2148" s="30"/>
      <c r="AL2148" s="30"/>
      <c r="AM2148" s="30"/>
      <c r="AN2148" s="30"/>
      <c r="AO2148" s="30"/>
      <c r="AP2148" s="30"/>
      <c r="AQ2148" s="30"/>
      <c r="AR2148" s="30"/>
      <c r="AS2148" s="30"/>
      <c r="AT2148" s="30"/>
      <c r="AU2148" s="30"/>
      <c r="AV2148" s="30"/>
      <c r="AW2148" s="30"/>
      <c r="AX2148" s="30" t="s">
        <v>704</v>
      </c>
      <c r="AY2148" s="30"/>
      <c r="AZ2148" s="30"/>
      <c r="BA2148" s="30"/>
      <c r="BB2148" s="30"/>
      <c r="BC2148" s="30"/>
      <c r="BD2148" s="30"/>
      <c r="BE2148" s="30"/>
      <c r="BF2148" s="30"/>
      <c r="BG2148" s="30"/>
      <c r="BH2148" s="30"/>
      <c r="BI2148" s="30"/>
      <c r="BJ2148" s="30"/>
      <c r="BK2148" s="30"/>
      <c r="BL2148" s="30"/>
      <c r="BM2148" s="30"/>
      <c r="BN2148" s="30"/>
      <c r="BO2148" s="30"/>
      <c r="BP2148" s="30"/>
      <c r="BQ2148" s="30"/>
      <c r="BR2148" s="30"/>
      <c r="BS2148" s="30"/>
      <c r="BT2148" s="30"/>
      <c r="BU2148" s="30"/>
      <c r="BV2148" s="30"/>
      <c r="BW2148" s="30"/>
      <c r="BX2148" s="30"/>
      <c r="BY2148" s="30"/>
      <c r="BZ2148" s="30"/>
      <c r="CA2148" s="30"/>
      <c r="CB2148" s="30"/>
      <c r="CC2148" s="30"/>
      <c r="CD2148" s="30"/>
      <c r="CE2148" s="30"/>
      <c r="CF2148" s="30"/>
      <c r="CG2148" s="30"/>
      <c r="CH2148" s="30"/>
      <c r="CI2148" s="30"/>
      <c r="CJ2148" s="30"/>
      <c r="CK2148" s="30"/>
      <c r="CL2148" s="30"/>
      <c r="CM2148" s="30" t="s">
        <v>830</v>
      </c>
      <c r="CN2148" s="30"/>
      <c r="CO2148" s="30"/>
      <c r="CP2148" s="30"/>
      <c r="CQ2148" s="30"/>
      <c r="CR2148" s="30"/>
    </row>
    <row r="2149" spans="1:96" x14ac:dyDescent="0.25">
      <c r="A2149" s="30"/>
      <c r="B2149" s="30"/>
      <c r="C2149" s="30"/>
      <c r="D2149" s="30"/>
      <c r="E2149" s="30"/>
      <c r="F2149" s="30"/>
      <c r="G2149" s="30"/>
      <c r="H2149" s="30"/>
      <c r="I2149" s="30"/>
      <c r="J2149" s="30"/>
      <c r="K2149" s="30"/>
      <c r="L2149" s="30"/>
      <c r="M2149" s="30"/>
      <c r="N2149" s="30"/>
      <c r="O2149" s="30"/>
      <c r="P2149" s="30"/>
      <c r="Q2149" s="30"/>
      <c r="R2149" s="30"/>
      <c r="S2149" s="30"/>
      <c r="T2149" s="30"/>
      <c r="U2149" s="30"/>
      <c r="V2149" s="30"/>
      <c r="W2149" s="30"/>
      <c r="X2149" s="30"/>
      <c r="Y2149" s="30"/>
      <c r="Z2149" s="30"/>
      <c r="AA2149" s="30"/>
      <c r="AB2149" s="30"/>
      <c r="AC2149" s="30"/>
      <c r="AD2149" s="30"/>
      <c r="AE2149" s="30"/>
      <c r="AF2149" s="30"/>
      <c r="AG2149" s="30"/>
      <c r="AH2149" s="30"/>
      <c r="AI2149" s="30"/>
      <c r="AJ2149" s="30"/>
      <c r="AK2149" s="30"/>
      <c r="AL2149" s="30"/>
      <c r="AM2149" s="30"/>
      <c r="AN2149" s="30"/>
      <c r="AO2149" s="30"/>
      <c r="AP2149" s="30"/>
      <c r="AQ2149" s="30"/>
      <c r="AR2149" s="30"/>
      <c r="AS2149" s="30"/>
      <c r="AT2149" s="30"/>
      <c r="AU2149" s="30"/>
      <c r="AV2149" s="30"/>
      <c r="AW2149" s="30"/>
      <c r="AX2149" s="30" t="s">
        <v>725</v>
      </c>
      <c r="AY2149" s="30"/>
      <c r="AZ2149" s="30"/>
      <c r="BA2149" s="30"/>
      <c r="BB2149" s="30"/>
      <c r="BC2149" s="30"/>
      <c r="BD2149" s="30"/>
      <c r="BE2149" s="30"/>
      <c r="BF2149" s="30"/>
      <c r="BG2149" s="30"/>
      <c r="BH2149" s="30"/>
      <c r="BI2149" s="30"/>
      <c r="BJ2149" s="30"/>
      <c r="BK2149" s="30"/>
      <c r="BL2149" s="30"/>
      <c r="BM2149" s="30"/>
      <c r="BN2149" s="30"/>
      <c r="BO2149" s="30"/>
      <c r="BP2149" s="30"/>
      <c r="BQ2149" s="30"/>
      <c r="BR2149" s="30"/>
      <c r="BS2149" s="30"/>
      <c r="BT2149" s="30"/>
      <c r="BU2149" s="30"/>
      <c r="BV2149" s="30"/>
      <c r="BW2149" s="30"/>
      <c r="BX2149" s="30"/>
      <c r="BY2149" s="30"/>
      <c r="BZ2149" s="30"/>
      <c r="CA2149" s="30"/>
      <c r="CB2149" s="30"/>
      <c r="CC2149" s="30"/>
      <c r="CD2149" s="30"/>
      <c r="CE2149" s="30"/>
      <c r="CF2149" s="30"/>
      <c r="CG2149" s="30"/>
      <c r="CH2149" s="30"/>
      <c r="CI2149" s="30"/>
      <c r="CJ2149" s="30"/>
      <c r="CK2149" s="30"/>
      <c r="CL2149" s="30"/>
      <c r="CM2149" s="30" t="s">
        <v>849</v>
      </c>
      <c r="CN2149" s="30"/>
      <c r="CO2149" s="30"/>
      <c r="CP2149" s="30"/>
      <c r="CQ2149" s="30"/>
      <c r="CR2149" s="30"/>
    </row>
    <row r="2150" spans="1:96" x14ac:dyDescent="0.25">
      <c r="A2150" s="30"/>
      <c r="B2150" s="30"/>
      <c r="C2150" s="30"/>
      <c r="D2150" s="30"/>
      <c r="E2150" s="30"/>
      <c r="F2150" s="30"/>
      <c r="G2150" s="30"/>
      <c r="H2150" s="30"/>
      <c r="I2150" s="30"/>
      <c r="J2150" s="30"/>
      <c r="K2150" s="30"/>
      <c r="L2150" s="30"/>
      <c r="M2150" s="30"/>
      <c r="N2150" s="30"/>
      <c r="O2150" s="30"/>
      <c r="P2150" s="30"/>
      <c r="Q2150" s="30"/>
      <c r="R2150" s="30"/>
      <c r="S2150" s="30"/>
      <c r="T2150" s="30"/>
      <c r="U2150" s="30"/>
      <c r="V2150" s="30"/>
      <c r="W2150" s="30"/>
      <c r="X2150" s="30"/>
      <c r="Y2150" s="30"/>
      <c r="Z2150" s="30"/>
      <c r="AA2150" s="30"/>
      <c r="AB2150" s="30"/>
      <c r="AC2150" s="30"/>
      <c r="AD2150" s="30"/>
      <c r="AE2150" s="30"/>
      <c r="AF2150" s="30"/>
      <c r="AG2150" s="30"/>
      <c r="AH2150" s="30"/>
      <c r="AI2150" s="30"/>
      <c r="AJ2150" s="30"/>
      <c r="AK2150" s="30"/>
      <c r="AL2150" s="30"/>
      <c r="AM2150" s="30"/>
      <c r="AN2150" s="30"/>
      <c r="AO2150" s="30"/>
      <c r="AP2150" s="30"/>
      <c r="AQ2150" s="30"/>
      <c r="AR2150" s="30"/>
      <c r="AS2150" s="30"/>
      <c r="AT2150" s="30"/>
      <c r="AU2150" s="30"/>
      <c r="AV2150" s="30"/>
      <c r="AW2150" s="30"/>
      <c r="AX2150" s="30" t="s">
        <v>744</v>
      </c>
      <c r="AY2150" s="30"/>
      <c r="AZ2150" s="30"/>
      <c r="BA2150" s="30"/>
      <c r="BB2150" s="30"/>
      <c r="BC2150" s="30"/>
      <c r="BD2150" s="30"/>
      <c r="BE2150" s="30"/>
      <c r="BF2150" s="30"/>
      <c r="BG2150" s="30"/>
      <c r="BH2150" s="30"/>
      <c r="BI2150" s="30"/>
      <c r="BJ2150" s="30"/>
      <c r="BK2150" s="30"/>
      <c r="BL2150" s="30"/>
      <c r="BM2150" s="30"/>
      <c r="BN2150" s="30"/>
      <c r="BO2150" s="30"/>
      <c r="BP2150" s="30"/>
      <c r="BQ2150" s="30"/>
      <c r="BR2150" s="30"/>
      <c r="BS2150" s="30"/>
      <c r="BT2150" s="30"/>
      <c r="BU2150" s="30"/>
      <c r="BV2150" s="30"/>
      <c r="BW2150" s="30"/>
      <c r="BX2150" s="30"/>
      <c r="BY2150" s="30"/>
      <c r="BZ2150" s="30"/>
      <c r="CA2150" s="30"/>
      <c r="CB2150" s="30"/>
      <c r="CC2150" s="30"/>
      <c r="CD2150" s="30"/>
      <c r="CE2150" s="30"/>
      <c r="CF2150" s="30"/>
      <c r="CG2150" s="30"/>
      <c r="CH2150" s="30"/>
      <c r="CI2150" s="30"/>
      <c r="CJ2150" s="30"/>
      <c r="CK2150" s="30"/>
      <c r="CL2150" s="30"/>
      <c r="CM2150" s="30" t="s">
        <v>857</v>
      </c>
      <c r="CN2150" s="30"/>
      <c r="CO2150" s="30"/>
      <c r="CP2150" s="30"/>
      <c r="CQ2150" s="30"/>
      <c r="CR2150" s="30"/>
    </row>
    <row r="2151" spans="1:96" x14ac:dyDescent="0.25">
      <c r="A2151" s="30"/>
      <c r="B2151" s="30"/>
      <c r="C2151" s="30"/>
      <c r="D2151" s="30"/>
      <c r="E2151" s="30"/>
      <c r="F2151" s="30"/>
      <c r="G2151" s="30"/>
      <c r="H2151" s="30"/>
      <c r="I2151" s="30"/>
      <c r="J2151" s="30"/>
      <c r="K2151" s="30"/>
      <c r="L2151" s="30"/>
      <c r="M2151" s="30"/>
      <c r="N2151" s="30"/>
      <c r="O2151" s="30"/>
      <c r="P2151" s="30"/>
      <c r="Q2151" s="30"/>
      <c r="R2151" s="30"/>
      <c r="S2151" s="30"/>
      <c r="T2151" s="30"/>
      <c r="U2151" s="30"/>
      <c r="V2151" s="30"/>
      <c r="W2151" s="30"/>
      <c r="X2151" s="30"/>
      <c r="Y2151" s="30"/>
      <c r="Z2151" s="30"/>
      <c r="AA2151" s="30"/>
      <c r="AB2151" s="30"/>
      <c r="AC2151" s="30"/>
      <c r="AD2151" s="30"/>
      <c r="AE2151" s="30"/>
      <c r="AF2151" s="30"/>
      <c r="AG2151" s="30"/>
      <c r="AH2151" s="30"/>
      <c r="AI2151" s="30"/>
      <c r="AJ2151" s="30"/>
      <c r="AK2151" s="30"/>
      <c r="AL2151" s="30"/>
      <c r="AM2151" s="30"/>
      <c r="AN2151" s="30"/>
      <c r="AO2151" s="30"/>
      <c r="AP2151" s="30"/>
      <c r="AQ2151" s="30"/>
      <c r="AR2151" s="30"/>
      <c r="AS2151" s="30"/>
      <c r="AT2151" s="30"/>
      <c r="AU2151" s="30"/>
      <c r="AV2151" s="30"/>
      <c r="AW2151" s="30"/>
      <c r="AX2151" s="30" t="s">
        <v>746</v>
      </c>
      <c r="AY2151" s="30"/>
      <c r="AZ2151" s="30"/>
      <c r="BA2151" s="30"/>
      <c r="BB2151" s="30"/>
      <c r="BC2151" s="30"/>
      <c r="BD2151" s="30"/>
      <c r="BE2151" s="30"/>
      <c r="BF2151" s="30"/>
      <c r="BG2151" s="30"/>
      <c r="BH2151" s="30"/>
      <c r="BI2151" s="30"/>
      <c r="BJ2151" s="30"/>
      <c r="BK2151" s="30"/>
      <c r="BL2151" s="30"/>
      <c r="BM2151" s="30"/>
      <c r="BN2151" s="30"/>
      <c r="BO2151" s="30"/>
      <c r="BP2151" s="30"/>
      <c r="BQ2151" s="30"/>
      <c r="BR2151" s="30"/>
      <c r="BS2151" s="30"/>
      <c r="BT2151" s="30"/>
      <c r="BU2151" s="30"/>
      <c r="BV2151" s="30"/>
      <c r="BW2151" s="30"/>
      <c r="BX2151" s="30"/>
      <c r="BY2151" s="30"/>
      <c r="BZ2151" s="30"/>
      <c r="CA2151" s="30"/>
      <c r="CB2151" s="30"/>
      <c r="CC2151" s="30"/>
      <c r="CD2151" s="30"/>
      <c r="CE2151" s="30"/>
      <c r="CF2151" s="30"/>
      <c r="CG2151" s="30"/>
      <c r="CH2151" s="30"/>
      <c r="CI2151" s="30"/>
      <c r="CJ2151" s="30"/>
      <c r="CK2151" s="30"/>
      <c r="CL2151" s="30"/>
      <c r="CM2151" s="30" t="s">
        <v>858</v>
      </c>
      <c r="CN2151" s="30"/>
      <c r="CO2151" s="30"/>
      <c r="CP2151" s="30"/>
      <c r="CQ2151" s="30"/>
      <c r="CR2151" s="30"/>
    </row>
    <row r="2152" spans="1:96" x14ac:dyDescent="0.25">
      <c r="A2152" s="30"/>
      <c r="B2152" s="30"/>
      <c r="C2152" s="30"/>
      <c r="D2152" s="30"/>
      <c r="E2152" s="30"/>
      <c r="F2152" s="30"/>
      <c r="G2152" s="30"/>
      <c r="H2152" s="30"/>
      <c r="I2152" s="30"/>
      <c r="J2152" s="30"/>
      <c r="K2152" s="30"/>
      <c r="L2152" s="30"/>
      <c r="M2152" s="30"/>
      <c r="N2152" s="30"/>
      <c r="O2152" s="30"/>
      <c r="P2152" s="30"/>
      <c r="Q2152" s="30"/>
      <c r="R2152" s="30"/>
      <c r="S2152" s="30"/>
      <c r="T2152" s="30"/>
      <c r="U2152" s="30"/>
      <c r="V2152" s="30"/>
      <c r="W2152" s="30"/>
      <c r="X2152" s="30"/>
      <c r="Y2152" s="30"/>
      <c r="Z2152" s="30"/>
      <c r="AA2152" s="30"/>
      <c r="AB2152" s="30"/>
      <c r="AC2152" s="30"/>
      <c r="AD2152" s="30"/>
      <c r="AE2152" s="30"/>
      <c r="AF2152" s="30"/>
      <c r="AG2152" s="30"/>
      <c r="AH2152" s="30"/>
      <c r="AI2152" s="30"/>
      <c r="AJ2152" s="30"/>
      <c r="AK2152" s="30"/>
      <c r="AL2152" s="30"/>
      <c r="AM2152" s="30"/>
      <c r="AN2152" s="30"/>
      <c r="AO2152" s="30"/>
      <c r="AP2152" s="30"/>
      <c r="AQ2152" s="30"/>
      <c r="AR2152" s="30"/>
      <c r="AS2152" s="30"/>
      <c r="AT2152" s="30"/>
      <c r="AU2152" s="30"/>
      <c r="AV2152" s="30"/>
      <c r="AW2152" s="30"/>
      <c r="AX2152" s="30" t="s">
        <v>756</v>
      </c>
      <c r="AY2152" s="30"/>
      <c r="AZ2152" s="30"/>
      <c r="BA2152" s="30"/>
      <c r="BB2152" s="30"/>
      <c r="BC2152" s="30"/>
      <c r="BD2152" s="30"/>
      <c r="BE2152" s="30"/>
      <c r="BF2152" s="30"/>
      <c r="BG2152" s="30"/>
      <c r="BH2152" s="30"/>
      <c r="BI2152" s="30"/>
      <c r="BJ2152" s="30"/>
      <c r="BK2152" s="30"/>
      <c r="BL2152" s="30"/>
      <c r="BM2152" s="30"/>
      <c r="BN2152" s="30"/>
      <c r="BO2152" s="30"/>
      <c r="BP2152" s="30"/>
      <c r="BQ2152" s="30"/>
      <c r="BR2152" s="30"/>
      <c r="BS2152" s="30"/>
      <c r="BT2152" s="30"/>
      <c r="BU2152" s="30"/>
      <c r="BV2152" s="30"/>
      <c r="BW2152" s="30"/>
      <c r="BX2152" s="30"/>
      <c r="BY2152" s="30"/>
      <c r="BZ2152" s="30"/>
      <c r="CA2152" s="30"/>
      <c r="CB2152" s="30"/>
      <c r="CC2152" s="30"/>
      <c r="CD2152" s="30"/>
      <c r="CE2152" s="30"/>
      <c r="CF2152" s="30"/>
      <c r="CG2152" s="30"/>
      <c r="CH2152" s="30"/>
      <c r="CI2152" s="30"/>
      <c r="CJ2152" s="30"/>
      <c r="CK2152" s="30"/>
      <c r="CL2152" s="30"/>
      <c r="CM2152" s="30" t="s">
        <v>859</v>
      </c>
      <c r="CN2152" s="30"/>
      <c r="CO2152" s="30"/>
      <c r="CP2152" s="30"/>
      <c r="CQ2152" s="30"/>
      <c r="CR2152" s="30"/>
    </row>
    <row r="2153" spans="1:96" x14ac:dyDescent="0.25">
      <c r="A2153" s="30"/>
      <c r="B2153" s="30"/>
      <c r="C2153" s="30"/>
      <c r="D2153" s="30"/>
      <c r="E2153" s="30"/>
      <c r="F2153" s="30"/>
      <c r="G2153" s="30"/>
      <c r="H2153" s="30"/>
      <c r="I2153" s="30"/>
      <c r="J2153" s="30"/>
      <c r="K2153" s="30"/>
      <c r="L2153" s="30"/>
      <c r="M2153" s="30"/>
      <c r="N2153" s="30"/>
      <c r="O2153" s="30"/>
      <c r="P2153" s="30"/>
      <c r="Q2153" s="30"/>
      <c r="R2153" s="30"/>
      <c r="S2153" s="30"/>
      <c r="T2153" s="30"/>
      <c r="U2153" s="30"/>
      <c r="V2153" s="30"/>
      <c r="W2153" s="30"/>
      <c r="X2153" s="30"/>
      <c r="Y2153" s="30"/>
      <c r="Z2153" s="30"/>
      <c r="AA2153" s="30"/>
      <c r="AB2153" s="30"/>
      <c r="AC2153" s="30"/>
      <c r="AD2153" s="30"/>
      <c r="AE2153" s="30"/>
      <c r="AF2153" s="30"/>
      <c r="AG2153" s="30"/>
      <c r="AH2153" s="30"/>
      <c r="AI2153" s="30"/>
      <c r="AJ2153" s="30"/>
      <c r="AK2153" s="30"/>
      <c r="AL2153" s="30"/>
      <c r="AM2153" s="30"/>
      <c r="AN2153" s="30"/>
      <c r="AO2153" s="30"/>
      <c r="AP2153" s="30"/>
      <c r="AQ2153" s="30"/>
      <c r="AR2153" s="30"/>
      <c r="AS2153" s="30"/>
      <c r="AT2153" s="30"/>
      <c r="AU2153" s="30"/>
      <c r="AV2153" s="30"/>
      <c r="AW2153" s="30"/>
      <c r="AX2153" s="30" t="s">
        <v>775</v>
      </c>
      <c r="AY2153" s="30"/>
      <c r="AZ2153" s="30"/>
      <c r="BA2153" s="30"/>
      <c r="BB2153" s="30"/>
      <c r="BC2153" s="30"/>
      <c r="BD2153" s="30"/>
      <c r="BE2153" s="30"/>
      <c r="BF2153" s="30"/>
      <c r="BG2153" s="30"/>
      <c r="BH2153" s="30"/>
      <c r="BI2153" s="30"/>
      <c r="BJ2153" s="30"/>
      <c r="BK2153" s="30"/>
      <c r="BL2153" s="30"/>
      <c r="BM2153" s="30"/>
      <c r="BN2153" s="30"/>
      <c r="BO2153" s="30"/>
      <c r="BP2153" s="30"/>
      <c r="BQ2153" s="30"/>
      <c r="BR2153" s="30"/>
      <c r="BS2153" s="30"/>
      <c r="BT2153" s="30"/>
      <c r="BU2153" s="30"/>
      <c r="BV2153" s="30"/>
      <c r="BW2153" s="30"/>
      <c r="BX2153" s="30"/>
      <c r="BY2153" s="30"/>
      <c r="BZ2153" s="30"/>
      <c r="CA2153" s="30"/>
      <c r="CB2153" s="30"/>
      <c r="CC2153" s="30"/>
      <c r="CD2153" s="30"/>
      <c r="CE2153" s="30"/>
      <c r="CF2153" s="30"/>
      <c r="CG2153" s="30"/>
      <c r="CH2153" s="30"/>
      <c r="CI2153" s="30"/>
      <c r="CJ2153" s="30"/>
      <c r="CK2153" s="30"/>
      <c r="CL2153" s="30"/>
      <c r="CM2153" s="30" t="s">
        <v>865</v>
      </c>
      <c r="CN2153" s="30"/>
      <c r="CO2153" s="30"/>
      <c r="CP2153" s="30"/>
      <c r="CQ2153" s="30"/>
      <c r="CR2153" s="30"/>
    </row>
    <row r="2154" spans="1:96" x14ac:dyDescent="0.25">
      <c r="A2154" s="30"/>
      <c r="B2154" s="30"/>
      <c r="C2154" s="30"/>
      <c r="D2154" s="30"/>
      <c r="E2154" s="30"/>
      <c r="F2154" s="30"/>
      <c r="G2154" s="30"/>
      <c r="H2154" s="30"/>
      <c r="I2154" s="30"/>
      <c r="J2154" s="30"/>
      <c r="K2154" s="30"/>
      <c r="L2154" s="30"/>
      <c r="M2154" s="30"/>
      <c r="N2154" s="30"/>
      <c r="O2154" s="30"/>
      <c r="P2154" s="30"/>
      <c r="Q2154" s="30"/>
      <c r="R2154" s="30"/>
      <c r="S2154" s="30"/>
      <c r="T2154" s="30"/>
      <c r="U2154" s="30"/>
      <c r="V2154" s="30"/>
      <c r="W2154" s="30"/>
      <c r="X2154" s="30"/>
      <c r="Y2154" s="30"/>
      <c r="Z2154" s="30"/>
      <c r="AA2154" s="30"/>
      <c r="AB2154" s="30"/>
      <c r="AC2154" s="30"/>
      <c r="AD2154" s="30"/>
      <c r="AE2154" s="30"/>
      <c r="AF2154" s="30"/>
      <c r="AG2154" s="30"/>
      <c r="AH2154" s="30"/>
      <c r="AI2154" s="30"/>
      <c r="AJ2154" s="30"/>
      <c r="AK2154" s="30"/>
      <c r="AL2154" s="30"/>
      <c r="AM2154" s="30"/>
      <c r="AN2154" s="30"/>
      <c r="AO2154" s="30"/>
      <c r="AP2154" s="30"/>
      <c r="AQ2154" s="30"/>
      <c r="AR2154" s="30"/>
      <c r="AS2154" s="30"/>
      <c r="AT2154" s="30"/>
      <c r="AU2154" s="30"/>
      <c r="AV2154" s="30"/>
      <c r="AW2154" s="30"/>
      <c r="AX2154" s="30" t="s">
        <v>800</v>
      </c>
      <c r="AY2154" s="30"/>
      <c r="AZ2154" s="30"/>
      <c r="BA2154" s="30"/>
      <c r="BB2154" s="30"/>
      <c r="BC2154" s="30"/>
      <c r="BD2154" s="30"/>
      <c r="BE2154" s="30"/>
      <c r="BF2154" s="30"/>
      <c r="BG2154" s="30"/>
      <c r="BH2154" s="30"/>
      <c r="BI2154" s="30"/>
      <c r="BJ2154" s="30"/>
      <c r="BK2154" s="30"/>
      <c r="BL2154" s="30"/>
      <c r="BM2154" s="30"/>
      <c r="BN2154" s="30"/>
      <c r="BO2154" s="30"/>
      <c r="BP2154" s="30"/>
      <c r="BQ2154" s="30"/>
      <c r="BR2154" s="30"/>
      <c r="BS2154" s="30"/>
      <c r="BT2154" s="30"/>
      <c r="BU2154" s="30"/>
      <c r="BV2154" s="30"/>
      <c r="BW2154" s="30"/>
      <c r="BX2154" s="30"/>
      <c r="BY2154" s="30"/>
      <c r="BZ2154" s="30"/>
      <c r="CA2154" s="30"/>
      <c r="CB2154" s="30"/>
      <c r="CC2154" s="30"/>
      <c r="CD2154" s="30"/>
      <c r="CE2154" s="30"/>
      <c r="CF2154" s="30"/>
      <c r="CG2154" s="30"/>
      <c r="CH2154" s="30"/>
      <c r="CI2154" s="30"/>
      <c r="CJ2154" s="30"/>
      <c r="CK2154" s="30"/>
      <c r="CL2154" s="30"/>
      <c r="CM2154" s="30" t="s">
        <v>867</v>
      </c>
      <c r="CN2154" s="30"/>
      <c r="CO2154" s="30"/>
      <c r="CP2154" s="30"/>
      <c r="CQ2154" s="30"/>
      <c r="CR2154" s="30"/>
    </row>
    <row r="2155" spans="1:96" x14ac:dyDescent="0.25">
      <c r="A2155" s="30"/>
      <c r="B2155" s="30"/>
      <c r="C2155" s="30"/>
      <c r="D2155" s="30"/>
      <c r="E2155" s="30"/>
      <c r="F2155" s="30"/>
      <c r="G2155" s="30"/>
      <c r="H2155" s="30"/>
      <c r="I2155" s="30"/>
      <c r="J2155" s="30"/>
      <c r="K2155" s="30"/>
      <c r="L2155" s="30"/>
      <c r="M2155" s="30"/>
      <c r="N2155" s="30"/>
      <c r="O2155" s="30"/>
      <c r="P2155" s="30"/>
      <c r="Q2155" s="30"/>
      <c r="R2155" s="30"/>
      <c r="S2155" s="30"/>
      <c r="T2155" s="30"/>
      <c r="U2155" s="30"/>
      <c r="V2155" s="30"/>
      <c r="W2155" s="30"/>
      <c r="X2155" s="30"/>
      <c r="Y2155" s="30"/>
      <c r="Z2155" s="30"/>
      <c r="AA2155" s="30"/>
      <c r="AB2155" s="30"/>
      <c r="AC2155" s="30"/>
      <c r="AD2155" s="30"/>
      <c r="AE2155" s="30"/>
      <c r="AF2155" s="30"/>
      <c r="AG2155" s="30"/>
      <c r="AH2155" s="30"/>
      <c r="AI2155" s="30"/>
      <c r="AJ2155" s="30"/>
      <c r="AK2155" s="30"/>
      <c r="AL2155" s="30"/>
      <c r="AM2155" s="30"/>
      <c r="AN2155" s="30"/>
      <c r="AO2155" s="30"/>
      <c r="AP2155" s="30"/>
      <c r="AQ2155" s="30"/>
      <c r="AR2155" s="30"/>
      <c r="AS2155" s="30"/>
      <c r="AT2155" s="30"/>
      <c r="AU2155" s="30"/>
      <c r="AV2155" s="30"/>
      <c r="AW2155" s="30"/>
      <c r="AX2155" s="30" t="s">
        <v>801</v>
      </c>
      <c r="AY2155" s="30"/>
      <c r="AZ2155" s="30"/>
      <c r="BA2155" s="30"/>
      <c r="BB2155" s="30"/>
      <c r="BC2155" s="30"/>
      <c r="BD2155" s="30"/>
      <c r="BE2155" s="30"/>
      <c r="BF2155" s="30"/>
      <c r="BG2155" s="30"/>
      <c r="BH2155" s="30"/>
      <c r="BI2155" s="30"/>
      <c r="BJ2155" s="30"/>
      <c r="BK2155" s="30"/>
      <c r="BL2155" s="30"/>
      <c r="BM2155" s="30"/>
      <c r="BN2155" s="30"/>
      <c r="BO2155" s="30"/>
      <c r="BP2155" s="30"/>
      <c r="BQ2155" s="30"/>
      <c r="BR2155" s="30"/>
      <c r="BS2155" s="30"/>
      <c r="BT2155" s="30"/>
      <c r="BU2155" s="30"/>
      <c r="BV2155" s="30"/>
      <c r="BW2155" s="30"/>
      <c r="BX2155" s="30"/>
      <c r="BY2155" s="30"/>
      <c r="BZ2155" s="30"/>
      <c r="CA2155" s="30"/>
      <c r="CB2155" s="30"/>
      <c r="CC2155" s="30"/>
      <c r="CD2155" s="30"/>
      <c r="CE2155" s="30"/>
      <c r="CF2155" s="30"/>
      <c r="CG2155" s="30"/>
      <c r="CH2155" s="30"/>
      <c r="CI2155" s="30"/>
      <c r="CJ2155" s="30"/>
      <c r="CK2155" s="30"/>
      <c r="CL2155" s="30"/>
      <c r="CM2155" s="30" t="s">
        <v>871</v>
      </c>
      <c r="CN2155" s="30"/>
      <c r="CO2155" s="30"/>
      <c r="CP2155" s="30"/>
      <c r="CQ2155" s="30"/>
      <c r="CR2155" s="30"/>
    </row>
    <row r="2156" spans="1:96" x14ac:dyDescent="0.25">
      <c r="A2156" s="30"/>
      <c r="B2156" s="30"/>
      <c r="C2156" s="30"/>
      <c r="D2156" s="30"/>
      <c r="E2156" s="30"/>
      <c r="F2156" s="30"/>
      <c r="G2156" s="30"/>
      <c r="H2156" s="30"/>
      <c r="I2156" s="30"/>
      <c r="J2156" s="30"/>
      <c r="K2156" s="30"/>
      <c r="L2156" s="30"/>
      <c r="M2156" s="30"/>
      <c r="N2156" s="30"/>
      <c r="O2156" s="30"/>
      <c r="P2156" s="30"/>
      <c r="Q2156" s="30"/>
      <c r="R2156" s="30"/>
      <c r="S2156" s="30"/>
      <c r="T2156" s="30"/>
      <c r="U2156" s="30"/>
      <c r="V2156" s="30"/>
      <c r="W2156" s="30"/>
      <c r="X2156" s="30"/>
      <c r="Y2156" s="30"/>
      <c r="Z2156" s="30"/>
      <c r="AA2156" s="30"/>
      <c r="AB2156" s="30"/>
      <c r="AC2156" s="30"/>
      <c r="AD2156" s="30"/>
      <c r="AE2156" s="30"/>
      <c r="AF2156" s="30"/>
      <c r="AG2156" s="30"/>
      <c r="AH2156" s="30"/>
      <c r="AI2156" s="30"/>
      <c r="AJ2156" s="30"/>
      <c r="AK2156" s="30"/>
      <c r="AL2156" s="30"/>
      <c r="AM2156" s="30"/>
      <c r="AN2156" s="30"/>
      <c r="AO2156" s="30"/>
      <c r="AP2156" s="30"/>
      <c r="AQ2156" s="30"/>
      <c r="AR2156" s="30"/>
      <c r="AS2156" s="30"/>
      <c r="AT2156" s="30"/>
      <c r="AU2156" s="30"/>
      <c r="AV2156" s="30"/>
      <c r="AW2156" s="30"/>
      <c r="AX2156" s="30" t="s">
        <v>816</v>
      </c>
      <c r="AY2156" s="30"/>
      <c r="AZ2156" s="30"/>
      <c r="BA2156" s="30"/>
      <c r="BB2156" s="30"/>
      <c r="BC2156" s="30"/>
      <c r="BD2156" s="30"/>
      <c r="BE2156" s="30"/>
      <c r="BF2156" s="30"/>
      <c r="BG2156" s="30"/>
      <c r="BH2156" s="30"/>
      <c r="BI2156" s="30"/>
      <c r="BJ2156" s="30"/>
      <c r="BK2156" s="30"/>
      <c r="BL2156" s="30"/>
      <c r="BM2156" s="30"/>
      <c r="BN2156" s="30"/>
      <c r="BO2156" s="30"/>
      <c r="BP2156" s="30"/>
      <c r="BQ2156" s="30"/>
      <c r="BR2156" s="30"/>
      <c r="BS2156" s="30"/>
      <c r="BT2156" s="30"/>
      <c r="BU2156" s="30"/>
      <c r="BV2156" s="30"/>
      <c r="BW2156" s="30"/>
      <c r="BX2156" s="30"/>
      <c r="BY2156" s="30"/>
      <c r="BZ2156" s="30"/>
      <c r="CA2156" s="30"/>
      <c r="CB2156" s="30"/>
      <c r="CC2156" s="30"/>
      <c r="CD2156" s="30"/>
      <c r="CE2156" s="30"/>
      <c r="CF2156" s="30"/>
      <c r="CG2156" s="30"/>
      <c r="CH2156" s="30"/>
      <c r="CI2156" s="30"/>
      <c r="CJ2156" s="30"/>
      <c r="CK2156" s="30"/>
      <c r="CL2156" s="30"/>
      <c r="CM2156" s="30" t="s">
        <v>889</v>
      </c>
      <c r="CN2156" s="30"/>
      <c r="CO2156" s="30"/>
      <c r="CP2156" s="30"/>
      <c r="CQ2156" s="30"/>
      <c r="CR2156" s="30"/>
    </row>
    <row r="2157" spans="1:96" x14ac:dyDescent="0.25">
      <c r="A2157" s="30"/>
      <c r="B2157" s="30"/>
      <c r="C2157" s="30"/>
      <c r="D2157" s="30"/>
      <c r="E2157" s="30"/>
      <c r="F2157" s="30"/>
      <c r="G2157" s="30"/>
      <c r="H2157" s="30"/>
      <c r="I2157" s="30"/>
      <c r="J2157" s="30"/>
      <c r="K2157" s="30"/>
      <c r="L2157" s="30"/>
      <c r="M2157" s="30"/>
      <c r="N2157" s="30"/>
      <c r="O2157" s="30"/>
      <c r="P2157" s="30"/>
      <c r="Q2157" s="30"/>
      <c r="R2157" s="30"/>
      <c r="S2157" s="30"/>
      <c r="T2157" s="30"/>
      <c r="U2157" s="30"/>
      <c r="V2157" s="30"/>
      <c r="W2157" s="30"/>
      <c r="X2157" s="30"/>
      <c r="Y2157" s="30"/>
      <c r="Z2157" s="30"/>
      <c r="AA2157" s="30"/>
      <c r="AB2157" s="30"/>
      <c r="AC2157" s="30"/>
      <c r="AD2157" s="30"/>
      <c r="AE2157" s="30"/>
      <c r="AF2157" s="30"/>
      <c r="AG2157" s="30"/>
      <c r="AH2157" s="30"/>
      <c r="AI2157" s="30"/>
      <c r="AJ2157" s="30"/>
      <c r="AK2157" s="30"/>
      <c r="AL2157" s="30"/>
      <c r="AM2157" s="30"/>
      <c r="AN2157" s="30"/>
      <c r="AO2157" s="30"/>
      <c r="AP2157" s="30"/>
      <c r="AQ2157" s="30"/>
      <c r="AR2157" s="30"/>
      <c r="AS2157" s="30"/>
      <c r="AT2157" s="30"/>
      <c r="AU2157" s="30"/>
      <c r="AV2157" s="30"/>
      <c r="AW2157" s="30"/>
      <c r="AX2157" s="30" t="s">
        <v>817</v>
      </c>
      <c r="AY2157" s="30"/>
      <c r="AZ2157" s="30"/>
      <c r="BA2157" s="30"/>
      <c r="BB2157" s="30"/>
      <c r="BC2157" s="30"/>
      <c r="BD2157" s="30"/>
      <c r="BE2157" s="30"/>
      <c r="BF2157" s="30"/>
      <c r="BG2157" s="30"/>
      <c r="BH2157" s="30"/>
      <c r="BI2157" s="30"/>
      <c r="BJ2157" s="30"/>
      <c r="BK2157" s="30"/>
      <c r="BL2157" s="30"/>
      <c r="BM2157" s="30"/>
      <c r="BN2157" s="30"/>
      <c r="BO2157" s="30"/>
      <c r="BP2157" s="30"/>
      <c r="BQ2157" s="30"/>
      <c r="BR2157" s="30"/>
      <c r="BS2157" s="30"/>
      <c r="BT2157" s="30"/>
      <c r="BU2157" s="30"/>
      <c r="BV2157" s="30"/>
      <c r="BW2157" s="30"/>
      <c r="BX2157" s="30"/>
      <c r="BY2157" s="30"/>
      <c r="BZ2157" s="30"/>
      <c r="CA2157" s="30"/>
      <c r="CB2157" s="30"/>
      <c r="CC2157" s="30"/>
      <c r="CD2157" s="30"/>
      <c r="CE2157" s="30"/>
      <c r="CF2157" s="30"/>
      <c r="CG2157" s="30"/>
      <c r="CH2157" s="30"/>
      <c r="CI2157" s="30"/>
      <c r="CJ2157" s="30"/>
      <c r="CK2157" s="30"/>
      <c r="CL2157" s="30"/>
      <c r="CM2157" s="30" t="s">
        <v>890</v>
      </c>
      <c r="CN2157" s="30"/>
      <c r="CO2157" s="30"/>
      <c r="CP2157" s="30"/>
      <c r="CQ2157" s="30"/>
      <c r="CR2157" s="30"/>
    </row>
    <row r="2158" spans="1:96" x14ac:dyDescent="0.25">
      <c r="A2158" s="30"/>
      <c r="B2158" s="30"/>
      <c r="C2158" s="30"/>
      <c r="D2158" s="30"/>
      <c r="E2158" s="30"/>
      <c r="F2158" s="30"/>
      <c r="G2158" s="30"/>
      <c r="H2158" s="30"/>
      <c r="I2158" s="30"/>
      <c r="J2158" s="30"/>
      <c r="K2158" s="30"/>
      <c r="L2158" s="30"/>
      <c r="M2158" s="30"/>
      <c r="N2158" s="30"/>
      <c r="O2158" s="30"/>
      <c r="P2158" s="30"/>
      <c r="Q2158" s="30"/>
      <c r="R2158" s="30"/>
      <c r="S2158" s="30"/>
      <c r="T2158" s="30"/>
      <c r="U2158" s="30"/>
      <c r="V2158" s="30"/>
      <c r="W2158" s="30"/>
      <c r="X2158" s="30"/>
      <c r="Y2158" s="30"/>
      <c r="Z2158" s="30"/>
      <c r="AA2158" s="30"/>
      <c r="AB2158" s="30"/>
      <c r="AC2158" s="30"/>
      <c r="AD2158" s="30"/>
      <c r="AE2158" s="30"/>
      <c r="AF2158" s="30"/>
      <c r="AG2158" s="30"/>
      <c r="AH2158" s="30"/>
      <c r="AI2158" s="30"/>
      <c r="AJ2158" s="30"/>
      <c r="AK2158" s="30"/>
      <c r="AL2158" s="30"/>
      <c r="AM2158" s="30"/>
      <c r="AN2158" s="30"/>
      <c r="AO2158" s="30"/>
      <c r="AP2158" s="30"/>
      <c r="AQ2158" s="30"/>
      <c r="AR2158" s="30"/>
      <c r="AS2158" s="30"/>
      <c r="AT2158" s="30"/>
      <c r="AU2158" s="30"/>
      <c r="AV2158" s="30"/>
      <c r="AW2158" s="30"/>
      <c r="AX2158" s="30" t="s">
        <v>824</v>
      </c>
      <c r="AY2158" s="30"/>
      <c r="AZ2158" s="30"/>
      <c r="BA2158" s="30"/>
      <c r="BB2158" s="30"/>
      <c r="BC2158" s="30"/>
      <c r="BD2158" s="30"/>
      <c r="BE2158" s="30"/>
      <c r="BF2158" s="30"/>
      <c r="BG2158" s="30"/>
      <c r="BH2158" s="30"/>
      <c r="BI2158" s="30"/>
      <c r="BJ2158" s="30"/>
      <c r="BK2158" s="30"/>
      <c r="BL2158" s="30"/>
      <c r="BM2158" s="30"/>
      <c r="BN2158" s="30"/>
      <c r="BO2158" s="30"/>
      <c r="BP2158" s="30"/>
      <c r="BQ2158" s="30"/>
      <c r="BR2158" s="30"/>
      <c r="BS2158" s="30"/>
      <c r="BT2158" s="30"/>
      <c r="BU2158" s="30"/>
      <c r="BV2158" s="30"/>
      <c r="BW2158" s="30"/>
      <c r="BX2158" s="30"/>
      <c r="BY2158" s="30"/>
      <c r="BZ2158" s="30"/>
      <c r="CA2158" s="30"/>
      <c r="CB2158" s="30"/>
      <c r="CC2158" s="30"/>
      <c r="CD2158" s="30"/>
      <c r="CE2158" s="30"/>
      <c r="CF2158" s="30"/>
      <c r="CG2158" s="30"/>
      <c r="CH2158" s="30"/>
      <c r="CI2158" s="30"/>
      <c r="CJ2158" s="30"/>
      <c r="CK2158" s="30"/>
      <c r="CL2158" s="30"/>
      <c r="CM2158" s="30" t="s">
        <v>895</v>
      </c>
      <c r="CN2158" s="30"/>
      <c r="CO2158" s="30"/>
      <c r="CP2158" s="30"/>
      <c r="CQ2158" s="30"/>
      <c r="CR2158" s="30"/>
    </row>
    <row r="2159" spans="1:96" x14ac:dyDescent="0.25">
      <c r="A2159" s="30"/>
      <c r="B2159" s="30"/>
      <c r="C2159" s="30"/>
      <c r="D2159" s="30"/>
      <c r="E2159" s="30"/>
      <c r="F2159" s="30"/>
      <c r="G2159" s="30"/>
      <c r="H2159" s="30"/>
      <c r="I2159" s="30"/>
      <c r="J2159" s="30"/>
      <c r="K2159" s="30"/>
      <c r="L2159" s="30"/>
      <c r="M2159" s="30"/>
      <c r="N2159" s="30"/>
      <c r="O2159" s="30"/>
      <c r="P2159" s="30"/>
      <c r="Q2159" s="30"/>
      <c r="R2159" s="30"/>
      <c r="S2159" s="30"/>
      <c r="T2159" s="30"/>
      <c r="U2159" s="30"/>
      <c r="V2159" s="30"/>
      <c r="W2159" s="30"/>
      <c r="X2159" s="30"/>
      <c r="Y2159" s="30"/>
      <c r="Z2159" s="30"/>
      <c r="AA2159" s="30"/>
      <c r="AB2159" s="30"/>
      <c r="AC2159" s="30"/>
      <c r="AD2159" s="30"/>
      <c r="AE2159" s="30"/>
      <c r="AF2159" s="30"/>
      <c r="AG2159" s="30"/>
      <c r="AH2159" s="30"/>
      <c r="AI2159" s="30"/>
      <c r="AJ2159" s="30"/>
      <c r="AK2159" s="30"/>
      <c r="AL2159" s="30"/>
      <c r="AM2159" s="30"/>
      <c r="AN2159" s="30"/>
      <c r="AO2159" s="30"/>
      <c r="AP2159" s="30"/>
      <c r="AQ2159" s="30"/>
      <c r="AR2159" s="30"/>
      <c r="AS2159" s="30"/>
      <c r="AT2159" s="30"/>
      <c r="AU2159" s="30"/>
      <c r="AV2159" s="30"/>
      <c r="AW2159" s="30"/>
      <c r="AX2159" s="30" t="s">
        <v>827</v>
      </c>
      <c r="AY2159" s="30"/>
      <c r="AZ2159" s="30"/>
      <c r="BA2159" s="30"/>
      <c r="BB2159" s="30"/>
      <c r="BC2159" s="30"/>
      <c r="BD2159" s="30"/>
      <c r="BE2159" s="30"/>
      <c r="BF2159" s="30"/>
      <c r="BG2159" s="30"/>
      <c r="BH2159" s="30"/>
      <c r="BI2159" s="30"/>
      <c r="BJ2159" s="30"/>
      <c r="BK2159" s="30"/>
      <c r="BL2159" s="30"/>
      <c r="BM2159" s="30"/>
      <c r="BN2159" s="30"/>
      <c r="BO2159" s="30"/>
      <c r="BP2159" s="30"/>
      <c r="BQ2159" s="30"/>
      <c r="BR2159" s="30"/>
      <c r="BS2159" s="30"/>
      <c r="BT2159" s="30"/>
      <c r="BU2159" s="30"/>
      <c r="BV2159" s="30"/>
      <c r="BW2159" s="30"/>
      <c r="BX2159" s="30"/>
      <c r="BY2159" s="30"/>
      <c r="BZ2159" s="30"/>
      <c r="CA2159" s="30"/>
      <c r="CB2159" s="30"/>
      <c r="CC2159" s="30"/>
      <c r="CD2159" s="30"/>
      <c r="CE2159" s="30"/>
      <c r="CF2159" s="30"/>
      <c r="CG2159" s="30"/>
      <c r="CH2159" s="30"/>
      <c r="CI2159" s="30"/>
      <c r="CJ2159" s="30"/>
      <c r="CK2159" s="30"/>
      <c r="CL2159" s="30"/>
      <c r="CM2159" s="30" t="s">
        <v>898</v>
      </c>
      <c r="CN2159" s="30"/>
      <c r="CO2159" s="30"/>
      <c r="CP2159" s="30"/>
      <c r="CQ2159" s="30"/>
      <c r="CR2159" s="30"/>
    </row>
    <row r="2160" spans="1:96" x14ac:dyDescent="0.25">
      <c r="A2160" s="30"/>
      <c r="B2160" s="30"/>
      <c r="C2160" s="30"/>
      <c r="D2160" s="30"/>
      <c r="E2160" s="30"/>
      <c r="F2160" s="30"/>
      <c r="G2160" s="30"/>
      <c r="H2160" s="30"/>
      <c r="I2160" s="30"/>
      <c r="J2160" s="30"/>
      <c r="K2160" s="30"/>
      <c r="L2160" s="30"/>
      <c r="M2160" s="30"/>
      <c r="N2160" s="30"/>
      <c r="O2160" s="30"/>
      <c r="P2160" s="30"/>
      <c r="Q2160" s="30"/>
      <c r="R2160" s="30"/>
      <c r="S2160" s="30"/>
      <c r="T2160" s="30"/>
      <c r="U2160" s="30"/>
      <c r="V2160" s="30"/>
      <c r="W2160" s="30"/>
      <c r="X2160" s="30"/>
      <c r="Y2160" s="30"/>
      <c r="Z2160" s="30"/>
      <c r="AA2160" s="30"/>
      <c r="AB2160" s="30"/>
      <c r="AC2160" s="30"/>
      <c r="AD2160" s="30"/>
      <c r="AE2160" s="30"/>
      <c r="AF2160" s="30"/>
      <c r="AG2160" s="30"/>
      <c r="AH2160" s="30"/>
      <c r="AI2160" s="30"/>
      <c r="AJ2160" s="30"/>
      <c r="AK2160" s="30"/>
      <c r="AL2160" s="30"/>
      <c r="AM2160" s="30"/>
      <c r="AN2160" s="30"/>
      <c r="AO2160" s="30"/>
      <c r="AP2160" s="30"/>
      <c r="AQ2160" s="30"/>
      <c r="AR2160" s="30"/>
      <c r="AS2160" s="30"/>
      <c r="AT2160" s="30"/>
      <c r="AU2160" s="30"/>
      <c r="AV2160" s="30"/>
      <c r="AW2160" s="30"/>
      <c r="AX2160" s="30" t="s">
        <v>836</v>
      </c>
      <c r="AY2160" s="30"/>
      <c r="AZ2160" s="30"/>
      <c r="BA2160" s="30"/>
      <c r="BB2160" s="30"/>
      <c r="BC2160" s="30"/>
      <c r="BD2160" s="30"/>
      <c r="BE2160" s="30"/>
      <c r="BF2160" s="30"/>
      <c r="BG2160" s="30"/>
      <c r="BH2160" s="30"/>
      <c r="BI2160" s="30"/>
      <c r="BJ2160" s="30"/>
      <c r="BK2160" s="30"/>
      <c r="BL2160" s="30"/>
      <c r="BM2160" s="30"/>
      <c r="BN2160" s="30"/>
      <c r="BO2160" s="30"/>
      <c r="BP2160" s="30"/>
      <c r="BQ2160" s="30"/>
      <c r="BR2160" s="30"/>
      <c r="BS2160" s="30"/>
      <c r="BT2160" s="30"/>
      <c r="BU2160" s="30"/>
      <c r="BV2160" s="30"/>
      <c r="BW2160" s="30"/>
      <c r="BX2160" s="30"/>
      <c r="BY2160" s="30"/>
      <c r="BZ2160" s="30"/>
      <c r="CA2160" s="30"/>
      <c r="CB2160" s="30"/>
      <c r="CC2160" s="30"/>
      <c r="CD2160" s="30"/>
      <c r="CE2160" s="30"/>
      <c r="CF2160" s="30"/>
      <c r="CG2160" s="30"/>
      <c r="CH2160" s="30"/>
      <c r="CI2160" s="30"/>
      <c r="CJ2160" s="30"/>
      <c r="CK2160" s="30"/>
      <c r="CL2160" s="30"/>
      <c r="CM2160" s="30" t="s">
        <v>903</v>
      </c>
      <c r="CN2160" s="30"/>
      <c r="CO2160" s="30"/>
      <c r="CP2160" s="30"/>
      <c r="CQ2160" s="30"/>
      <c r="CR2160" s="30"/>
    </row>
    <row r="2161" spans="1:96" x14ac:dyDescent="0.25">
      <c r="A2161" s="30"/>
      <c r="B2161" s="30"/>
      <c r="C2161" s="30"/>
      <c r="D2161" s="30"/>
      <c r="E2161" s="30"/>
      <c r="F2161" s="30"/>
      <c r="G2161" s="30"/>
      <c r="H2161" s="30"/>
      <c r="I2161" s="30"/>
      <c r="J2161" s="30"/>
      <c r="K2161" s="30"/>
      <c r="L2161" s="30"/>
      <c r="M2161" s="30"/>
      <c r="N2161" s="30"/>
      <c r="O2161" s="30"/>
      <c r="P2161" s="30"/>
      <c r="Q2161" s="30"/>
      <c r="R2161" s="30"/>
      <c r="S2161" s="30"/>
      <c r="T2161" s="30"/>
      <c r="U2161" s="30"/>
      <c r="V2161" s="30"/>
      <c r="W2161" s="30"/>
      <c r="X2161" s="30"/>
      <c r="Y2161" s="30"/>
      <c r="Z2161" s="30"/>
      <c r="AA2161" s="30"/>
      <c r="AB2161" s="30"/>
      <c r="AC2161" s="30"/>
      <c r="AD2161" s="30"/>
      <c r="AE2161" s="30"/>
      <c r="AF2161" s="30"/>
      <c r="AG2161" s="30"/>
      <c r="AH2161" s="30"/>
      <c r="AI2161" s="30"/>
      <c r="AJ2161" s="30"/>
      <c r="AK2161" s="30"/>
      <c r="AL2161" s="30"/>
      <c r="AM2161" s="30"/>
      <c r="AN2161" s="30"/>
      <c r="AO2161" s="30"/>
      <c r="AP2161" s="30"/>
      <c r="AQ2161" s="30"/>
      <c r="AR2161" s="30"/>
      <c r="AS2161" s="30"/>
      <c r="AT2161" s="30"/>
      <c r="AU2161" s="30"/>
      <c r="AV2161" s="30"/>
      <c r="AW2161" s="30"/>
      <c r="AX2161" s="30" t="s">
        <v>844</v>
      </c>
      <c r="AY2161" s="30"/>
      <c r="AZ2161" s="30"/>
      <c r="BA2161" s="30"/>
      <c r="BB2161" s="30"/>
      <c r="BC2161" s="30"/>
      <c r="BD2161" s="30"/>
      <c r="BE2161" s="30"/>
      <c r="BF2161" s="30"/>
      <c r="BG2161" s="30"/>
      <c r="BH2161" s="30"/>
      <c r="BI2161" s="30"/>
      <c r="BJ2161" s="30"/>
      <c r="BK2161" s="30"/>
      <c r="BL2161" s="30"/>
      <c r="BM2161" s="30"/>
      <c r="BN2161" s="30"/>
      <c r="BO2161" s="30"/>
      <c r="BP2161" s="30"/>
      <c r="BQ2161" s="30"/>
      <c r="BR2161" s="30"/>
      <c r="BS2161" s="30"/>
      <c r="BT2161" s="30"/>
      <c r="BU2161" s="30"/>
      <c r="BV2161" s="30"/>
      <c r="BW2161" s="30"/>
      <c r="BX2161" s="30"/>
      <c r="BY2161" s="30"/>
      <c r="BZ2161" s="30"/>
      <c r="CA2161" s="30"/>
      <c r="CB2161" s="30"/>
      <c r="CC2161" s="30"/>
      <c r="CD2161" s="30"/>
      <c r="CE2161" s="30"/>
      <c r="CF2161" s="30"/>
      <c r="CG2161" s="30"/>
      <c r="CH2161" s="30"/>
      <c r="CI2161" s="30"/>
      <c r="CJ2161" s="30"/>
      <c r="CK2161" s="30"/>
      <c r="CL2161" s="30"/>
      <c r="CM2161" s="30" t="s">
        <v>906</v>
      </c>
      <c r="CN2161" s="30"/>
      <c r="CO2161" s="30"/>
      <c r="CP2161" s="30"/>
      <c r="CQ2161" s="30"/>
      <c r="CR2161" s="30"/>
    </row>
    <row r="2162" spans="1:96" x14ac:dyDescent="0.25">
      <c r="A2162" s="30"/>
      <c r="B2162" s="30"/>
      <c r="C2162" s="30"/>
      <c r="D2162" s="30"/>
      <c r="E2162" s="30"/>
      <c r="F2162" s="30"/>
      <c r="G2162" s="30"/>
      <c r="H2162" s="30"/>
      <c r="I2162" s="30"/>
      <c r="J2162" s="30"/>
      <c r="K2162" s="30"/>
      <c r="L2162" s="30"/>
      <c r="M2162" s="30"/>
      <c r="N2162" s="30"/>
      <c r="O2162" s="30"/>
      <c r="P2162" s="30"/>
      <c r="Q2162" s="30"/>
      <c r="R2162" s="30"/>
      <c r="S2162" s="30"/>
      <c r="T2162" s="30"/>
      <c r="U2162" s="30"/>
      <c r="V2162" s="30"/>
      <c r="W2162" s="30"/>
      <c r="X2162" s="30"/>
      <c r="Y2162" s="30"/>
      <c r="Z2162" s="30"/>
      <c r="AA2162" s="30"/>
      <c r="AB2162" s="30"/>
      <c r="AC2162" s="30"/>
      <c r="AD2162" s="30"/>
      <c r="AE2162" s="30"/>
      <c r="AF2162" s="30"/>
      <c r="AG2162" s="30"/>
      <c r="AH2162" s="30"/>
      <c r="AI2162" s="30"/>
      <c r="AJ2162" s="30"/>
      <c r="AK2162" s="30"/>
      <c r="AL2162" s="30"/>
      <c r="AM2162" s="30"/>
      <c r="AN2162" s="30"/>
      <c r="AO2162" s="30"/>
      <c r="AP2162" s="30"/>
      <c r="AQ2162" s="30"/>
      <c r="AR2162" s="30"/>
      <c r="AS2162" s="30"/>
      <c r="AT2162" s="30"/>
      <c r="AU2162" s="30"/>
      <c r="AV2162" s="30"/>
      <c r="AW2162" s="30"/>
      <c r="AX2162" s="30" t="s">
        <v>879</v>
      </c>
      <c r="AY2162" s="30"/>
      <c r="AZ2162" s="30"/>
      <c r="BA2162" s="30"/>
      <c r="BB2162" s="30"/>
      <c r="BC2162" s="30"/>
      <c r="BD2162" s="30"/>
      <c r="BE2162" s="30"/>
      <c r="BF2162" s="30"/>
      <c r="BG2162" s="30"/>
      <c r="BH2162" s="30"/>
      <c r="BI2162" s="30"/>
      <c r="BJ2162" s="30"/>
      <c r="BK2162" s="30"/>
      <c r="BL2162" s="30"/>
      <c r="BM2162" s="30"/>
      <c r="BN2162" s="30"/>
      <c r="BO2162" s="30"/>
      <c r="BP2162" s="30"/>
      <c r="BQ2162" s="30"/>
      <c r="BR2162" s="30"/>
      <c r="BS2162" s="30"/>
      <c r="BT2162" s="30"/>
      <c r="BU2162" s="30"/>
      <c r="BV2162" s="30"/>
      <c r="BW2162" s="30"/>
      <c r="BX2162" s="30"/>
      <c r="BY2162" s="30"/>
      <c r="BZ2162" s="30"/>
      <c r="CA2162" s="30"/>
      <c r="CB2162" s="30"/>
      <c r="CC2162" s="30"/>
      <c r="CD2162" s="30"/>
      <c r="CE2162" s="30"/>
      <c r="CF2162" s="30"/>
      <c r="CG2162" s="30"/>
      <c r="CH2162" s="30"/>
      <c r="CI2162" s="30"/>
      <c r="CJ2162" s="30"/>
      <c r="CK2162" s="30"/>
      <c r="CL2162" s="30"/>
      <c r="CM2162" s="30" t="s">
        <v>907</v>
      </c>
      <c r="CN2162" s="30"/>
      <c r="CO2162" s="30"/>
      <c r="CP2162" s="30"/>
      <c r="CQ2162" s="30"/>
      <c r="CR2162" s="30"/>
    </row>
    <row r="2163" spans="1:96" x14ac:dyDescent="0.25">
      <c r="A2163" s="30"/>
      <c r="B2163" s="30"/>
      <c r="C2163" s="30"/>
      <c r="D2163" s="30"/>
      <c r="E2163" s="30"/>
      <c r="F2163" s="30"/>
      <c r="G2163" s="30"/>
      <c r="H2163" s="30"/>
      <c r="I2163" s="30"/>
      <c r="J2163" s="30"/>
      <c r="K2163" s="30"/>
      <c r="L2163" s="30"/>
      <c r="M2163" s="30"/>
      <c r="N2163" s="30"/>
      <c r="O2163" s="30"/>
      <c r="P2163" s="30"/>
      <c r="Q2163" s="30"/>
      <c r="R2163" s="30"/>
      <c r="S2163" s="30"/>
      <c r="T2163" s="30"/>
      <c r="U2163" s="30"/>
      <c r="V2163" s="30"/>
      <c r="W2163" s="30"/>
      <c r="X2163" s="30"/>
      <c r="Y2163" s="30"/>
      <c r="Z2163" s="30"/>
      <c r="AA2163" s="30"/>
      <c r="AB2163" s="30"/>
      <c r="AC2163" s="30"/>
      <c r="AD2163" s="30"/>
      <c r="AE2163" s="30"/>
      <c r="AF2163" s="30"/>
      <c r="AG2163" s="30"/>
      <c r="AH2163" s="30"/>
      <c r="AI2163" s="30"/>
      <c r="AJ2163" s="30"/>
      <c r="AK2163" s="30"/>
      <c r="AL2163" s="30"/>
      <c r="AM2163" s="30"/>
      <c r="AN2163" s="30"/>
      <c r="AO2163" s="30"/>
      <c r="AP2163" s="30"/>
      <c r="AQ2163" s="30"/>
      <c r="AR2163" s="30"/>
      <c r="AS2163" s="30"/>
      <c r="AT2163" s="30"/>
      <c r="AU2163" s="30"/>
      <c r="AV2163" s="30"/>
      <c r="AW2163" s="30"/>
      <c r="AX2163" s="30" t="s">
        <v>880</v>
      </c>
      <c r="AY2163" s="30"/>
      <c r="AZ2163" s="30"/>
      <c r="BA2163" s="30"/>
      <c r="BB2163" s="30"/>
      <c r="BC2163" s="30"/>
      <c r="BD2163" s="30"/>
      <c r="BE2163" s="30"/>
      <c r="BF2163" s="30"/>
      <c r="BG2163" s="30"/>
      <c r="BH2163" s="30"/>
      <c r="BI2163" s="30"/>
      <c r="BJ2163" s="30"/>
      <c r="BK2163" s="30"/>
      <c r="BL2163" s="30"/>
      <c r="BM2163" s="30"/>
      <c r="BN2163" s="30"/>
      <c r="BO2163" s="30"/>
      <c r="BP2163" s="30"/>
      <c r="BQ2163" s="30"/>
      <c r="BR2163" s="30"/>
      <c r="BS2163" s="30"/>
      <c r="BT2163" s="30"/>
      <c r="BU2163" s="30"/>
      <c r="BV2163" s="30"/>
      <c r="BW2163" s="30"/>
      <c r="BX2163" s="30"/>
      <c r="BY2163" s="30"/>
      <c r="BZ2163" s="30"/>
      <c r="CA2163" s="30"/>
      <c r="CB2163" s="30"/>
      <c r="CC2163" s="30"/>
      <c r="CD2163" s="30"/>
      <c r="CE2163" s="30"/>
      <c r="CF2163" s="30"/>
      <c r="CG2163" s="30"/>
      <c r="CH2163" s="30"/>
      <c r="CI2163" s="30"/>
      <c r="CJ2163" s="30"/>
      <c r="CK2163" s="30"/>
      <c r="CL2163" s="30"/>
      <c r="CM2163" s="30" t="s">
        <v>908</v>
      </c>
      <c r="CN2163" s="30"/>
      <c r="CO2163" s="30"/>
      <c r="CP2163" s="30"/>
      <c r="CQ2163" s="30"/>
      <c r="CR2163" s="30"/>
    </row>
    <row r="2164" spans="1:96" x14ac:dyDescent="0.25">
      <c r="A2164" s="30"/>
      <c r="B2164" s="30"/>
      <c r="C2164" s="30"/>
      <c r="D2164" s="30"/>
      <c r="E2164" s="30"/>
      <c r="F2164" s="30"/>
      <c r="G2164" s="30"/>
      <c r="H2164" s="30"/>
      <c r="I2164" s="30"/>
      <c r="J2164" s="30"/>
      <c r="K2164" s="30"/>
      <c r="L2164" s="30"/>
      <c r="M2164" s="30"/>
      <c r="N2164" s="30"/>
      <c r="O2164" s="30"/>
      <c r="P2164" s="30"/>
      <c r="Q2164" s="30"/>
      <c r="R2164" s="30"/>
      <c r="S2164" s="30"/>
      <c r="T2164" s="30"/>
      <c r="U2164" s="30"/>
      <c r="V2164" s="30"/>
      <c r="W2164" s="30"/>
      <c r="X2164" s="30"/>
      <c r="Y2164" s="30"/>
      <c r="Z2164" s="30"/>
      <c r="AA2164" s="30"/>
      <c r="AB2164" s="30"/>
      <c r="AC2164" s="30"/>
      <c r="AD2164" s="30"/>
      <c r="AE2164" s="30"/>
      <c r="AF2164" s="30"/>
      <c r="AG2164" s="30"/>
      <c r="AH2164" s="30"/>
      <c r="AI2164" s="30"/>
      <c r="AJ2164" s="30"/>
      <c r="AK2164" s="30"/>
      <c r="AL2164" s="30"/>
      <c r="AM2164" s="30"/>
      <c r="AN2164" s="30"/>
      <c r="AO2164" s="30"/>
      <c r="AP2164" s="30"/>
      <c r="AQ2164" s="30"/>
      <c r="AR2164" s="30"/>
      <c r="AS2164" s="30"/>
      <c r="AT2164" s="30"/>
      <c r="AU2164" s="30"/>
      <c r="AV2164" s="30"/>
      <c r="AW2164" s="30"/>
      <c r="AX2164" s="30" t="s">
        <v>882</v>
      </c>
      <c r="AY2164" s="30"/>
      <c r="AZ2164" s="30"/>
      <c r="BA2164" s="30"/>
      <c r="BB2164" s="30"/>
      <c r="BC2164" s="30"/>
      <c r="BD2164" s="30"/>
      <c r="BE2164" s="30"/>
      <c r="BF2164" s="30"/>
      <c r="BG2164" s="30"/>
      <c r="BH2164" s="30"/>
      <c r="BI2164" s="30"/>
      <c r="BJ2164" s="30"/>
      <c r="BK2164" s="30"/>
      <c r="BL2164" s="30"/>
      <c r="BM2164" s="30"/>
      <c r="BN2164" s="30"/>
      <c r="BO2164" s="30"/>
      <c r="BP2164" s="30"/>
      <c r="BQ2164" s="30"/>
      <c r="BR2164" s="30"/>
      <c r="BS2164" s="30"/>
      <c r="BT2164" s="30"/>
      <c r="BU2164" s="30"/>
      <c r="BV2164" s="30"/>
      <c r="BW2164" s="30"/>
      <c r="BX2164" s="30"/>
      <c r="BY2164" s="30"/>
      <c r="BZ2164" s="30"/>
      <c r="CA2164" s="30"/>
      <c r="CB2164" s="30"/>
      <c r="CC2164" s="30"/>
      <c r="CD2164" s="30"/>
      <c r="CE2164" s="30"/>
      <c r="CF2164" s="30"/>
      <c r="CG2164" s="30"/>
      <c r="CH2164" s="30"/>
      <c r="CI2164" s="30"/>
      <c r="CJ2164" s="30"/>
      <c r="CK2164" s="30"/>
      <c r="CL2164" s="30"/>
      <c r="CM2164" s="30" t="s">
        <v>925</v>
      </c>
      <c r="CN2164" s="30"/>
      <c r="CO2164" s="30"/>
      <c r="CP2164" s="30"/>
      <c r="CQ2164" s="30"/>
      <c r="CR2164" s="30"/>
    </row>
    <row r="2165" spans="1:96" x14ac:dyDescent="0.25">
      <c r="A2165" s="30"/>
      <c r="B2165" s="30"/>
      <c r="C2165" s="30"/>
      <c r="D2165" s="30"/>
      <c r="E2165" s="30"/>
      <c r="F2165" s="30"/>
      <c r="G2165" s="30"/>
      <c r="H2165" s="30"/>
      <c r="I2165" s="30"/>
      <c r="J2165" s="30"/>
      <c r="K2165" s="30"/>
      <c r="L2165" s="30"/>
      <c r="M2165" s="30"/>
      <c r="N2165" s="30"/>
      <c r="O2165" s="30"/>
      <c r="P2165" s="30"/>
      <c r="Q2165" s="30"/>
      <c r="R2165" s="30"/>
      <c r="S2165" s="30"/>
      <c r="T2165" s="30"/>
      <c r="U2165" s="30"/>
      <c r="V2165" s="30"/>
      <c r="W2165" s="30"/>
      <c r="X2165" s="30"/>
      <c r="Y2165" s="30"/>
      <c r="Z2165" s="30"/>
      <c r="AA2165" s="30"/>
      <c r="AB2165" s="30"/>
      <c r="AC2165" s="30"/>
      <c r="AD2165" s="30"/>
      <c r="AE2165" s="30"/>
      <c r="AF2165" s="30"/>
      <c r="AG2165" s="30"/>
      <c r="AH2165" s="30"/>
      <c r="AI2165" s="30"/>
      <c r="AJ2165" s="30"/>
      <c r="AK2165" s="30"/>
      <c r="AL2165" s="30"/>
      <c r="AM2165" s="30"/>
      <c r="AN2165" s="30"/>
      <c r="AO2165" s="30"/>
      <c r="AP2165" s="30"/>
      <c r="AQ2165" s="30"/>
      <c r="AR2165" s="30"/>
      <c r="AS2165" s="30"/>
      <c r="AT2165" s="30"/>
      <c r="AU2165" s="30"/>
      <c r="AV2165" s="30"/>
      <c r="AW2165" s="30"/>
      <c r="AX2165" s="30" t="s">
        <v>881</v>
      </c>
      <c r="AY2165" s="30"/>
      <c r="AZ2165" s="30"/>
      <c r="BA2165" s="30"/>
      <c r="BB2165" s="30"/>
      <c r="BC2165" s="30"/>
      <c r="BD2165" s="30"/>
      <c r="BE2165" s="30"/>
      <c r="BF2165" s="30"/>
      <c r="BG2165" s="30"/>
      <c r="BH2165" s="30"/>
      <c r="BI2165" s="30"/>
      <c r="BJ2165" s="30"/>
      <c r="BK2165" s="30"/>
      <c r="BL2165" s="30"/>
      <c r="BM2165" s="30"/>
      <c r="BN2165" s="30"/>
      <c r="BO2165" s="30"/>
      <c r="BP2165" s="30"/>
      <c r="BQ2165" s="30"/>
      <c r="BR2165" s="30"/>
      <c r="BS2165" s="30"/>
      <c r="BT2165" s="30"/>
      <c r="BU2165" s="30"/>
      <c r="BV2165" s="30"/>
      <c r="BW2165" s="30"/>
      <c r="BX2165" s="30"/>
      <c r="BY2165" s="30"/>
      <c r="BZ2165" s="30"/>
      <c r="CA2165" s="30"/>
      <c r="CB2165" s="30"/>
      <c r="CC2165" s="30"/>
      <c r="CD2165" s="30"/>
      <c r="CE2165" s="30"/>
      <c r="CF2165" s="30"/>
      <c r="CG2165" s="30"/>
      <c r="CH2165" s="30"/>
      <c r="CI2165" s="30"/>
      <c r="CJ2165" s="30"/>
      <c r="CK2165" s="30"/>
      <c r="CL2165" s="30"/>
      <c r="CM2165" s="30" t="s">
        <v>926</v>
      </c>
      <c r="CN2165" s="30"/>
      <c r="CO2165" s="30"/>
      <c r="CP2165" s="30"/>
      <c r="CQ2165" s="30"/>
      <c r="CR2165" s="30"/>
    </row>
    <row r="2166" spans="1:96" x14ac:dyDescent="0.25">
      <c r="A2166" s="30"/>
      <c r="B2166" s="30"/>
      <c r="C2166" s="30"/>
      <c r="D2166" s="30"/>
      <c r="E2166" s="30"/>
      <c r="F2166" s="30"/>
      <c r="G2166" s="30"/>
      <c r="H2166" s="30"/>
      <c r="I2166" s="30"/>
      <c r="J2166" s="30"/>
      <c r="K2166" s="30"/>
      <c r="L2166" s="30"/>
      <c r="M2166" s="30"/>
      <c r="N2166" s="30"/>
      <c r="O2166" s="30"/>
      <c r="P2166" s="30"/>
      <c r="Q2166" s="30"/>
      <c r="R2166" s="30"/>
      <c r="S2166" s="30"/>
      <c r="T2166" s="30"/>
      <c r="U2166" s="30"/>
      <c r="V2166" s="30"/>
      <c r="W2166" s="30"/>
      <c r="X2166" s="30"/>
      <c r="Y2166" s="30"/>
      <c r="Z2166" s="30"/>
      <c r="AA2166" s="30"/>
      <c r="AB2166" s="30"/>
      <c r="AC2166" s="30"/>
      <c r="AD2166" s="30"/>
      <c r="AE2166" s="30"/>
      <c r="AF2166" s="30"/>
      <c r="AG2166" s="30"/>
      <c r="AH2166" s="30"/>
      <c r="AI2166" s="30"/>
      <c r="AJ2166" s="30"/>
      <c r="AK2166" s="30"/>
      <c r="AL2166" s="30"/>
      <c r="AM2166" s="30"/>
      <c r="AN2166" s="30"/>
      <c r="AO2166" s="30"/>
      <c r="AP2166" s="30"/>
      <c r="AQ2166" s="30"/>
      <c r="AR2166" s="30"/>
      <c r="AS2166" s="30"/>
      <c r="AT2166" s="30"/>
      <c r="AU2166" s="30"/>
      <c r="AV2166" s="30"/>
      <c r="AW2166" s="30"/>
      <c r="AX2166" s="30" t="s">
        <v>887</v>
      </c>
      <c r="AY2166" s="30"/>
      <c r="AZ2166" s="30"/>
      <c r="BA2166" s="30"/>
      <c r="BB2166" s="30"/>
      <c r="BC2166" s="30"/>
      <c r="BD2166" s="30"/>
      <c r="BE2166" s="30"/>
      <c r="BF2166" s="30"/>
      <c r="BG2166" s="30"/>
      <c r="BH2166" s="30"/>
      <c r="BI2166" s="30"/>
      <c r="BJ2166" s="30"/>
      <c r="BK2166" s="30"/>
      <c r="BL2166" s="30"/>
      <c r="BM2166" s="30"/>
      <c r="BN2166" s="30"/>
      <c r="BO2166" s="30"/>
      <c r="BP2166" s="30"/>
      <c r="BQ2166" s="30"/>
      <c r="BR2166" s="30"/>
      <c r="BS2166" s="30"/>
      <c r="BT2166" s="30"/>
      <c r="BU2166" s="30"/>
      <c r="BV2166" s="30"/>
      <c r="BW2166" s="30"/>
      <c r="BX2166" s="30"/>
      <c r="BY2166" s="30"/>
      <c r="BZ2166" s="30"/>
      <c r="CA2166" s="30"/>
      <c r="CB2166" s="30"/>
      <c r="CC2166" s="30"/>
      <c r="CD2166" s="30"/>
      <c r="CE2166" s="30"/>
      <c r="CF2166" s="30"/>
      <c r="CG2166" s="30"/>
      <c r="CH2166" s="30"/>
      <c r="CI2166" s="30"/>
      <c r="CJ2166" s="30"/>
      <c r="CK2166" s="30"/>
      <c r="CL2166" s="30"/>
      <c r="CM2166" s="30" t="s">
        <v>934</v>
      </c>
      <c r="CN2166" s="30"/>
      <c r="CO2166" s="30"/>
      <c r="CP2166" s="30"/>
      <c r="CQ2166" s="30"/>
      <c r="CR2166" s="30"/>
    </row>
    <row r="2167" spans="1:96" x14ac:dyDescent="0.25">
      <c r="A2167" s="30"/>
      <c r="B2167" s="30"/>
      <c r="C2167" s="30"/>
      <c r="D2167" s="30"/>
      <c r="E2167" s="30"/>
      <c r="F2167" s="30"/>
      <c r="G2167" s="30"/>
      <c r="H2167" s="30"/>
      <c r="I2167" s="30"/>
      <c r="J2167" s="30"/>
      <c r="K2167" s="30"/>
      <c r="L2167" s="30"/>
      <c r="M2167" s="30"/>
      <c r="N2167" s="30"/>
      <c r="O2167" s="30"/>
      <c r="P2167" s="30"/>
      <c r="Q2167" s="30"/>
      <c r="R2167" s="30"/>
      <c r="S2167" s="30"/>
      <c r="T2167" s="30"/>
      <c r="U2167" s="30"/>
      <c r="V2167" s="30"/>
      <c r="W2167" s="30"/>
      <c r="X2167" s="30"/>
      <c r="Y2167" s="30"/>
      <c r="Z2167" s="30"/>
      <c r="AA2167" s="30"/>
      <c r="AB2167" s="30"/>
      <c r="AC2167" s="30"/>
      <c r="AD2167" s="30"/>
      <c r="AE2167" s="30"/>
      <c r="AF2167" s="30"/>
      <c r="AG2167" s="30"/>
      <c r="AH2167" s="30"/>
      <c r="AI2167" s="30"/>
      <c r="AJ2167" s="30"/>
      <c r="AK2167" s="30"/>
      <c r="AL2167" s="30"/>
      <c r="AM2167" s="30"/>
      <c r="AN2167" s="30"/>
      <c r="AO2167" s="30"/>
      <c r="AP2167" s="30"/>
      <c r="AQ2167" s="30"/>
      <c r="AR2167" s="30"/>
      <c r="AS2167" s="30"/>
      <c r="AT2167" s="30"/>
      <c r="AU2167" s="30"/>
      <c r="AV2167" s="30"/>
      <c r="AW2167" s="30"/>
      <c r="AX2167" s="30" t="s">
        <v>896</v>
      </c>
      <c r="AY2167" s="30"/>
      <c r="AZ2167" s="30"/>
      <c r="BA2167" s="30"/>
      <c r="BB2167" s="30"/>
      <c r="BC2167" s="30"/>
      <c r="BD2167" s="30"/>
      <c r="BE2167" s="30"/>
      <c r="BF2167" s="30"/>
      <c r="BG2167" s="30"/>
      <c r="BH2167" s="30"/>
      <c r="BI2167" s="30"/>
      <c r="BJ2167" s="30"/>
      <c r="BK2167" s="30"/>
      <c r="BL2167" s="30"/>
      <c r="BM2167" s="30"/>
      <c r="BN2167" s="30"/>
      <c r="BO2167" s="30"/>
      <c r="BP2167" s="30"/>
      <c r="BQ2167" s="30"/>
      <c r="BR2167" s="30"/>
      <c r="BS2167" s="30"/>
      <c r="BT2167" s="30"/>
      <c r="BU2167" s="30"/>
      <c r="BV2167" s="30"/>
      <c r="BW2167" s="30"/>
      <c r="BX2167" s="30"/>
      <c r="BY2167" s="30"/>
      <c r="BZ2167" s="30"/>
      <c r="CA2167" s="30"/>
      <c r="CB2167" s="30"/>
      <c r="CC2167" s="30"/>
      <c r="CD2167" s="30"/>
      <c r="CE2167" s="30"/>
      <c r="CF2167" s="30"/>
      <c r="CG2167" s="30"/>
      <c r="CH2167" s="30"/>
      <c r="CI2167" s="30"/>
      <c r="CJ2167" s="30"/>
      <c r="CK2167" s="30"/>
      <c r="CL2167" s="30"/>
      <c r="CM2167" s="30" t="s">
        <v>943</v>
      </c>
      <c r="CN2167" s="30"/>
      <c r="CO2167" s="30"/>
      <c r="CP2167" s="30"/>
      <c r="CQ2167" s="30"/>
      <c r="CR2167" s="30"/>
    </row>
    <row r="2168" spans="1:96" x14ac:dyDescent="0.25">
      <c r="A2168" s="30"/>
      <c r="B2168" s="30"/>
      <c r="C2168" s="30"/>
      <c r="D2168" s="30"/>
      <c r="E2168" s="30"/>
      <c r="F2168" s="30"/>
      <c r="G2168" s="30"/>
      <c r="H2168" s="30"/>
      <c r="I2168" s="30"/>
      <c r="J2168" s="30"/>
      <c r="K2168" s="30"/>
      <c r="L2168" s="30"/>
      <c r="M2168" s="30"/>
      <c r="N2168" s="30"/>
      <c r="O2168" s="30"/>
      <c r="P2168" s="30"/>
      <c r="Q2168" s="30"/>
      <c r="R2168" s="30"/>
      <c r="S2168" s="30"/>
      <c r="T2168" s="30"/>
      <c r="U2168" s="30"/>
      <c r="V2168" s="30"/>
      <c r="W2168" s="30"/>
      <c r="X2168" s="30"/>
      <c r="Y2168" s="30"/>
      <c r="Z2168" s="30"/>
      <c r="AA2168" s="30"/>
      <c r="AB2168" s="30"/>
      <c r="AC2168" s="30"/>
      <c r="AD2168" s="30"/>
      <c r="AE2168" s="30"/>
      <c r="AF2168" s="30"/>
      <c r="AG2168" s="30"/>
      <c r="AH2168" s="30"/>
      <c r="AI2168" s="30"/>
      <c r="AJ2168" s="30"/>
      <c r="AK2168" s="30"/>
      <c r="AL2168" s="30"/>
      <c r="AM2168" s="30"/>
      <c r="AN2168" s="30"/>
      <c r="AO2168" s="30"/>
      <c r="AP2168" s="30"/>
      <c r="AQ2168" s="30"/>
      <c r="AR2168" s="30"/>
      <c r="AS2168" s="30"/>
      <c r="AT2168" s="30"/>
      <c r="AU2168" s="30"/>
      <c r="AV2168" s="30"/>
      <c r="AW2168" s="30"/>
      <c r="AX2168" s="30" t="s">
        <v>911</v>
      </c>
      <c r="AY2168" s="30"/>
      <c r="AZ2168" s="30"/>
      <c r="BA2168" s="30"/>
      <c r="BB2168" s="30"/>
      <c r="BC2168" s="30"/>
      <c r="BD2168" s="30"/>
      <c r="BE2168" s="30"/>
      <c r="BF2168" s="30"/>
      <c r="BG2168" s="30"/>
      <c r="BH2168" s="30"/>
      <c r="BI2168" s="30"/>
      <c r="BJ2168" s="30"/>
      <c r="BK2168" s="30"/>
      <c r="BL2168" s="30"/>
      <c r="BM2168" s="30"/>
      <c r="BN2168" s="30"/>
      <c r="BO2168" s="30"/>
      <c r="BP2168" s="30"/>
      <c r="BQ2168" s="30"/>
      <c r="BR2168" s="30"/>
      <c r="BS2168" s="30"/>
      <c r="BT2168" s="30"/>
      <c r="BU2168" s="30"/>
      <c r="BV2168" s="30"/>
      <c r="BW2168" s="30"/>
      <c r="BX2168" s="30"/>
      <c r="BY2168" s="30"/>
      <c r="BZ2168" s="30"/>
      <c r="CA2168" s="30"/>
      <c r="CB2168" s="30"/>
      <c r="CC2168" s="30"/>
      <c r="CD2168" s="30"/>
      <c r="CE2168" s="30"/>
      <c r="CF2168" s="30"/>
      <c r="CG2168" s="30"/>
      <c r="CH2168" s="30"/>
      <c r="CI2168" s="30"/>
      <c r="CJ2168" s="30"/>
      <c r="CK2168" s="30"/>
      <c r="CL2168" s="30"/>
      <c r="CM2168" s="30" t="s">
        <v>957</v>
      </c>
      <c r="CN2168" s="30"/>
      <c r="CO2168" s="30"/>
      <c r="CP2168" s="30"/>
      <c r="CQ2168" s="30"/>
      <c r="CR2168" s="30"/>
    </row>
    <row r="2169" spans="1:96" x14ac:dyDescent="0.25">
      <c r="A2169" s="30"/>
      <c r="B2169" s="30"/>
      <c r="C2169" s="30"/>
      <c r="D2169" s="30"/>
      <c r="E2169" s="30"/>
      <c r="F2169" s="30"/>
      <c r="G2169" s="30"/>
      <c r="H2169" s="30"/>
      <c r="I2169" s="30"/>
      <c r="J2169" s="30"/>
      <c r="K2169" s="30"/>
      <c r="L2169" s="30"/>
      <c r="M2169" s="30"/>
      <c r="N2169" s="30"/>
      <c r="O2169" s="30"/>
      <c r="P2169" s="30"/>
      <c r="Q2169" s="30"/>
      <c r="R2169" s="30"/>
      <c r="S2169" s="30"/>
      <c r="T2169" s="30"/>
      <c r="U2169" s="30"/>
      <c r="V2169" s="30"/>
      <c r="W2169" s="30"/>
      <c r="X2169" s="30"/>
      <c r="Y2169" s="30"/>
      <c r="Z2169" s="30"/>
      <c r="AA2169" s="30"/>
      <c r="AB2169" s="30"/>
      <c r="AC2169" s="30"/>
      <c r="AD2169" s="30"/>
      <c r="AE2169" s="30"/>
      <c r="AF2169" s="30"/>
      <c r="AG2169" s="30"/>
      <c r="AH2169" s="30"/>
      <c r="AI2169" s="30"/>
      <c r="AJ2169" s="30"/>
      <c r="AK2169" s="30"/>
      <c r="AL2169" s="30"/>
      <c r="AM2169" s="30"/>
      <c r="AN2169" s="30"/>
      <c r="AO2169" s="30"/>
      <c r="AP2169" s="30"/>
      <c r="AQ2169" s="30"/>
      <c r="AR2169" s="30"/>
      <c r="AS2169" s="30"/>
      <c r="AT2169" s="30"/>
      <c r="AU2169" s="30"/>
      <c r="AV2169" s="30"/>
      <c r="AW2169" s="30"/>
      <c r="AX2169" s="30" t="s">
        <v>922</v>
      </c>
      <c r="AY2169" s="30"/>
      <c r="AZ2169" s="30"/>
      <c r="BA2169" s="30"/>
      <c r="BB2169" s="30"/>
      <c r="BC2169" s="30"/>
      <c r="BD2169" s="30"/>
      <c r="BE2169" s="30"/>
      <c r="BF2169" s="30"/>
      <c r="BG2169" s="30"/>
      <c r="BH2169" s="30"/>
      <c r="BI2169" s="30"/>
      <c r="BJ2169" s="30"/>
      <c r="BK2169" s="30"/>
      <c r="BL2169" s="30"/>
      <c r="BM2169" s="30"/>
      <c r="BN2169" s="30"/>
      <c r="BO2169" s="30"/>
      <c r="BP2169" s="30"/>
      <c r="BQ2169" s="30"/>
      <c r="BR2169" s="30"/>
      <c r="BS2169" s="30"/>
      <c r="BT2169" s="30"/>
      <c r="BU2169" s="30"/>
      <c r="BV2169" s="30"/>
      <c r="BW2169" s="30"/>
      <c r="BX2169" s="30"/>
      <c r="BY2169" s="30"/>
      <c r="BZ2169" s="30"/>
      <c r="CA2169" s="30"/>
      <c r="CB2169" s="30"/>
      <c r="CC2169" s="30"/>
      <c r="CD2169" s="30"/>
      <c r="CE2169" s="30"/>
      <c r="CF2169" s="30"/>
      <c r="CG2169" s="30"/>
      <c r="CH2169" s="30"/>
      <c r="CI2169" s="30"/>
      <c r="CJ2169" s="30"/>
      <c r="CK2169" s="30"/>
      <c r="CL2169" s="30"/>
      <c r="CM2169" s="30" t="s">
        <v>3012</v>
      </c>
      <c r="CN2169" s="30"/>
      <c r="CO2169" s="30"/>
      <c r="CP2169" s="30"/>
      <c r="CQ2169" s="30"/>
      <c r="CR2169" s="30"/>
    </row>
    <row r="2170" spans="1:96" x14ac:dyDescent="0.25">
      <c r="AX2170" s="201" t="s">
        <v>947</v>
      </c>
    </row>
    <row r="2171" spans="1:96" x14ac:dyDescent="0.25">
      <c r="AX2171" s="201" t="s">
        <v>3012</v>
      </c>
    </row>
  </sheetData>
  <sheetProtection password="C50A" sheet="1" objects="1" scenarios="1"/>
  <mergeCells count="225">
    <mergeCell ref="A1:E1"/>
    <mergeCell ref="A2:E2"/>
    <mergeCell ref="F1:K2"/>
    <mergeCell ref="M56:W56"/>
    <mergeCell ref="B57:F57"/>
    <mergeCell ref="M57:W57"/>
    <mergeCell ref="B58:F58"/>
    <mergeCell ref="M58:W58"/>
    <mergeCell ref="B59:F59"/>
    <mergeCell ref="G59:K59"/>
    <mergeCell ref="A49:A55"/>
    <mergeCell ref="B52:F52"/>
    <mergeCell ref="B53:F53"/>
    <mergeCell ref="B55:F55"/>
    <mergeCell ref="G55:K55"/>
    <mergeCell ref="A56:A59"/>
    <mergeCell ref="B56:F56"/>
    <mergeCell ref="B49:F49"/>
    <mergeCell ref="M49:W49"/>
    <mergeCell ref="B50:F50"/>
    <mergeCell ref="M50:W50"/>
    <mergeCell ref="B51:F51"/>
    <mergeCell ref="M51:W51"/>
    <mergeCell ref="B54:F54"/>
    <mergeCell ref="M54:W54"/>
    <mergeCell ref="M52:W52"/>
    <mergeCell ref="M53:W53"/>
    <mergeCell ref="B176:D176"/>
    <mergeCell ref="E176:G176"/>
    <mergeCell ref="I176:K176"/>
    <mergeCell ref="A178:E178"/>
    <mergeCell ref="G178:K178"/>
    <mergeCell ref="A179:E185"/>
    <mergeCell ref="G179:K185"/>
    <mergeCell ref="A148:C149"/>
    <mergeCell ref="D148:D149"/>
    <mergeCell ref="J148:K148"/>
    <mergeCell ref="J149:K149"/>
    <mergeCell ref="A150:C151"/>
    <mergeCell ref="D150:I151"/>
    <mergeCell ref="A143:K143"/>
    <mergeCell ref="A144:C145"/>
    <mergeCell ref="D144:D145"/>
    <mergeCell ref="H144:I145"/>
    <mergeCell ref="J144:K145"/>
    <mergeCell ref="A146:C147"/>
    <mergeCell ref="D146:D147"/>
    <mergeCell ref="J146:K146"/>
    <mergeCell ref="J147:K147"/>
    <mergeCell ref="A131:B134"/>
    <mergeCell ref="C131:K134"/>
    <mergeCell ref="A135:B138"/>
    <mergeCell ref="C135:K138"/>
    <mergeCell ref="A139:B142"/>
    <mergeCell ref="C139:K142"/>
    <mergeCell ref="A119:B122"/>
    <mergeCell ref="C119:K122"/>
    <mergeCell ref="A123:B126"/>
    <mergeCell ref="C123:K126"/>
    <mergeCell ref="A127:B130"/>
    <mergeCell ref="C127:K130"/>
    <mergeCell ref="A113:K114"/>
    <mergeCell ref="A115:B118"/>
    <mergeCell ref="C115:K118"/>
    <mergeCell ref="B107:E107"/>
    <mergeCell ref="B108:E108"/>
    <mergeCell ref="N109:O109"/>
    <mergeCell ref="B103:E103"/>
    <mergeCell ref="B104:E104"/>
    <mergeCell ref="B105:E105"/>
    <mergeCell ref="M110:O110"/>
    <mergeCell ref="A91:B94"/>
    <mergeCell ref="C91:K94"/>
    <mergeCell ref="A99:E101"/>
    <mergeCell ref="F99:I99"/>
    <mergeCell ref="A102:A112"/>
    <mergeCell ref="B102:E102"/>
    <mergeCell ref="B106:E106"/>
    <mergeCell ref="B110:F110"/>
    <mergeCell ref="G110:K110"/>
    <mergeCell ref="B111:F112"/>
    <mergeCell ref="G111:K112"/>
    <mergeCell ref="C95:K98"/>
    <mergeCell ref="A79:B82"/>
    <mergeCell ref="C79:K82"/>
    <mergeCell ref="A83:B86"/>
    <mergeCell ref="C83:K86"/>
    <mergeCell ref="A87:B90"/>
    <mergeCell ref="C87:K90"/>
    <mergeCell ref="B71:F71"/>
    <mergeCell ref="G71:K71"/>
    <mergeCell ref="B72:F72"/>
    <mergeCell ref="G72:K72"/>
    <mergeCell ref="A73:K74"/>
    <mergeCell ref="A75:B78"/>
    <mergeCell ref="C75:K78"/>
    <mergeCell ref="A69:F69"/>
    <mergeCell ref="N69:O69"/>
    <mergeCell ref="B70:F70"/>
    <mergeCell ref="M70:O70"/>
    <mergeCell ref="A66:B66"/>
    <mergeCell ref="C66:F66"/>
    <mergeCell ref="H66:I66"/>
    <mergeCell ref="A67:B67"/>
    <mergeCell ref="C67:F67"/>
    <mergeCell ref="H67:I67"/>
    <mergeCell ref="H68:I68"/>
    <mergeCell ref="G69:H69"/>
    <mergeCell ref="I69:J69"/>
    <mergeCell ref="G70:H70"/>
    <mergeCell ref="I70:J70"/>
    <mergeCell ref="A65:B65"/>
    <mergeCell ref="C65:F65"/>
    <mergeCell ref="H65:I65"/>
    <mergeCell ref="M61:M62"/>
    <mergeCell ref="H62:I62"/>
    <mergeCell ref="A63:B63"/>
    <mergeCell ref="C63:F63"/>
    <mergeCell ref="H63:I63"/>
    <mergeCell ref="N63:O68"/>
    <mergeCell ref="A60:K60"/>
    <mergeCell ref="A61:B62"/>
    <mergeCell ref="C61:F62"/>
    <mergeCell ref="G61:I61"/>
    <mergeCell ref="J61:J62"/>
    <mergeCell ref="K61:K62"/>
    <mergeCell ref="A64:B64"/>
    <mergeCell ref="C64:F64"/>
    <mergeCell ref="H64:I64"/>
    <mergeCell ref="G39:K39"/>
    <mergeCell ref="A45:A48"/>
    <mergeCell ref="B45:F45"/>
    <mergeCell ref="M45:W45"/>
    <mergeCell ref="B46:F46"/>
    <mergeCell ref="M46:W46"/>
    <mergeCell ref="B47:F47"/>
    <mergeCell ref="A40:A44"/>
    <mergeCell ref="M47:W47"/>
    <mergeCell ref="B48:F48"/>
    <mergeCell ref="G48:K48"/>
    <mergeCell ref="M43:W43"/>
    <mergeCell ref="B40:F40"/>
    <mergeCell ref="M40:W40"/>
    <mergeCell ref="B41:F41"/>
    <mergeCell ref="M41:W41"/>
    <mergeCell ref="B42:F42"/>
    <mergeCell ref="M42:W42"/>
    <mergeCell ref="B43:F43"/>
    <mergeCell ref="B44:F44"/>
    <mergeCell ref="G44:K44"/>
    <mergeCell ref="A29:A33"/>
    <mergeCell ref="B29:F29"/>
    <mergeCell ref="M29:W29"/>
    <mergeCell ref="B30:F30"/>
    <mergeCell ref="M30:W30"/>
    <mergeCell ref="B31:F31"/>
    <mergeCell ref="M31:W31"/>
    <mergeCell ref="A34:A39"/>
    <mergeCell ref="B34:F34"/>
    <mergeCell ref="M34:W34"/>
    <mergeCell ref="B35:F35"/>
    <mergeCell ref="M35:W35"/>
    <mergeCell ref="B36:F36"/>
    <mergeCell ref="M36:W36"/>
    <mergeCell ref="B32:F32"/>
    <mergeCell ref="M32:W32"/>
    <mergeCell ref="B37:F37"/>
    <mergeCell ref="M37:W37"/>
    <mergeCell ref="B38:F38"/>
    <mergeCell ref="M38:W38"/>
    <mergeCell ref="B33:F33"/>
    <mergeCell ref="G33:K33"/>
    <mergeCell ref="M33:O33"/>
    <mergeCell ref="B39:F39"/>
    <mergeCell ref="E17:G18"/>
    <mergeCell ref="H17:K18"/>
    <mergeCell ref="A19:B20"/>
    <mergeCell ref="C19:D20"/>
    <mergeCell ref="E19:G20"/>
    <mergeCell ref="H19:K20"/>
    <mergeCell ref="A26:A28"/>
    <mergeCell ref="B26:F28"/>
    <mergeCell ref="G26:K26"/>
    <mergeCell ref="C3:D3"/>
    <mergeCell ref="F3:G3"/>
    <mergeCell ref="H3:K3"/>
    <mergeCell ref="C4:D4"/>
    <mergeCell ref="F4:G4"/>
    <mergeCell ref="H4:K4"/>
    <mergeCell ref="A13:B14"/>
    <mergeCell ref="C13:D14"/>
    <mergeCell ref="E13:G14"/>
    <mergeCell ref="H13:K14"/>
    <mergeCell ref="C8:D8"/>
    <mergeCell ref="F8:G8"/>
    <mergeCell ref="H8:K8"/>
    <mergeCell ref="C9:D9"/>
    <mergeCell ref="F9:G11"/>
    <mergeCell ref="H9:K11"/>
    <mergeCell ref="C10:D10"/>
    <mergeCell ref="C11:D11"/>
    <mergeCell ref="J150:K151"/>
    <mergeCell ref="M150:Q151"/>
    <mergeCell ref="A25:K25"/>
    <mergeCell ref="A95:B98"/>
    <mergeCell ref="C5:D5"/>
    <mergeCell ref="F5:G5"/>
    <mergeCell ref="H5:K5"/>
    <mergeCell ref="C6:D6"/>
    <mergeCell ref="C7:D7"/>
    <mergeCell ref="H7:K7"/>
    <mergeCell ref="A15:B16"/>
    <mergeCell ref="C15:D16"/>
    <mergeCell ref="E15:G16"/>
    <mergeCell ref="H15:K16"/>
    <mergeCell ref="A21:B22"/>
    <mergeCell ref="C21:D22"/>
    <mergeCell ref="E21:G22"/>
    <mergeCell ref="H21:K22"/>
    <mergeCell ref="A23:B24"/>
    <mergeCell ref="C23:D24"/>
    <mergeCell ref="E23:G24"/>
    <mergeCell ref="H23:K24"/>
    <mergeCell ref="A17:B18"/>
    <mergeCell ref="C17:D18"/>
  </mergeCells>
  <conditionalFormatting sqref="H63:I63">
    <cfRule type="expression" dxfId="601" priority="422" stopIfTrue="1">
      <formula>$H$63="Not Evident"</formula>
    </cfRule>
    <cfRule type="expression" dxfId="600" priority="423" stopIfTrue="1">
      <formula>($H$63)="Emerging"</formula>
    </cfRule>
  </conditionalFormatting>
  <conditionalFormatting sqref="H64:I64">
    <cfRule type="expression" dxfId="599" priority="420" stopIfTrue="1">
      <formula>$H$64="Not Evident"</formula>
    </cfRule>
    <cfRule type="expression" dxfId="598" priority="421" stopIfTrue="1">
      <formula>$H$64="Emerging"</formula>
    </cfRule>
  </conditionalFormatting>
  <conditionalFormatting sqref="H65:I65">
    <cfRule type="expression" dxfId="597" priority="418" stopIfTrue="1">
      <formula>$H$65="Not Evident"</formula>
    </cfRule>
    <cfRule type="expression" dxfId="596" priority="419" stopIfTrue="1">
      <formula>$H$65="Emerging"</formula>
    </cfRule>
  </conditionalFormatting>
  <conditionalFormatting sqref="H66:I66">
    <cfRule type="expression" dxfId="595" priority="416" stopIfTrue="1">
      <formula>$H$66="Not Evident"</formula>
    </cfRule>
    <cfRule type="expression" dxfId="594" priority="417" stopIfTrue="1">
      <formula>$H$66="Emerging"</formula>
    </cfRule>
  </conditionalFormatting>
  <conditionalFormatting sqref="H67:I67">
    <cfRule type="expression" dxfId="593" priority="414" stopIfTrue="1">
      <formula>$H$67="Not Evident"</formula>
    </cfRule>
    <cfRule type="expression" dxfId="592" priority="415" stopIfTrue="1">
      <formula>$H$67="Emerging"</formula>
    </cfRule>
  </conditionalFormatting>
  <conditionalFormatting sqref="G29">
    <cfRule type="expression" dxfId="591" priority="411" stopIfTrue="1">
      <formula>($G$29="*")</formula>
    </cfRule>
  </conditionalFormatting>
  <conditionalFormatting sqref="G29:H29">
    <cfRule type="expression" dxfId="590" priority="410" stopIfTrue="1">
      <formula>($H$29="*")</formula>
    </cfRule>
  </conditionalFormatting>
  <conditionalFormatting sqref="G29:I29">
    <cfRule type="expression" dxfId="589" priority="409" stopIfTrue="1">
      <formula>($I$29="*")</formula>
    </cfRule>
  </conditionalFormatting>
  <conditionalFormatting sqref="G29:J29">
    <cfRule type="expression" dxfId="588" priority="408" stopIfTrue="1">
      <formula>($J$29="*")</formula>
    </cfRule>
  </conditionalFormatting>
  <conditionalFormatting sqref="G29:K29">
    <cfRule type="expression" dxfId="587" priority="407" stopIfTrue="1">
      <formula>($K$29="*")</formula>
    </cfRule>
  </conditionalFormatting>
  <conditionalFormatting sqref="G30">
    <cfRule type="expression" dxfId="586" priority="406" stopIfTrue="1">
      <formula>($G$30="*")</formula>
    </cfRule>
  </conditionalFormatting>
  <conditionalFormatting sqref="G30:H30">
    <cfRule type="expression" dxfId="585" priority="405" stopIfTrue="1">
      <formula>($H$30="*")</formula>
    </cfRule>
  </conditionalFormatting>
  <conditionalFormatting sqref="G30:I30">
    <cfRule type="expression" dxfId="584" priority="404" stopIfTrue="1">
      <formula>($I$30="*")</formula>
    </cfRule>
  </conditionalFormatting>
  <conditionalFormatting sqref="G30:J30">
    <cfRule type="expression" dxfId="583" priority="403" stopIfTrue="1">
      <formula>($J$30="*")</formula>
    </cfRule>
  </conditionalFormatting>
  <conditionalFormatting sqref="G30:L30">
    <cfRule type="expression" dxfId="582" priority="402" stopIfTrue="1">
      <formula>($K$30="*")</formula>
    </cfRule>
  </conditionalFormatting>
  <conditionalFormatting sqref="G31">
    <cfRule type="expression" dxfId="581" priority="401" stopIfTrue="1">
      <formula>($G$31="*")</formula>
    </cfRule>
  </conditionalFormatting>
  <conditionalFormatting sqref="G31:H31">
    <cfRule type="expression" dxfId="580" priority="400" stopIfTrue="1">
      <formula>($H$31="*")</formula>
    </cfRule>
  </conditionalFormatting>
  <conditionalFormatting sqref="G31:I31">
    <cfRule type="expression" dxfId="579" priority="399" stopIfTrue="1">
      <formula>($I$31="*")</formula>
    </cfRule>
  </conditionalFormatting>
  <conditionalFormatting sqref="G31:J31">
    <cfRule type="expression" dxfId="578" priority="398" stopIfTrue="1">
      <formula>($J$31="*")</formula>
    </cfRule>
  </conditionalFormatting>
  <conditionalFormatting sqref="G31:L31">
    <cfRule type="expression" dxfId="577" priority="397" stopIfTrue="1">
      <formula>($K$31="*")</formula>
    </cfRule>
  </conditionalFormatting>
  <conditionalFormatting sqref="G32">
    <cfRule type="expression" dxfId="576" priority="396" stopIfTrue="1">
      <formula>($G$32="*")</formula>
    </cfRule>
  </conditionalFormatting>
  <conditionalFormatting sqref="G32:H32">
    <cfRule type="expression" dxfId="575" priority="395" stopIfTrue="1">
      <formula>($H$32="*")</formula>
    </cfRule>
  </conditionalFormatting>
  <conditionalFormatting sqref="G32:I32">
    <cfRule type="expression" dxfId="574" priority="394" stopIfTrue="1">
      <formula>($I$32="*")</formula>
    </cfRule>
  </conditionalFormatting>
  <conditionalFormatting sqref="G32:J32">
    <cfRule type="expression" dxfId="573" priority="393" stopIfTrue="1">
      <formula>($J$32="*")</formula>
    </cfRule>
  </conditionalFormatting>
  <conditionalFormatting sqref="G32:K32">
    <cfRule type="expression" dxfId="572" priority="392" stopIfTrue="1">
      <formula>($K$32="*")</formula>
    </cfRule>
  </conditionalFormatting>
  <conditionalFormatting sqref="G34">
    <cfRule type="expression" dxfId="571" priority="391" stopIfTrue="1">
      <formula>($G$34="*")</formula>
    </cfRule>
  </conditionalFormatting>
  <conditionalFormatting sqref="G34:H34">
    <cfRule type="expression" dxfId="570" priority="390" stopIfTrue="1">
      <formula>($H$34="*")</formula>
    </cfRule>
  </conditionalFormatting>
  <conditionalFormatting sqref="G34:I34">
    <cfRule type="expression" dxfId="569" priority="389" stopIfTrue="1">
      <formula>($I$34="*")</formula>
    </cfRule>
  </conditionalFormatting>
  <conditionalFormatting sqref="G34:J34">
    <cfRule type="expression" dxfId="568" priority="388" stopIfTrue="1">
      <formula>($J$34="*")</formula>
    </cfRule>
  </conditionalFormatting>
  <conditionalFormatting sqref="G34:L34">
    <cfRule type="expression" dxfId="567" priority="387" stopIfTrue="1">
      <formula>($K$34="*")</formula>
    </cfRule>
  </conditionalFormatting>
  <conditionalFormatting sqref="G35">
    <cfRule type="expression" dxfId="566" priority="386" stopIfTrue="1">
      <formula>($G$35="*")</formula>
    </cfRule>
  </conditionalFormatting>
  <conditionalFormatting sqref="G35:H35">
    <cfRule type="expression" dxfId="565" priority="385" stopIfTrue="1">
      <formula>($H$35="*")</formula>
    </cfRule>
  </conditionalFormatting>
  <conditionalFormatting sqref="G35:I35">
    <cfRule type="expression" dxfId="564" priority="384" stopIfTrue="1">
      <formula>($I$35="*")</formula>
    </cfRule>
  </conditionalFormatting>
  <conditionalFormatting sqref="G35:J35">
    <cfRule type="expression" dxfId="563" priority="383" stopIfTrue="1">
      <formula>($J$35="*")</formula>
    </cfRule>
  </conditionalFormatting>
  <conditionalFormatting sqref="G35:L35">
    <cfRule type="expression" dxfId="562" priority="382" stopIfTrue="1">
      <formula>($K$35="*")</formula>
    </cfRule>
  </conditionalFormatting>
  <conditionalFormatting sqref="G36">
    <cfRule type="expression" dxfId="561" priority="381" stopIfTrue="1">
      <formula>($G$36="*")</formula>
    </cfRule>
  </conditionalFormatting>
  <conditionalFormatting sqref="G36:H36">
    <cfRule type="expression" dxfId="560" priority="380" stopIfTrue="1">
      <formula>($H$36="*")</formula>
    </cfRule>
  </conditionalFormatting>
  <conditionalFormatting sqref="G36:I36">
    <cfRule type="expression" dxfId="559" priority="379" stopIfTrue="1">
      <formula>($I$36="*")</formula>
    </cfRule>
  </conditionalFormatting>
  <conditionalFormatting sqref="G36:J36">
    <cfRule type="expression" dxfId="558" priority="378" stopIfTrue="1">
      <formula>($J$36="*")</formula>
    </cfRule>
  </conditionalFormatting>
  <conditionalFormatting sqref="G36:L36">
    <cfRule type="expression" dxfId="557" priority="377" stopIfTrue="1">
      <formula>($K$36="*")</formula>
    </cfRule>
  </conditionalFormatting>
  <conditionalFormatting sqref="G37">
    <cfRule type="expression" dxfId="556" priority="376" stopIfTrue="1">
      <formula>($G$37="*")</formula>
    </cfRule>
  </conditionalFormatting>
  <conditionalFormatting sqref="G37:H37">
    <cfRule type="expression" dxfId="555" priority="375" stopIfTrue="1">
      <formula>($H$37="*")</formula>
    </cfRule>
  </conditionalFormatting>
  <conditionalFormatting sqref="G37:I37">
    <cfRule type="expression" dxfId="554" priority="374" stopIfTrue="1">
      <formula>($I$37="*")</formula>
    </cfRule>
  </conditionalFormatting>
  <conditionalFormatting sqref="G37:J37">
    <cfRule type="expression" dxfId="553" priority="373" stopIfTrue="1">
      <formula>($J$37="*")</formula>
    </cfRule>
  </conditionalFormatting>
  <conditionalFormatting sqref="G37:L37">
    <cfRule type="expression" dxfId="552" priority="372" stopIfTrue="1">
      <formula>($K$37="*")</formula>
    </cfRule>
  </conditionalFormatting>
  <conditionalFormatting sqref="G40">
    <cfRule type="expression" dxfId="551" priority="371" stopIfTrue="1">
      <formula>($G$40="*")</formula>
    </cfRule>
  </conditionalFormatting>
  <conditionalFormatting sqref="G40:H40">
    <cfRule type="expression" dxfId="550" priority="370" stopIfTrue="1">
      <formula>($H$40="*")</formula>
    </cfRule>
  </conditionalFormatting>
  <conditionalFormatting sqref="G40:I40">
    <cfRule type="expression" dxfId="549" priority="369" stopIfTrue="1">
      <formula>($I$40="*")</formula>
    </cfRule>
  </conditionalFormatting>
  <conditionalFormatting sqref="G40:J40">
    <cfRule type="expression" dxfId="548" priority="368" stopIfTrue="1">
      <formula>($J$40="*")</formula>
    </cfRule>
  </conditionalFormatting>
  <conditionalFormatting sqref="G40:L40">
    <cfRule type="expression" dxfId="547" priority="367" stopIfTrue="1">
      <formula>($K$40="*")</formula>
    </cfRule>
  </conditionalFormatting>
  <conditionalFormatting sqref="G41">
    <cfRule type="expression" dxfId="546" priority="366" stopIfTrue="1">
      <formula>($G$41="*")</formula>
    </cfRule>
  </conditionalFormatting>
  <conditionalFormatting sqref="G41:H41">
    <cfRule type="expression" dxfId="545" priority="365" stopIfTrue="1">
      <formula>($H$41="*")</formula>
    </cfRule>
  </conditionalFormatting>
  <conditionalFormatting sqref="G41:I41">
    <cfRule type="expression" dxfId="544" priority="364" stopIfTrue="1">
      <formula>($I$41="*")</formula>
    </cfRule>
  </conditionalFormatting>
  <conditionalFormatting sqref="G41:J41">
    <cfRule type="expression" dxfId="543" priority="363" stopIfTrue="1">
      <formula>($J$41="*")</formula>
    </cfRule>
  </conditionalFormatting>
  <conditionalFormatting sqref="G41:L41">
    <cfRule type="expression" dxfId="542" priority="362" stopIfTrue="1">
      <formula>($K$41="*")</formula>
    </cfRule>
  </conditionalFormatting>
  <conditionalFormatting sqref="G42">
    <cfRule type="expression" dxfId="541" priority="361" stopIfTrue="1">
      <formula>($G$42="*")</formula>
    </cfRule>
  </conditionalFormatting>
  <conditionalFormatting sqref="G42:H42">
    <cfRule type="expression" dxfId="540" priority="360" stopIfTrue="1">
      <formula>($H$42="*")</formula>
    </cfRule>
  </conditionalFormatting>
  <conditionalFormatting sqref="G42:I42">
    <cfRule type="expression" dxfId="539" priority="359" stopIfTrue="1">
      <formula>($I$42="*")</formula>
    </cfRule>
  </conditionalFormatting>
  <conditionalFormatting sqref="G42:J42">
    <cfRule type="expression" dxfId="538" priority="358" stopIfTrue="1">
      <formula>($J$42="*")</formula>
    </cfRule>
  </conditionalFormatting>
  <conditionalFormatting sqref="G42:L42">
    <cfRule type="expression" dxfId="537" priority="357" stopIfTrue="1">
      <formula>($K$42="*")</formula>
    </cfRule>
  </conditionalFormatting>
  <conditionalFormatting sqref="G43">
    <cfRule type="expression" dxfId="536" priority="356" stopIfTrue="1">
      <formula>($G$43="*")</formula>
    </cfRule>
  </conditionalFormatting>
  <conditionalFormatting sqref="G43:H43">
    <cfRule type="expression" dxfId="535" priority="355" stopIfTrue="1">
      <formula>($H$43="*")</formula>
    </cfRule>
  </conditionalFormatting>
  <conditionalFormatting sqref="G43:I43">
    <cfRule type="expression" dxfId="534" priority="354" stopIfTrue="1">
      <formula>($I$43="*")</formula>
    </cfRule>
  </conditionalFormatting>
  <conditionalFormatting sqref="G43:J43">
    <cfRule type="expression" dxfId="533" priority="353" stopIfTrue="1">
      <formula>($J$43="*")</formula>
    </cfRule>
  </conditionalFormatting>
  <conditionalFormatting sqref="G43:L43">
    <cfRule type="expression" dxfId="532" priority="352" stopIfTrue="1">
      <formula>($K$43="*")</formula>
    </cfRule>
  </conditionalFormatting>
  <conditionalFormatting sqref="G45">
    <cfRule type="expression" dxfId="531" priority="351" stopIfTrue="1">
      <formula>($G$45="*")</formula>
    </cfRule>
  </conditionalFormatting>
  <conditionalFormatting sqref="G45:H45">
    <cfRule type="expression" dxfId="530" priority="350" stopIfTrue="1">
      <formula>($H$45="*")</formula>
    </cfRule>
  </conditionalFormatting>
  <conditionalFormatting sqref="G45:I45">
    <cfRule type="expression" dxfId="529" priority="349" stopIfTrue="1">
      <formula>($I$45="*")</formula>
    </cfRule>
  </conditionalFormatting>
  <conditionalFormatting sqref="G45:J45">
    <cfRule type="expression" dxfId="528" priority="348" stopIfTrue="1">
      <formula>($J$45="*")</formula>
    </cfRule>
  </conditionalFormatting>
  <conditionalFormatting sqref="G45:L45">
    <cfRule type="expression" dxfId="527" priority="347" stopIfTrue="1">
      <formula>($K$45="*")</formula>
    </cfRule>
  </conditionalFormatting>
  <conditionalFormatting sqref="G46">
    <cfRule type="expression" dxfId="526" priority="346" stopIfTrue="1">
      <formula>($G$46="*")</formula>
    </cfRule>
  </conditionalFormatting>
  <conditionalFormatting sqref="G46:H46">
    <cfRule type="expression" dxfId="525" priority="345" stopIfTrue="1">
      <formula>($H$46="*")</formula>
    </cfRule>
  </conditionalFormatting>
  <conditionalFormatting sqref="G46:I46">
    <cfRule type="expression" dxfId="524" priority="344" stopIfTrue="1">
      <formula>($I$46="*")</formula>
    </cfRule>
  </conditionalFormatting>
  <conditionalFormatting sqref="G46:J46">
    <cfRule type="expression" dxfId="523" priority="343" stopIfTrue="1">
      <formula>($J$46="*")</formula>
    </cfRule>
  </conditionalFormatting>
  <conditionalFormatting sqref="G46:L46">
    <cfRule type="expression" dxfId="522" priority="342" stopIfTrue="1">
      <formula>($K$46="*")</formula>
    </cfRule>
  </conditionalFormatting>
  <conditionalFormatting sqref="G47">
    <cfRule type="expression" dxfId="521" priority="341" stopIfTrue="1">
      <formula>($G$47="*")</formula>
    </cfRule>
  </conditionalFormatting>
  <conditionalFormatting sqref="G47:H47">
    <cfRule type="expression" dxfId="520" priority="340" stopIfTrue="1">
      <formula>($H$47="*")</formula>
    </cfRule>
  </conditionalFormatting>
  <conditionalFormatting sqref="G47:I47">
    <cfRule type="expression" dxfId="519" priority="339" stopIfTrue="1">
      <formula>($I$47="*")</formula>
    </cfRule>
  </conditionalFormatting>
  <conditionalFormatting sqref="G47:J47">
    <cfRule type="expression" dxfId="518" priority="338" stopIfTrue="1">
      <formula>($J$47="*")</formula>
    </cfRule>
  </conditionalFormatting>
  <conditionalFormatting sqref="G47:L47">
    <cfRule type="expression" dxfId="517" priority="337" stopIfTrue="1">
      <formula>($K$47="*")</formula>
    </cfRule>
  </conditionalFormatting>
  <conditionalFormatting sqref="G49">
    <cfRule type="expression" dxfId="516" priority="336" stopIfTrue="1">
      <formula>($G$49="*")</formula>
    </cfRule>
  </conditionalFormatting>
  <conditionalFormatting sqref="G49:H49">
    <cfRule type="expression" dxfId="515" priority="335" stopIfTrue="1">
      <formula>($H$49="*")</formula>
    </cfRule>
  </conditionalFormatting>
  <conditionalFormatting sqref="G49:I49">
    <cfRule type="expression" dxfId="514" priority="334" stopIfTrue="1">
      <formula>($I$49="*")</formula>
    </cfRule>
  </conditionalFormatting>
  <conditionalFormatting sqref="G49:J49">
    <cfRule type="expression" dxfId="513" priority="333" stopIfTrue="1">
      <formula>($J$49="*")</formula>
    </cfRule>
  </conditionalFormatting>
  <conditionalFormatting sqref="G49:K49">
    <cfRule type="expression" dxfId="512" priority="332" stopIfTrue="1">
      <formula>($K$49="*")</formula>
    </cfRule>
  </conditionalFormatting>
  <conditionalFormatting sqref="G50">
    <cfRule type="expression" dxfId="511" priority="331" stopIfTrue="1">
      <formula>($G50="*")</formula>
    </cfRule>
  </conditionalFormatting>
  <conditionalFormatting sqref="G50:H50">
    <cfRule type="expression" dxfId="510" priority="330" stopIfTrue="1">
      <formula>($H50="*")</formula>
    </cfRule>
  </conditionalFormatting>
  <conditionalFormatting sqref="G50:I50">
    <cfRule type="expression" dxfId="509" priority="329" stopIfTrue="1">
      <formula>($I50="*")</formula>
    </cfRule>
  </conditionalFormatting>
  <conditionalFormatting sqref="G50:J50">
    <cfRule type="expression" dxfId="508" priority="328" stopIfTrue="1">
      <formula>($J50="*")</formula>
    </cfRule>
  </conditionalFormatting>
  <conditionalFormatting sqref="G50:K50">
    <cfRule type="expression" dxfId="507" priority="327" stopIfTrue="1">
      <formula>($K50="*")</formula>
    </cfRule>
  </conditionalFormatting>
  <conditionalFormatting sqref="L51:L53">
    <cfRule type="expression" dxfId="506" priority="322" stopIfTrue="1">
      <formula>($K$51="*")</formula>
    </cfRule>
  </conditionalFormatting>
  <conditionalFormatting sqref="L54">
    <cfRule type="expression" dxfId="505" priority="317" stopIfTrue="1">
      <formula>($K$54="*")</formula>
    </cfRule>
  </conditionalFormatting>
  <conditionalFormatting sqref="G38">
    <cfRule type="expression" dxfId="504" priority="286" stopIfTrue="1">
      <formula>($G$38="*")</formula>
    </cfRule>
  </conditionalFormatting>
  <conditionalFormatting sqref="G38:H38">
    <cfRule type="expression" dxfId="503" priority="285" stopIfTrue="1">
      <formula>($H$38="*")</formula>
    </cfRule>
  </conditionalFormatting>
  <conditionalFormatting sqref="G38:I38">
    <cfRule type="expression" dxfId="502" priority="284" stopIfTrue="1">
      <formula>($I$38="*")</formula>
    </cfRule>
  </conditionalFormatting>
  <conditionalFormatting sqref="G38:J38">
    <cfRule type="expression" dxfId="501" priority="283" stopIfTrue="1">
      <formula>($J$38="*")</formula>
    </cfRule>
  </conditionalFormatting>
  <conditionalFormatting sqref="G38:L38">
    <cfRule type="expression" dxfId="500" priority="282" stopIfTrue="1">
      <formula>($K$38="*")</formula>
    </cfRule>
  </conditionalFormatting>
  <conditionalFormatting sqref="M70">
    <cfRule type="expression" dxfId="499" priority="276" stopIfTrue="1">
      <formula>$K$69=0</formula>
    </cfRule>
  </conditionalFormatting>
  <conditionalFormatting sqref="C75:L78 L95:L98 C91:K94">
    <cfRule type="containsText" dxfId="498" priority="226" operator="containsText" text="Comments are Necessary">
      <formula>NOT(ISERROR(SEARCH("Comments are Necessary",C75)))</formula>
    </cfRule>
  </conditionalFormatting>
  <conditionalFormatting sqref="C79:L82">
    <cfRule type="containsText" dxfId="497" priority="225" operator="containsText" text="Comments are Necessary">
      <formula>NOT(ISERROR(SEARCH("Comments are Necessary",C79)))</formula>
    </cfRule>
  </conditionalFormatting>
  <conditionalFormatting sqref="C83:L86">
    <cfRule type="containsText" dxfId="496" priority="224" operator="containsText" text="Comments are Necessary">
      <formula>NOT(ISERROR(SEARCH("Comments are Necessary",C83)))</formula>
    </cfRule>
  </conditionalFormatting>
  <conditionalFormatting sqref="C87:L90 L91:L94">
    <cfRule type="containsText" dxfId="495" priority="223" operator="containsText" text="Comments are Necessary">
      <formula>NOT(ISERROR(SEARCH("Comments are Necessary",C87)))</formula>
    </cfRule>
  </conditionalFormatting>
  <conditionalFormatting sqref="F102:I108">
    <cfRule type="expression" dxfId="494" priority="424" stopIfTrue="1">
      <formula>IF($I102="*",TRUE,FALSE)</formula>
    </cfRule>
  </conditionalFormatting>
  <conditionalFormatting sqref="F102:H108">
    <cfRule type="expression" dxfId="493" priority="425" stopIfTrue="1">
      <formula>IF($H102="*",TRUE,FALSE)</formula>
    </cfRule>
  </conditionalFormatting>
  <conditionalFormatting sqref="F102:G108">
    <cfRule type="expression" dxfId="492" priority="426" stopIfTrue="1">
      <formula>IF($G102="*",TRUE,FALSE)</formula>
    </cfRule>
  </conditionalFormatting>
  <conditionalFormatting sqref="F102:F108">
    <cfRule type="expression" dxfId="491" priority="427" stopIfTrue="1">
      <formula>IF($F102="*",TRUE,FALSE)</formula>
    </cfRule>
  </conditionalFormatting>
  <conditionalFormatting sqref="M110">
    <cfRule type="expression" dxfId="490" priority="207" stopIfTrue="1">
      <formula>$K$69=0</formula>
    </cfRule>
  </conditionalFormatting>
  <conditionalFormatting sqref="K109:L109">
    <cfRule type="expression" dxfId="489" priority="206">
      <formula>IF($N$62&lt;&gt;3,TRUE,FALSE)</formula>
    </cfRule>
  </conditionalFormatting>
  <conditionalFormatting sqref="C115:L118">
    <cfRule type="containsText" dxfId="488" priority="203" operator="containsText" text="Comments are Necessary">
      <formula>NOT(ISERROR(SEARCH("Comments are Necessary",C115)))</formula>
    </cfRule>
  </conditionalFormatting>
  <conditionalFormatting sqref="C123:L126">
    <cfRule type="containsText" dxfId="487" priority="202" operator="containsText" text="Comments are Necessary">
      <formula>NOT(ISERROR(SEARCH("Comments are Necessary",C123)))</formula>
    </cfRule>
  </conditionalFormatting>
  <conditionalFormatting sqref="C127:L130">
    <cfRule type="containsText" dxfId="486" priority="201" operator="containsText" text="Comments are Necessary">
      <formula>NOT(ISERROR(SEARCH("Comments are Necessary",C127)))</formula>
    </cfRule>
  </conditionalFormatting>
  <conditionalFormatting sqref="C131:L134">
    <cfRule type="containsText" dxfId="485" priority="200" operator="containsText" text="Comments are Necessary">
      <formula>NOT(ISERROR(SEARCH("Comments are Necessary",C131)))</formula>
    </cfRule>
  </conditionalFormatting>
  <conditionalFormatting sqref="C135:L138">
    <cfRule type="containsText" dxfId="484" priority="199" operator="containsText" text="Comments are Necessary">
      <formula>NOT(ISERROR(SEARCH("Comments are Necessary",C135)))</formula>
    </cfRule>
  </conditionalFormatting>
  <conditionalFormatting sqref="C139:L142">
    <cfRule type="containsText" dxfId="483" priority="198" operator="containsText" text="Comments are Necessary">
      <formula>NOT(ISERROR(SEARCH("Comments are Necessary",C139)))</formula>
    </cfRule>
  </conditionalFormatting>
  <conditionalFormatting sqref="C119:L122">
    <cfRule type="containsText" dxfId="482" priority="197" operator="containsText" text="Comments are Necessary">
      <formula>NOT(ISERROR(SEARCH("Comments are Necessary",C119)))</formula>
    </cfRule>
  </conditionalFormatting>
  <conditionalFormatting sqref="F9:G11">
    <cfRule type="expression" dxfId="481" priority="196">
      <formula>($H4&lt;&gt;"Other")</formula>
    </cfRule>
  </conditionalFormatting>
  <conditionalFormatting sqref="H9:K11">
    <cfRule type="expression" dxfId="480" priority="195">
      <formula>IF(AND($H$4="other",ISBLANK(H9)),TRUE,FALSE)</formula>
    </cfRule>
  </conditionalFormatting>
  <conditionalFormatting sqref="L56">
    <cfRule type="expression" dxfId="479" priority="184" stopIfTrue="1">
      <formula>($K$45="*")</formula>
    </cfRule>
  </conditionalFormatting>
  <conditionalFormatting sqref="L57">
    <cfRule type="expression" dxfId="478" priority="179" stopIfTrue="1">
      <formula>($K$46="*")</formula>
    </cfRule>
  </conditionalFormatting>
  <conditionalFormatting sqref="L58">
    <cfRule type="expression" dxfId="477" priority="174" stopIfTrue="1">
      <formula>($K$47="*")</formula>
    </cfRule>
  </conditionalFormatting>
  <conditionalFormatting sqref="G52">
    <cfRule type="expression" dxfId="476" priority="127" stopIfTrue="1">
      <formula>($G52="*")</formula>
    </cfRule>
  </conditionalFormatting>
  <conditionalFormatting sqref="G52:H52">
    <cfRule type="expression" dxfId="475" priority="126" stopIfTrue="1">
      <formula>($H52="*")</formula>
    </cfRule>
  </conditionalFormatting>
  <conditionalFormatting sqref="G52:I52">
    <cfRule type="expression" dxfId="474" priority="125" stopIfTrue="1">
      <formula>($I52="*")</formula>
    </cfRule>
  </conditionalFormatting>
  <conditionalFormatting sqref="G52:J52">
    <cfRule type="expression" dxfId="473" priority="124" stopIfTrue="1">
      <formula>($J52="*")</formula>
    </cfRule>
  </conditionalFormatting>
  <conditionalFormatting sqref="G52:K52">
    <cfRule type="expression" dxfId="472" priority="123" stopIfTrue="1">
      <formula>($K52="*")</formula>
    </cfRule>
  </conditionalFormatting>
  <conditionalFormatting sqref="G53">
    <cfRule type="expression" dxfId="471" priority="122" stopIfTrue="1">
      <formula>($G53="*")</formula>
    </cfRule>
  </conditionalFormatting>
  <conditionalFormatting sqref="G53:H53">
    <cfRule type="expression" dxfId="470" priority="121" stopIfTrue="1">
      <formula>($H53="*")</formula>
    </cfRule>
  </conditionalFormatting>
  <conditionalFormatting sqref="G53:I53">
    <cfRule type="expression" dxfId="469" priority="120" stopIfTrue="1">
      <formula>($I53="*")</formula>
    </cfRule>
  </conditionalFormatting>
  <conditionalFormatting sqref="G53:J53">
    <cfRule type="expression" dxfId="468" priority="119" stopIfTrue="1">
      <formula>($J53="*")</formula>
    </cfRule>
  </conditionalFormatting>
  <conditionalFormatting sqref="G53:K53">
    <cfRule type="expression" dxfId="467" priority="118" stopIfTrue="1">
      <formula>($K53="*")</formula>
    </cfRule>
  </conditionalFormatting>
  <conditionalFormatting sqref="G54">
    <cfRule type="expression" dxfId="466" priority="117" stopIfTrue="1">
      <formula>($G54="*")</formula>
    </cfRule>
  </conditionalFormatting>
  <conditionalFormatting sqref="G54:H54">
    <cfRule type="expression" dxfId="465" priority="116" stopIfTrue="1">
      <formula>($H54="*")</formula>
    </cfRule>
  </conditionalFormatting>
  <conditionalFormatting sqref="G54:I54">
    <cfRule type="expression" dxfId="464" priority="115" stopIfTrue="1">
      <formula>($I54="*")</formula>
    </cfRule>
  </conditionalFormatting>
  <conditionalFormatting sqref="G54:J54">
    <cfRule type="expression" dxfId="463" priority="114" stopIfTrue="1">
      <formula>($J54="*")</formula>
    </cfRule>
  </conditionalFormatting>
  <conditionalFormatting sqref="G54:K54">
    <cfRule type="expression" dxfId="462" priority="113" stopIfTrue="1">
      <formula>($K54="*")</formula>
    </cfRule>
  </conditionalFormatting>
  <conditionalFormatting sqref="G56">
    <cfRule type="expression" dxfId="461" priority="112" stopIfTrue="1">
      <formula>($G56="*")</formula>
    </cfRule>
  </conditionalFormatting>
  <conditionalFormatting sqref="G56:H56">
    <cfRule type="expression" dxfId="460" priority="111" stopIfTrue="1">
      <formula>($H56="*")</formula>
    </cfRule>
  </conditionalFormatting>
  <conditionalFormatting sqref="G56:I56">
    <cfRule type="expression" dxfId="459" priority="110" stopIfTrue="1">
      <formula>($I56="*")</formula>
    </cfRule>
  </conditionalFormatting>
  <conditionalFormatting sqref="G56:J56">
    <cfRule type="expression" dxfId="458" priority="109" stopIfTrue="1">
      <formula>($J56="*")</formula>
    </cfRule>
  </conditionalFormatting>
  <conditionalFormatting sqref="G56:K56">
    <cfRule type="expression" dxfId="457" priority="108" stopIfTrue="1">
      <formula>($K56="*")</formula>
    </cfRule>
  </conditionalFormatting>
  <conditionalFormatting sqref="G57">
    <cfRule type="expression" dxfId="456" priority="107" stopIfTrue="1">
      <formula>($G57="*")</formula>
    </cfRule>
  </conditionalFormatting>
  <conditionalFormatting sqref="G57:H57">
    <cfRule type="expression" dxfId="455" priority="106" stopIfTrue="1">
      <formula>($H57="*")</formula>
    </cfRule>
  </conditionalFormatting>
  <conditionalFormatting sqref="G57:I57">
    <cfRule type="expression" dxfId="454" priority="105" stopIfTrue="1">
      <formula>($I57="*")</formula>
    </cfRule>
  </conditionalFormatting>
  <conditionalFormatting sqref="G57:J57">
    <cfRule type="expression" dxfId="453" priority="104" stopIfTrue="1">
      <formula>($J57="*")</formula>
    </cfRule>
  </conditionalFormatting>
  <conditionalFormatting sqref="G57:K57">
    <cfRule type="expression" dxfId="452" priority="103" stopIfTrue="1">
      <formula>($K57="*")</formula>
    </cfRule>
  </conditionalFormatting>
  <conditionalFormatting sqref="G58">
    <cfRule type="expression" dxfId="451" priority="102" stopIfTrue="1">
      <formula>($G58="*")</formula>
    </cfRule>
  </conditionalFormatting>
  <conditionalFormatting sqref="G58:H58">
    <cfRule type="expression" dxfId="450" priority="101" stopIfTrue="1">
      <formula>($H58="*")</formula>
    </cfRule>
  </conditionalFormatting>
  <conditionalFormatting sqref="G58:I58">
    <cfRule type="expression" dxfId="449" priority="100" stopIfTrue="1">
      <formula>($I58="*")</formula>
    </cfRule>
  </conditionalFormatting>
  <conditionalFormatting sqref="G58:J58">
    <cfRule type="expression" dxfId="448" priority="99" stopIfTrue="1">
      <formula>($J58="*")</formula>
    </cfRule>
  </conditionalFormatting>
  <conditionalFormatting sqref="G58:K58">
    <cfRule type="expression" dxfId="447" priority="98" stopIfTrue="1">
      <formula>($K58="*")</formula>
    </cfRule>
  </conditionalFormatting>
  <conditionalFormatting sqref="G51">
    <cfRule type="expression" dxfId="446" priority="97" stopIfTrue="1">
      <formula>($G51="*")</formula>
    </cfRule>
  </conditionalFormatting>
  <conditionalFormatting sqref="G51:H51">
    <cfRule type="expression" dxfId="445" priority="96" stopIfTrue="1">
      <formula>($H51="*")</formula>
    </cfRule>
  </conditionalFormatting>
  <conditionalFormatting sqref="G51:I51">
    <cfRule type="expression" dxfId="444" priority="95" stopIfTrue="1">
      <formula>($I51="*")</formula>
    </cfRule>
  </conditionalFormatting>
  <conditionalFormatting sqref="G51:J51">
    <cfRule type="expression" dxfId="443" priority="94" stopIfTrue="1">
      <formula>($J51="*")</formula>
    </cfRule>
  </conditionalFormatting>
  <conditionalFormatting sqref="G51:K51">
    <cfRule type="expression" dxfId="442" priority="93" stopIfTrue="1">
      <formula>($K51="*")</formula>
    </cfRule>
  </conditionalFormatting>
  <conditionalFormatting sqref="H68:I68">
    <cfRule type="expression" dxfId="441" priority="91" stopIfTrue="1">
      <formula>$H$67="Not Evident"</formula>
    </cfRule>
    <cfRule type="expression" dxfId="440" priority="92" stopIfTrue="1">
      <formula>$H$67="Emerging"</formula>
    </cfRule>
  </conditionalFormatting>
  <conditionalFormatting sqref="C95:K98">
    <cfRule type="containsText" dxfId="439" priority="30" operator="containsText" text="Comments are Necessary">
      <formula>NOT(ISERROR(SEARCH("Comments are Necessary",C95)))</formula>
    </cfRule>
  </conditionalFormatting>
  <conditionalFormatting sqref="G111:J111">
    <cfRule type="beginsWith" dxfId="438" priority="24" operator="beginsWith" text="above">
      <formula>LEFT(G111,LEN("above"))="above"</formula>
    </cfRule>
    <cfRule type="beginsWith" dxfId="437" priority="25" operator="beginsWith" text="expected">
      <formula>LEFT(G111,LEN("expected"))="expected"</formula>
    </cfRule>
    <cfRule type="beginsWith" dxfId="436" priority="26" operator="beginsWith" text="less">
      <formula>LEFT(G111,LEN("less"))="less"</formula>
    </cfRule>
    <cfRule type="containsText" dxfId="435" priority="27" operator="containsText" text="Much">
      <formula>NOT(ISERROR(SEARCH("Much",G111)))</formula>
    </cfRule>
  </conditionalFormatting>
  <conditionalFormatting sqref="G72:K72">
    <cfRule type="containsText" dxfId="434" priority="19" operator="containsText" text="exemplary">
      <formula>NOT(ISERROR(SEARCH("exemplary",G72)))</formula>
    </cfRule>
    <cfRule type="containsText" dxfId="433" priority="20" operator="containsText" text="accomplished">
      <formula>NOT(ISERROR(SEARCH("accomplished",G72)))</formula>
    </cfRule>
    <cfRule type="beginsWith" dxfId="432" priority="21" operator="beginsWith" text="proficient">
      <formula>LEFT(G72,LEN("proficient"))="proficient"</formula>
    </cfRule>
    <cfRule type="beginsWith" dxfId="431" priority="22" operator="beginsWith" text="Basic">
      <formula>LEFT(G72,LEN("Basic"))="Basic"</formula>
    </cfRule>
    <cfRule type="beginsWith" dxfId="430" priority="23" operator="beginsWith" text="Partially">
      <formula>LEFT(G72,LEN("Partially"))="Partially"</formula>
    </cfRule>
  </conditionalFormatting>
  <conditionalFormatting sqref="D150:I151">
    <cfRule type="beginsWith" dxfId="429" priority="15" operator="beginsWith" text="highly">
      <formula>LEFT(D150,LEN("highly"))="highly"</formula>
    </cfRule>
    <cfRule type="beginsWith" dxfId="428" priority="16" operator="beginsWith" text="effective">
      <formula>LEFT(D150,LEN("effective"))="effective"</formula>
    </cfRule>
    <cfRule type="beginsWith" dxfId="427" priority="17" operator="beginsWith" text="partially">
      <formula>LEFT(D150,LEN("partially"))="partially"</formula>
    </cfRule>
    <cfRule type="beginsWith" dxfId="426" priority="18" operator="beginsWith" text="ineffective">
      <formula>LEFT(D150,LEN("ineffective"))="ineffective"</formula>
    </cfRule>
  </conditionalFormatting>
  <conditionalFormatting sqref="C3:D3">
    <cfRule type="containsBlanks" dxfId="425" priority="428">
      <formula>LEN(TRIM(C3))=0</formula>
    </cfRule>
  </conditionalFormatting>
  <conditionalFormatting sqref="H3">
    <cfRule type="containsBlanks" dxfId="424" priority="8">
      <formula>LEN(TRIM(H3))=0</formula>
    </cfRule>
  </conditionalFormatting>
  <conditionalFormatting sqref="H4">
    <cfRule type="containsBlanks" dxfId="423" priority="7">
      <formula>LEN(TRIM(H4))=0</formula>
    </cfRule>
  </conditionalFormatting>
  <conditionalFormatting sqref="H7">
    <cfRule type="containsBlanks" dxfId="422" priority="6">
      <formula>LEN(TRIM(H7))=0</formula>
    </cfRule>
  </conditionalFormatting>
  <conditionalFormatting sqref="C4:D4">
    <cfRule type="containsBlanks" dxfId="421" priority="5">
      <formula>LEN(TRIM(C4))=0</formula>
    </cfRule>
  </conditionalFormatting>
  <conditionalFormatting sqref="C5:D5">
    <cfRule type="containsBlanks" dxfId="420" priority="4">
      <formula>LEN(TRIM(C5))=0</formula>
    </cfRule>
  </conditionalFormatting>
  <conditionalFormatting sqref="C7:D7">
    <cfRule type="containsBlanks" dxfId="419" priority="3">
      <formula>LEN(TRIM(C7))=0</formula>
    </cfRule>
  </conditionalFormatting>
  <conditionalFormatting sqref="C8:D8">
    <cfRule type="containsBlanks" dxfId="418" priority="2">
      <formula>LEN(TRIM(C8))=0</formula>
    </cfRule>
  </conditionalFormatting>
  <conditionalFormatting sqref="C9:D9">
    <cfRule type="containsBlanks" dxfId="417" priority="1">
      <formula>LEN(TRIM(C9))=0</formula>
    </cfRule>
  </conditionalFormatting>
  <dataValidations count="7">
    <dataValidation type="list" errorStyle="information" allowBlank="1" showInputMessage="1" showErrorMessage="1" error="Sorry we couldn't find your BOCES name.  That's ok, just type it in.  This feature is still in beta." promptTitle="BOCES name" prompt="Please input your BOCES name by selecting from the list or typing it in exactly." sqref="H7">
      <formula1>E196:E216</formula1>
    </dataValidation>
    <dataValidation type="date" allowBlank="1" showInputMessage="1" showErrorMessage="1" errorTitle="Date" error="This evaluation is for the 13-14 school year" sqref="C11:D11">
      <formula1>40909</formula1>
      <formula2>42004</formula2>
    </dataValidation>
    <dataValidation type="list" allowBlank="1" showInputMessage="1" showErrorMessage="1" error="Please select a district using the dropdown menu" sqref="H3">
      <formula1>districsx</formula1>
    </dataValidation>
    <dataValidation type="list" allowBlank="1" showInputMessage="1" showErrorMessage="1" error="Please select a school using the dropdown menu. If your school is not listed, then select &quot;other&quot; and list your school or special condition the comment box." sqref="H4">
      <formula1>INDIRECT($H$3)</formula1>
    </dataValidation>
    <dataValidation type="date" allowBlank="1" showInputMessage="1" showErrorMessage="1" sqref="C15:D25">
      <formula1>41275</formula1>
      <formula2>43831</formula2>
    </dataValidation>
    <dataValidation type="decimal" allowBlank="1" showInputMessage="1" showErrorMessage="1" error="Please input a number from 0% to 50%" sqref="J150:K151">
      <formula1>0</formula1>
      <formula2>0.5</formula2>
    </dataValidation>
    <dataValidation type="whole" allowBlank="1" showInputMessage="1" showErrorMessage="1" error="Please enter in a valid 8 digit EDID" sqref="C5:D5">
      <formula1>10000000</formula1>
      <formula2>99999999</formula2>
    </dataValidation>
  </dataValidations>
  <hyperlinks>
    <hyperlink ref="A75:B78" location="'Standard 1'!A49" display="Standard 1 (click here to edit)"/>
    <hyperlink ref="A79:B82" location="'Standard 2'!A64" display="Standard 2 (click here to edit)"/>
    <hyperlink ref="A83:B86" location="'Standard 3'!A48" display="Standard 3 (click here to edit)"/>
    <hyperlink ref="A87:B90" location="'Standard 4'!A45" display="Standard 4 (click here to edit)"/>
    <hyperlink ref="A91:B94" location="'Standard 5'!A68" display="Standard 5 (click here to edit)"/>
    <hyperlink ref="A95" location="'Standard 6'!A1" display="Standard 6"/>
    <hyperlink ref="A95:B98" location="'Standard 6'!A35" display="Standard 6 (Click here to edit)"/>
  </hyperlinks>
  <pageMargins left="0.25" right="0.25" top="0.25" bottom="0.25" header="0.3" footer="0.3"/>
  <pageSetup scale="86" orientation="portrait" r:id="rId1"/>
  <headerFooter alignWithMargins="0"/>
  <rowBreaks count="3" manualBreakCount="3">
    <brk id="59" max="10" man="1"/>
    <brk id="98" max="10" man="1"/>
    <brk id="142"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43009" r:id="rId4" name="Option Button 1">
              <controlPr defaultSize="0" autoFill="0" autoLine="0" autoPict="0">
                <anchor moveWithCells="1">
                  <from>
                    <xdr:col>0</xdr:col>
                    <xdr:colOff>57150</xdr:colOff>
                    <xdr:row>69</xdr:row>
                    <xdr:rowOff>66675</xdr:rowOff>
                  </from>
                  <to>
                    <xdr:col>3</xdr:col>
                    <xdr:colOff>600075</xdr:colOff>
                    <xdr:row>69</xdr:row>
                    <xdr:rowOff>285750</xdr:rowOff>
                  </to>
                </anchor>
              </controlPr>
            </control>
          </mc:Choice>
        </mc:AlternateContent>
        <mc:AlternateContent xmlns:mc="http://schemas.openxmlformats.org/markup-compatibility/2006">
          <mc:Choice Requires="x14">
            <control shapeId="43010" r:id="rId5" name="Option Button 2">
              <controlPr defaultSize="0" autoFill="0" autoLine="0" autoPict="0">
                <anchor moveWithCells="1">
                  <from>
                    <xdr:col>0</xdr:col>
                    <xdr:colOff>47625</xdr:colOff>
                    <xdr:row>70</xdr:row>
                    <xdr:rowOff>57150</xdr:rowOff>
                  </from>
                  <to>
                    <xdr:col>4</xdr:col>
                    <xdr:colOff>238125</xdr:colOff>
                    <xdr:row>70</xdr:row>
                    <xdr:rowOff>285750</xdr:rowOff>
                  </to>
                </anchor>
              </controlPr>
            </control>
          </mc:Choice>
        </mc:AlternateContent>
        <mc:AlternateContent xmlns:mc="http://schemas.openxmlformats.org/markup-compatibility/2006">
          <mc:Choice Requires="x14">
            <control shapeId="43011" r:id="rId6" name="Option Button 3">
              <controlPr defaultSize="0" autoFill="0" autoLine="0" autoPict="0">
                <anchor moveWithCells="1">
                  <from>
                    <xdr:col>0</xdr:col>
                    <xdr:colOff>47625</xdr:colOff>
                    <xdr:row>71</xdr:row>
                    <xdr:rowOff>28575</xdr:rowOff>
                  </from>
                  <to>
                    <xdr:col>4</xdr:col>
                    <xdr:colOff>190500</xdr:colOff>
                    <xdr:row>71</xdr:row>
                    <xdr:rowOff>285750</xdr:rowOff>
                  </to>
                </anchor>
              </controlPr>
            </control>
          </mc:Choice>
        </mc:AlternateContent>
        <mc:AlternateContent xmlns:mc="http://schemas.openxmlformats.org/markup-compatibility/2006">
          <mc:Choice Requires="x14">
            <control shapeId="43012" r:id="rId7" name="Check Box 4">
              <controlPr defaultSize="0" autoFill="0" autoLine="0" autoPict="0">
                <anchor moveWithCells="1">
                  <from>
                    <xdr:col>4</xdr:col>
                    <xdr:colOff>257175</xdr:colOff>
                    <xdr:row>14</xdr:row>
                    <xdr:rowOff>66675</xdr:rowOff>
                  </from>
                  <to>
                    <xdr:col>7</xdr:col>
                    <xdr:colOff>9525</xdr:colOff>
                    <xdr:row>15</xdr:row>
                    <xdr:rowOff>114300</xdr:rowOff>
                  </to>
                </anchor>
              </controlPr>
            </control>
          </mc:Choice>
        </mc:AlternateContent>
        <mc:AlternateContent xmlns:mc="http://schemas.openxmlformats.org/markup-compatibility/2006">
          <mc:Choice Requires="x14">
            <control shapeId="43013" r:id="rId8" name="Check Box 5">
              <controlPr defaultSize="0" autoFill="0" autoLine="0" autoPict="0">
                <anchor moveWithCells="1">
                  <from>
                    <xdr:col>4</xdr:col>
                    <xdr:colOff>257175</xdr:colOff>
                    <xdr:row>17</xdr:row>
                    <xdr:rowOff>57150</xdr:rowOff>
                  </from>
                  <to>
                    <xdr:col>7</xdr:col>
                    <xdr:colOff>28575</xdr:colOff>
                    <xdr:row>17</xdr:row>
                    <xdr:rowOff>257175</xdr:rowOff>
                  </to>
                </anchor>
              </controlPr>
            </control>
          </mc:Choice>
        </mc:AlternateContent>
        <mc:AlternateContent xmlns:mc="http://schemas.openxmlformats.org/markup-compatibility/2006">
          <mc:Choice Requires="x14">
            <control shapeId="43014" r:id="rId9" name="Check Box 6">
              <controlPr defaultSize="0" autoFill="0" autoLine="0" autoPict="0">
                <anchor moveWithCells="1">
                  <from>
                    <xdr:col>4</xdr:col>
                    <xdr:colOff>257175</xdr:colOff>
                    <xdr:row>18</xdr:row>
                    <xdr:rowOff>95250</xdr:rowOff>
                  </from>
                  <to>
                    <xdr:col>6</xdr:col>
                    <xdr:colOff>533400</xdr:colOff>
                    <xdr:row>19</xdr:row>
                    <xdr:rowOff>114300</xdr:rowOff>
                  </to>
                </anchor>
              </controlPr>
            </control>
          </mc:Choice>
        </mc:AlternateContent>
        <mc:AlternateContent xmlns:mc="http://schemas.openxmlformats.org/markup-compatibility/2006">
          <mc:Choice Requires="x14">
            <control shapeId="43015" r:id="rId10" name="Check Box 7">
              <controlPr defaultSize="0" autoFill="0" autoLine="0" autoPict="0">
                <anchor moveWithCells="1">
                  <from>
                    <xdr:col>4</xdr:col>
                    <xdr:colOff>257175</xdr:colOff>
                    <xdr:row>20</xdr:row>
                    <xdr:rowOff>95250</xdr:rowOff>
                  </from>
                  <to>
                    <xdr:col>6</xdr:col>
                    <xdr:colOff>466725</xdr:colOff>
                    <xdr:row>21</xdr:row>
                    <xdr:rowOff>114300</xdr:rowOff>
                  </to>
                </anchor>
              </controlPr>
            </control>
          </mc:Choice>
        </mc:AlternateContent>
        <mc:AlternateContent xmlns:mc="http://schemas.openxmlformats.org/markup-compatibility/2006">
          <mc:Choice Requires="x14">
            <control shapeId="43016" r:id="rId11" name="Check Box 8">
              <controlPr defaultSize="0" autoFill="0" autoLine="0" autoPict="0">
                <anchor moveWithCells="1">
                  <from>
                    <xdr:col>4</xdr:col>
                    <xdr:colOff>257175</xdr:colOff>
                    <xdr:row>22</xdr:row>
                    <xdr:rowOff>66675</xdr:rowOff>
                  </from>
                  <to>
                    <xdr:col>6</xdr:col>
                    <xdr:colOff>523875</xdr:colOff>
                    <xdr:row>23</xdr:row>
                    <xdr:rowOff>114300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27" id="{239C34A2-006B-4041-B43F-67A677FD0851}">
            <xm:f>IF(definitions!$E$7&lt;&gt;3,TRUE,FALSE)</xm:f>
            <x14:dxf>
              <fill>
                <patternFill>
                  <bgColor theme="1"/>
                </patternFill>
              </fill>
            </x14:dxf>
          </x14:cfRule>
          <xm:sqref>M61:M69</xm:sqref>
        </x14:conditionalFormatting>
        <x14:conditionalFormatting xmlns:xm="http://schemas.microsoft.com/office/excel/2006/main">
          <x14:cfRule type="expression" priority="274" id="{69E6D9FF-4A8E-42E8-A27A-85C96CFB17A1}">
            <xm:f>OR(DATA!$B$95=definitions!$B$11,DATA!$B$95=definitions!$B$13)</xm:f>
            <x14:dxf>
              <fill>
                <gradientFill degree="270">
                  <stop position="0">
                    <color theme="0"/>
                  </stop>
                  <stop position="1">
                    <color rgb="FFFF0000"/>
                  </stop>
                </gradientFill>
              </fill>
            </x14:dxf>
          </x14:cfRule>
          <x14:cfRule type="expression" priority="275" id="{A25865C8-B9B7-4C42-87CE-D9BED9D07E41}">
            <xm:f>OR(DATA!$B$95=definitions!$B$11,DATA!$B$95=definitions!$B$13)</xm:f>
            <x14:dxf>
              <fill>
                <gradientFill degree="270">
                  <stop position="0">
                    <color theme="0"/>
                  </stop>
                  <stop position="1">
                    <color rgb="FFFFFF00"/>
                  </stop>
                </gradientFill>
              </fill>
            </x14:dxf>
          </x14:cfRule>
          <xm:sqref>M29:W29</xm:sqref>
        </x14:conditionalFormatting>
        <x14:conditionalFormatting xmlns:xm="http://schemas.microsoft.com/office/excel/2006/main">
          <x14:cfRule type="expression" priority="77" id="{3D292A49-F215-40E4-A910-D4568FCF380A}">
            <xm:f>OR(DATA!$B$118=definitions!$B$11,DATA!$B$118=definitions!$B$13)</xm:f>
            <x14:dxf>
              <fill>
                <gradientFill degree="270">
                  <stop position="0">
                    <color theme="0"/>
                  </stop>
                  <stop position="1">
                    <color rgb="FFFF0000"/>
                  </stop>
                </gradientFill>
              </fill>
            </x14:dxf>
          </x14:cfRule>
          <x14:cfRule type="expression" priority="78" id="{2C3C3F16-4CD9-4AD4-AC1B-A664A2C303C5}">
            <xm:f>OR(DATA!$B$118=definitions!$B$11,DATA!$B$118=definitions!$B$13)</xm:f>
            <x14:dxf>
              <fill>
                <gradientFill degree="270">
                  <stop position="0">
                    <color theme="0"/>
                  </stop>
                  <stop position="1">
                    <color rgb="FFFFFF00"/>
                  </stop>
                </gradientFill>
              </fill>
            </x14:dxf>
          </x14:cfRule>
          <xm:sqref>M30:W30</xm:sqref>
        </x14:conditionalFormatting>
        <x14:conditionalFormatting xmlns:xm="http://schemas.microsoft.com/office/excel/2006/main">
          <x14:cfRule type="expression" priority="75" id="{1111F98E-7B5A-4213-89FB-A059C8F9570D}">
            <xm:f>OR(DATA!$B$143=definitions!$B$11,DATA!$B$143=definitions!$B$13)</xm:f>
            <x14:dxf>
              <fill>
                <gradientFill degree="270">
                  <stop position="0">
                    <color theme="0"/>
                  </stop>
                  <stop position="1">
                    <color rgb="FFFF0000"/>
                  </stop>
                </gradientFill>
              </fill>
            </x14:dxf>
          </x14:cfRule>
          <x14:cfRule type="expression" priority="76" id="{EBF8DB11-EC44-4010-B174-AFF6D14CC659}">
            <xm:f>OR(DATA!$B$143=definitions!$B$11,DATA!$B$143=definitions!$B$13)</xm:f>
            <x14:dxf>
              <fill>
                <gradientFill degree="270">
                  <stop position="0">
                    <color theme="0"/>
                  </stop>
                  <stop position="1">
                    <color rgb="FFFFFF00"/>
                  </stop>
                </gradientFill>
              </fill>
            </x14:dxf>
          </x14:cfRule>
          <xm:sqref>M31:W31</xm:sqref>
        </x14:conditionalFormatting>
        <x14:conditionalFormatting xmlns:xm="http://schemas.microsoft.com/office/excel/2006/main">
          <x14:cfRule type="expression" priority="73" id="{A90F6D67-5E47-4968-BC00-E6647C9C3433}">
            <xm:f>OR(DATA!$B$162=definitions!$B$11,DATA!$B$162=definitions!$B$13)</xm:f>
            <x14:dxf>
              <fill>
                <gradientFill degree="270">
                  <stop position="0">
                    <color theme="0"/>
                  </stop>
                  <stop position="1">
                    <color rgb="FFFF0000"/>
                  </stop>
                </gradientFill>
              </fill>
            </x14:dxf>
          </x14:cfRule>
          <x14:cfRule type="expression" priority="74" id="{4EA176AE-7EE8-4D6B-846C-F91F86048D6F}">
            <xm:f>OR(DATA!$B$162=definitions!$B$11,DATA!$B$162=definitions!$B$13)</xm:f>
            <x14:dxf>
              <fill>
                <gradientFill degree="270">
                  <stop position="0">
                    <color theme="0"/>
                  </stop>
                  <stop position="1">
                    <color rgb="FFFFFF00"/>
                  </stop>
                </gradientFill>
              </fill>
            </x14:dxf>
          </x14:cfRule>
          <xm:sqref>M32:W32</xm:sqref>
        </x14:conditionalFormatting>
        <x14:conditionalFormatting xmlns:xm="http://schemas.microsoft.com/office/excel/2006/main">
          <x14:cfRule type="expression" priority="71" id="{88868C97-2D6B-42E3-A660-D5823CAC47E4}">
            <xm:f>OR(DATA!$B$196=definitions!$B$11,DATA!$B$196=definitions!$B$13)</xm:f>
            <x14:dxf>
              <fill>
                <gradientFill degree="270">
                  <stop position="0">
                    <color theme="0"/>
                  </stop>
                  <stop position="1">
                    <color rgb="FFFF0000"/>
                  </stop>
                </gradientFill>
              </fill>
            </x14:dxf>
          </x14:cfRule>
          <x14:cfRule type="expression" priority="72" id="{B004522C-5F2B-4E69-A3EF-234CBD779A57}">
            <xm:f>OR(DATA!$B$196=definitions!$B$11,DATA!$B$196=definitions!$B$13)</xm:f>
            <x14:dxf>
              <fill>
                <gradientFill degree="270">
                  <stop position="0">
                    <color theme="0"/>
                  </stop>
                  <stop position="1">
                    <color rgb="FFFFFF00"/>
                  </stop>
                </gradientFill>
              </fill>
            </x14:dxf>
          </x14:cfRule>
          <xm:sqref>M34:W34</xm:sqref>
        </x14:conditionalFormatting>
        <x14:conditionalFormatting xmlns:xm="http://schemas.microsoft.com/office/excel/2006/main">
          <x14:cfRule type="expression" priority="69" id="{6B829C83-B2ED-4790-B64E-4378D27C8CF1}">
            <xm:f>OR(DATA!$B$217=definitions!$B$11,DATA!$B$217=definitions!$B$13)</xm:f>
            <x14:dxf>
              <fill>
                <gradientFill degree="270">
                  <stop position="0">
                    <color theme="0"/>
                  </stop>
                  <stop position="1">
                    <color rgb="FFFF0000"/>
                  </stop>
                </gradientFill>
              </fill>
            </x14:dxf>
          </x14:cfRule>
          <x14:cfRule type="expression" priority="70" id="{CEC1D3BA-5A1E-4C90-83CB-6FF894740359}">
            <xm:f>OR(DATA!$B$217=definitions!$B$11,DATA!$B$217=definitions!$B$13)</xm:f>
            <x14:dxf>
              <fill>
                <gradientFill degree="270">
                  <stop position="0">
                    <color theme="0"/>
                  </stop>
                  <stop position="1">
                    <color rgb="FFFFFF00"/>
                  </stop>
                </gradientFill>
              </fill>
            </x14:dxf>
          </x14:cfRule>
          <xm:sqref>M35:W35</xm:sqref>
        </x14:conditionalFormatting>
        <x14:conditionalFormatting xmlns:xm="http://schemas.microsoft.com/office/excel/2006/main">
          <x14:cfRule type="expression" priority="67" id="{2C5B6CAC-E66F-4C01-944B-E8A14BA7EE29}">
            <xm:f>OR(DATA!$B$243=definitions!$B$11,DATA!$B$243=definitions!$B$13)</xm:f>
            <x14:dxf>
              <fill>
                <gradientFill degree="270">
                  <stop position="0">
                    <color theme="0"/>
                  </stop>
                  <stop position="1">
                    <color rgb="FFFF0000"/>
                  </stop>
                </gradientFill>
              </fill>
            </x14:dxf>
          </x14:cfRule>
          <x14:cfRule type="expression" priority="68" id="{C6C1D6A6-A2F5-4335-A114-51642653C72C}">
            <xm:f>OR(DATA!$B$243=definitions!$B$11,DATA!$B$243=definitions!$B$13)</xm:f>
            <x14:dxf>
              <fill>
                <gradientFill degree="270">
                  <stop position="0">
                    <color theme="0"/>
                  </stop>
                  <stop position="1">
                    <color rgb="FFFFFF00"/>
                  </stop>
                </gradientFill>
              </fill>
            </x14:dxf>
          </x14:cfRule>
          <xm:sqref>M36:W36</xm:sqref>
        </x14:conditionalFormatting>
        <x14:conditionalFormatting xmlns:xm="http://schemas.microsoft.com/office/excel/2006/main">
          <x14:cfRule type="expression" priority="65" id="{76BAA767-9E75-4FA8-845A-803C50D1BCF3}">
            <xm:f>OR(DATA!$B$267=definitions!$B$11,DATA!$B$267=definitions!$B$13)</xm:f>
            <x14:dxf>
              <fill>
                <gradientFill degree="270">
                  <stop position="0">
                    <color theme="0"/>
                  </stop>
                  <stop position="1">
                    <color rgb="FFFF0000"/>
                  </stop>
                </gradientFill>
              </fill>
            </x14:dxf>
          </x14:cfRule>
          <x14:cfRule type="expression" priority="66" id="{62CB4387-1595-4E26-BB89-CDB81746C4EB}">
            <xm:f>OR(DATA!$B$267=definitions!$B$11,DATA!$B$267=definitions!$B$13)</xm:f>
            <x14:dxf>
              <fill>
                <gradientFill degree="270">
                  <stop position="0">
                    <color theme="0"/>
                  </stop>
                  <stop position="1">
                    <color rgb="FFFFFF00"/>
                  </stop>
                </gradientFill>
              </fill>
            </x14:dxf>
          </x14:cfRule>
          <xm:sqref>M37:W37</xm:sqref>
        </x14:conditionalFormatting>
        <x14:conditionalFormatting xmlns:xm="http://schemas.microsoft.com/office/excel/2006/main">
          <x14:cfRule type="expression" priority="63" id="{B9377021-1B13-445A-B66B-83ADE7B54DF6}">
            <xm:f>OR(DATA!$B$288=definitions!$B$11,DATA!$B$288=definitions!$B$13)</xm:f>
            <x14:dxf>
              <fill>
                <gradientFill degree="270">
                  <stop position="0">
                    <color theme="0"/>
                  </stop>
                  <stop position="1">
                    <color rgb="FFFF0000"/>
                  </stop>
                </gradientFill>
              </fill>
            </x14:dxf>
          </x14:cfRule>
          <x14:cfRule type="expression" priority="64" id="{4EDF4B23-8834-4EAC-8B24-71A326B4442D}">
            <xm:f>OR(DATA!$B$288=definitions!$B$11,DATA!$B$288=definitions!$B$13)</xm:f>
            <x14:dxf>
              <fill>
                <gradientFill degree="270">
                  <stop position="0">
                    <color theme="0"/>
                  </stop>
                  <stop position="1">
                    <color rgb="FFFFFF00"/>
                  </stop>
                </gradientFill>
              </fill>
            </x14:dxf>
          </x14:cfRule>
          <xm:sqref>M38:W38</xm:sqref>
        </x14:conditionalFormatting>
        <x14:conditionalFormatting xmlns:xm="http://schemas.microsoft.com/office/excel/2006/main">
          <x14:cfRule type="expression" priority="61" id="{C9D20C50-10E0-4C77-937F-276F04FF20E6}">
            <xm:f>OR(DATA!$B$316=definitions!$B$11,DATA!$B$316=definitions!$B$13)</xm:f>
            <x14:dxf>
              <fill>
                <gradientFill degree="270">
                  <stop position="0">
                    <color theme="0"/>
                  </stop>
                  <stop position="1">
                    <color rgb="FFFF0000"/>
                  </stop>
                </gradientFill>
              </fill>
            </x14:dxf>
          </x14:cfRule>
          <x14:cfRule type="expression" priority="62" id="{4935D9EF-6CBA-49BB-B22D-8A9EB2D5A6A5}">
            <xm:f>OR(DATA!$B$316=definitions!$B$11,DATA!$B$316=definitions!$B$13)</xm:f>
            <x14:dxf>
              <fill>
                <gradientFill degree="270">
                  <stop position="0">
                    <color theme="0"/>
                  </stop>
                  <stop position="1">
                    <color rgb="FFFFFF00"/>
                  </stop>
                </gradientFill>
              </fill>
            </x14:dxf>
          </x14:cfRule>
          <xm:sqref>M40:W40</xm:sqref>
        </x14:conditionalFormatting>
        <x14:conditionalFormatting xmlns:xm="http://schemas.microsoft.com/office/excel/2006/main">
          <x14:cfRule type="expression" priority="59" id="{0CCAE0D7-AFCF-45A5-B0B2-DA1615DAAF2B}">
            <xm:f>OR(DATA!$B$334=definitions!$B$11,DATA!$B$334=definitions!$B$13)</xm:f>
            <x14:dxf>
              <fill>
                <gradientFill degree="270">
                  <stop position="0">
                    <color theme="0"/>
                  </stop>
                  <stop position="1">
                    <color rgb="FFFF0000"/>
                  </stop>
                </gradientFill>
              </fill>
            </x14:dxf>
          </x14:cfRule>
          <x14:cfRule type="expression" priority="60" id="{20D46113-6493-40FD-82DE-3BE2ADC11B42}">
            <xm:f>OR(DATA!$B$334=definitions!$B$11,DATA!$B$334=definitions!$B$13)</xm:f>
            <x14:dxf>
              <fill>
                <gradientFill degree="270">
                  <stop position="0">
                    <color theme="0"/>
                  </stop>
                  <stop position="1">
                    <color rgb="FFFFFF00"/>
                  </stop>
                </gradientFill>
              </fill>
            </x14:dxf>
          </x14:cfRule>
          <xm:sqref>M41:W41</xm:sqref>
        </x14:conditionalFormatting>
        <x14:conditionalFormatting xmlns:xm="http://schemas.microsoft.com/office/excel/2006/main">
          <x14:cfRule type="expression" priority="57" id="{BBB8BC00-9790-45A6-A261-F431B1D29AF4}">
            <xm:f>OR(DATA!$B$360=definitions!$B$11,DATA!$B$360=definitions!$B$13)</xm:f>
            <x14:dxf>
              <fill>
                <gradientFill degree="270">
                  <stop position="0">
                    <color theme="0"/>
                  </stop>
                  <stop position="1">
                    <color rgb="FFFF0000"/>
                  </stop>
                </gradientFill>
              </fill>
            </x14:dxf>
          </x14:cfRule>
          <x14:cfRule type="expression" priority="58" id="{E1926CFF-BB16-47FE-A8F5-3FCF3541FB5C}">
            <xm:f>OR(DATA!$B$360=definitions!$B$11,DATA!$B$360=definitions!$B$13)</xm:f>
            <x14:dxf>
              <fill>
                <gradientFill degree="270">
                  <stop position="0">
                    <color theme="0"/>
                  </stop>
                  <stop position="1">
                    <color rgb="FFFFFF00"/>
                  </stop>
                </gradientFill>
              </fill>
            </x14:dxf>
          </x14:cfRule>
          <xm:sqref>M42:W42</xm:sqref>
        </x14:conditionalFormatting>
        <x14:conditionalFormatting xmlns:xm="http://schemas.microsoft.com/office/excel/2006/main">
          <x14:cfRule type="expression" priority="55" id="{68F5BA47-2049-4EF9-93C7-38E73DBC0776}">
            <xm:f>OR(DATA!$B$381=definitions!$B$11,DATA!$B$381=definitions!$B$13)</xm:f>
            <x14:dxf>
              <fill>
                <gradientFill degree="270">
                  <stop position="0">
                    <color theme="0"/>
                  </stop>
                  <stop position="1">
                    <color rgb="FFFF0000"/>
                  </stop>
                </gradientFill>
              </fill>
            </x14:dxf>
          </x14:cfRule>
          <x14:cfRule type="expression" priority="56" id="{DFA066AC-3822-4066-9906-66BD1DDA1BD4}">
            <xm:f>OR(DATA!$B$381=definitions!$B$11,DATA!$B$381=definitions!$B$13)</xm:f>
            <x14:dxf>
              <fill>
                <gradientFill degree="270">
                  <stop position="0">
                    <color theme="0"/>
                  </stop>
                  <stop position="1">
                    <color rgb="FFFFFF00"/>
                  </stop>
                </gradientFill>
              </fill>
            </x14:dxf>
          </x14:cfRule>
          <xm:sqref>M43:W43</xm:sqref>
        </x14:conditionalFormatting>
        <x14:conditionalFormatting xmlns:xm="http://schemas.microsoft.com/office/excel/2006/main">
          <x14:cfRule type="expression" priority="53" id="{A6F753B4-C4DD-4128-9B59-086C23EA1870}">
            <xm:f>OR(DATA!$B$407=definitions!$B$11,DATA!$B$407=definitions!$B$13)</xm:f>
            <x14:dxf>
              <fill>
                <gradientFill degree="270">
                  <stop position="0">
                    <color theme="0"/>
                  </stop>
                  <stop position="1">
                    <color rgb="FFFF0000"/>
                  </stop>
                </gradientFill>
              </fill>
            </x14:dxf>
          </x14:cfRule>
          <x14:cfRule type="expression" priority="54" id="{7B9A21C2-3EEA-4C90-B798-76E8B7B1DB66}">
            <xm:f>OR(DATA!$B$407=definitions!$B$11,DATA!$B$407=definitions!$B$13)</xm:f>
            <x14:dxf>
              <fill>
                <gradientFill degree="270">
                  <stop position="0">
                    <color theme="0"/>
                  </stop>
                  <stop position="1">
                    <color rgb="FFFFFF00"/>
                  </stop>
                </gradientFill>
              </fill>
            </x14:dxf>
          </x14:cfRule>
          <xm:sqref>M45:W45</xm:sqref>
        </x14:conditionalFormatting>
        <x14:conditionalFormatting xmlns:xm="http://schemas.microsoft.com/office/excel/2006/main">
          <x14:cfRule type="expression" priority="51" id="{3C345720-0985-4E5E-BC45-D47A86DAC0B6}">
            <xm:f>OR(DATA!$B$432=definitions!$B$11,DATA!$B$432=definitions!$B$13)</xm:f>
            <x14:dxf>
              <fill>
                <gradientFill degree="270">
                  <stop position="0">
                    <color theme="0"/>
                  </stop>
                  <stop position="1">
                    <color rgb="FFFF0000"/>
                  </stop>
                </gradientFill>
              </fill>
            </x14:dxf>
          </x14:cfRule>
          <x14:cfRule type="expression" priority="52" id="{520243AE-5A4D-4106-A120-B60EA6154A78}">
            <xm:f>OR(DATA!$B$432=definitions!$B$11,DATA!$B$432=definitions!$B$13)</xm:f>
            <x14:dxf>
              <fill>
                <gradientFill degree="270">
                  <stop position="0">
                    <color theme="0"/>
                  </stop>
                  <stop position="1">
                    <color rgb="FFFFFF00"/>
                  </stop>
                </gradientFill>
              </fill>
            </x14:dxf>
          </x14:cfRule>
          <xm:sqref>M46:W46</xm:sqref>
        </x14:conditionalFormatting>
        <x14:conditionalFormatting xmlns:xm="http://schemas.microsoft.com/office/excel/2006/main">
          <x14:cfRule type="expression" priority="49" id="{4128FB37-0FE0-4019-B720-77880535B07C}">
            <xm:f>OR(DATA!$B$455=definitions!$B$11,DATA!$B$455=definitions!$B$13)</xm:f>
            <x14:dxf>
              <fill>
                <gradientFill degree="270">
                  <stop position="0">
                    <color theme="0"/>
                  </stop>
                  <stop position="1">
                    <color rgb="FFFF0000"/>
                  </stop>
                </gradientFill>
              </fill>
            </x14:dxf>
          </x14:cfRule>
          <x14:cfRule type="expression" priority="50" id="{9D48F006-13C3-45E9-ABB5-028B54C09FDD}">
            <xm:f>OR(DATA!$B$455=definitions!$B$11,DATA!$B$455=definitions!$B$13)</xm:f>
            <x14:dxf>
              <fill>
                <gradientFill degree="270">
                  <stop position="0">
                    <color theme="0"/>
                  </stop>
                  <stop position="1">
                    <color rgb="FFFFFF00"/>
                  </stop>
                </gradientFill>
              </fill>
            </x14:dxf>
          </x14:cfRule>
          <xm:sqref>M47:W47</xm:sqref>
        </x14:conditionalFormatting>
        <x14:conditionalFormatting xmlns:xm="http://schemas.microsoft.com/office/excel/2006/main">
          <x14:cfRule type="expression" priority="47" id="{4C879D07-1C55-433B-840C-E5120FCBDBA1}">
            <xm:f>OR(DATA!$B$485=definitions!$B$11,DATA!$B$485=definitions!$B$13)</xm:f>
            <x14:dxf>
              <fill>
                <gradientFill degree="270">
                  <stop position="0">
                    <color theme="0"/>
                  </stop>
                  <stop position="1">
                    <color rgb="FFFF0000"/>
                  </stop>
                </gradientFill>
              </fill>
            </x14:dxf>
          </x14:cfRule>
          <x14:cfRule type="expression" priority="48" id="{2D77B084-74FE-442E-8260-9A601E3F0B2C}">
            <xm:f>OR(DATA!$B$485=definitions!$B$11,DATA!$B$485=definitions!$B$13)</xm:f>
            <x14:dxf>
              <fill>
                <gradientFill degree="270">
                  <stop position="0">
                    <color theme="0"/>
                  </stop>
                  <stop position="1">
                    <color rgb="FFFFFF00"/>
                  </stop>
                </gradientFill>
              </fill>
            </x14:dxf>
          </x14:cfRule>
          <xm:sqref>M49:W49</xm:sqref>
        </x14:conditionalFormatting>
        <x14:conditionalFormatting xmlns:xm="http://schemas.microsoft.com/office/excel/2006/main">
          <x14:cfRule type="expression" priority="45" id="{B82EB878-CF02-49C7-B915-1D5AB1319781}">
            <xm:f>OR(DATA!$B$504=definitions!$B$11,DATA!$B$504=definitions!$B$13)</xm:f>
            <x14:dxf>
              <fill>
                <gradientFill degree="270">
                  <stop position="0">
                    <color theme="0"/>
                  </stop>
                  <stop position="1">
                    <color rgb="FFFF0000"/>
                  </stop>
                </gradientFill>
              </fill>
            </x14:dxf>
          </x14:cfRule>
          <x14:cfRule type="expression" priority="46" id="{B29B0CC1-681F-45F1-AD5F-0102DB44123F}">
            <xm:f>OR(DATA!$B$504=definitions!$B$11,DATA!$B$504=definitions!$B$13)</xm:f>
            <x14:dxf>
              <fill>
                <gradientFill degree="270">
                  <stop position="0">
                    <color theme="0"/>
                  </stop>
                  <stop position="1">
                    <color rgb="FFFFFF00"/>
                  </stop>
                </gradientFill>
              </fill>
            </x14:dxf>
          </x14:cfRule>
          <xm:sqref>M50:W50</xm:sqref>
        </x14:conditionalFormatting>
        <x14:conditionalFormatting xmlns:xm="http://schemas.microsoft.com/office/excel/2006/main">
          <x14:cfRule type="expression" priority="43" id="{4C2B04A2-1E4C-41C4-9835-77ECC9E44727}">
            <xm:f>OR(DATA!$B$523=definitions!$B$11,DATA!$B$523=definitions!$B$13)</xm:f>
            <x14:dxf>
              <fill>
                <gradientFill degree="270">
                  <stop position="0">
                    <color theme="0"/>
                  </stop>
                  <stop position="1">
                    <color rgb="FFFF0000"/>
                  </stop>
                </gradientFill>
              </fill>
            </x14:dxf>
          </x14:cfRule>
          <x14:cfRule type="expression" priority="44" id="{6C118973-9E0B-4BE8-A5DE-EA675704648D}">
            <xm:f>OR(DATA!$B$523=definitions!$B$11,DATA!$B$523=definitions!$B$13)</xm:f>
            <x14:dxf>
              <fill>
                <gradientFill degree="270">
                  <stop position="0">
                    <color theme="0"/>
                  </stop>
                  <stop position="1">
                    <color rgb="FFFFFF00"/>
                  </stop>
                </gradientFill>
              </fill>
            </x14:dxf>
          </x14:cfRule>
          <xm:sqref>M51:W51</xm:sqref>
        </x14:conditionalFormatting>
        <x14:conditionalFormatting xmlns:xm="http://schemas.microsoft.com/office/excel/2006/main">
          <x14:cfRule type="expression" priority="41" id="{65D693D8-4F60-4759-B614-FF11802E9B4E}">
            <xm:f>OR(DATA!$B$543=definitions!$B$11,DATA!$B$543=definitions!$B$13)</xm:f>
            <x14:dxf>
              <fill>
                <gradientFill degree="270">
                  <stop position="0">
                    <color theme="0"/>
                  </stop>
                  <stop position="1">
                    <color rgb="FFFF0000"/>
                  </stop>
                </gradientFill>
              </fill>
            </x14:dxf>
          </x14:cfRule>
          <x14:cfRule type="expression" priority="42" id="{6AA3F5CD-4342-4C4D-844F-DDDC8C13F72A}">
            <xm:f>OR(DATA!$B$543=definitions!$B$11,DATA!$B$543=definitions!$B$13)</xm:f>
            <x14:dxf>
              <fill>
                <gradientFill degree="270">
                  <stop position="0">
                    <color theme="0"/>
                  </stop>
                  <stop position="1">
                    <color rgb="FFFFFF00"/>
                  </stop>
                </gradientFill>
              </fill>
            </x14:dxf>
          </x14:cfRule>
          <xm:sqref>M52:W52</xm:sqref>
        </x14:conditionalFormatting>
        <x14:conditionalFormatting xmlns:xm="http://schemas.microsoft.com/office/excel/2006/main">
          <x14:cfRule type="expression" priority="39" id="{29ED0102-049B-4F4D-AE2F-78AE8D2A849E}">
            <xm:f>OR(DATA!$B$565=definitions!$B$11,DATA!$B$565=definitions!$B$13)</xm:f>
            <x14:dxf>
              <fill>
                <gradientFill degree="270">
                  <stop position="0">
                    <color theme="0"/>
                  </stop>
                  <stop position="1">
                    <color rgb="FFFF0000"/>
                  </stop>
                </gradientFill>
              </fill>
            </x14:dxf>
          </x14:cfRule>
          <x14:cfRule type="expression" priority="40" id="{A2C8DDD7-0EEF-4332-8CC4-596017A8DEE9}">
            <xm:f>OR(DATA!$B$565=definitions!$B$11,DATA!$B$565=definitions!$B$13)</xm:f>
            <x14:dxf>
              <fill>
                <gradientFill degree="270">
                  <stop position="0">
                    <color theme="0"/>
                  </stop>
                  <stop position="1">
                    <color rgb="FFFFFF00"/>
                  </stop>
                </gradientFill>
              </fill>
            </x14:dxf>
          </x14:cfRule>
          <xm:sqref>M53:W53</xm:sqref>
        </x14:conditionalFormatting>
        <x14:conditionalFormatting xmlns:xm="http://schemas.microsoft.com/office/excel/2006/main">
          <x14:cfRule type="expression" priority="37" id="{AAC11B51-B3C0-497B-9D24-0895F39F09BA}">
            <xm:f>OR(DATA!$B$585=definitions!$B$11,DATA!$B$585=definitions!$B$13)</xm:f>
            <x14:dxf>
              <fill>
                <gradientFill degree="270">
                  <stop position="0">
                    <color theme="0"/>
                  </stop>
                  <stop position="1">
                    <color rgb="FFFF0000"/>
                  </stop>
                </gradientFill>
              </fill>
            </x14:dxf>
          </x14:cfRule>
          <x14:cfRule type="expression" priority="38" id="{68E5DAD8-8357-4CAE-A8FC-5F7001CD0C62}">
            <xm:f>OR(DATA!$B$585=definitions!$B$11,DATA!$B$585=definitions!$B$13)</xm:f>
            <x14:dxf>
              <fill>
                <gradientFill degree="270">
                  <stop position="0">
                    <color theme="0"/>
                  </stop>
                  <stop position="1">
                    <color rgb="FFFFFF00"/>
                  </stop>
                </gradientFill>
              </fill>
            </x14:dxf>
          </x14:cfRule>
          <xm:sqref>M54:W54</xm:sqref>
        </x14:conditionalFormatting>
        <x14:conditionalFormatting xmlns:xm="http://schemas.microsoft.com/office/excel/2006/main">
          <x14:cfRule type="expression" priority="35" id="{87857DB1-E001-479B-9369-2D1759696A27}">
            <xm:f>OR(DATA!$B$608=definitions!$B$11,DATA!$B$608=definitions!$B$13)</xm:f>
            <x14:dxf>
              <fill>
                <gradientFill degree="270">
                  <stop position="0">
                    <color theme="0"/>
                  </stop>
                  <stop position="1">
                    <color rgb="FFFF0000"/>
                  </stop>
                </gradientFill>
              </fill>
            </x14:dxf>
          </x14:cfRule>
          <x14:cfRule type="expression" priority="36" id="{F16E831F-0D7E-4B22-9160-074391B3E4E2}">
            <xm:f>OR(DATA!$B$608=definitions!$B$11,DATA!$B$608=definitions!$B$13)</xm:f>
            <x14:dxf>
              <fill>
                <gradientFill degree="270">
                  <stop position="0">
                    <color theme="0"/>
                  </stop>
                  <stop position="1">
                    <color rgb="FFFFFF00"/>
                  </stop>
                </gradientFill>
              </fill>
            </x14:dxf>
          </x14:cfRule>
          <xm:sqref>M56:W56</xm:sqref>
        </x14:conditionalFormatting>
        <x14:conditionalFormatting xmlns:xm="http://schemas.microsoft.com/office/excel/2006/main">
          <x14:cfRule type="expression" priority="33" id="{6E2D8446-C2F0-482D-A862-751FF0903ACC}">
            <xm:f>OR(DATA!$B$628=definitions!$B$11,DATA!$B$628=definitions!$B$13)</xm:f>
            <x14:dxf>
              <fill>
                <gradientFill degree="270">
                  <stop position="0">
                    <color theme="0"/>
                  </stop>
                  <stop position="1">
                    <color rgb="FFFF0000"/>
                  </stop>
                </gradientFill>
              </fill>
            </x14:dxf>
          </x14:cfRule>
          <x14:cfRule type="expression" priority="34" id="{CCE330C7-F8A5-44E8-A544-80C0C5533916}">
            <xm:f>OR(DATA!$B$628=definitions!$B$11,DATA!$B$628=definitions!$B$13)</xm:f>
            <x14:dxf>
              <fill>
                <gradientFill degree="270">
                  <stop position="0">
                    <color theme="0"/>
                  </stop>
                  <stop position="1">
                    <color rgb="FFFFFF00"/>
                  </stop>
                </gradientFill>
              </fill>
            </x14:dxf>
          </x14:cfRule>
          <xm:sqref>M57:W57</xm:sqref>
        </x14:conditionalFormatting>
        <x14:conditionalFormatting xmlns:xm="http://schemas.microsoft.com/office/excel/2006/main">
          <x14:cfRule type="expression" priority="31" id="{EC93BFB3-04E3-40CF-921F-DD2D1D958271}">
            <xm:f>OR(DATA!$B$648=definitions!$B$11,DATA!$B$648=definitions!$B$13)</xm:f>
            <x14:dxf>
              <fill>
                <gradientFill degree="270">
                  <stop position="0">
                    <color theme="0"/>
                  </stop>
                  <stop position="1">
                    <color rgb="FFFF0000"/>
                  </stop>
                </gradientFill>
              </fill>
            </x14:dxf>
          </x14:cfRule>
          <x14:cfRule type="expression" priority="32" id="{37240686-E2DE-4211-B5CC-D98D0E378CE8}">
            <xm:f>OR(DATA!$B$648=definitions!$B$11,DATA!$B$648=definitions!$B$13)</xm:f>
            <x14:dxf>
              <fill>
                <gradientFill degree="270">
                  <stop position="0">
                    <color theme="0"/>
                  </stop>
                  <stop position="1">
                    <color rgb="FFFFFF00"/>
                  </stop>
                </gradientFill>
              </fill>
            </x14:dxf>
          </x14:cfRule>
          <xm:sqref>M58:W58</xm:sqref>
        </x14:conditionalFormatting>
        <x14:conditionalFormatting xmlns:xm="http://schemas.microsoft.com/office/excel/2006/main">
          <x14:cfRule type="expression" priority="28" id="{03291BB5-9D5E-48E2-A275-7024B1B5B8C3}">
            <xm:f>definitions!$E$7=3</xm:f>
            <x14:dxf>
              <font>
                <color rgb="FFFF0000"/>
              </font>
              <fill>
                <patternFill>
                  <bgColor theme="0" tint="-0.24994659260841701"/>
                </patternFill>
              </fill>
            </x14:dxf>
          </x14:cfRule>
          <xm:sqref>N63:O68</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00B050"/>
  </sheetPr>
  <dimension ref="A1:Q110"/>
  <sheetViews>
    <sheetView showGridLines="0" showRowColHeaders="0" workbookViewId="0">
      <selection activeCell="A46" sqref="A46:F48"/>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17" width="11" style="8"/>
    <col min="18" max="16384" width="11" style="9"/>
  </cols>
  <sheetData>
    <row r="1" spans="1:17" ht="39" customHeight="1" thickBot="1" x14ac:dyDescent="0.3">
      <c r="A1" s="818" t="s">
        <v>2505</v>
      </c>
      <c r="B1" s="819"/>
      <c r="C1" s="819"/>
      <c r="D1" s="819"/>
      <c r="E1" s="819"/>
      <c r="F1" s="819"/>
      <c r="G1" s="819"/>
      <c r="H1" s="819"/>
      <c r="I1" s="819"/>
      <c r="J1" s="820"/>
      <c r="L1" s="10"/>
      <c r="M1" s="10"/>
      <c r="N1" s="10"/>
      <c r="O1" s="10"/>
      <c r="P1" s="10"/>
      <c r="Q1" s="10"/>
    </row>
    <row r="2" spans="1:17" ht="17.25" customHeight="1" thickBot="1" x14ac:dyDescent="0.3">
      <c r="A2" s="146"/>
      <c r="B2" s="127" t="s">
        <v>1979</v>
      </c>
      <c r="C2" s="801" t="s">
        <v>1974</v>
      </c>
      <c r="D2" s="802"/>
      <c r="E2" s="803" t="s">
        <v>1975</v>
      </c>
      <c r="F2" s="802"/>
      <c r="G2" s="803" t="s">
        <v>1976</v>
      </c>
      <c r="H2" s="802"/>
      <c r="I2" s="803" t="s">
        <v>520</v>
      </c>
      <c r="J2" s="802"/>
      <c r="L2" s="10"/>
      <c r="M2" s="10"/>
      <c r="N2" s="10"/>
      <c r="O2" s="10"/>
      <c r="P2" s="10"/>
      <c r="Q2" s="10"/>
    </row>
    <row r="3" spans="1:17" ht="42" customHeight="1" thickBot="1" x14ac:dyDescent="0.3">
      <c r="A3" s="808" t="s">
        <v>3305</v>
      </c>
      <c r="B3" s="809"/>
      <c r="C3" s="809"/>
      <c r="D3" s="809"/>
      <c r="E3" s="809"/>
      <c r="F3" s="809"/>
      <c r="G3" s="809"/>
      <c r="H3" s="809"/>
      <c r="I3" s="809"/>
      <c r="J3" s="810"/>
      <c r="L3" s="10"/>
      <c r="M3" s="10"/>
      <c r="N3" s="10"/>
      <c r="O3" s="10"/>
      <c r="P3" s="10"/>
      <c r="Q3" s="10"/>
    </row>
    <row r="4" spans="1:17" ht="15.75" customHeight="1" x14ac:dyDescent="0.25">
      <c r="A4" s="789"/>
      <c r="B4" s="790"/>
      <c r="C4" s="791" t="str">
        <f>DATA!E74</f>
        <v>…and</v>
      </c>
      <c r="D4" s="792"/>
      <c r="E4" s="791" t="str">
        <f>DATA!E78</f>
        <v>. . . and</v>
      </c>
      <c r="F4" s="792"/>
      <c r="G4" s="793" t="str">
        <f>DATA!E86</f>
        <v>. . . and</v>
      </c>
      <c r="H4" s="794"/>
      <c r="I4" s="774" t="str">
        <f>DATA!E90</f>
        <v>. . . and</v>
      </c>
      <c r="J4" s="775"/>
      <c r="L4" s="10"/>
      <c r="M4" s="10"/>
      <c r="N4" s="10"/>
      <c r="O4" s="10"/>
      <c r="P4" s="10"/>
      <c r="Q4" s="10"/>
    </row>
    <row r="5" spans="1:17" s="22" customFormat="1" ht="52.5" customHeight="1" x14ac:dyDescent="0.25">
      <c r="A5" s="780" t="str">
        <f>DATA!E68</f>
        <v>THE PRINCIPAL ensures that the vision, mission, values, beliefs and goals of school are:</v>
      </c>
      <c r="B5" s="781"/>
      <c r="C5" s="780" t="str">
        <f>DATA!E75</f>
        <v>THE PRINCIPAL ensures that the school’s vision, mission, and strategic goals are:</v>
      </c>
      <c r="D5" s="781"/>
      <c r="E5" s="780" t="str">
        <f>DATA!E79</f>
        <v>THE PRINCIPAL collaboratively establishes strategic goals that are:</v>
      </c>
      <c r="F5" s="781"/>
      <c r="G5" s="780" t="str">
        <f>DATA!E87</f>
        <v xml:space="preserve">SCHOOL STAFF MEMBERS: </v>
      </c>
      <c r="H5" s="783"/>
      <c r="I5" s="780" t="str">
        <f>DATA!E91</f>
        <v xml:space="preserve">SCHOOL STAFF AND OTHER STAKEHOLDERS: </v>
      </c>
      <c r="J5" s="783"/>
      <c r="L5" s="23"/>
      <c r="M5" s="23"/>
      <c r="N5" s="23"/>
      <c r="O5" s="23"/>
      <c r="P5" s="23"/>
      <c r="Q5" s="23"/>
    </row>
    <row r="6" spans="1:17" ht="80.25" customHeight="1" x14ac:dyDescent="0.25">
      <c r="A6" s="76"/>
      <c r="B6" s="124" t="str">
        <f>DATA!E69</f>
        <v>Familiar to staff and other stakeholders.</v>
      </c>
      <c r="C6" s="125"/>
      <c r="D6" s="120" t="str">
        <f>DATA!E76</f>
        <v>Part of routine school communications with staff and other stakeholders.</v>
      </c>
      <c r="E6" s="69"/>
      <c r="F6" s="120" t="str">
        <f>DATA!E80</f>
        <v>Focused on student achievement.</v>
      </c>
      <c r="G6" s="69"/>
      <c r="H6" s="120" t="str">
        <f>DATA!E88</f>
        <v xml:space="preserve">Incorporate strategic goals into their instructional plans. </v>
      </c>
      <c r="I6" s="69"/>
      <c r="J6" s="120" t="str">
        <f>DATA!E92</f>
        <v>Collaboratively implement strategies to address the school's vision, msission, and strategic goals.</v>
      </c>
      <c r="L6" s="10"/>
      <c r="M6" s="10"/>
      <c r="N6" s="10"/>
      <c r="O6" s="10"/>
      <c r="P6" s="10"/>
      <c r="Q6" s="10"/>
    </row>
    <row r="7" spans="1:17" ht="63.75" customHeight="1" x14ac:dyDescent="0.25">
      <c r="A7" s="76"/>
      <c r="B7" s="124" t="str">
        <f>DATA!E70</f>
        <v>Developed through a collaborative process including staff and other stakeholder groups.</v>
      </c>
      <c r="C7" s="126"/>
      <c r="D7" s="120" t="str">
        <f>DATA!E77</f>
        <v>Integrated into school programs.</v>
      </c>
      <c r="E7" s="69"/>
      <c r="F7" s="120" t="str">
        <f>DATA!E81</f>
        <v xml:space="preserve">Based on the analysis of multiple sources of information. </v>
      </c>
      <c r="G7" s="69"/>
      <c r="H7" s="120" t="str">
        <f>DATA!E89</f>
        <v>Identify and address barriers to achieving the school's vision, mission and goals.</v>
      </c>
      <c r="L7" s="10"/>
      <c r="M7" s="10"/>
      <c r="N7" s="10"/>
      <c r="O7" s="10"/>
      <c r="P7" s="10"/>
      <c r="Q7" s="10"/>
    </row>
    <row r="8" spans="1:17" ht="69" customHeight="1" x14ac:dyDescent="0.25">
      <c r="A8" s="76"/>
      <c r="B8" s="124" t="str">
        <f>DATA!E71</f>
        <v>Routinely updated.</v>
      </c>
      <c r="C8" s="126"/>
      <c r="D8" s="120"/>
      <c r="E8" s="69"/>
      <c r="F8" s="120" t="str">
        <f>DATA!E82</f>
        <v>Aligned with district priorities.</v>
      </c>
      <c r="G8" s="69"/>
      <c r="H8" s="120"/>
      <c r="I8" s="70"/>
      <c r="J8" s="120" t="str">
        <f>DATA!E93</f>
        <v>Assume leadership roles in updating the school’s vision, mission, and strategic goals.</v>
      </c>
      <c r="L8" s="10"/>
      <c r="M8" s="10"/>
      <c r="N8" s="10"/>
      <c r="O8" s="10"/>
      <c r="P8" s="10"/>
      <c r="Q8" s="10"/>
    </row>
    <row r="9" spans="1:17" ht="28.5" customHeight="1" x14ac:dyDescent="0.25">
      <c r="A9" s="76"/>
      <c r="B9" s="124"/>
      <c r="C9" s="126"/>
      <c r="D9" s="120"/>
      <c r="E9" s="69"/>
      <c r="F9" s="120" t="str">
        <f>DATA!E83</f>
        <v>Measurable.</v>
      </c>
      <c r="G9" s="69"/>
      <c r="H9" s="120"/>
      <c r="I9" s="69"/>
      <c r="J9" s="120"/>
      <c r="L9" s="10"/>
      <c r="M9" s="10"/>
      <c r="N9" s="10"/>
      <c r="O9" s="10"/>
      <c r="P9" s="10"/>
      <c r="Q9" s="10"/>
    </row>
    <row r="10" spans="1:17" ht="23.25" customHeight="1" x14ac:dyDescent="0.25">
      <c r="A10" s="76"/>
      <c r="B10" s="124"/>
      <c r="C10" s="126"/>
      <c r="D10" s="147"/>
      <c r="E10" s="69"/>
      <c r="F10" s="120" t="str">
        <f>DATA!E84</f>
        <v>Rigorous.</v>
      </c>
      <c r="G10" s="69"/>
      <c r="H10" s="120"/>
      <c r="I10" s="69"/>
      <c r="J10" s="147"/>
      <c r="L10" s="10"/>
      <c r="M10" s="10"/>
      <c r="N10" s="10"/>
      <c r="O10" s="10"/>
      <c r="P10" s="10"/>
      <c r="Q10" s="10"/>
    </row>
    <row r="11" spans="1:17" ht="33" customHeight="1" thickBot="1" x14ac:dyDescent="0.3">
      <c r="A11" s="76"/>
      <c r="B11" s="124"/>
      <c r="C11" s="173"/>
      <c r="D11" s="147"/>
      <c r="E11" s="69"/>
      <c r="F11" s="171" t="str">
        <f>DATA!E85</f>
        <v>Concrete.</v>
      </c>
      <c r="G11" s="69"/>
      <c r="H11" s="171"/>
      <c r="I11" s="184"/>
      <c r="J11" s="185" t="str">
        <f>definitions!$B$21</f>
        <v>Click here to revisit element</v>
      </c>
      <c r="L11" s="10"/>
      <c r="M11" s="10"/>
      <c r="N11" s="10"/>
      <c r="O11" s="10"/>
      <c r="P11" s="10"/>
      <c r="Q11" s="10"/>
    </row>
    <row r="12" spans="1:17" ht="19.5" customHeight="1" x14ac:dyDescent="0.25">
      <c r="A12" s="182"/>
      <c r="B12" s="786" t="str">
        <f>definitions!$B$26</f>
        <v>No Basic practices apply</v>
      </c>
      <c r="C12" s="131"/>
      <c r="D12" s="71"/>
      <c r="E12" s="79"/>
      <c r="F12" s="120"/>
      <c r="G12" s="79"/>
      <c r="H12" s="71"/>
      <c r="I12" s="776" t="str">
        <f>DATA!B95</f>
        <v>Blank Form</v>
      </c>
      <c r="J12" s="795"/>
      <c r="L12" s="788" t="str">
        <f>IF(I12=definitions!$B$11,definitions!$B$16,IF(definitions!$B$31=TRUE,definitions!$B$22,IF(I12=definitions!$B$13,definitions!$B$18,definitions!$B$20)))</f>
        <v>No Professional Practices have been selected.</v>
      </c>
      <c r="M12" s="788"/>
      <c r="N12" s="788"/>
      <c r="O12" s="788"/>
      <c r="P12" s="788"/>
      <c r="Q12" s="10"/>
    </row>
    <row r="13" spans="1:17" ht="15" customHeight="1" x14ac:dyDescent="0.25">
      <c r="A13" s="183"/>
      <c r="B13" s="787"/>
      <c r="C13" s="131"/>
      <c r="D13" s="71"/>
      <c r="E13" s="79"/>
      <c r="F13" s="120"/>
      <c r="G13" s="79"/>
      <c r="H13" s="80"/>
      <c r="I13" s="796"/>
      <c r="J13" s="797"/>
      <c r="L13" s="788"/>
      <c r="M13" s="788"/>
      <c r="N13" s="788"/>
      <c r="O13" s="788"/>
      <c r="P13" s="788"/>
      <c r="Q13" s="10"/>
    </row>
    <row r="14" spans="1:17" ht="42" customHeight="1" thickBot="1" x14ac:dyDescent="0.3">
      <c r="A14" s="798" t="str">
        <f>A1</f>
        <v>Standard I:  Principals Demonstrate Strategic Leadership</v>
      </c>
      <c r="B14" s="799"/>
      <c r="C14" s="799"/>
      <c r="D14" s="799"/>
      <c r="E14" s="799"/>
      <c r="F14" s="799"/>
      <c r="G14" s="799"/>
      <c r="H14" s="799"/>
      <c r="I14" s="799"/>
      <c r="J14" s="800"/>
      <c r="L14" s="10"/>
      <c r="M14" s="10"/>
      <c r="N14" s="10"/>
      <c r="O14" s="10"/>
      <c r="P14" s="10"/>
      <c r="Q14" s="10"/>
    </row>
    <row r="15" spans="1:17" ht="15.95" customHeight="1" thickBot="1" x14ac:dyDescent="0.3">
      <c r="A15" s="146"/>
      <c r="B15" s="127" t="s">
        <v>1979</v>
      </c>
      <c r="C15" s="801" t="s">
        <v>1974</v>
      </c>
      <c r="D15" s="802"/>
      <c r="E15" s="803" t="s">
        <v>1975</v>
      </c>
      <c r="F15" s="802"/>
      <c r="G15" s="803" t="s">
        <v>1976</v>
      </c>
      <c r="H15" s="802"/>
      <c r="I15" s="803" t="s">
        <v>520</v>
      </c>
      <c r="J15" s="802"/>
      <c r="L15" s="10"/>
      <c r="M15" s="10"/>
      <c r="N15" s="10"/>
      <c r="O15" s="10"/>
      <c r="P15" s="10"/>
      <c r="Q15" s="10"/>
    </row>
    <row r="16" spans="1:17" ht="27.75" customHeight="1" thickBot="1" x14ac:dyDescent="0.3">
      <c r="A16" s="808" t="s">
        <v>3306</v>
      </c>
      <c r="B16" s="809"/>
      <c r="C16" s="809"/>
      <c r="D16" s="809"/>
      <c r="E16" s="809"/>
      <c r="F16" s="809"/>
      <c r="G16" s="809"/>
      <c r="H16" s="809"/>
      <c r="I16" s="809"/>
      <c r="J16" s="810"/>
      <c r="L16" s="10"/>
      <c r="M16" s="10"/>
      <c r="N16" s="10"/>
      <c r="O16" s="10"/>
      <c r="P16" s="10"/>
      <c r="Q16" s="10"/>
    </row>
    <row r="17" spans="1:17" x14ac:dyDescent="0.25">
      <c r="A17" s="811"/>
      <c r="B17" s="812"/>
      <c r="C17" s="815" t="str">
        <f>DATA!E100</f>
        <v>. . . and</v>
      </c>
      <c r="D17" s="816"/>
      <c r="E17" s="774" t="str">
        <f>DATA!E105</f>
        <v>. . . and</v>
      </c>
      <c r="F17" s="775"/>
      <c r="G17" s="774" t="str">
        <f>DATA!E109</f>
        <v>. . . and</v>
      </c>
      <c r="H17" s="821"/>
      <c r="I17" s="774" t="str">
        <f>DATA!E113</f>
        <v>. . . and</v>
      </c>
      <c r="J17" s="775"/>
      <c r="L17" s="10"/>
      <c r="M17" s="10"/>
      <c r="N17" s="10"/>
      <c r="O17" s="10"/>
      <c r="P17" s="10"/>
      <c r="Q17" s="10"/>
    </row>
    <row r="18" spans="1:17" s="22" customFormat="1" ht="52.5" customHeight="1" x14ac:dyDescent="0.25">
      <c r="A18" s="780" t="str">
        <f>DATA!E96</f>
        <v>THE PRINCIPAL:</v>
      </c>
      <c r="B18" s="781"/>
      <c r="C18" s="782" t="str">
        <f>DATA!E101</f>
        <v>THE PRINCIPAL communicates effectively to staff and other stakeholders:</v>
      </c>
      <c r="D18" s="783"/>
      <c r="E18" s="780" t="str">
        <f>DATA!E106</f>
        <v>THE PRINCIPAL establishes clear and consistent processes and systems to:</v>
      </c>
      <c r="F18" s="783"/>
      <c r="G18" s="780" t="str">
        <f>DATA!E110</f>
        <v>SCHOOL STAFF MEMBERS AND OTHER STAKEHOLDERS:</v>
      </c>
      <c r="H18" s="781"/>
      <c r="I18" s="780" t="str">
        <f>DATA!E114</f>
        <v>SCHOOL STAFF MEMBERS:</v>
      </c>
      <c r="J18" s="783"/>
      <c r="L18" s="23"/>
      <c r="M18" s="23"/>
      <c r="N18" s="23"/>
      <c r="O18" s="23"/>
      <c r="P18" s="23"/>
      <c r="Q18" s="23"/>
    </row>
    <row r="19" spans="1:17" ht="53.25" customHeight="1" x14ac:dyDescent="0.25">
      <c r="A19" s="76"/>
      <c r="B19" s="124" t="str">
        <f>DATA!E97</f>
        <v>Implements systems and processes for planning and managing change.</v>
      </c>
      <c r="C19" s="126"/>
      <c r="D19" s="120" t="str">
        <f>DATA!E102</f>
        <v>Personal commitment to continuous school and district improvement.</v>
      </c>
      <c r="E19" s="90"/>
      <c r="F19" s="120" t="str">
        <f>DATA!E107</f>
        <v>Monitor progress toward achieving school goals and student outcomes.</v>
      </c>
      <c r="G19" s="90"/>
      <c r="H19" s="124" t="str">
        <f>DATA!E111</f>
        <v>Conscientiously implement the school plan.</v>
      </c>
      <c r="I19" s="70"/>
      <c r="J19" s="120" t="str">
        <f>DATA!E115</f>
        <v>Track student progress.</v>
      </c>
      <c r="L19" s="10"/>
      <c r="M19" s="10"/>
      <c r="N19" s="10"/>
      <c r="O19" s="10"/>
      <c r="P19" s="10"/>
      <c r="Q19" s="10"/>
    </row>
    <row r="20" spans="1:17" ht="36.75" customHeight="1" x14ac:dyDescent="0.25">
      <c r="A20" s="76"/>
      <c r="C20" s="126"/>
      <c r="D20" s="120" t="str">
        <f>DATA!E103</f>
        <v xml:space="preserve">Components of school’s plan. </v>
      </c>
      <c r="E20" s="90"/>
      <c r="F20" s="120"/>
      <c r="G20" s="90"/>
      <c r="I20" s="70"/>
      <c r="L20" s="10"/>
      <c r="M20" s="10"/>
      <c r="N20" s="10"/>
      <c r="O20" s="10"/>
      <c r="P20" s="10"/>
      <c r="Q20" s="10"/>
    </row>
    <row r="21" spans="1:17" ht="63.75" customHeight="1" x14ac:dyDescent="0.25">
      <c r="A21" s="76"/>
      <c r="B21" s="124" t="str">
        <f>DATA!E98</f>
        <v>Works collaboratively to develop the school plan.</v>
      </c>
      <c r="C21" s="126"/>
      <c r="D21" s="120" t="str">
        <f>DATA!E104</f>
        <v>Progress toward meeting school goals and outcomes.</v>
      </c>
      <c r="E21" s="90"/>
      <c r="F21" s="120" t="str">
        <f>DATA!E108</f>
        <v>Regularly revise school goals and outcomes based on progress monitoring data.</v>
      </c>
      <c r="G21" s="117"/>
      <c r="H21" s="124" t="str">
        <f>DATA!E112</f>
        <v xml:space="preserve">Address barriers to achieving school’s vision, mission, and strategic goals. </v>
      </c>
      <c r="I21" s="70"/>
      <c r="J21" s="120" t="str">
        <f>DATA!E116</f>
        <v>Collaboratively develop short-term and long-term plans to improve student outcomes.</v>
      </c>
      <c r="L21" s="10"/>
      <c r="M21" s="10"/>
      <c r="N21" s="10"/>
      <c r="O21" s="10"/>
      <c r="P21" s="10"/>
      <c r="Q21" s="10"/>
    </row>
    <row r="22" spans="1:17" ht="33" customHeight="1" thickBot="1" x14ac:dyDescent="0.3">
      <c r="A22" s="76"/>
      <c r="B22" s="124"/>
      <c r="C22" s="173"/>
      <c r="D22" s="171"/>
      <c r="E22" s="90"/>
      <c r="F22" s="171"/>
      <c r="G22" s="117"/>
      <c r="H22" s="124"/>
      <c r="I22" s="184"/>
      <c r="J22" s="185" t="str">
        <f>definitions!$B$21</f>
        <v>Click here to revisit element</v>
      </c>
      <c r="L22" s="10"/>
      <c r="M22" s="10"/>
      <c r="N22" s="10"/>
      <c r="O22" s="10"/>
      <c r="P22" s="10"/>
      <c r="Q22" s="10"/>
    </row>
    <row r="23" spans="1:17" ht="15" customHeight="1" x14ac:dyDescent="0.25">
      <c r="A23" s="182"/>
      <c r="B23" s="786" t="str">
        <f>definitions!$B$26</f>
        <v>No Basic practices apply</v>
      </c>
      <c r="C23" s="131"/>
      <c r="D23" s="71"/>
      <c r="E23" s="91"/>
      <c r="F23" s="81"/>
      <c r="G23" s="91"/>
      <c r="H23" s="88"/>
      <c r="I23" s="804" t="str">
        <f>DATA!B118</f>
        <v>Blank Form</v>
      </c>
      <c r="J23" s="805"/>
      <c r="L23" s="788" t="str">
        <f>IF(I23=definitions!$B$11,definitions!$B$16,IF(definitions!$B$32=TRUE,definitions!$B$22,IF(I23=definitions!$B$13,definitions!$B$18,definitions!$B$20)))</f>
        <v>No Professional Practices have been selected.</v>
      </c>
      <c r="M23" s="788"/>
      <c r="N23" s="788"/>
      <c r="O23" s="788"/>
      <c r="P23" s="788"/>
      <c r="Q23" s="10"/>
    </row>
    <row r="24" spans="1:17" ht="15" customHeight="1" thickBot="1" x14ac:dyDescent="0.3">
      <c r="A24" s="183"/>
      <c r="B24" s="787"/>
      <c r="C24" s="132"/>
      <c r="D24" s="82"/>
      <c r="E24" s="92"/>
      <c r="F24" s="86"/>
      <c r="G24" s="92"/>
      <c r="H24" s="89"/>
      <c r="I24" s="806"/>
      <c r="J24" s="807"/>
      <c r="L24" s="788"/>
      <c r="M24" s="788"/>
      <c r="N24" s="788"/>
      <c r="O24" s="788"/>
      <c r="P24" s="788"/>
      <c r="Q24" s="10"/>
    </row>
    <row r="25" spans="1:17" ht="45.75" customHeight="1" thickBot="1" x14ac:dyDescent="0.3">
      <c r="A25" s="764" t="str">
        <f>A1</f>
        <v>Standard I:  Principals Demonstrate Strategic Leadership</v>
      </c>
      <c r="B25" s="765"/>
      <c r="C25" s="765"/>
      <c r="D25" s="765"/>
      <c r="E25" s="765"/>
      <c r="F25" s="765"/>
      <c r="G25" s="765"/>
      <c r="H25" s="765"/>
      <c r="I25" s="765"/>
      <c r="J25" s="766"/>
      <c r="L25" s="10"/>
      <c r="M25" s="10"/>
      <c r="N25" s="10"/>
      <c r="O25" s="10"/>
      <c r="P25" s="10"/>
      <c r="Q25" s="10"/>
    </row>
    <row r="26" spans="1:17" ht="15.95" customHeight="1" thickBot="1" x14ac:dyDescent="0.3">
      <c r="A26" s="146"/>
      <c r="B26" s="127" t="s">
        <v>1979</v>
      </c>
      <c r="C26" s="144"/>
      <c r="D26" s="145" t="s">
        <v>1974</v>
      </c>
      <c r="E26" s="146"/>
      <c r="F26" s="148" t="s">
        <v>1975</v>
      </c>
      <c r="G26" s="146"/>
      <c r="H26" s="148" t="s">
        <v>1976</v>
      </c>
      <c r="I26" s="146"/>
      <c r="J26" s="145" t="s">
        <v>520</v>
      </c>
      <c r="L26" s="10"/>
      <c r="M26" s="10"/>
      <c r="N26" s="10"/>
      <c r="O26" s="10"/>
      <c r="P26" s="10"/>
      <c r="Q26" s="10"/>
    </row>
    <row r="27" spans="1:17" ht="30" customHeight="1" thickBot="1" x14ac:dyDescent="0.3">
      <c r="A27" s="808" t="s">
        <v>3307</v>
      </c>
      <c r="B27" s="809"/>
      <c r="C27" s="809"/>
      <c r="D27" s="809"/>
      <c r="E27" s="809"/>
      <c r="F27" s="809"/>
      <c r="G27" s="809"/>
      <c r="H27" s="809"/>
      <c r="I27" s="809"/>
      <c r="J27" s="810"/>
      <c r="L27" s="10"/>
      <c r="M27" s="10"/>
      <c r="N27" s="10"/>
      <c r="O27" s="10"/>
      <c r="P27" s="10"/>
      <c r="Q27" s="10"/>
    </row>
    <row r="28" spans="1:17" x14ac:dyDescent="0.25">
      <c r="A28" s="811"/>
      <c r="B28" s="812"/>
      <c r="C28" s="815" t="str">
        <f>DATA!E125</f>
        <v>. . . and</v>
      </c>
      <c r="D28" s="816"/>
      <c r="E28" s="774" t="str">
        <f>DATA!E129</f>
        <v>. . . and</v>
      </c>
      <c r="F28" s="775"/>
      <c r="G28" s="774" t="str">
        <f>DATA!E133</f>
        <v>. . . and</v>
      </c>
      <c r="H28" s="775"/>
      <c r="I28" s="774" t="str">
        <f>DATA!E138</f>
        <v>. . . and</v>
      </c>
      <c r="J28" s="775"/>
      <c r="L28" s="10"/>
      <c r="M28" s="10"/>
      <c r="N28" s="10"/>
      <c r="O28" s="10"/>
      <c r="P28" s="10"/>
      <c r="Q28" s="10"/>
    </row>
    <row r="29" spans="1:17" s="22" customFormat="1" ht="43.5" customHeight="1" x14ac:dyDescent="0.25">
      <c r="A29" s="780" t="str">
        <f>DATA!E119</f>
        <v>THE PRINCIPAL:</v>
      </c>
      <c r="B29" s="781"/>
      <c r="C29" s="782" t="str">
        <f>DATA!E126</f>
        <v>THE PRINCIPAL:</v>
      </c>
      <c r="D29" s="783"/>
      <c r="E29" s="780" t="str">
        <f>DATA!E130</f>
        <v>THE PRINCIPAL establishes clear and effective processes to:</v>
      </c>
      <c r="F29" s="783"/>
      <c r="G29" s="780" t="str">
        <f>DATA!E134</f>
        <v>SCHOOL STAFF MEMBERS:</v>
      </c>
      <c r="H29" s="783"/>
      <c r="I29" s="780" t="str">
        <f>DATA!E139</f>
        <v>SCHOOL STAFF MEMBERS:</v>
      </c>
      <c r="J29" s="783"/>
      <c r="L29" s="23"/>
      <c r="M29" s="23"/>
      <c r="N29" s="23"/>
      <c r="O29" s="23"/>
      <c r="P29" s="23"/>
      <c r="Q29" s="23"/>
    </row>
    <row r="30" spans="1:17" ht="69.75" customHeight="1" x14ac:dyDescent="0.25">
      <c r="A30" s="76"/>
      <c r="B30" s="124" t="str">
        <f>DATA!E120</f>
        <v>Acknowledges the importance of meaningful change.</v>
      </c>
      <c r="C30" s="126"/>
      <c r="D30" s="123" t="str">
        <f>DATA!E127</f>
        <v>Provides support for change efforts within the school.</v>
      </c>
      <c r="E30" s="69"/>
      <c r="F30" s="123" t="str">
        <f>DATA!E131</f>
        <v>Provide opportunities for all staff to engage in school change efforts.</v>
      </c>
      <c r="G30" s="69"/>
      <c r="H30" s="123" t="str">
        <f>DATA!E135</f>
        <v xml:space="preserve">Lead school planning efforts. </v>
      </c>
      <c r="I30" s="69"/>
      <c r="J30" s="123" t="str">
        <f>DATA!E140</f>
        <v>Lead school change efforts.</v>
      </c>
      <c r="L30" s="10"/>
      <c r="M30" s="10"/>
      <c r="N30" s="10"/>
      <c r="O30" s="10"/>
      <c r="P30" s="10"/>
      <c r="Q30" s="10"/>
    </row>
    <row r="31" spans="1:17" ht="52.5" customHeight="1" x14ac:dyDescent="0.25">
      <c r="A31" s="813" t="str">
        <f>DATA!E121</f>
        <v xml:space="preserve">Has processes in place for: </v>
      </c>
      <c r="B31" s="814"/>
      <c r="C31" s="126"/>
      <c r="D31" s="123" t="str">
        <f>DATA!E128</f>
        <v>Coaches others in leading change.</v>
      </c>
      <c r="E31" s="69"/>
      <c r="F31" s="123" t="str">
        <f>DATA!E132</f>
        <v>Manage change.</v>
      </c>
      <c r="G31" s="69"/>
      <c r="H31" s="123" t="str">
        <f>DATA!E136</f>
        <v>Implement approved school change strategies.</v>
      </c>
      <c r="I31" s="69"/>
      <c r="J31" s="123" t="str">
        <f>DATA!E141</f>
        <v>Set challenging student learning goals.</v>
      </c>
      <c r="L31" s="10"/>
      <c r="M31" s="10"/>
      <c r="N31" s="10"/>
      <c r="O31" s="10"/>
      <c r="P31" s="10"/>
      <c r="Q31" s="10"/>
    </row>
    <row r="32" spans="1:17" ht="51.75" customHeight="1" x14ac:dyDescent="0.25">
      <c r="A32" s="76"/>
      <c r="B32" s="124" t="str">
        <f>DATA!E122</f>
        <v xml:space="preserve"> Resource allocation.</v>
      </c>
      <c r="C32" s="126"/>
      <c r="D32" s="123"/>
      <c r="E32" s="69"/>
      <c r="F32" s="71"/>
      <c r="G32" s="69"/>
      <c r="H32" s="123" t="str">
        <f>DATA!E137</f>
        <v>Anticipate, identify and address barriers to positive change.</v>
      </c>
      <c r="I32" s="69"/>
      <c r="J32" s="71"/>
      <c r="L32" s="10"/>
      <c r="M32" s="10"/>
      <c r="N32" s="10"/>
      <c r="O32" s="10"/>
      <c r="P32" s="10"/>
      <c r="Q32" s="10"/>
    </row>
    <row r="33" spans="1:17" ht="33" customHeight="1" thickBot="1" x14ac:dyDescent="0.3">
      <c r="A33" s="76"/>
      <c r="B33" s="124" t="str">
        <f>DATA!E123</f>
        <v>Addressing barriers to change.</v>
      </c>
      <c r="C33" s="126"/>
      <c r="D33" s="123"/>
      <c r="E33" s="69"/>
      <c r="F33" s="71"/>
      <c r="G33" s="69"/>
      <c r="H33" s="71"/>
      <c r="I33" s="184"/>
      <c r="J33" s="185" t="str">
        <f>definitions!$B$21</f>
        <v>Click here to revisit element</v>
      </c>
      <c r="L33" s="10"/>
      <c r="M33" s="10"/>
      <c r="N33" s="10"/>
      <c r="O33" s="10"/>
      <c r="P33" s="10"/>
      <c r="Q33" s="10"/>
    </row>
    <row r="34" spans="1:17" ht="15" customHeight="1" x14ac:dyDescent="0.25">
      <c r="A34" s="182"/>
      <c r="B34" s="786" t="str">
        <f>definitions!$B$26</f>
        <v>No Basic practices apply</v>
      </c>
      <c r="C34" s="131"/>
      <c r="D34" s="71"/>
      <c r="E34" s="79"/>
      <c r="F34" s="71"/>
      <c r="G34" s="79"/>
      <c r="H34" s="71"/>
      <c r="I34" s="804" t="str">
        <f>DATA!B143</f>
        <v>Blank Form</v>
      </c>
      <c r="J34" s="805"/>
      <c r="L34" s="788" t="str">
        <f>IF(I34=definitions!$B$11,definitions!$B$16,IF(definitions!$B$33=TRUE,definitions!$B$22,IF(I34=definitions!$B$13,definitions!$B$18,definitions!$B$20)))</f>
        <v>No Professional Practices have been selected.</v>
      </c>
      <c r="M34" s="788"/>
      <c r="N34" s="788"/>
      <c r="O34" s="788"/>
      <c r="P34" s="788"/>
      <c r="Q34" s="10"/>
    </row>
    <row r="35" spans="1:17" ht="15" customHeight="1" thickBot="1" x14ac:dyDescent="0.3">
      <c r="A35" s="183"/>
      <c r="B35" s="787"/>
      <c r="C35" s="132"/>
      <c r="D35" s="82"/>
      <c r="E35" s="85"/>
      <c r="F35" s="86"/>
      <c r="G35" s="85"/>
      <c r="H35" s="86"/>
      <c r="I35" s="806"/>
      <c r="J35" s="807"/>
      <c r="L35" s="788"/>
      <c r="M35" s="788"/>
      <c r="N35" s="788"/>
      <c r="O35" s="788"/>
      <c r="P35" s="788"/>
      <c r="Q35" s="10"/>
    </row>
    <row r="36" spans="1:17" ht="39.75" customHeight="1" thickBot="1" x14ac:dyDescent="0.3">
      <c r="A36" s="764" t="str">
        <f>A1</f>
        <v>Standard I:  Principals Demonstrate Strategic Leadership</v>
      </c>
      <c r="B36" s="765"/>
      <c r="C36" s="765"/>
      <c r="D36" s="765"/>
      <c r="E36" s="765"/>
      <c r="F36" s="765"/>
      <c r="G36" s="765"/>
      <c r="H36" s="765"/>
      <c r="I36" s="765"/>
      <c r="J36" s="766"/>
      <c r="L36" s="10"/>
      <c r="M36" s="10"/>
      <c r="N36" s="10"/>
      <c r="O36" s="10"/>
      <c r="P36" s="10"/>
      <c r="Q36" s="10"/>
    </row>
    <row r="37" spans="1:17" ht="15.95" customHeight="1" thickBot="1" x14ac:dyDescent="0.3">
      <c r="A37" s="146"/>
      <c r="B37" s="127" t="s">
        <v>1979</v>
      </c>
      <c r="C37" s="144"/>
      <c r="D37" s="145" t="s">
        <v>1974</v>
      </c>
      <c r="E37" s="146"/>
      <c r="F37" s="148" t="s">
        <v>1975</v>
      </c>
      <c r="G37" s="146"/>
      <c r="H37" s="148" t="s">
        <v>1976</v>
      </c>
      <c r="I37" s="146"/>
      <c r="J37" s="145" t="s">
        <v>520</v>
      </c>
      <c r="L37" s="10"/>
      <c r="M37" s="10"/>
      <c r="N37" s="10"/>
      <c r="O37" s="10"/>
      <c r="P37" s="10"/>
      <c r="Q37" s="10"/>
    </row>
    <row r="38" spans="1:17" ht="26.25" customHeight="1" thickBot="1" x14ac:dyDescent="0.3">
      <c r="A38" s="767" t="s">
        <v>3308</v>
      </c>
      <c r="B38" s="768"/>
      <c r="C38" s="768"/>
      <c r="D38" s="768"/>
      <c r="E38" s="768"/>
      <c r="F38" s="768"/>
      <c r="G38" s="768"/>
      <c r="H38" s="768"/>
      <c r="I38" s="768"/>
      <c r="J38" s="769"/>
      <c r="L38" s="10"/>
      <c r="M38" s="10"/>
      <c r="N38" s="10"/>
      <c r="O38" s="10"/>
      <c r="P38" s="10"/>
      <c r="Q38" s="10"/>
    </row>
    <row r="39" spans="1:17" ht="15.75" customHeight="1" x14ac:dyDescent="0.25">
      <c r="A39" s="770"/>
      <c r="B39" s="771"/>
      <c r="C39" s="772" t="str">
        <f>DATA!E147</f>
        <v>. . . and</v>
      </c>
      <c r="D39" s="773"/>
      <c r="E39" s="774" t="str">
        <f>DATA!E151</f>
        <v>. . . and</v>
      </c>
      <c r="F39" s="775"/>
      <c r="G39" s="774" t="str">
        <f>DATA!E154</f>
        <v>. . . and</v>
      </c>
      <c r="H39" s="775"/>
      <c r="I39" s="774" t="str">
        <f>DATA!E158</f>
        <v>. . . and</v>
      </c>
      <c r="J39" s="775"/>
      <c r="L39" s="10"/>
      <c r="M39" s="10"/>
      <c r="N39" s="10"/>
      <c r="O39" s="10"/>
      <c r="P39" s="10"/>
      <c r="Q39" s="10"/>
    </row>
    <row r="40" spans="1:17" ht="22.5" customHeight="1" x14ac:dyDescent="0.25">
      <c r="A40" s="780" t="str">
        <f>DATA!E144</f>
        <v>THE PRINCIPAL:</v>
      </c>
      <c r="B40" s="781"/>
      <c r="C40" s="782" t="str">
        <f>DATA!E148</f>
        <v>THE PRINCIPAL:</v>
      </c>
      <c r="D40" s="783"/>
      <c r="E40" s="780" t="str">
        <f>DATA!E152</f>
        <v>THE PRINCIPAL involves school staff members in:</v>
      </c>
      <c r="F40" s="783"/>
      <c r="G40" s="780" t="str">
        <f>DATA!E155</f>
        <v>SCHOOL STAFF MEMBERS:</v>
      </c>
      <c r="H40" s="783"/>
      <c r="I40" s="780" t="str">
        <f>DATA!E159</f>
        <v>Staff and other stakeholders:</v>
      </c>
      <c r="J40" s="783"/>
      <c r="L40" s="10"/>
      <c r="M40" s="10"/>
      <c r="N40" s="10"/>
      <c r="O40" s="10"/>
      <c r="P40" s="10"/>
      <c r="Q40" s="10"/>
    </row>
    <row r="41" spans="1:17" ht="65.25" customHeight="1" x14ac:dyDescent="0.25">
      <c r="A41" s="76"/>
      <c r="B41" s="124" t="str">
        <f>DATA!E145</f>
        <v>Involves staff in the school’s decision making processes.</v>
      </c>
      <c r="C41" s="126"/>
      <c r="D41" s="120" t="str">
        <f>DATA!E149</f>
        <v>Assumes responsibility for decision making process.</v>
      </c>
      <c r="E41" s="75"/>
      <c r="F41" s="120" t="str">
        <f>DATA!E153</f>
        <v>Selecting and implementing effective improvement strategies.</v>
      </c>
      <c r="G41" s="69"/>
      <c r="H41" s="120" t="str">
        <f>DATA!E156</f>
        <v>Lead planning and monitoring efforts.</v>
      </c>
      <c r="I41" s="75"/>
      <c r="J41" s="122" t="str">
        <f>DATA!E160</f>
        <v>Participate in meaningful school leadership activities.</v>
      </c>
      <c r="L41" s="10"/>
      <c r="M41" s="10"/>
      <c r="N41" s="10"/>
      <c r="O41" s="10"/>
      <c r="P41" s="10"/>
      <c r="Q41" s="10"/>
    </row>
    <row r="42" spans="1:17" ht="67.5" customHeight="1" x14ac:dyDescent="0.25">
      <c r="A42" s="76"/>
      <c r="B42" s="124"/>
      <c r="C42" s="126"/>
      <c r="D42" s="147" t="str">
        <f>DATA!E150</f>
        <v>Includes parents, families, and the larger school community in decision making processes.</v>
      </c>
      <c r="E42" s="784"/>
      <c r="F42" s="785"/>
      <c r="G42" s="69"/>
      <c r="H42" s="147" t="str">
        <f>DATA!E157</f>
        <v>Collaborate on school planning efforts.</v>
      </c>
      <c r="I42" s="69"/>
      <c r="J42" s="120"/>
      <c r="L42" s="10"/>
      <c r="M42" s="10"/>
      <c r="N42" s="10"/>
      <c r="O42" s="10"/>
      <c r="P42" s="10"/>
      <c r="Q42" s="10"/>
    </row>
    <row r="43" spans="1:17" ht="33" customHeight="1" thickBot="1" x14ac:dyDescent="0.3">
      <c r="A43" s="76"/>
      <c r="B43" s="124"/>
      <c r="C43" s="173"/>
      <c r="D43" s="147"/>
      <c r="E43" s="170"/>
      <c r="F43" s="178"/>
      <c r="G43" s="70"/>
      <c r="H43" s="68"/>
      <c r="I43" s="184"/>
      <c r="J43" s="185" t="str">
        <f>definitions!$B$21</f>
        <v>Click here to revisit element</v>
      </c>
      <c r="L43" s="10"/>
      <c r="M43" s="10"/>
      <c r="N43" s="10"/>
      <c r="O43" s="10"/>
      <c r="P43" s="10"/>
      <c r="Q43" s="10"/>
    </row>
    <row r="44" spans="1:17" ht="15" customHeight="1" x14ac:dyDescent="0.25">
      <c r="A44" s="182"/>
      <c r="B44" s="786" t="str">
        <f>definitions!$B$26</f>
        <v>No Basic practices apply</v>
      </c>
      <c r="C44" s="134"/>
      <c r="D44" s="74"/>
      <c r="E44" s="75"/>
      <c r="F44" s="121"/>
      <c r="G44" s="72"/>
      <c r="H44" s="73"/>
      <c r="I44" s="776" t="str">
        <f>DATA!B162</f>
        <v>Blank Form</v>
      </c>
      <c r="J44" s="777"/>
      <c r="L44" s="788" t="str">
        <f>IF(I44=definitions!$B$11,definitions!$B$16,IF(definitions!$B$34=TRUE,definitions!$B$22,IF(I44=definitions!$B$13,definitions!$B$18,definitions!$B$20)))</f>
        <v>No Professional Practices have been selected.</v>
      </c>
      <c r="M44" s="788"/>
      <c r="N44" s="788"/>
      <c r="O44" s="788"/>
      <c r="P44" s="788"/>
      <c r="Q44" s="10"/>
    </row>
    <row r="45" spans="1:17" ht="15" customHeight="1" thickBot="1" x14ac:dyDescent="0.3">
      <c r="A45" s="183"/>
      <c r="B45" s="787"/>
      <c r="C45" s="135"/>
      <c r="D45" s="71"/>
      <c r="E45" s="72"/>
      <c r="F45" s="73"/>
      <c r="G45" s="72"/>
      <c r="H45" s="87"/>
      <c r="I45" s="778"/>
      <c r="J45" s="779"/>
      <c r="L45" s="788"/>
      <c r="M45" s="788"/>
      <c r="N45" s="788"/>
      <c r="O45" s="788"/>
      <c r="P45" s="788"/>
      <c r="Q45" s="10"/>
    </row>
    <row r="46" spans="1:17" ht="15" customHeight="1" x14ac:dyDescent="0.25">
      <c r="A46" s="723" t="s">
        <v>1977</v>
      </c>
      <c r="B46" s="724"/>
      <c r="C46" s="724"/>
      <c r="D46" s="724"/>
      <c r="E46" s="724"/>
      <c r="F46" s="725"/>
      <c r="G46" s="732" t="s">
        <v>1978</v>
      </c>
      <c r="H46" s="733"/>
      <c r="I46" s="733"/>
      <c r="J46" s="734"/>
      <c r="L46" s="10"/>
      <c r="M46" s="10"/>
      <c r="N46" s="10"/>
      <c r="O46" s="10"/>
      <c r="P46" s="10"/>
      <c r="Q46" s="10"/>
    </row>
    <row r="47" spans="1:17" ht="15" customHeight="1" x14ac:dyDescent="0.25">
      <c r="A47" s="726"/>
      <c r="B47" s="727"/>
      <c r="C47" s="727"/>
      <c r="D47" s="727"/>
      <c r="E47" s="727"/>
      <c r="F47" s="728"/>
      <c r="G47" s="735"/>
      <c r="H47" s="736"/>
      <c r="I47" s="736"/>
      <c r="J47" s="737"/>
      <c r="L47" s="10"/>
      <c r="M47" s="10"/>
      <c r="N47" s="10"/>
      <c r="O47" s="10"/>
      <c r="P47" s="10"/>
      <c r="Q47" s="10"/>
    </row>
    <row r="48" spans="1:17" ht="15" customHeight="1" thickBot="1" x14ac:dyDescent="0.3">
      <c r="A48" s="729"/>
      <c r="B48" s="730"/>
      <c r="C48" s="730"/>
      <c r="D48" s="730"/>
      <c r="E48" s="730"/>
      <c r="F48" s="731"/>
      <c r="G48" s="738"/>
      <c r="H48" s="739"/>
      <c r="I48" s="739"/>
      <c r="J48" s="740"/>
      <c r="L48" s="10"/>
      <c r="M48" s="10"/>
      <c r="N48" s="10"/>
      <c r="O48" s="10"/>
      <c r="P48" s="10"/>
      <c r="Q48" s="10"/>
    </row>
    <row r="49" spans="1:17" ht="15" customHeight="1" x14ac:dyDescent="0.25">
      <c r="A49" s="741"/>
      <c r="B49" s="742"/>
      <c r="C49" s="742"/>
      <c r="D49" s="742"/>
      <c r="E49" s="742"/>
      <c r="F49" s="743"/>
      <c r="G49" s="750"/>
      <c r="H49" s="751"/>
      <c r="I49" s="751"/>
      <c r="J49" s="752"/>
      <c r="L49" s="817" t="str">
        <f>IF(AND(ISBLANK(A49),OR(D86=definitions!$B$6,D86=definitions!$B$7)),definitions!$B$25," ")</f>
        <v xml:space="preserve"> </v>
      </c>
      <c r="M49" s="817"/>
      <c r="N49" s="817"/>
      <c r="O49" s="817"/>
      <c r="P49" s="10"/>
      <c r="Q49" s="10"/>
    </row>
    <row r="50" spans="1:17" ht="15" customHeight="1" x14ac:dyDescent="0.25">
      <c r="A50" s="744"/>
      <c r="B50" s="745"/>
      <c r="C50" s="745"/>
      <c r="D50" s="745"/>
      <c r="E50" s="745"/>
      <c r="F50" s="746"/>
      <c r="G50" s="753"/>
      <c r="H50" s="754"/>
      <c r="I50" s="754"/>
      <c r="J50" s="755"/>
      <c r="L50" s="817"/>
      <c r="M50" s="817"/>
      <c r="N50" s="817"/>
      <c r="O50" s="817"/>
      <c r="P50" s="10"/>
      <c r="Q50" s="10"/>
    </row>
    <row r="51" spans="1:17" ht="15" customHeight="1" x14ac:dyDescent="0.25">
      <c r="A51" s="744"/>
      <c r="B51" s="745"/>
      <c r="C51" s="745"/>
      <c r="D51" s="745"/>
      <c r="E51" s="745"/>
      <c r="F51" s="746"/>
      <c r="G51" s="753"/>
      <c r="H51" s="754"/>
      <c r="I51" s="754"/>
      <c r="J51" s="755"/>
      <c r="L51" s="817"/>
      <c r="M51" s="817"/>
      <c r="N51" s="817"/>
      <c r="O51" s="817"/>
      <c r="P51" s="10"/>
      <c r="Q51" s="10"/>
    </row>
    <row r="52" spans="1:17" ht="15" customHeight="1" x14ac:dyDescent="0.25">
      <c r="A52" s="744"/>
      <c r="B52" s="745"/>
      <c r="C52" s="745"/>
      <c r="D52" s="745"/>
      <c r="E52" s="745"/>
      <c r="F52" s="746"/>
      <c r="G52" s="753"/>
      <c r="H52" s="754"/>
      <c r="I52" s="754"/>
      <c r="J52" s="755"/>
      <c r="L52" s="10"/>
      <c r="M52" s="10"/>
      <c r="N52" s="10"/>
      <c r="O52" s="10"/>
      <c r="P52" s="10"/>
      <c r="Q52" s="10"/>
    </row>
    <row r="53" spans="1:17" ht="15" customHeight="1" x14ac:dyDescent="0.25">
      <c r="A53" s="744"/>
      <c r="B53" s="745"/>
      <c r="C53" s="745"/>
      <c r="D53" s="745"/>
      <c r="E53" s="745"/>
      <c r="F53" s="746"/>
      <c r="G53" s="753"/>
      <c r="H53" s="754"/>
      <c r="I53" s="754"/>
      <c r="J53" s="755"/>
      <c r="L53" s="10"/>
      <c r="M53" s="10"/>
      <c r="N53" s="10"/>
      <c r="O53" s="10"/>
      <c r="P53" s="10"/>
      <c r="Q53" s="10"/>
    </row>
    <row r="54" spans="1:17" ht="15" customHeight="1" x14ac:dyDescent="0.25">
      <c r="A54" s="744"/>
      <c r="B54" s="745"/>
      <c r="C54" s="745"/>
      <c r="D54" s="745"/>
      <c r="E54" s="745"/>
      <c r="F54" s="746"/>
      <c r="G54" s="753"/>
      <c r="H54" s="754"/>
      <c r="I54" s="754"/>
      <c r="J54" s="755"/>
      <c r="L54" s="10"/>
      <c r="M54" s="10"/>
      <c r="N54" s="10"/>
      <c r="O54" s="10"/>
      <c r="P54" s="10"/>
      <c r="Q54" s="10"/>
    </row>
    <row r="55" spans="1:17" ht="15" customHeight="1" x14ac:dyDescent="0.25">
      <c r="A55" s="744"/>
      <c r="B55" s="745"/>
      <c r="C55" s="745"/>
      <c r="D55" s="745"/>
      <c r="E55" s="745"/>
      <c r="F55" s="746"/>
      <c r="G55" s="753"/>
      <c r="H55" s="754"/>
      <c r="I55" s="754"/>
      <c r="J55" s="755"/>
      <c r="L55" s="10"/>
      <c r="M55" s="10"/>
      <c r="N55" s="10"/>
      <c r="O55" s="10"/>
      <c r="P55" s="10"/>
      <c r="Q55" s="10"/>
    </row>
    <row r="56" spans="1:17" ht="15" customHeight="1" x14ac:dyDescent="0.25">
      <c r="A56" s="744"/>
      <c r="B56" s="745"/>
      <c r="C56" s="745"/>
      <c r="D56" s="745"/>
      <c r="E56" s="745"/>
      <c r="F56" s="746"/>
      <c r="G56" s="753"/>
      <c r="H56" s="754"/>
      <c r="I56" s="754"/>
      <c r="J56" s="755"/>
      <c r="L56" s="10"/>
      <c r="M56" s="10"/>
      <c r="N56" s="10"/>
      <c r="O56" s="10"/>
      <c r="P56" s="10"/>
      <c r="Q56" s="10"/>
    </row>
    <row r="57" spans="1:17" ht="15" customHeight="1" x14ac:dyDescent="0.25">
      <c r="A57" s="744"/>
      <c r="B57" s="745"/>
      <c r="C57" s="745"/>
      <c r="D57" s="745"/>
      <c r="E57" s="745"/>
      <c r="F57" s="746"/>
      <c r="G57" s="753"/>
      <c r="H57" s="754"/>
      <c r="I57" s="754"/>
      <c r="J57" s="755"/>
      <c r="L57" s="10"/>
      <c r="M57" s="10"/>
      <c r="N57" s="10"/>
      <c r="O57" s="10"/>
      <c r="P57" s="10"/>
      <c r="Q57" s="10"/>
    </row>
    <row r="58" spans="1:17" ht="15" customHeight="1" x14ac:dyDescent="0.25">
      <c r="A58" s="744"/>
      <c r="B58" s="745"/>
      <c r="C58" s="745"/>
      <c r="D58" s="745"/>
      <c r="E58" s="745"/>
      <c r="F58" s="746"/>
      <c r="G58" s="753"/>
      <c r="H58" s="754"/>
      <c r="I58" s="754"/>
      <c r="J58" s="755"/>
      <c r="L58" s="10"/>
      <c r="M58" s="10"/>
      <c r="N58" s="10"/>
      <c r="O58" s="10"/>
      <c r="P58" s="10"/>
      <c r="Q58" s="10"/>
    </row>
    <row r="59" spans="1:17" ht="15" customHeight="1" x14ac:dyDescent="0.25">
      <c r="A59" s="744"/>
      <c r="B59" s="745"/>
      <c r="C59" s="745"/>
      <c r="D59" s="745"/>
      <c r="E59" s="745"/>
      <c r="F59" s="746"/>
      <c r="G59" s="753"/>
      <c r="H59" s="754"/>
      <c r="I59" s="754"/>
      <c r="J59" s="755"/>
      <c r="L59" s="10"/>
      <c r="M59" s="10"/>
      <c r="N59" s="10"/>
      <c r="O59" s="10"/>
      <c r="P59" s="10"/>
      <c r="Q59" s="10"/>
    </row>
    <row r="60" spans="1:17" ht="15" customHeight="1" x14ac:dyDescent="0.25">
      <c r="A60" s="744"/>
      <c r="B60" s="745"/>
      <c r="C60" s="745"/>
      <c r="D60" s="745"/>
      <c r="E60" s="745"/>
      <c r="F60" s="746"/>
      <c r="G60" s="753"/>
      <c r="H60" s="754"/>
      <c r="I60" s="754"/>
      <c r="J60" s="755"/>
      <c r="L60" s="10"/>
      <c r="M60" s="10"/>
      <c r="N60" s="10"/>
      <c r="O60" s="10"/>
      <c r="P60" s="10"/>
      <c r="Q60" s="10"/>
    </row>
    <row r="61" spans="1:17" ht="15" customHeight="1" x14ac:dyDescent="0.25">
      <c r="A61" s="744"/>
      <c r="B61" s="745"/>
      <c r="C61" s="745"/>
      <c r="D61" s="745"/>
      <c r="E61" s="745"/>
      <c r="F61" s="746"/>
      <c r="G61" s="753"/>
      <c r="H61" s="754"/>
      <c r="I61" s="754"/>
      <c r="J61" s="755"/>
      <c r="L61" s="10"/>
      <c r="M61" s="10"/>
      <c r="N61" s="10"/>
      <c r="O61" s="10"/>
      <c r="P61" s="10"/>
      <c r="Q61" s="10"/>
    </row>
    <row r="62" spans="1:17" ht="15" customHeight="1" thickBot="1" x14ac:dyDescent="0.3">
      <c r="A62" s="747"/>
      <c r="B62" s="748"/>
      <c r="C62" s="748"/>
      <c r="D62" s="748"/>
      <c r="E62" s="748"/>
      <c r="F62" s="749"/>
      <c r="G62" s="756"/>
      <c r="H62" s="757"/>
      <c r="I62" s="757"/>
      <c r="J62" s="758"/>
      <c r="L62" s="10"/>
      <c r="M62" s="10"/>
      <c r="N62" s="10"/>
      <c r="O62" s="10"/>
      <c r="P62" s="10"/>
      <c r="Q62" s="10"/>
    </row>
    <row r="63" spans="1:17" ht="17.25" customHeight="1" thickBot="1" x14ac:dyDescent="0.3">
      <c r="A63" s="759" t="s">
        <v>1060</v>
      </c>
      <c r="B63" s="760"/>
      <c r="C63" s="760"/>
      <c r="D63" s="760"/>
      <c r="E63" s="760"/>
      <c r="F63" s="761"/>
      <c r="G63" s="762" t="s">
        <v>1059</v>
      </c>
      <c r="H63" s="763"/>
      <c r="I63" s="763"/>
      <c r="J63" s="763"/>
      <c r="K63" s="11"/>
      <c r="L63" s="10"/>
      <c r="M63" s="10"/>
      <c r="N63" s="10"/>
      <c r="O63" s="10"/>
      <c r="P63" s="10"/>
      <c r="Q63" s="10"/>
    </row>
    <row r="64" spans="1:17" ht="21.75" customHeight="1" thickBot="1" x14ac:dyDescent="0.3">
      <c r="A64" s="12"/>
      <c r="B64" s="717" t="s">
        <v>2514</v>
      </c>
      <c r="C64" s="718"/>
      <c r="D64" s="718"/>
      <c r="E64" s="718"/>
      <c r="F64" s="719"/>
      <c r="G64" s="698"/>
      <c r="H64" s="699"/>
      <c r="I64" s="699"/>
      <c r="J64" s="699"/>
      <c r="K64" s="700"/>
      <c r="L64" s="10"/>
      <c r="M64" s="10"/>
      <c r="N64" s="10"/>
      <c r="O64" s="10"/>
      <c r="P64" s="10"/>
      <c r="Q64" s="10"/>
    </row>
    <row r="65" spans="1:17" ht="21.75" customHeight="1" thickBot="1" x14ac:dyDescent="0.3">
      <c r="A65" s="15"/>
      <c r="B65" s="717" t="s">
        <v>2515</v>
      </c>
      <c r="C65" s="718"/>
      <c r="D65" s="718"/>
      <c r="E65" s="718"/>
      <c r="F65" s="719"/>
      <c r="G65" s="698"/>
      <c r="H65" s="699"/>
      <c r="I65" s="699"/>
      <c r="J65" s="699"/>
      <c r="K65" s="700"/>
      <c r="L65" s="10"/>
      <c r="M65" s="10"/>
      <c r="N65" s="10"/>
      <c r="O65" s="10"/>
      <c r="P65" s="10"/>
      <c r="Q65" s="10"/>
    </row>
    <row r="66" spans="1:17" ht="21.75" customHeight="1" thickBot="1" x14ac:dyDescent="0.3">
      <c r="A66" s="16"/>
      <c r="B66" s="717" t="s">
        <v>485</v>
      </c>
      <c r="C66" s="718"/>
      <c r="D66" s="718"/>
      <c r="E66" s="718"/>
      <c r="F66" s="719"/>
      <c r="G66" s="698"/>
      <c r="H66" s="699"/>
      <c r="I66" s="699"/>
      <c r="J66" s="699"/>
      <c r="K66" s="700"/>
      <c r="L66" s="10"/>
      <c r="M66" s="10"/>
      <c r="N66" s="10"/>
      <c r="O66" s="10"/>
      <c r="P66" s="10"/>
      <c r="Q66" s="10"/>
    </row>
    <row r="67" spans="1:17" ht="21.75" customHeight="1" thickBot="1" x14ac:dyDescent="0.3">
      <c r="A67" s="16"/>
      <c r="B67" s="714" t="s">
        <v>2516</v>
      </c>
      <c r="C67" s="715"/>
      <c r="D67" s="715"/>
      <c r="E67" s="715"/>
      <c r="F67" s="716"/>
      <c r="G67" s="698"/>
      <c r="H67" s="699"/>
      <c r="I67" s="699"/>
      <c r="J67" s="699"/>
      <c r="K67" s="700"/>
      <c r="L67" s="10"/>
      <c r="M67" s="10"/>
      <c r="N67" s="10"/>
      <c r="O67" s="10"/>
      <c r="P67" s="10"/>
      <c r="Q67" s="10"/>
    </row>
    <row r="68" spans="1:17" ht="21.75" customHeight="1" thickBot="1" x14ac:dyDescent="0.3">
      <c r="A68" s="19"/>
      <c r="B68" s="714" t="s">
        <v>2498</v>
      </c>
      <c r="C68" s="715"/>
      <c r="D68" s="715"/>
      <c r="E68" s="715"/>
      <c r="F68" s="716"/>
      <c r="G68" s="698"/>
      <c r="H68" s="699"/>
      <c r="I68" s="699"/>
      <c r="J68" s="699"/>
      <c r="K68" s="700"/>
      <c r="L68" s="10"/>
      <c r="M68" s="10"/>
      <c r="N68" s="10"/>
      <c r="O68" s="10"/>
      <c r="P68" s="10"/>
      <c r="Q68" s="10"/>
    </row>
    <row r="69" spans="1:17" ht="21.75" customHeight="1" thickBot="1" x14ac:dyDescent="0.3">
      <c r="A69" s="19"/>
      <c r="B69" s="714" t="s">
        <v>2517</v>
      </c>
      <c r="C69" s="715"/>
      <c r="D69" s="715"/>
      <c r="E69" s="715"/>
      <c r="F69" s="716"/>
      <c r="G69" s="698"/>
      <c r="H69" s="699"/>
      <c r="I69" s="699"/>
      <c r="J69" s="699"/>
      <c r="K69" s="700"/>
      <c r="L69" s="10"/>
      <c r="M69" s="10"/>
      <c r="N69" s="10"/>
      <c r="O69" s="10"/>
      <c r="P69" s="10"/>
      <c r="Q69" s="10"/>
    </row>
    <row r="70" spans="1:17" ht="21.75" customHeight="1" thickBot="1" x14ac:dyDescent="0.3">
      <c r="A70" s="19"/>
      <c r="B70" s="714" t="s">
        <v>2518</v>
      </c>
      <c r="C70" s="715"/>
      <c r="D70" s="715"/>
      <c r="E70" s="715"/>
      <c r="F70" s="716"/>
      <c r="G70" s="698"/>
      <c r="H70" s="699"/>
      <c r="I70" s="699"/>
      <c r="J70" s="699"/>
      <c r="K70" s="700"/>
      <c r="L70" s="10"/>
      <c r="M70" s="10"/>
      <c r="N70" s="10"/>
      <c r="O70" s="10"/>
      <c r="P70" s="10"/>
      <c r="Q70" s="10"/>
    </row>
    <row r="71" spans="1:17" ht="21.75" customHeight="1" thickBot="1" x14ac:dyDescent="0.3">
      <c r="A71" s="19"/>
      <c r="B71" s="714" t="s">
        <v>2519</v>
      </c>
      <c r="C71" s="715"/>
      <c r="D71" s="715"/>
      <c r="E71" s="715"/>
      <c r="F71" s="716"/>
      <c r="G71" s="698"/>
      <c r="H71" s="699"/>
      <c r="I71" s="699"/>
      <c r="J71" s="699"/>
      <c r="K71" s="700"/>
      <c r="L71" s="10"/>
      <c r="M71" s="10"/>
      <c r="N71" s="10"/>
      <c r="O71" s="10"/>
      <c r="P71" s="10"/>
      <c r="Q71" s="10"/>
    </row>
    <row r="72" spans="1:17" ht="21.75" customHeight="1" thickBot="1" x14ac:dyDescent="0.3">
      <c r="A72" s="19"/>
      <c r="B72" s="714" t="s">
        <v>2520</v>
      </c>
      <c r="C72" s="715"/>
      <c r="D72" s="715"/>
      <c r="E72" s="715"/>
      <c r="F72" s="716"/>
      <c r="G72" s="698"/>
      <c r="H72" s="699"/>
      <c r="I72" s="699"/>
      <c r="J72" s="699"/>
      <c r="K72" s="700"/>
      <c r="L72" s="10"/>
      <c r="M72" s="10"/>
      <c r="N72" s="10"/>
      <c r="O72" s="10"/>
      <c r="P72" s="10"/>
      <c r="Q72" s="10"/>
    </row>
    <row r="73" spans="1:17" ht="21.75" customHeight="1" thickBot="1" x14ac:dyDescent="0.3">
      <c r="A73" s="12"/>
      <c r="B73" s="714" t="s">
        <v>2521</v>
      </c>
      <c r="C73" s="715"/>
      <c r="D73" s="715"/>
      <c r="E73" s="715"/>
      <c r="F73" s="716"/>
      <c r="G73" s="698"/>
      <c r="H73" s="699"/>
      <c r="I73" s="699"/>
      <c r="J73" s="699"/>
      <c r="K73" s="56"/>
      <c r="L73" s="10"/>
      <c r="M73" s="10"/>
      <c r="N73" s="10"/>
      <c r="O73" s="10"/>
      <c r="P73" s="10"/>
      <c r="Q73" s="10"/>
    </row>
    <row r="74" spans="1:17" ht="18.75" customHeight="1" thickBot="1" x14ac:dyDescent="0.3">
      <c r="A74" s="12"/>
      <c r="B74" s="714" t="s">
        <v>2522</v>
      </c>
      <c r="C74" s="715"/>
      <c r="D74" s="715"/>
      <c r="E74" s="715"/>
      <c r="F74" s="716"/>
      <c r="G74" s="698"/>
      <c r="H74" s="699"/>
      <c r="I74" s="699"/>
      <c r="J74" s="699"/>
      <c r="K74" s="56"/>
      <c r="L74" s="10"/>
      <c r="M74" s="10"/>
      <c r="N74" s="10"/>
      <c r="O74" s="10"/>
      <c r="P74" s="10"/>
      <c r="Q74" s="10"/>
    </row>
    <row r="75" spans="1:17" ht="18.75" customHeight="1" thickBot="1" x14ac:dyDescent="0.3">
      <c r="A75" s="12"/>
      <c r="B75" s="720"/>
      <c r="C75" s="721"/>
      <c r="D75" s="721"/>
      <c r="E75" s="721"/>
      <c r="F75" s="722"/>
      <c r="G75" s="400"/>
      <c r="H75" s="401"/>
      <c r="I75" s="401"/>
      <c r="J75" s="401"/>
      <c r="K75" s="56"/>
      <c r="L75" s="10"/>
      <c r="M75" s="10"/>
      <c r="N75" s="10"/>
      <c r="O75" s="10"/>
      <c r="P75" s="10"/>
      <c r="Q75" s="10"/>
    </row>
    <row r="76" spans="1:17" ht="18.75" customHeight="1" thickBot="1" x14ac:dyDescent="0.3">
      <c r="A76" s="12"/>
      <c r="B76" s="717"/>
      <c r="C76" s="718"/>
      <c r="D76" s="718"/>
      <c r="E76" s="718"/>
      <c r="F76" s="719"/>
      <c r="G76" s="698"/>
      <c r="H76" s="699"/>
      <c r="I76" s="699"/>
      <c r="J76" s="699"/>
      <c r="K76" s="700"/>
      <c r="L76" s="10"/>
      <c r="M76" s="10"/>
      <c r="N76" s="10"/>
      <c r="O76" s="10"/>
      <c r="P76" s="10"/>
      <c r="Q76" s="10"/>
    </row>
    <row r="77" spans="1:17" ht="18.75" customHeight="1" thickBot="1" x14ac:dyDescent="0.3">
      <c r="A77" s="15"/>
      <c r="B77" s="717"/>
      <c r="C77" s="718"/>
      <c r="D77" s="718"/>
      <c r="E77" s="718"/>
      <c r="F77" s="719"/>
      <c r="G77" s="698"/>
      <c r="H77" s="699"/>
      <c r="I77" s="699"/>
      <c r="J77" s="699"/>
      <c r="K77" s="700"/>
      <c r="L77" s="10"/>
      <c r="M77" s="10"/>
      <c r="N77" s="10"/>
      <c r="O77" s="10"/>
      <c r="P77" s="10"/>
      <c r="Q77" s="10"/>
    </row>
    <row r="78" spans="1:17" ht="18.75" customHeight="1" thickBot="1" x14ac:dyDescent="0.3">
      <c r="A78" s="16"/>
      <c r="B78" s="717" t="s">
        <v>2523</v>
      </c>
      <c r="C78" s="718"/>
      <c r="D78" s="718"/>
      <c r="E78" s="718"/>
      <c r="F78" s="719"/>
      <c r="G78" s="698"/>
      <c r="H78" s="699"/>
      <c r="I78" s="699"/>
      <c r="J78" s="699"/>
      <c r="K78" s="700"/>
      <c r="L78" s="10"/>
      <c r="M78" s="10"/>
      <c r="N78" s="10"/>
      <c r="O78" s="10"/>
      <c r="P78" s="10"/>
      <c r="Q78" s="10"/>
    </row>
    <row r="79" spans="1:17" ht="11.25" customHeight="1" thickBot="1" x14ac:dyDescent="0.3">
      <c r="A79" s="103"/>
      <c r="B79" s="104"/>
      <c r="C79" s="104"/>
      <c r="D79" s="105"/>
      <c r="E79" s="106"/>
      <c r="F79" s="107"/>
      <c r="G79" s="108"/>
      <c r="H79" s="108"/>
      <c r="I79" s="108"/>
      <c r="J79" s="108"/>
      <c r="K79" s="56"/>
      <c r="L79" s="10"/>
      <c r="M79" s="10"/>
      <c r="N79" s="10"/>
      <c r="O79" s="10"/>
      <c r="P79" s="10"/>
      <c r="Q79" s="10"/>
    </row>
    <row r="80" spans="1:17" ht="24" customHeight="1" thickBot="1" x14ac:dyDescent="0.3">
      <c r="A80" s="710" t="s">
        <v>3223</v>
      </c>
      <c r="B80" s="711"/>
      <c r="C80" s="712"/>
      <c r="D80" s="109" t="s">
        <v>1011</v>
      </c>
      <c r="E80" s="110" t="s">
        <v>483</v>
      </c>
      <c r="F80" s="101"/>
      <c r="G80" s="102"/>
      <c r="H80" s="101"/>
      <c r="I80" s="101"/>
      <c r="J80" s="101"/>
      <c r="K80" s="20"/>
      <c r="L80" s="10"/>
      <c r="M80" s="10"/>
      <c r="N80" s="10"/>
      <c r="O80" s="10"/>
      <c r="P80" s="10"/>
      <c r="Q80" s="10"/>
    </row>
    <row r="81" spans="1:17" ht="24.95" customHeight="1" thickBot="1" x14ac:dyDescent="0.3">
      <c r="A81" s="555" t="s">
        <v>2506</v>
      </c>
      <c r="B81" s="556"/>
      <c r="C81" s="556"/>
      <c r="D81" s="34" t="str">
        <f>DATA!B95</f>
        <v>Blank Form</v>
      </c>
      <c r="E81" s="98" t="str">
        <f>DATA!B96</f>
        <v>BF</v>
      </c>
      <c r="F81" s="101"/>
      <c r="G81" s="102"/>
      <c r="H81" s="101"/>
      <c r="I81" s="101"/>
      <c r="J81" s="101"/>
      <c r="K81" s="20"/>
      <c r="L81" s="10"/>
      <c r="M81" s="10"/>
      <c r="N81" s="10"/>
      <c r="O81" s="10"/>
      <c r="P81" s="10"/>
      <c r="Q81" s="10"/>
    </row>
    <row r="82" spans="1:17" ht="24.95" customHeight="1" thickBot="1" x14ac:dyDescent="0.3">
      <c r="A82" s="536" t="s">
        <v>2507</v>
      </c>
      <c r="B82" s="713"/>
      <c r="C82" s="713"/>
      <c r="D82" s="34" t="str">
        <f>DATA!B118</f>
        <v>Blank Form</v>
      </c>
      <c r="E82" s="98" t="str">
        <f>DATA!B119</f>
        <v>BF</v>
      </c>
      <c r="F82" s="101"/>
      <c r="G82" s="102"/>
      <c r="H82" s="101"/>
      <c r="I82" s="101"/>
      <c r="J82" s="101"/>
      <c r="K82" s="20"/>
      <c r="L82" s="10"/>
      <c r="M82" s="10"/>
      <c r="N82" s="10"/>
      <c r="O82" s="10"/>
      <c r="P82" s="10"/>
      <c r="Q82" s="10"/>
    </row>
    <row r="83" spans="1:17" ht="24.95" customHeight="1" thickBot="1" x14ac:dyDescent="0.3">
      <c r="A83" s="555" t="s">
        <v>2508</v>
      </c>
      <c r="B83" s="556"/>
      <c r="C83" s="556"/>
      <c r="D83" s="34" t="str">
        <f>DATA!B143</f>
        <v>Blank Form</v>
      </c>
      <c r="E83" s="98" t="str">
        <f>DATA!B144</f>
        <v>BF</v>
      </c>
      <c r="F83" s="101"/>
      <c r="G83" s="102"/>
      <c r="H83" s="101"/>
      <c r="I83" s="101"/>
      <c r="J83" s="101"/>
      <c r="K83" s="20"/>
      <c r="L83" s="10"/>
      <c r="M83" s="10"/>
      <c r="N83" s="10"/>
      <c r="O83" s="10"/>
      <c r="P83" s="10"/>
      <c r="Q83" s="10"/>
    </row>
    <row r="84" spans="1:17" ht="24.95" customHeight="1" thickBot="1" x14ac:dyDescent="0.3">
      <c r="A84" s="555" t="s">
        <v>3224</v>
      </c>
      <c r="B84" s="556"/>
      <c r="C84" s="556"/>
      <c r="D84" s="34" t="str">
        <f>DATA!B162</f>
        <v>Blank Form</v>
      </c>
      <c r="E84" s="99" t="str">
        <f>DATA!B163</f>
        <v>BF</v>
      </c>
      <c r="F84" s="101"/>
      <c r="G84" s="102"/>
      <c r="H84" s="101"/>
      <c r="I84" s="101"/>
      <c r="J84" s="101"/>
      <c r="K84" s="20"/>
      <c r="L84" s="10"/>
      <c r="M84" s="10"/>
      <c r="N84" s="10"/>
      <c r="O84" s="10"/>
      <c r="P84" s="10"/>
      <c r="Q84" s="10"/>
    </row>
    <row r="85" spans="1:17" ht="15.75" customHeight="1" thickBot="1" x14ac:dyDescent="0.3">
      <c r="A85" s="701" t="s">
        <v>1049</v>
      </c>
      <c r="B85" s="702"/>
      <c r="C85" s="703"/>
      <c r="D85" s="51"/>
      <c r="E85" s="406" t="str">
        <f>IF(OR(E81=definitions!$A$12,E82=definitions!$A$12,E83=definitions!$A$12,E84=definitions!$A$12),definitions!A12,IF(OR(E81=definitions!$A$11,E82=definitions!$A$11,E83=definitions!$A$11,E84=definitions!$A$11),definitions!$A$11,IF(OR(E81=definitions!$A$13,E82=definitions!$A$13,E83=definitions!$A$13,E84=definitions!$A$13),definitions!$A$13,SUM(E81:E84))))</f>
        <v>BF</v>
      </c>
      <c r="F85" s="101"/>
      <c r="G85" s="101"/>
      <c r="H85" s="101"/>
      <c r="I85" s="101"/>
      <c r="J85" s="101"/>
      <c r="K85" s="21"/>
      <c r="L85" s="10"/>
      <c r="M85" s="10"/>
      <c r="N85" s="10"/>
      <c r="O85" s="10"/>
      <c r="P85" s="10"/>
      <c r="Q85" s="10"/>
    </row>
    <row r="86" spans="1:17" ht="27.75" customHeight="1" thickBot="1" x14ac:dyDescent="0.3">
      <c r="A86" s="704" t="s">
        <v>1050</v>
      </c>
      <c r="B86" s="705"/>
      <c r="C86" s="706"/>
      <c r="D86" s="707" t="str">
        <f>DATA!B165</f>
        <v>Blank Form</v>
      </c>
      <c r="E86" s="708"/>
      <c r="F86" s="708"/>
      <c r="G86" s="709"/>
      <c r="H86" s="95"/>
      <c r="I86" s="95"/>
      <c r="J86" s="96"/>
      <c r="L86" s="10"/>
      <c r="M86" s="10"/>
      <c r="N86" s="10"/>
      <c r="O86" s="10"/>
      <c r="P86" s="10"/>
      <c r="Q86" s="10"/>
    </row>
    <row r="87" spans="1:17" ht="15.75" customHeight="1" x14ac:dyDescent="0.25">
      <c r="A87" s="96"/>
      <c r="B87" s="96"/>
      <c r="C87" s="96"/>
      <c r="D87" s="96"/>
      <c r="E87" s="96"/>
      <c r="F87" s="96"/>
      <c r="G87" s="96"/>
      <c r="H87" s="96"/>
      <c r="I87" s="96"/>
      <c r="J87" s="96"/>
      <c r="K87" s="96"/>
      <c r="L87" s="95"/>
      <c r="M87" s="95"/>
      <c r="N87" s="95"/>
      <c r="O87" s="95"/>
      <c r="P87" s="95"/>
      <c r="Q87" s="95"/>
    </row>
    <row r="88" spans="1:17" x14ac:dyDescent="0.25">
      <c r="A88" s="96"/>
      <c r="B88" s="96"/>
      <c r="C88" s="96"/>
      <c r="D88" s="96"/>
      <c r="E88" s="96"/>
      <c r="F88" s="96"/>
      <c r="G88" s="96"/>
      <c r="H88" s="96"/>
      <c r="I88" s="96"/>
      <c r="J88" s="96"/>
      <c r="K88" s="96"/>
      <c r="L88" s="95"/>
      <c r="M88" s="95"/>
      <c r="N88" s="95"/>
      <c r="O88" s="95"/>
      <c r="P88" s="95"/>
      <c r="Q88" s="95"/>
    </row>
    <row r="89" spans="1:17" x14ac:dyDescent="0.25">
      <c r="A89" s="96"/>
      <c r="B89" s="96"/>
      <c r="C89" s="96"/>
      <c r="D89" s="95"/>
      <c r="E89" s="95"/>
      <c r="F89" s="95"/>
      <c r="G89" s="95"/>
      <c r="H89" s="95"/>
      <c r="I89" s="95"/>
      <c r="J89" s="95"/>
      <c r="K89" s="95"/>
      <c r="L89" s="95"/>
      <c r="M89" s="95"/>
      <c r="N89" s="95"/>
      <c r="O89" s="95"/>
      <c r="P89" s="95"/>
      <c r="Q89" s="96"/>
    </row>
    <row r="90" spans="1:17" x14ac:dyDescent="0.25">
      <c r="A90" s="96"/>
      <c r="B90" s="96"/>
      <c r="C90" s="96"/>
      <c r="D90" s="95"/>
      <c r="E90" s="95"/>
      <c r="F90" s="95"/>
      <c r="G90" s="95"/>
      <c r="H90" s="95"/>
      <c r="I90" s="95"/>
      <c r="J90" s="95"/>
      <c r="K90" s="95"/>
      <c r="L90" s="95"/>
      <c r="M90" s="95"/>
      <c r="N90" s="95"/>
      <c r="O90" s="95"/>
      <c r="P90" s="95"/>
      <c r="Q90" s="96"/>
    </row>
    <row r="91" spans="1:17" ht="15.75" customHeight="1" x14ac:dyDescent="0.25">
      <c r="A91" s="96"/>
      <c r="B91" s="96"/>
      <c r="C91" s="96"/>
      <c r="D91" s="95"/>
      <c r="E91" s="95"/>
      <c r="F91" s="95"/>
      <c r="G91" s="95"/>
      <c r="H91" s="95"/>
      <c r="I91" s="95"/>
      <c r="J91" s="95"/>
      <c r="K91" s="95"/>
      <c r="L91" s="95"/>
      <c r="M91" s="95"/>
      <c r="N91" s="95"/>
      <c r="O91" s="95"/>
      <c r="P91" s="95"/>
      <c r="Q91" s="96"/>
    </row>
    <row r="92" spans="1:17" ht="15.75" customHeight="1" x14ac:dyDescent="0.25">
      <c r="A92" s="96"/>
      <c r="B92" s="96"/>
      <c r="C92" s="96"/>
      <c r="D92" s="95"/>
      <c r="E92" s="95"/>
      <c r="F92" s="95"/>
      <c r="G92" s="95"/>
      <c r="H92" s="95"/>
      <c r="I92" s="95"/>
      <c r="J92" s="95"/>
      <c r="K92" s="95"/>
      <c r="L92" s="95"/>
      <c r="M92" s="95"/>
      <c r="N92" s="95"/>
      <c r="O92" s="95"/>
      <c r="P92" s="95"/>
      <c r="Q92" s="96"/>
    </row>
    <row r="93" spans="1:17" ht="15.75" customHeight="1" x14ac:dyDescent="0.25">
      <c r="A93" s="96"/>
      <c r="B93" s="96"/>
      <c r="C93" s="96"/>
      <c r="D93" s="95"/>
      <c r="E93" s="95"/>
      <c r="F93" s="95"/>
      <c r="G93" s="95"/>
      <c r="H93" s="95"/>
      <c r="I93" s="95"/>
      <c r="J93" s="95"/>
      <c r="K93" s="95"/>
      <c r="L93" s="95"/>
      <c r="M93" s="95"/>
      <c r="N93" s="95"/>
      <c r="O93" s="95"/>
      <c r="P93" s="95"/>
      <c r="Q93" s="96"/>
    </row>
    <row r="94" spans="1:17" ht="15.75" customHeight="1" x14ac:dyDescent="0.25">
      <c r="A94" s="96"/>
      <c r="B94" s="96"/>
      <c r="C94" s="96"/>
      <c r="D94" s="95"/>
      <c r="E94" s="95"/>
      <c r="F94" s="95"/>
      <c r="G94" s="95"/>
      <c r="H94" s="95"/>
      <c r="I94" s="95"/>
      <c r="J94" s="95"/>
      <c r="K94" s="95"/>
      <c r="L94" s="95"/>
      <c r="M94" s="95"/>
      <c r="N94" s="95"/>
      <c r="O94" s="95"/>
      <c r="P94" s="95"/>
      <c r="Q94" s="96"/>
    </row>
    <row r="95" spans="1:17" ht="15.75" customHeight="1" x14ac:dyDescent="0.25">
      <c r="A95" s="96"/>
      <c r="B95" s="96"/>
      <c r="C95" s="96"/>
      <c r="D95" s="95"/>
      <c r="E95" s="95"/>
      <c r="F95" s="95"/>
      <c r="G95" s="95"/>
      <c r="H95" s="95"/>
      <c r="I95" s="95"/>
      <c r="J95" s="95"/>
      <c r="K95" s="95"/>
      <c r="L95" s="95"/>
      <c r="M95" s="95"/>
      <c r="N95" s="95"/>
      <c r="O95" s="95"/>
      <c r="P95" s="95"/>
      <c r="Q95" s="96"/>
    </row>
    <row r="96" spans="1:17" ht="15.75" customHeight="1" x14ac:dyDescent="0.25">
      <c r="A96" s="96"/>
      <c r="B96" s="96"/>
      <c r="C96" s="96"/>
      <c r="D96" s="95"/>
      <c r="E96" s="95"/>
      <c r="F96" s="95"/>
      <c r="G96" s="95"/>
      <c r="H96" s="95"/>
      <c r="I96" s="95"/>
      <c r="J96" s="95"/>
      <c r="K96" s="95"/>
      <c r="L96" s="95"/>
      <c r="M96" s="95"/>
      <c r="N96" s="95"/>
      <c r="O96" s="95"/>
      <c r="P96" s="95"/>
      <c r="Q96" s="96"/>
    </row>
    <row r="97" spans="1:17" ht="15.75" customHeight="1" x14ac:dyDescent="0.25">
      <c r="A97" s="96"/>
      <c r="B97" s="96"/>
      <c r="C97" s="96"/>
      <c r="D97" s="95"/>
      <c r="E97" s="95"/>
      <c r="F97" s="95"/>
      <c r="G97" s="95"/>
      <c r="H97" s="95"/>
      <c r="I97" s="95"/>
      <c r="J97" s="95"/>
      <c r="K97" s="95"/>
      <c r="L97" s="95"/>
      <c r="M97" s="95"/>
      <c r="N97" s="95"/>
      <c r="O97" s="95"/>
      <c r="P97" s="95"/>
      <c r="Q97" s="96"/>
    </row>
    <row r="98" spans="1:17" ht="15.75" customHeight="1" x14ac:dyDescent="0.25">
      <c r="A98" s="96"/>
      <c r="B98" s="96"/>
      <c r="C98" s="96"/>
      <c r="D98" s="95"/>
      <c r="E98" s="95"/>
      <c r="F98" s="95"/>
      <c r="G98" s="95"/>
      <c r="H98" s="95"/>
      <c r="I98" s="95"/>
      <c r="J98" s="95"/>
      <c r="K98" s="95"/>
      <c r="L98" s="95"/>
      <c r="M98" s="95"/>
      <c r="N98" s="95"/>
      <c r="O98" s="95"/>
      <c r="P98" s="95"/>
      <c r="Q98" s="96"/>
    </row>
    <row r="99" spans="1:17" x14ac:dyDescent="0.25">
      <c r="A99" s="96"/>
      <c r="B99" s="96"/>
      <c r="C99" s="96"/>
      <c r="D99" s="95"/>
      <c r="E99" s="95"/>
      <c r="F99" s="95"/>
      <c r="G99" s="95"/>
      <c r="H99" s="95"/>
      <c r="I99" s="95"/>
      <c r="J99" s="95"/>
      <c r="K99" s="95"/>
      <c r="L99" s="95"/>
      <c r="M99" s="95"/>
      <c r="N99" s="95"/>
      <c r="O99" s="95"/>
      <c r="P99" s="95"/>
      <c r="Q99" s="96"/>
    </row>
    <row r="100" spans="1:17" x14ac:dyDescent="0.25">
      <c r="A100" s="96"/>
      <c r="B100" s="96"/>
      <c r="C100" s="96"/>
      <c r="D100" s="96"/>
      <c r="E100" s="96"/>
      <c r="F100" s="96"/>
      <c r="G100" s="96"/>
      <c r="H100" s="96"/>
      <c r="I100" s="96"/>
      <c r="J100" s="96"/>
      <c r="K100" s="96"/>
      <c r="L100" s="95"/>
      <c r="M100" s="95"/>
      <c r="N100" s="95"/>
      <c r="O100" s="95"/>
      <c r="P100" s="95"/>
      <c r="Q100" s="95"/>
    </row>
    <row r="101" spans="1:17" x14ac:dyDescent="0.25">
      <c r="A101" s="96"/>
      <c r="B101" s="96"/>
      <c r="C101" s="96"/>
      <c r="D101" s="96"/>
      <c r="E101" s="96"/>
      <c r="F101" s="96"/>
      <c r="G101" s="96"/>
      <c r="H101" s="96"/>
      <c r="I101" s="96"/>
      <c r="J101" s="96"/>
      <c r="K101" s="96"/>
      <c r="L101" s="95"/>
      <c r="M101" s="95"/>
      <c r="N101" s="95"/>
      <c r="O101" s="95"/>
      <c r="P101" s="95"/>
      <c r="Q101" s="95"/>
    </row>
    <row r="102" spans="1:17" x14ac:dyDescent="0.25">
      <c r="A102" s="96"/>
      <c r="B102" s="96"/>
      <c r="C102" s="96"/>
      <c r="D102" s="96"/>
      <c r="E102" s="96"/>
      <c r="F102" s="96"/>
      <c r="G102" s="96"/>
      <c r="H102" s="96"/>
      <c r="I102" s="96"/>
      <c r="J102" s="96"/>
      <c r="K102" s="96"/>
      <c r="L102" s="95"/>
      <c r="M102" s="95"/>
      <c r="N102" s="95"/>
      <c r="O102" s="95"/>
      <c r="P102" s="95"/>
      <c r="Q102" s="95"/>
    </row>
    <row r="103" spans="1:17" x14ac:dyDescent="0.25">
      <c r="A103" s="96"/>
      <c r="B103" s="96"/>
      <c r="C103" s="96"/>
      <c r="D103" s="96"/>
      <c r="E103" s="96"/>
      <c r="F103" s="96"/>
      <c r="G103" s="96"/>
      <c r="H103" s="96"/>
      <c r="I103" s="96"/>
      <c r="J103" s="96"/>
      <c r="K103" s="96"/>
      <c r="L103" s="95"/>
      <c r="M103" s="95"/>
      <c r="N103" s="95"/>
      <c r="O103" s="95"/>
      <c r="P103" s="95"/>
      <c r="Q103" s="95"/>
    </row>
    <row r="104" spans="1:17" x14ac:dyDescent="0.25">
      <c r="A104" s="96"/>
      <c r="B104" s="96"/>
      <c r="C104" s="96"/>
      <c r="D104" s="96"/>
      <c r="E104" s="96"/>
      <c r="F104" s="96"/>
      <c r="G104" s="96"/>
      <c r="H104" s="96"/>
      <c r="I104" s="96"/>
      <c r="J104" s="96"/>
      <c r="K104" s="96"/>
      <c r="L104" s="95"/>
      <c r="M104" s="95"/>
      <c r="N104" s="95"/>
      <c r="O104" s="95"/>
      <c r="P104" s="95"/>
      <c r="Q104" s="95"/>
    </row>
    <row r="105" spans="1:17" x14ac:dyDescent="0.25">
      <c r="A105" s="96"/>
      <c r="B105" s="96"/>
      <c r="C105" s="96"/>
      <c r="D105" s="96"/>
      <c r="E105" s="96"/>
      <c r="F105" s="96"/>
      <c r="G105" s="96"/>
      <c r="H105" s="96"/>
      <c r="I105" s="96"/>
      <c r="J105" s="96"/>
      <c r="K105" s="96"/>
      <c r="L105" s="95"/>
      <c r="M105" s="95"/>
      <c r="N105" s="95"/>
      <c r="O105" s="95"/>
      <c r="P105" s="95"/>
      <c r="Q105" s="95"/>
    </row>
    <row r="106" spans="1:17" x14ac:dyDescent="0.25">
      <c r="A106" s="96"/>
      <c r="B106" s="96"/>
      <c r="C106" s="96"/>
      <c r="D106" s="96"/>
      <c r="E106" s="96"/>
      <c r="F106" s="96"/>
      <c r="G106" s="96"/>
      <c r="H106" s="96"/>
      <c r="I106" s="96"/>
      <c r="J106" s="96"/>
      <c r="K106" s="96"/>
      <c r="L106" s="95"/>
      <c r="M106" s="95"/>
      <c r="N106" s="95"/>
      <c r="O106" s="95"/>
      <c r="P106" s="95"/>
      <c r="Q106" s="95"/>
    </row>
    <row r="107" spans="1:17" x14ac:dyDescent="0.25">
      <c r="A107" s="96"/>
      <c r="B107" s="96"/>
      <c r="C107" s="96"/>
      <c r="D107" s="96"/>
      <c r="E107" s="96"/>
      <c r="F107" s="96"/>
      <c r="G107" s="96"/>
      <c r="H107" s="96"/>
      <c r="I107" s="96"/>
      <c r="J107" s="96"/>
      <c r="K107" s="96"/>
      <c r="L107" s="95"/>
      <c r="M107" s="95"/>
      <c r="N107" s="95"/>
      <c r="O107" s="95"/>
      <c r="P107" s="95"/>
      <c r="Q107" s="95"/>
    </row>
    <row r="108" spans="1:17" x14ac:dyDescent="0.25">
      <c r="A108" s="96"/>
      <c r="B108" s="96"/>
      <c r="C108" s="96"/>
      <c r="D108" s="96"/>
      <c r="E108" s="96"/>
      <c r="F108" s="96"/>
      <c r="G108" s="96"/>
      <c r="H108" s="96"/>
      <c r="I108" s="96"/>
      <c r="J108" s="96"/>
      <c r="K108" s="96"/>
      <c r="L108" s="95"/>
      <c r="M108" s="95"/>
      <c r="N108" s="95"/>
      <c r="O108" s="95"/>
      <c r="P108" s="95"/>
      <c r="Q108" s="95"/>
    </row>
    <row r="109" spans="1:17" x14ac:dyDescent="0.25">
      <c r="A109" s="96"/>
      <c r="B109" s="96"/>
      <c r="C109" s="96"/>
      <c r="D109" s="96"/>
      <c r="E109" s="96"/>
      <c r="F109" s="96"/>
      <c r="G109" s="96"/>
      <c r="H109" s="96"/>
      <c r="I109" s="96"/>
      <c r="J109" s="96"/>
      <c r="K109" s="96"/>
      <c r="L109" s="95"/>
      <c r="M109" s="95"/>
      <c r="N109" s="95"/>
      <c r="O109" s="95"/>
      <c r="P109" s="95"/>
      <c r="Q109" s="95"/>
    </row>
    <row r="110" spans="1:17" x14ac:dyDescent="0.25">
      <c r="A110" s="96"/>
      <c r="B110" s="96"/>
      <c r="C110" s="96"/>
      <c r="D110" s="96"/>
      <c r="E110" s="96"/>
      <c r="F110" s="96"/>
      <c r="G110" s="96"/>
      <c r="H110" s="96"/>
      <c r="I110" s="96"/>
      <c r="J110" s="96"/>
      <c r="K110" s="96"/>
      <c r="L110" s="95"/>
      <c r="M110" s="95"/>
      <c r="N110" s="95"/>
      <c r="O110" s="95"/>
      <c r="P110" s="95"/>
      <c r="Q110" s="95"/>
    </row>
  </sheetData>
  <sheetProtection password="C50A" sheet="1" objects="1" scenarios="1" selectLockedCells="1"/>
  <mergeCells count="114">
    <mergeCell ref="G76:K76"/>
    <mergeCell ref="L49:O51"/>
    <mergeCell ref="A3:J3"/>
    <mergeCell ref="A1:J1"/>
    <mergeCell ref="C2:D2"/>
    <mergeCell ref="E2:F2"/>
    <mergeCell ref="G2:H2"/>
    <mergeCell ref="I2:J2"/>
    <mergeCell ref="L12:P13"/>
    <mergeCell ref="L23:P24"/>
    <mergeCell ref="L34:P35"/>
    <mergeCell ref="A5:B5"/>
    <mergeCell ref="C5:D5"/>
    <mergeCell ref="E5:F5"/>
    <mergeCell ref="G5:H5"/>
    <mergeCell ref="I5:J5"/>
    <mergeCell ref="C17:D17"/>
    <mergeCell ref="E17:F17"/>
    <mergeCell ref="G17:H17"/>
    <mergeCell ref="I17:J17"/>
    <mergeCell ref="A18:B18"/>
    <mergeCell ref="C18:D18"/>
    <mergeCell ref="E18:F18"/>
    <mergeCell ref="G18:H18"/>
    <mergeCell ref="I18:J18"/>
    <mergeCell ref="L44:P45"/>
    <mergeCell ref="A4:B4"/>
    <mergeCell ref="C4:D4"/>
    <mergeCell ref="E4:F4"/>
    <mergeCell ref="G4:H4"/>
    <mergeCell ref="I4:J4"/>
    <mergeCell ref="I12:J13"/>
    <mergeCell ref="A14:J14"/>
    <mergeCell ref="C15:D15"/>
    <mergeCell ref="E15:F15"/>
    <mergeCell ref="G15:H15"/>
    <mergeCell ref="I15:J15"/>
    <mergeCell ref="B12:B13"/>
    <mergeCell ref="I23:J24"/>
    <mergeCell ref="A16:J16"/>
    <mergeCell ref="A17:B17"/>
    <mergeCell ref="B23:B24"/>
    <mergeCell ref="I34:J35"/>
    <mergeCell ref="A31:B31"/>
    <mergeCell ref="A25:J25"/>
    <mergeCell ref="A27:J27"/>
    <mergeCell ref="A28:B28"/>
    <mergeCell ref="C28:D28"/>
    <mergeCell ref="E28:F28"/>
    <mergeCell ref="G28:H28"/>
    <mergeCell ref="I28:J28"/>
    <mergeCell ref="A29:B29"/>
    <mergeCell ref="C29:D29"/>
    <mergeCell ref="E29:F29"/>
    <mergeCell ref="G29:H29"/>
    <mergeCell ref="I29:J29"/>
    <mergeCell ref="B34:B35"/>
    <mergeCell ref="A36:J36"/>
    <mergeCell ref="A38:J38"/>
    <mergeCell ref="A39:B39"/>
    <mergeCell ref="C39:D39"/>
    <mergeCell ref="E39:F39"/>
    <mergeCell ref="G39:H39"/>
    <mergeCell ref="I39:J39"/>
    <mergeCell ref="I44:J45"/>
    <mergeCell ref="A40:B40"/>
    <mergeCell ref="C40:D40"/>
    <mergeCell ref="E40:F40"/>
    <mergeCell ref="G40:H40"/>
    <mergeCell ref="I40:J40"/>
    <mergeCell ref="E42:F42"/>
    <mergeCell ref="B44:B45"/>
    <mergeCell ref="G69:K69"/>
    <mergeCell ref="A46:F48"/>
    <mergeCell ref="G46:J48"/>
    <mergeCell ref="A49:F62"/>
    <mergeCell ref="G49:J62"/>
    <mergeCell ref="A63:F63"/>
    <mergeCell ref="G63:J63"/>
    <mergeCell ref="G64:K64"/>
    <mergeCell ref="G65:K65"/>
    <mergeCell ref="G66:K66"/>
    <mergeCell ref="G67:K67"/>
    <mergeCell ref="G68:K68"/>
    <mergeCell ref="B64:F64"/>
    <mergeCell ref="B65:F65"/>
    <mergeCell ref="B66:F66"/>
    <mergeCell ref="B67:F67"/>
    <mergeCell ref="B68:F68"/>
    <mergeCell ref="B69:F69"/>
    <mergeCell ref="G70:K70"/>
    <mergeCell ref="G71:K71"/>
    <mergeCell ref="G72:K72"/>
    <mergeCell ref="G73:J73"/>
    <mergeCell ref="G74:J74"/>
    <mergeCell ref="A85:C85"/>
    <mergeCell ref="A86:C86"/>
    <mergeCell ref="D86:G86"/>
    <mergeCell ref="A80:C80"/>
    <mergeCell ref="A81:C81"/>
    <mergeCell ref="A82:C82"/>
    <mergeCell ref="A83:C83"/>
    <mergeCell ref="A84:C84"/>
    <mergeCell ref="B70:F70"/>
    <mergeCell ref="B71:F71"/>
    <mergeCell ref="B72:F72"/>
    <mergeCell ref="B77:F77"/>
    <mergeCell ref="G77:K77"/>
    <mergeCell ref="B78:F78"/>
    <mergeCell ref="G78:K78"/>
    <mergeCell ref="B73:F73"/>
    <mergeCell ref="B74:F74"/>
    <mergeCell ref="B75:F75"/>
    <mergeCell ref="B76:F76"/>
  </mergeCells>
  <conditionalFormatting sqref="E81">
    <cfRule type="expression" dxfId="364" priority="42" stopIfTrue="1">
      <formula>($K$5="*")</formula>
    </cfRule>
  </conditionalFormatting>
  <conditionalFormatting sqref="E81:E82">
    <cfRule type="expression" dxfId="363" priority="62" stopIfTrue="1">
      <formula>($I$5="*")</formula>
    </cfRule>
  </conditionalFormatting>
  <conditionalFormatting sqref="E82">
    <cfRule type="expression" dxfId="362" priority="61" stopIfTrue="1">
      <formula>($K$5="*")</formula>
    </cfRule>
  </conditionalFormatting>
  <conditionalFormatting sqref="E83">
    <cfRule type="expression" dxfId="361" priority="60" stopIfTrue="1">
      <formula>($G$6="*")</formula>
    </cfRule>
  </conditionalFormatting>
  <conditionalFormatting sqref="E83">
    <cfRule type="expression" dxfId="360" priority="59" stopIfTrue="1">
      <formula>($H$6="*")</formula>
    </cfRule>
  </conditionalFormatting>
  <conditionalFormatting sqref="E83">
    <cfRule type="expression" dxfId="359" priority="58" stopIfTrue="1">
      <formula>($I$6="*")</formula>
    </cfRule>
  </conditionalFormatting>
  <conditionalFormatting sqref="E83">
    <cfRule type="expression" dxfId="358" priority="57" stopIfTrue="1">
      <formula>($J$6="*")</formula>
    </cfRule>
  </conditionalFormatting>
  <conditionalFormatting sqref="E83">
    <cfRule type="expression" dxfId="357" priority="56" stopIfTrue="1">
      <formula>($K$6="*")</formula>
    </cfRule>
  </conditionalFormatting>
  <conditionalFormatting sqref="E84">
    <cfRule type="expression" dxfId="356" priority="55" stopIfTrue="1">
      <formula>($G$7="*")</formula>
    </cfRule>
  </conditionalFormatting>
  <conditionalFormatting sqref="E84">
    <cfRule type="expression" dxfId="355" priority="54" stopIfTrue="1">
      <formula>($H$7="*")</formula>
    </cfRule>
  </conditionalFormatting>
  <conditionalFormatting sqref="E84">
    <cfRule type="expression" dxfId="354" priority="53" stopIfTrue="1">
      <formula>($K$7="*")</formula>
    </cfRule>
  </conditionalFormatting>
  <conditionalFormatting sqref="D81:D84">
    <cfRule type="expression" dxfId="353" priority="22" stopIfTrue="1">
      <formula>($K$9="*")</formula>
    </cfRule>
  </conditionalFormatting>
  <conditionalFormatting sqref="D81:D84">
    <cfRule type="expression" dxfId="352" priority="26" stopIfTrue="1">
      <formula>($G$9="*")</formula>
    </cfRule>
  </conditionalFormatting>
  <conditionalFormatting sqref="D81:D84">
    <cfRule type="expression" dxfId="351" priority="25" stopIfTrue="1">
      <formula>($H$9="*")</formula>
    </cfRule>
  </conditionalFormatting>
  <conditionalFormatting sqref="D81:D84">
    <cfRule type="expression" dxfId="350" priority="24" stopIfTrue="1">
      <formula>($I$9="*")</formula>
    </cfRule>
  </conditionalFormatting>
  <conditionalFormatting sqref="D81:D84">
    <cfRule type="expression" dxfId="349" priority="23" stopIfTrue="1">
      <formula>($J$9="*")</formula>
    </cfRule>
  </conditionalFormatting>
  <conditionalFormatting sqref="E81:E82">
    <cfRule type="expression" dxfId="348" priority="68" stopIfTrue="1">
      <formula>(#REF!="*")</formula>
    </cfRule>
  </conditionalFormatting>
  <conditionalFormatting sqref="E81:E82">
    <cfRule type="expression" dxfId="347" priority="69" stopIfTrue="1">
      <formula>($G$5="*")</formula>
    </cfRule>
  </conditionalFormatting>
  <conditionalFormatting sqref="E81:E82">
    <cfRule type="expression" dxfId="346" priority="70" stopIfTrue="1">
      <formula>(#REF!="*")</formula>
    </cfRule>
  </conditionalFormatting>
  <conditionalFormatting sqref="E84">
    <cfRule type="expression" dxfId="345" priority="71" stopIfTrue="1">
      <formula>(#REF!="*")</formula>
    </cfRule>
  </conditionalFormatting>
  <conditionalFormatting sqref="E84">
    <cfRule type="expression" dxfId="344" priority="269" stopIfTrue="1">
      <formula>($J$8="*")</formula>
    </cfRule>
  </conditionalFormatting>
  <pageMargins left="0" right="0" top="0.5" bottom="0" header="0.5" footer="0.5"/>
  <pageSetup orientation="portrait" horizontalDpi="4294967292" verticalDpi="4294967292" r:id="rId1"/>
  <headerFooter alignWithMargins="0"/>
  <rowBreaks count="1" manualBreakCount="1">
    <brk id="62"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7649" r:id="rId4" name="Check Box 1">
              <controlPr defaultSize="0" autoFill="0" autoLine="0" autoPict="0">
                <anchor moveWithCells="1">
                  <from>
                    <xdr:col>0</xdr:col>
                    <xdr:colOff>9525</xdr:colOff>
                    <xdr:row>64</xdr:row>
                    <xdr:rowOff>0</xdr:rowOff>
                  </from>
                  <to>
                    <xdr:col>2</xdr:col>
                    <xdr:colOff>133350</xdr:colOff>
                    <xdr:row>64</xdr:row>
                    <xdr:rowOff>266700</xdr:rowOff>
                  </to>
                </anchor>
              </controlPr>
            </control>
          </mc:Choice>
        </mc:AlternateContent>
        <mc:AlternateContent xmlns:mc="http://schemas.openxmlformats.org/markup-compatibility/2006">
          <mc:Choice Requires="x14">
            <control shapeId="27650" r:id="rId5" name="Check Box 2">
              <controlPr defaultSize="0" autoFill="0" autoLine="0" autoPict="0">
                <anchor moveWithCells="1">
                  <from>
                    <xdr:col>0</xdr:col>
                    <xdr:colOff>9525</xdr:colOff>
                    <xdr:row>64</xdr:row>
                    <xdr:rowOff>276225</xdr:rowOff>
                  </from>
                  <to>
                    <xdr:col>2</xdr:col>
                    <xdr:colOff>152400</xdr:colOff>
                    <xdr:row>65</xdr:row>
                    <xdr:rowOff>219075</xdr:rowOff>
                  </to>
                </anchor>
              </controlPr>
            </control>
          </mc:Choice>
        </mc:AlternateContent>
        <mc:AlternateContent xmlns:mc="http://schemas.openxmlformats.org/markup-compatibility/2006">
          <mc:Choice Requires="x14">
            <control shapeId="27651" r:id="rId6" name="Check Box 3">
              <controlPr defaultSize="0" autoFill="0" autoLine="0" autoPict="0">
                <anchor moveWithCells="1">
                  <from>
                    <xdr:col>0</xdr:col>
                    <xdr:colOff>9525</xdr:colOff>
                    <xdr:row>65</xdr:row>
                    <xdr:rowOff>276225</xdr:rowOff>
                  </from>
                  <to>
                    <xdr:col>2</xdr:col>
                    <xdr:colOff>209550</xdr:colOff>
                    <xdr:row>66</xdr:row>
                    <xdr:rowOff>219075</xdr:rowOff>
                  </to>
                </anchor>
              </controlPr>
            </control>
          </mc:Choice>
        </mc:AlternateContent>
        <mc:AlternateContent xmlns:mc="http://schemas.openxmlformats.org/markup-compatibility/2006">
          <mc:Choice Requires="x14">
            <control shapeId="27652" r:id="rId7" name="Check Box 4">
              <controlPr defaultSize="0" autoFill="0" autoLine="0" autoPict="0">
                <anchor moveWithCells="1">
                  <from>
                    <xdr:col>0</xdr:col>
                    <xdr:colOff>9525</xdr:colOff>
                    <xdr:row>67</xdr:row>
                    <xdr:rowOff>0</xdr:rowOff>
                  </from>
                  <to>
                    <xdr:col>2</xdr:col>
                    <xdr:colOff>190500</xdr:colOff>
                    <xdr:row>67</xdr:row>
                    <xdr:rowOff>209550</xdr:rowOff>
                  </to>
                </anchor>
              </controlPr>
            </control>
          </mc:Choice>
        </mc:AlternateContent>
        <mc:AlternateContent xmlns:mc="http://schemas.openxmlformats.org/markup-compatibility/2006">
          <mc:Choice Requires="x14">
            <control shapeId="27653" r:id="rId8" name="Check Box 5">
              <controlPr defaultSize="0" autoFill="0" autoLine="0" autoPict="0">
                <anchor moveWithCells="1">
                  <from>
                    <xdr:col>0</xdr:col>
                    <xdr:colOff>9525</xdr:colOff>
                    <xdr:row>67</xdr:row>
                    <xdr:rowOff>266700</xdr:rowOff>
                  </from>
                  <to>
                    <xdr:col>2</xdr:col>
                    <xdr:colOff>171450</xdr:colOff>
                    <xdr:row>68</xdr:row>
                    <xdr:rowOff>209550</xdr:rowOff>
                  </to>
                </anchor>
              </controlPr>
            </control>
          </mc:Choice>
        </mc:AlternateContent>
        <mc:AlternateContent xmlns:mc="http://schemas.openxmlformats.org/markup-compatibility/2006">
          <mc:Choice Requires="x14">
            <control shapeId="27654" r:id="rId9" name="Check Box 6">
              <controlPr defaultSize="0" autoFill="0" autoLine="0" autoPict="0">
                <anchor moveWithCells="1">
                  <from>
                    <xdr:col>0</xdr:col>
                    <xdr:colOff>9525</xdr:colOff>
                    <xdr:row>68</xdr:row>
                    <xdr:rowOff>276225</xdr:rowOff>
                  </from>
                  <to>
                    <xdr:col>2</xdr:col>
                    <xdr:colOff>171450</xdr:colOff>
                    <xdr:row>69</xdr:row>
                    <xdr:rowOff>219075</xdr:rowOff>
                  </to>
                </anchor>
              </controlPr>
            </control>
          </mc:Choice>
        </mc:AlternateContent>
        <mc:AlternateContent xmlns:mc="http://schemas.openxmlformats.org/markup-compatibility/2006">
          <mc:Choice Requires="x14">
            <control shapeId="27655" r:id="rId10" name="Check Box 7">
              <controlPr defaultSize="0" autoFill="0" autoLine="0" autoPict="0">
                <anchor moveWithCells="1">
                  <from>
                    <xdr:col>0</xdr:col>
                    <xdr:colOff>9525</xdr:colOff>
                    <xdr:row>70</xdr:row>
                    <xdr:rowOff>0</xdr:rowOff>
                  </from>
                  <to>
                    <xdr:col>2</xdr:col>
                    <xdr:colOff>171450</xdr:colOff>
                    <xdr:row>70</xdr:row>
                    <xdr:rowOff>209550</xdr:rowOff>
                  </to>
                </anchor>
              </controlPr>
            </control>
          </mc:Choice>
        </mc:AlternateContent>
        <mc:AlternateContent xmlns:mc="http://schemas.openxmlformats.org/markup-compatibility/2006">
          <mc:Choice Requires="x14">
            <control shapeId="27656" r:id="rId11" name="Check Box 8">
              <controlPr defaultSize="0" autoFill="0" autoLine="0" autoPict="0">
                <anchor moveWithCells="1">
                  <from>
                    <xdr:col>0</xdr:col>
                    <xdr:colOff>9525</xdr:colOff>
                    <xdr:row>70</xdr:row>
                    <xdr:rowOff>266700</xdr:rowOff>
                  </from>
                  <to>
                    <xdr:col>2</xdr:col>
                    <xdr:colOff>152400</xdr:colOff>
                    <xdr:row>71</xdr:row>
                    <xdr:rowOff>209550</xdr:rowOff>
                  </to>
                </anchor>
              </controlPr>
            </control>
          </mc:Choice>
        </mc:AlternateContent>
        <mc:AlternateContent xmlns:mc="http://schemas.openxmlformats.org/markup-compatibility/2006">
          <mc:Choice Requires="x14">
            <control shapeId="27657" r:id="rId12" name="Check Box 9">
              <controlPr defaultSize="0" autoFill="0" autoLine="0" autoPict="0">
                <anchor moveWithCells="1">
                  <from>
                    <xdr:col>0</xdr:col>
                    <xdr:colOff>9525</xdr:colOff>
                    <xdr:row>63</xdr:row>
                    <xdr:rowOff>0</xdr:rowOff>
                  </from>
                  <to>
                    <xdr:col>2</xdr:col>
                    <xdr:colOff>142875</xdr:colOff>
                    <xdr:row>63</xdr:row>
                    <xdr:rowOff>219075</xdr:rowOff>
                  </to>
                </anchor>
              </controlPr>
            </control>
          </mc:Choice>
        </mc:AlternateContent>
        <mc:AlternateContent xmlns:mc="http://schemas.openxmlformats.org/markup-compatibility/2006">
          <mc:Choice Requires="x14">
            <control shapeId="27658" r:id="rId13" name="Check Box 10">
              <controlPr defaultSize="0" autoFill="0" autoLine="0" autoPict="0">
                <anchor moveWithCells="1">
                  <from>
                    <xdr:col>0</xdr:col>
                    <xdr:colOff>9525</xdr:colOff>
                    <xdr:row>71</xdr:row>
                    <xdr:rowOff>276225</xdr:rowOff>
                  </from>
                  <to>
                    <xdr:col>2</xdr:col>
                    <xdr:colOff>142875</xdr:colOff>
                    <xdr:row>72</xdr:row>
                    <xdr:rowOff>219075</xdr:rowOff>
                  </to>
                </anchor>
              </controlPr>
            </control>
          </mc:Choice>
        </mc:AlternateContent>
        <mc:AlternateContent xmlns:mc="http://schemas.openxmlformats.org/markup-compatibility/2006">
          <mc:Choice Requires="x14">
            <control shapeId="27659" r:id="rId14" name="Check Box 11">
              <controlPr defaultSize="0" autoFill="0" autoLine="0" autoPict="0">
                <anchor moveWithCells="1">
                  <from>
                    <xdr:col>0</xdr:col>
                    <xdr:colOff>9525</xdr:colOff>
                    <xdr:row>73</xdr:row>
                    <xdr:rowOff>0</xdr:rowOff>
                  </from>
                  <to>
                    <xdr:col>1</xdr:col>
                    <xdr:colOff>1066800</xdr:colOff>
                    <xdr:row>74</xdr:row>
                    <xdr:rowOff>0</xdr:rowOff>
                  </to>
                </anchor>
              </controlPr>
            </control>
          </mc:Choice>
        </mc:AlternateContent>
        <mc:AlternateContent xmlns:mc="http://schemas.openxmlformats.org/markup-compatibility/2006">
          <mc:Choice Requires="x14">
            <control shapeId="27661" r:id="rId15" name="Check Box 13">
              <controlPr defaultSize="0" autoFill="0" autoLine="0" autoPict="0">
                <anchor moveWithCells="1">
                  <from>
                    <xdr:col>0</xdr:col>
                    <xdr:colOff>38100</xdr:colOff>
                    <xdr:row>5</xdr:row>
                    <xdr:rowOff>361950</xdr:rowOff>
                  </from>
                  <to>
                    <xdr:col>1</xdr:col>
                    <xdr:colOff>952500</xdr:colOff>
                    <xdr:row>5</xdr:row>
                    <xdr:rowOff>657225</xdr:rowOff>
                  </to>
                </anchor>
              </controlPr>
            </control>
          </mc:Choice>
        </mc:AlternateContent>
        <mc:AlternateContent xmlns:mc="http://schemas.openxmlformats.org/markup-compatibility/2006">
          <mc:Choice Requires="x14">
            <control shapeId="27662" r:id="rId16" name="Check Box 14">
              <controlPr defaultSize="0" autoFill="0" autoLine="0" autoPict="0">
                <anchor moveWithCells="1">
                  <from>
                    <xdr:col>0</xdr:col>
                    <xdr:colOff>38100</xdr:colOff>
                    <xdr:row>6</xdr:row>
                    <xdr:rowOff>9525</xdr:rowOff>
                  </from>
                  <to>
                    <xdr:col>1</xdr:col>
                    <xdr:colOff>952500</xdr:colOff>
                    <xdr:row>7</xdr:row>
                    <xdr:rowOff>47625</xdr:rowOff>
                  </to>
                </anchor>
              </controlPr>
            </control>
          </mc:Choice>
        </mc:AlternateContent>
        <mc:AlternateContent xmlns:mc="http://schemas.openxmlformats.org/markup-compatibility/2006">
          <mc:Choice Requires="x14">
            <control shapeId="27663" r:id="rId17" name="Check Box 15">
              <controlPr defaultSize="0" autoFill="0" autoLine="0" autoPict="0">
                <anchor moveWithCells="1">
                  <from>
                    <xdr:col>0</xdr:col>
                    <xdr:colOff>38100</xdr:colOff>
                    <xdr:row>7</xdr:row>
                    <xdr:rowOff>323850</xdr:rowOff>
                  </from>
                  <to>
                    <xdr:col>1</xdr:col>
                    <xdr:colOff>952500</xdr:colOff>
                    <xdr:row>7</xdr:row>
                    <xdr:rowOff>619125</xdr:rowOff>
                  </to>
                </anchor>
              </controlPr>
            </control>
          </mc:Choice>
        </mc:AlternateContent>
        <mc:AlternateContent xmlns:mc="http://schemas.openxmlformats.org/markup-compatibility/2006">
          <mc:Choice Requires="x14">
            <control shapeId="27664" r:id="rId18" name="Check Box 16">
              <controlPr defaultSize="0" autoFill="0" autoLine="0" autoPict="0">
                <anchor moveWithCells="1">
                  <from>
                    <xdr:col>2</xdr:col>
                    <xdr:colOff>38100</xdr:colOff>
                    <xdr:row>5</xdr:row>
                    <xdr:rowOff>190500</xdr:rowOff>
                  </from>
                  <to>
                    <xdr:col>3</xdr:col>
                    <xdr:colOff>952500</xdr:colOff>
                    <xdr:row>5</xdr:row>
                    <xdr:rowOff>876300</xdr:rowOff>
                  </to>
                </anchor>
              </controlPr>
            </control>
          </mc:Choice>
        </mc:AlternateContent>
        <mc:AlternateContent xmlns:mc="http://schemas.openxmlformats.org/markup-compatibility/2006">
          <mc:Choice Requires="x14">
            <control shapeId="27665" r:id="rId19" name="Check Box 17">
              <controlPr defaultSize="0" autoFill="0" autoLine="0" autoPict="0">
                <anchor moveWithCells="1">
                  <from>
                    <xdr:col>2</xdr:col>
                    <xdr:colOff>38100</xdr:colOff>
                    <xdr:row>6</xdr:row>
                    <xdr:rowOff>228600</xdr:rowOff>
                  </from>
                  <to>
                    <xdr:col>3</xdr:col>
                    <xdr:colOff>952500</xdr:colOff>
                    <xdr:row>6</xdr:row>
                    <xdr:rowOff>619125</xdr:rowOff>
                  </to>
                </anchor>
              </controlPr>
            </control>
          </mc:Choice>
        </mc:AlternateContent>
        <mc:AlternateContent xmlns:mc="http://schemas.openxmlformats.org/markup-compatibility/2006">
          <mc:Choice Requires="x14">
            <control shapeId="27666" r:id="rId20" name="Check Box 18">
              <controlPr defaultSize="0" autoFill="0" autoLine="0" autoPict="0">
                <anchor moveWithCells="1">
                  <from>
                    <xdr:col>4</xdr:col>
                    <xdr:colOff>38100</xdr:colOff>
                    <xdr:row>5</xdr:row>
                    <xdr:rowOff>371475</xdr:rowOff>
                  </from>
                  <to>
                    <xdr:col>5</xdr:col>
                    <xdr:colOff>952500</xdr:colOff>
                    <xdr:row>5</xdr:row>
                    <xdr:rowOff>666750</xdr:rowOff>
                  </to>
                </anchor>
              </controlPr>
            </control>
          </mc:Choice>
        </mc:AlternateContent>
        <mc:AlternateContent xmlns:mc="http://schemas.openxmlformats.org/markup-compatibility/2006">
          <mc:Choice Requires="x14">
            <control shapeId="27667" r:id="rId21" name="Check Box 19">
              <controlPr defaultSize="0" autoFill="0" autoLine="0" autoPict="0">
                <anchor moveWithCells="1">
                  <from>
                    <xdr:col>4</xdr:col>
                    <xdr:colOff>38100</xdr:colOff>
                    <xdr:row>6</xdr:row>
                    <xdr:rowOff>104775</xdr:rowOff>
                  </from>
                  <to>
                    <xdr:col>5</xdr:col>
                    <xdr:colOff>952500</xdr:colOff>
                    <xdr:row>6</xdr:row>
                    <xdr:rowOff>714375</xdr:rowOff>
                  </to>
                </anchor>
              </controlPr>
            </control>
          </mc:Choice>
        </mc:AlternateContent>
        <mc:AlternateContent xmlns:mc="http://schemas.openxmlformats.org/markup-compatibility/2006">
          <mc:Choice Requires="x14">
            <control shapeId="27668" r:id="rId22" name="Check Box 20">
              <controlPr defaultSize="0" autoFill="0" autoLine="0" autoPict="0">
                <anchor moveWithCells="1">
                  <from>
                    <xdr:col>4</xdr:col>
                    <xdr:colOff>38100</xdr:colOff>
                    <xdr:row>7</xdr:row>
                    <xdr:rowOff>285750</xdr:rowOff>
                  </from>
                  <to>
                    <xdr:col>5</xdr:col>
                    <xdr:colOff>952500</xdr:colOff>
                    <xdr:row>7</xdr:row>
                    <xdr:rowOff>647700</xdr:rowOff>
                  </to>
                </anchor>
              </controlPr>
            </control>
          </mc:Choice>
        </mc:AlternateContent>
        <mc:AlternateContent xmlns:mc="http://schemas.openxmlformats.org/markup-compatibility/2006">
          <mc:Choice Requires="x14">
            <control shapeId="27669" r:id="rId23" name="Check Box 21">
              <controlPr defaultSize="0" autoFill="0" autoLine="0" autoPict="0">
                <anchor moveWithCells="1">
                  <from>
                    <xdr:col>4</xdr:col>
                    <xdr:colOff>38100</xdr:colOff>
                    <xdr:row>8</xdr:row>
                    <xdr:rowOff>57150</xdr:rowOff>
                  </from>
                  <to>
                    <xdr:col>5</xdr:col>
                    <xdr:colOff>952500</xdr:colOff>
                    <xdr:row>8</xdr:row>
                    <xdr:rowOff>352425</xdr:rowOff>
                  </to>
                </anchor>
              </controlPr>
            </control>
          </mc:Choice>
        </mc:AlternateContent>
        <mc:AlternateContent xmlns:mc="http://schemas.openxmlformats.org/markup-compatibility/2006">
          <mc:Choice Requires="x14">
            <control shapeId="27670" r:id="rId24" name="Check Box 22">
              <controlPr defaultSize="0" autoFill="0" autoLine="0" autoPict="0">
                <anchor moveWithCells="1">
                  <from>
                    <xdr:col>4</xdr:col>
                    <xdr:colOff>38100</xdr:colOff>
                    <xdr:row>9</xdr:row>
                    <xdr:rowOff>9525</xdr:rowOff>
                  </from>
                  <to>
                    <xdr:col>5</xdr:col>
                    <xdr:colOff>952500</xdr:colOff>
                    <xdr:row>10</xdr:row>
                    <xdr:rowOff>9525</xdr:rowOff>
                  </to>
                </anchor>
              </controlPr>
            </control>
          </mc:Choice>
        </mc:AlternateContent>
        <mc:AlternateContent xmlns:mc="http://schemas.openxmlformats.org/markup-compatibility/2006">
          <mc:Choice Requires="x14">
            <control shapeId="27671" r:id="rId25" name="Check Box 23">
              <controlPr defaultSize="0" autoFill="0" autoLine="0" autoPict="0">
                <anchor moveWithCells="1">
                  <from>
                    <xdr:col>4</xdr:col>
                    <xdr:colOff>38100</xdr:colOff>
                    <xdr:row>10</xdr:row>
                    <xdr:rowOff>76200</xdr:rowOff>
                  </from>
                  <to>
                    <xdr:col>5</xdr:col>
                    <xdr:colOff>952500</xdr:colOff>
                    <xdr:row>10</xdr:row>
                    <xdr:rowOff>371475</xdr:rowOff>
                  </to>
                </anchor>
              </controlPr>
            </control>
          </mc:Choice>
        </mc:AlternateContent>
        <mc:AlternateContent xmlns:mc="http://schemas.openxmlformats.org/markup-compatibility/2006">
          <mc:Choice Requires="x14">
            <control shapeId="27672" r:id="rId26" name="Check Box 24">
              <controlPr defaultSize="0" autoFill="0" autoLine="0" autoPict="0">
                <anchor moveWithCells="1">
                  <from>
                    <xdr:col>6</xdr:col>
                    <xdr:colOff>38100</xdr:colOff>
                    <xdr:row>5</xdr:row>
                    <xdr:rowOff>266700</xdr:rowOff>
                  </from>
                  <to>
                    <xdr:col>7</xdr:col>
                    <xdr:colOff>952500</xdr:colOff>
                    <xdr:row>5</xdr:row>
                    <xdr:rowOff>790575</xdr:rowOff>
                  </to>
                </anchor>
              </controlPr>
            </control>
          </mc:Choice>
        </mc:AlternateContent>
        <mc:AlternateContent xmlns:mc="http://schemas.openxmlformats.org/markup-compatibility/2006">
          <mc:Choice Requires="x14">
            <control shapeId="27673" r:id="rId27" name="Check Box 25">
              <controlPr defaultSize="0" autoFill="0" autoLine="0" autoPict="0">
                <anchor moveWithCells="1">
                  <from>
                    <xdr:col>6</xdr:col>
                    <xdr:colOff>38100</xdr:colOff>
                    <xdr:row>6</xdr:row>
                    <xdr:rowOff>57150</xdr:rowOff>
                  </from>
                  <to>
                    <xdr:col>7</xdr:col>
                    <xdr:colOff>952500</xdr:colOff>
                    <xdr:row>6</xdr:row>
                    <xdr:rowOff>790575</xdr:rowOff>
                  </to>
                </anchor>
              </controlPr>
            </control>
          </mc:Choice>
        </mc:AlternateContent>
        <mc:AlternateContent xmlns:mc="http://schemas.openxmlformats.org/markup-compatibility/2006">
          <mc:Choice Requires="x14">
            <control shapeId="27674" r:id="rId28" name="Check Box 26">
              <controlPr defaultSize="0" autoFill="0" autoLine="0" autoPict="0">
                <anchor moveWithCells="1">
                  <from>
                    <xdr:col>8</xdr:col>
                    <xdr:colOff>38100</xdr:colOff>
                    <xdr:row>4</xdr:row>
                    <xdr:rowOff>657225</xdr:rowOff>
                  </from>
                  <to>
                    <xdr:col>9</xdr:col>
                    <xdr:colOff>952500</xdr:colOff>
                    <xdr:row>6</xdr:row>
                    <xdr:rowOff>19050</xdr:rowOff>
                  </to>
                </anchor>
              </controlPr>
            </control>
          </mc:Choice>
        </mc:AlternateContent>
        <mc:AlternateContent xmlns:mc="http://schemas.openxmlformats.org/markup-compatibility/2006">
          <mc:Choice Requires="x14">
            <control shapeId="27675" r:id="rId29" name="Check Box 27">
              <controlPr defaultSize="0" autoFill="0" autoLine="0" autoPict="0">
                <anchor moveWithCells="1">
                  <from>
                    <xdr:col>8</xdr:col>
                    <xdr:colOff>38100</xdr:colOff>
                    <xdr:row>6</xdr:row>
                    <xdr:rowOff>752475</xdr:rowOff>
                  </from>
                  <to>
                    <xdr:col>9</xdr:col>
                    <xdr:colOff>952500</xdr:colOff>
                    <xdr:row>8</xdr:row>
                    <xdr:rowOff>19050</xdr:rowOff>
                  </to>
                </anchor>
              </controlPr>
            </control>
          </mc:Choice>
        </mc:AlternateContent>
        <mc:AlternateContent xmlns:mc="http://schemas.openxmlformats.org/markup-compatibility/2006">
          <mc:Choice Requires="x14">
            <control shapeId="27676" r:id="rId30" name="Check Box 28">
              <controlPr defaultSize="0" autoFill="0" autoLine="0" autoPict="0">
                <anchor moveWithCells="1">
                  <from>
                    <xdr:col>0</xdr:col>
                    <xdr:colOff>38100</xdr:colOff>
                    <xdr:row>17</xdr:row>
                    <xdr:rowOff>628650</xdr:rowOff>
                  </from>
                  <to>
                    <xdr:col>1</xdr:col>
                    <xdr:colOff>952500</xdr:colOff>
                    <xdr:row>19</xdr:row>
                    <xdr:rowOff>47625</xdr:rowOff>
                  </to>
                </anchor>
              </controlPr>
            </control>
          </mc:Choice>
        </mc:AlternateContent>
        <mc:AlternateContent xmlns:mc="http://schemas.openxmlformats.org/markup-compatibility/2006">
          <mc:Choice Requires="x14">
            <control shapeId="27677" r:id="rId31" name="Check Box 29">
              <controlPr defaultSize="0" autoFill="0" autoLine="0" autoPict="0">
                <anchor moveWithCells="1">
                  <from>
                    <xdr:col>0</xdr:col>
                    <xdr:colOff>38100</xdr:colOff>
                    <xdr:row>20</xdr:row>
                    <xdr:rowOff>142875</xdr:rowOff>
                  </from>
                  <to>
                    <xdr:col>1</xdr:col>
                    <xdr:colOff>952500</xdr:colOff>
                    <xdr:row>20</xdr:row>
                    <xdr:rowOff>704850</xdr:rowOff>
                  </to>
                </anchor>
              </controlPr>
            </control>
          </mc:Choice>
        </mc:AlternateContent>
        <mc:AlternateContent xmlns:mc="http://schemas.openxmlformats.org/markup-compatibility/2006">
          <mc:Choice Requires="x14">
            <control shapeId="27678" r:id="rId32" name="Check Box 30">
              <controlPr defaultSize="0" autoFill="0" autoLine="0" autoPict="0">
                <anchor moveWithCells="1">
                  <from>
                    <xdr:col>2</xdr:col>
                    <xdr:colOff>38100</xdr:colOff>
                    <xdr:row>18</xdr:row>
                    <xdr:rowOff>19050</xdr:rowOff>
                  </from>
                  <to>
                    <xdr:col>3</xdr:col>
                    <xdr:colOff>952500</xdr:colOff>
                    <xdr:row>19</xdr:row>
                    <xdr:rowOff>38100</xdr:rowOff>
                  </to>
                </anchor>
              </controlPr>
            </control>
          </mc:Choice>
        </mc:AlternateContent>
        <mc:AlternateContent xmlns:mc="http://schemas.openxmlformats.org/markup-compatibility/2006">
          <mc:Choice Requires="x14">
            <control shapeId="27679" r:id="rId33" name="Check Box 31">
              <controlPr defaultSize="0" autoFill="0" autoLine="0" autoPict="0">
                <anchor moveWithCells="1">
                  <from>
                    <xdr:col>2</xdr:col>
                    <xdr:colOff>38100</xdr:colOff>
                    <xdr:row>19</xdr:row>
                    <xdr:rowOff>57150</xdr:rowOff>
                  </from>
                  <to>
                    <xdr:col>3</xdr:col>
                    <xdr:colOff>952500</xdr:colOff>
                    <xdr:row>19</xdr:row>
                    <xdr:rowOff>419100</xdr:rowOff>
                  </to>
                </anchor>
              </controlPr>
            </control>
          </mc:Choice>
        </mc:AlternateContent>
        <mc:AlternateContent xmlns:mc="http://schemas.openxmlformats.org/markup-compatibility/2006">
          <mc:Choice Requires="x14">
            <control shapeId="27680" r:id="rId34" name="Check Box 32">
              <controlPr defaultSize="0" autoFill="0" autoLine="0" autoPict="0">
                <anchor moveWithCells="1">
                  <from>
                    <xdr:col>2</xdr:col>
                    <xdr:colOff>38100</xdr:colOff>
                    <xdr:row>20</xdr:row>
                    <xdr:rowOff>152400</xdr:rowOff>
                  </from>
                  <to>
                    <xdr:col>3</xdr:col>
                    <xdr:colOff>952500</xdr:colOff>
                    <xdr:row>20</xdr:row>
                    <xdr:rowOff>685800</xdr:rowOff>
                  </to>
                </anchor>
              </controlPr>
            </control>
          </mc:Choice>
        </mc:AlternateContent>
        <mc:AlternateContent xmlns:mc="http://schemas.openxmlformats.org/markup-compatibility/2006">
          <mc:Choice Requires="x14">
            <control shapeId="27681" r:id="rId35" name="Check Box 33">
              <controlPr defaultSize="0" autoFill="0" autoLine="0" autoPict="0">
                <anchor moveWithCells="1">
                  <from>
                    <xdr:col>4</xdr:col>
                    <xdr:colOff>38100</xdr:colOff>
                    <xdr:row>18</xdr:row>
                    <xdr:rowOff>0</xdr:rowOff>
                  </from>
                  <to>
                    <xdr:col>5</xdr:col>
                    <xdr:colOff>952500</xdr:colOff>
                    <xdr:row>19</xdr:row>
                    <xdr:rowOff>85725</xdr:rowOff>
                  </to>
                </anchor>
              </controlPr>
            </control>
          </mc:Choice>
        </mc:AlternateContent>
        <mc:AlternateContent xmlns:mc="http://schemas.openxmlformats.org/markup-compatibility/2006">
          <mc:Choice Requires="x14">
            <control shapeId="27682" r:id="rId36" name="Check Box 34">
              <controlPr defaultSize="0" autoFill="0" autoLine="0" autoPict="0">
                <anchor moveWithCells="1">
                  <from>
                    <xdr:col>4</xdr:col>
                    <xdr:colOff>38100</xdr:colOff>
                    <xdr:row>19</xdr:row>
                    <xdr:rowOff>438150</xdr:rowOff>
                  </from>
                  <to>
                    <xdr:col>5</xdr:col>
                    <xdr:colOff>952500</xdr:colOff>
                    <xdr:row>21</xdr:row>
                    <xdr:rowOff>95250</xdr:rowOff>
                  </to>
                </anchor>
              </controlPr>
            </control>
          </mc:Choice>
        </mc:AlternateContent>
        <mc:AlternateContent xmlns:mc="http://schemas.openxmlformats.org/markup-compatibility/2006">
          <mc:Choice Requires="x14">
            <control shapeId="27683" r:id="rId37" name="Check Box 35">
              <controlPr defaultSize="0" autoFill="0" autoLine="0" autoPict="0">
                <anchor moveWithCells="1">
                  <from>
                    <xdr:col>6</xdr:col>
                    <xdr:colOff>38100</xdr:colOff>
                    <xdr:row>18</xdr:row>
                    <xdr:rowOff>57150</xdr:rowOff>
                  </from>
                  <to>
                    <xdr:col>7</xdr:col>
                    <xdr:colOff>952500</xdr:colOff>
                    <xdr:row>19</xdr:row>
                    <xdr:rowOff>0</xdr:rowOff>
                  </to>
                </anchor>
              </controlPr>
            </control>
          </mc:Choice>
        </mc:AlternateContent>
        <mc:AlternateContent xmlns:mc="http://schemas.openxmlformats.org/markup-compatibility/2006">
          <mc:Choice Requires="x14">
            <control shapeId="27684" r:id="rId38" name="Check Box 36">
              <controlPr defaultSize="0" autoFill="0" autoLine="0" autoPict="0">
                <anchor moveWithCells="1">
                  <from>
                    <xdr:col>6</xdr:col>
                    <xdr:colOff>38100</xdr:colOff>
                    <xdr:row>20</xdr:row>
                    <xdr:rowOff>76200</xdr:rowOff>
                  </from>
                  <to>
                    <xdr:col>7</xdr:col>
                    <xdr:colOff>952500</xdr:colOff>
                    <xdr:row>20</xdr:row>
                    <xdr:rowOff>800100</xdr:rowOff>
                  </to>
                </anchor>
              </controlPr>
            </control>
          </mc:Choice>
        </mc:AlternateContent>
        <mc:AlternateContent xmlns:mc="http://schemas.openxmlformats.org/markup-compatibility/2006">
          <mc:Choice Requires="x14">
            <control shapeId="27685" r:id="rId39" name="Check Box 37">
              <controlPr defaultSize="0" autoFill="0" autoLine="0" autoPict="0">
                <anchor moveWithCells="1">
                  <from>
                    <xdr:col>8</xdr:col>
                    <xdr:colOff>38100</xdr:colOff>
                    <xdr:row>18</xdr:row>
                    <xdr:rowOff>190500</xdr:rowOff>
                  </from>
                  <to>
                    <xdr:col>9</xdr:col>
                    <xdr:colOff>952500</xdr:colOff>
                    <xdr:row>18</xdr:row>
                    <xdr:rowOff>485775</xdr:rowOff>
                  </to>
                </anchor>
              </controlPr>
            </control>
          </mc:Choice>
        </mc:AlternateContent>
        <mc:AlternateContent xmlns:mc="http://schemas.openxmlformats.org/markup-compatibility/2006">
          <mc:Choice Requires="x14">
            <control shapeId="27686" r:id="rId40" name="Check Box 38">
              <controlPr defaultSize="0" autoFill="0" autoLine="0" autoPict="0">
                <anchor moveWithCells="1">
                  <from>
                    <xdr:col>8</xdr:col>
                    <xdr:colOff>38100</xdr:colOff>
                    <xdr:row>19</xdr:row>
                    <xdr:rowOff>447675</xdr:rowOff>
                  </from>
                  <to>
                    <xdr:col>9</xdr:col>
                    <xdr:colOff>952500</xdr:colOff>
                    <xdr:row>21</xdr:row>
                    <xdr:rowOff>85725</xdr:rowOff>
                  </to>
                </anchor>
              </controlPr>
            </control>
          </mc:Choice>
        </mc:AlternateContent>
        <mc:AlternateContent xmlns:mc="http://schemas.openxmlformats.org/markup-compatibility/2006">
          <mc:Choice Requires="x14">
            <control shapeId="27687" r:id="rId41" name="Check Box 39">
              <controlPr defaultSize="0" autoFill="0" autoLine="0" autoPict="0">
                <anchor moveWithCells="1">
                  <from>
                    <xdr:col>0</xdr:col>
                    <xdr:colOff>38100</xdr:colOff>
                    <xdr:row>29</xdr:row>
                    <xdr:rowOff>171450</xdr:rowOff>
                  </from>
                  <to>
                    <xdr:col>1</xdr:col>
                    <xdr:colOff>952500</xdr:colOff>
                    <xdr:row>29</xdr:row>
                    <xdr:rowOff>733425</xdr:rowOff>
                  </to>
                </anchor>
              </controlPr>
            </control>
          </mc:Choice>
        </mc:AlternateContent>
        <mc:AlternateContent xmlns:mc="http://schemas.openxmlformats.org/markup-compatibility/2006">
          <mc:Choice Requires="x14">
            <control shapeId="27688" r:id="rId42" name="Check Box 40">
              <controlPr defaultSize="0" autoFill="0" autoLine="0" autoPict="0">
                <anchor moveWithCells="1">
                  <from>
                    <xdr:col>0</xdr:col>
                    <xdr:colOff>38100</xdr:colOff>
                    <xdr:row>31</xdr:row>
                    <xdr:rowOff>190500</xdr:rowOff>
                  </from>
                  <to>
                    <xdr:col>1</xdr:col>
                    <xdr:colOff>952500</xdr:colOff>
                    <xdr:row>31</xdr:row>
                    <xdr:rowOff>485775</xdr:rowOff>
                  </to>
                </anchor>
              </controlPr>
            </control>
          </mc:Choice>
        </mc:AlternateContent>
        <mc:AlternateContent xmlns:mc="http://schemas.openxmlformats.org/markup-compatibility/2006">
          <mc:Choice Requires="x14">
            <control shapeId="27689" r:id="rId43" name="Check Box 41">
              <controlPr defaultSize="0" autoFill="0" autoLine="0" autoPict="0">
                <anchor moveWithCells="1">
                  <from>
                    <xdr:col>0</xdr:col>
                    <xdr:colOff>38100</xdr:colOff>
                    <xdr:row>32</xdr:row>
                    <xdr:rowOff>19050</xdr:rowOff>
                  </from>
                  <to>
                    <xdr:col>1</xdr:col>
                    <xdr:colOff>952500</xdr:colOff>
                    <xdr:row>32</xdr:row>
                    <xdr:rowOff>409575</xdr:rowOff>
                  </to>
                </anchor>
              </controlPr>
            </control>
          </mc:Choice>
        </mc:AlternateContent>
        <mc:AlternateContent xmlns:mc="http://schemas.openxmlformats.org/markup-compatibility/2006">
          <mc:Choice Requires="x14">
            <control shapeId="27690" r:id="rId44" name="Check Box 42">
              <controlPr defaultSize="0" autoFill="0" autoLine="0" autoPict="0">
                <anchor moveWithCells="1">
                  <from>
                    <xdr:col>2</xdr:col>
                    <xdr:colOff>38100</xdr:colOff>
                    <xdr:row>29</xdr:row>
                    <xdr:rowOff>200025</xdr:rowOff>
                  </from>
                  <to>
                    <xdr:col>3</xdr:col>
                    <xdr:colOff>952500</xdr:colOff>
                    <xdr:row>29</xdr:row>
                    <xdr:rowOff>752475</xdr:rowOff>
                  </to>
                </anchor>
              </controlPr>
            </control>
          </mc:Choice>
        </mc:AlternateContent>
        <mc:AlternateContent xmlns:mc="http://schemas.openxmlformats.org/markup-compatibility/2006">
          <mc:Choice Requires="x14">
            <control shapeId="27691" r:id="rId45" name="Check Box 43">
              <controlPr defaultSize="0" autoFill="0" autoLine="0" autoPict="0">
                <anchor moveWithCells="1">
                  <from>
                    <xdr:col>2</xdr:col>
                    <xdr:colOff>38100</xdr:colOff>
                    <xdr:row>30</xdr:row>
                    <xdr:rowOff>114300</xdr:rowOff>
                  </from>
                  <to>
                    <xdr:col>3</xdr:col>
                    <xdr:colOff>952500</xdr:colOff>
                    <xdr:row>30</xdr:row>
                    <xdr:rowOff>590550</xdr:rowOff>
                  </to>
                </anchor>
              </controlPr>
            </control>
          </mc:Choice>
        </mc:AlternateContent>
        <mc:AlternateContent xmlns:mc="http://schemas.openxmlformats.org/markup-compatibility/2006">
          <mc:Choice Requires="x14">
            <control shapeId="27692" r:id="rId46" name="Check Box 44">
              <controlPr defaultSize="0" autoFill="0" autoLine="0" autoPict="0">
                <anchor moveWithCells="1">
                  <from>
                    <xdr:col>4</xdr:col>
                    <xdr:colOff>38100</xdr:colOff>
                    <xdr:row>29</xdr:row>
                    <xdr:rowOff>19050</xdr:rowOff>
                  </from>
                  <to>
                    <xdr:col>5</xdr:col>
                    <xdr:colOff>952500</xdr:colOff>
                    <xdr:row>29</xdr:row>
                    <xdr:rowOff>866775</xdr:rowOff>
                  </to>
                </anchor>
              </controlPr>
            </control>
          </mc:Choice>
        </mc:AlternateContent>
        <mc:AlternateContent xmlns:mc="http://schemas.openxmlformats.org/markup-compatibility/2006">
          <mc:Choice Requires="x14">
            <control shapeId="27693" r:id="rId47" name="Check Box 45">
              <controlPr defaultSize="0" autoFill="0" autoLine="0" autoPict="0">
                <anchor moveWithCells="1">
                  <from>
                    <xdr:col>4</xdr:col>
                    <xdr:colOff>38100</xdr:colOff>
                    <xdr:row>30</xdr:row>
                    <xdr:rowOff>200025</xdr:rowOff>
                  </from>
                  <to>
                    <xdr:col>5</xdr:col>
                    <xdr:colOff>952500</xdr:colOff>
                    <xdr:row>30</xdr:row>
                    <xdr:rowOff>495300</xdr:rowOff>
                  </to>
                </anchor>
              </controlPr>
            </control>
          </mc:Choice>
        </mc:AlternateContent>
        <mc:AlternateContent xmlns:mc="http://schemas.openxmlformats.org/markup-compatibility/2006">
          <mc:Choice Requires="x14">
            <control shapeId="27694" r:id="rId48" name="Check Box 46">
              <controlPr defaultSize="0" autoFill="0" autoLine="0" autoPict="0">
                <anchor moveWithCells="1">
                  <from>
                    <xdr:col>6</xdr:col>
                    <xdr:colOff>38100</xdr:colOff>
                    <xdr:row>29</xdr:row>
                    <xdr:rowOff>285750</xdr:rowOff>
                  </from>
                  <to>
                    <xdr:col>7</xdr:col>
                    <xdr:colOff>952500</xdr:colOff>
                    <xdr:row>29</xdr:row>
                    <xdr:rowOff>647700</xdr:rowOff>
                  </to>
                </anchor>
              </controlPr>
            </control>
          </mc:Choice>
        </mc:AlternateContent>
        <mc:AlternateContent xmlns:mc="http://schemas.openxmlformats.org/markup-compatibility/2006">
          <mc:Choice Requires="x14">
            <control shapeId="27695" r:id="rId49" name="Check Box 47">
              <controlPr defaultSize="0" autoFill="0" autoLine="0" autoPict="0">
                <anchor moveWithCells="1">
                  <from>
                    <xdr:col>6</xdr:col>
                    <xdr:colOff>38100</xdr:colOff>
                    <xdr:row>30</xdr:row>
                    <xdr:rowOff>57150</xdr:rowOff>
                  </from>
                  <to>
                    <xdr:col>7</xdr:col>
                    <xdr:colOff>952500</xdr:colOff>
                    <xdr:row>30</xdr:row>
                    <xdr:rowOff>581025</xdr:rowOff>
                  </to>
                </anchor>
              </controlPr>
            </control>
          </mc:Choice>
        </mc:AlternateContent>
        <mc:AlternateContent xmlns:mc="http://schemas.openxmlformats.org/markup-compatibility/2006">
          <mc:Choice Requires="x14">
            <control shapeId="27696" r:id="rId50" name="Check Box 48">
              <controlPr defaultSize="0" autoFill="0" autoLine="0" autoPict="0">
                <anchor moveWithCells="1">
                  <from>
                    <xdr:col>6</xdr:col>
                    <xdr:colOff>38100</xdr:colOff>
                    <xdr:row>31</xdr:row>
                    <xdr:rowOff>95250</xdr:rowOff>
                  </from>
                  <to>
                    <xdr:col>7</xdr:col>
                    <xdr:colOff>952500</xdr:colOff>
                    <xdr:row>31</xdr:row>
                    <xdr:rowOff>561975</xdr:rowOff>
                  </to>
                </anchor>
              </controlPr>
            </control>
          </mc:Choice>
        </mc:AlternateContent>
        <mc:AlternateContent xmlns:mc="http://schemas.openxmlformats.org/markup-compatibility/2006">
          <mc:Choice Requires="x14">
            <control shapeId="27697" r:id="rId51" name="Check Box 49">
              <controlPr defaultSize="0" autoFill="0" autoLine="0" autoPict="0">
                <anchor moveWithCells="1">
                  <from>
                    <xdr:col>8</xdr:col>
                    <xdr:colOff>38100</xdr:colOff>
                    <xdr:row>29</xdr:row>
                    <xdr:rowOff>285750</xdr:rowOff>
                  </from>
                  <to>
                    <xdr:col>9</xdr:col>
                    <xdr:colOff>952500</xdr:colOff>
                    <xdr:row>29</xdr:row>
                    <xdr:rowOff>619125</xdr:rowOff>
                  </to>
                </anchor>
              </controlPr>
            </control>
          </mc:Choice>
        </mc:AlternateContent>
        <mc:AlternateContent xmlns:mc="http://schemas.openxmlformats.org/markup-compatibility/2006">
          <mc:Choice Requires="x14">
            <control shapeId="27698" r:id="rId52" name="Check Box 50">
              <controlPr defaultSize="0" autoFill="0" autoLine="0" autoPict="0">
                <anchor moveWithCells="1">
                  <from>
                    <xdr:col>8</xdr:col>
                    <xdr:colOff>38100</xdr:colOff>
                    <xdr:row>30</xdr:row>
                    <xdr:rowOff>47625</xdr:rowOff>
                  </from>
                  <to>
                    <xdr:col>9</xdr:col>
                    <xdr:colOff>952500</xdr:colOff>
                    <xdr:row>30</xdr:row>
                    <xdr:rowOff>619125</xdr:rowOff>
                  </to>
                </anchor>
              </controlPr>
            </control>
          </mc:Choice>
        </mc:AlternateContent>
        <mc:AlternateContent xmlns:mc="http://schemas.openxmlformats.org/markup-compatibility/2006">
          <mc:Choice Requires="x14">
            <control shapeId="27699" r:id="rId53" name="Check Box 51">
              <controlPr defaultSize="0" autoFill="0" autoLine="0" autoPict="0">
                <anchor moveWithCells="1">
                  <from>
                    <xdr:col>0</xdr:col>
                    <xdr:colOff>38100</xdr:colOff>
                    <xdr:row>40</xdr:row>
                    <xdr:rowOff>142875</xdr:rowOff>
                  </from>
                  <to>
                    <xdr:col>1</xdr:col>
                    <xdr:colOff>952500</xdr:colOff>
                    <xdr:row>40</xdr:row>
                    <xdr:rowOff>704850</xdr:rowOff>
                  </to>
                </anchor>
              </controlPr>
            </control>
          </mc:Choice>
        </mc:AlternateContent>
        <mc:AlternateContent xmlns:mc="http://schemas.openxmlformats.org/markup-compatibility/2006">
          <mc:Choice Requires="x14">
            <control shapeId="27700" r:id="rId54" name="Check Box 52">
              <controlPr defaultSize="0" autoFill="0" autoLine="0" autoPict="0">
                <anchor moveWithCells="1">
                  <from>
                    <xdr:col>2</xdr:col>
                    <xdr:colOff>38100</xdr:colOff>
                    <xdr:row>40</xdr:row>
                    <xdr:rowOff>85725</xdr:rowOff>
                  </from>
                  <to>
                    <xdr:col>3</xdr:col>
                    <xdr:colOff>952500</xdr:colOff>
                    <xdr:row>40</xdr:row>
                    <xdr:rowOff>752475</xdr:rowOff>
                  </to>
                </anchor>
              </controlPr>
            </control>
          </mc:Choice>
        </mc:AlternateContent>
        <mc:AlternateContent xmlns:mc="http://schemas.openxmlformats.org/markup-compatibility/2006">
          <mc:Choice Requires="x14">
            <control shapeId="27701" r:id="rId55" name="Check Box 53">
              <controlPr defaultSize="0" autoFill="0" autoLine="0" autoPict="0">
                <anchor moveWithCells="1">
                  <from>
                    <xdr:col>2</xdr:col>
                    <xdr:colOff>38100</xdr:colOff>
                    <xdr:row>41</xdr:row>
                    <xdr:rowOff>0</xdr:rowOff>
                  </from>
                  <to>
                    <xdr:col>3</xdr:col>
                    <xdr:colOff>952500</xdr:colOff>
                    <xdr:row>42</xdr:row>
                    <xdr:rowOff>0</xdr:rowOff>
                  </to>
                </anchor>
              </controlPr>
            </control>
          </mc:Choice>
        </mc:AlternateContent>
        <mc:AlternateContent xmlns:mc="http://schemas.openxmlformats.org/markup-compatibility/2006">
          <mc:Choice Requires="x14">
            <control shapeId="27702" r:id="rId56" name="Check Box 54">
              <controlPr defaultSize="0" autoFill="0" autoLine="0" autoPict="0">
                <anchor moveWithCells="1">
                  <from>
                    <xdr:col>4</xdr:col>
                    <xdr:colOff>38100</xdr:colOff>
                    <xdr:row>40</xdr:row>
                    <xdr:rowOff>76200</xdr:rowOff>
                  </from>
                  <to>
                    <xdr:col>5</xdr:col>
                    <xdr:colOff>952500</xdr:colOff>
                    <xdr:row>40</xdr:row>
                    <xdr:rowOff>762000</xdr:rowOff>
                  </to>
                </anchor>
              </controlPr>
            </control>
          </mc:Choice>
        </mc:AlternateContent>
        <mc:AlternateContent xmlns:mc="http://schemas.openxmlformats.org/markup-compatibility/2006">
          <mc:Choice Requires="x14">
            <control shapeId="27703" r:id="rId57" name="Check Box 55">
              <controlPr defaultSize="0" autoFill="0" autoLine="0" autoPict="0">
                <anchor moveWithCells="1">
                  <from>
                    <xdr:col>6</xdr:col>
                    <xdr:colOff>38100</xdr:colOff>
                    <xdr:row>40</xdr:row>
                    <xdr:rowOff>219075</xdr:rowOff>
                  </from>
                  <to>
                    <xdr:col>7</xdr:col>
                    <xdr:colOff>952500</xdr:colOff>
                    <xdr:row>40</xdr:row>
                    <xdr:rowOff>609600</xdr:rowOff>
                  </to>
                </anchor>
              </controlPr>
            </control>
          </mc:Choice>
        </mc:AlternateContent>
        <mc:AlternateContent xmlns:mc="http://schemas.openxmlformats.org/markup-compatibility/2006">
          <mc:Choice Requires="x14">
            <control shapeId="27704" r:id="rId58" name="Check Box 56">
              <controlPr defaultSize="0" autoFill="0" autoLine="0" autoPict="0">
                <anchor moveWithCells="1">
                  <from>
                    <xdr:col>6</xdr:col>
                    <xdr:colOff>38100</xdr:colOff>
                    <xdr:row>41</xdr:row>
                    <xdr:rowOff>228600</xdr:rowOff>
                  </from>
                  <to>
                    <xdr:col>7</xdr:col>
                    <xdr:colOff>952500</xdr:colOff>
                    <xdr:row>41</xdr:row>
                    <xdr:rowOff>609600</xdr:rowOff>
                  </to>
                </anchor>
              </controlPr>
            </control>
          </mc:Choice>
        </mc:AlternateContent>
        <mc:AlternateContent xmlns:mc="http://schemas.openxmlformats.org/markup-compatibility/2006">
          <mc:Choice Requires="x14">
            <control shapeId="27705" r:id="rId59" name="Check Box 57">
              <controlPr defaultSize="0" autoFill="0" autoLine="0" autoPict="0">
                <anchor moveWithCells="1">
                  <from>
                    <xdr:col>8</xdr:col>
                    <xdr:colOff>38100</xdr:colOff>
                    <xdr:row>40</xdr:row>
                    <xdr:rowOff>161925</xdr:rowOff>
                  </from>
                  <to>
                    <xdr:col>9</xdr:col>
                    <xdr:colOff>952500</xdr:colOff>
                    <xdr:row>40</xdr:row>
                    <xdr:rowOff>714375</xdr:rowOff>
                  </to>
                </anchor>
              </controlPr>
            </control>
          </mc:Choice>
        </mc:AlternateContent>
        <mc:AlternateContent xmlns:mc="http://schemas.openxmlformats.org/markup-compatibility/2006">
          <mc:Choice Requires="x14">
            <control shapeId="27706" r:id="rId60" name="Check Box 58">
              <controlPr defaultSize="0" autoFill="0" autoLine="0" autoPict="0">
                <anchor moveWithCells="1">
                  <from>
                    <xdr:col>0</xdr:col>
                    <xdr:colOff>9525</xdr:colOff>
                    <xdr:row>74</xdr:row>
                    <xdr:rowOff>0</xdr:rowOff>
                  </from>
                  <to>
                    <xdr:col>1</xdr:col>
                    <xdr:colOff>266700</xdr:colOff>
                    <xdr:row>75</xdr:row>
                    <xdr:rowOff>0</xdr:rowOff>
                  </to>
                </anchor>
              </controlPr>
            </control>
          </mc:Choice>
        </mc:AlternateContent>
        <mc:AlternateContent xmlns:mc="http://schemas.openxmlformats.org/markup-compatibility/2006">
          <mc:Choice Requires="x14">
            <control shapeId="27707" r:id="rId61" name="Check Box 59">
              <controlPr defaultSize="0" autoFill="0" autoLine="0" autoPict="0">
                <anchor moveWithCells="1">
                  <from>
                    <xdr:col>0</xdr:col>
                    <xdr:colOff>9525</xdr:colOff>
                    <xdr:row>75</xdr:row>
                    <xdr:rowOff>0</xdr:rowOff>
                  </from>
                  <to>
                    <xdr:col>1</xdr:col>
                    <xdr:colOff>266700</xdr:colOff>
                    <xdr:row>76</xdr:row>
                    <xdr:rowOff>0</xdr:rowOff>
                  </to>
                </anchor>
              </controlPr>
            </control>
          </mc:Choice>
        </mc:AlternateContent>
        <mc:AlternateContent xmlns:mc="http://schemas.openxmlformats.org/markup-compatibility/2006">
          <mc:Choice Requires="x14">
            <control shapeId="27708" r:id="rId62" name="Check Box 60">
              <controlPr defaultSize="0" autoFill="0" autoLine="0" autoPict="0">
                <anchor moveWithCells="1">
                  <from>
                    <xdr:col>0</xdr:col>
                    <xdr:colOff>9525</xdr:colOff>
                    <xdr:row>76</xdr:row>
                    <xdr:rowOff>0</xdr:rowOff>
                  </from>
                  <to>
                    <xdr:col>1</xdr:col>
                    <xdr:colOff>266700</xdr:colOff>
                    <xdr:row>77</xdr:row>
                    <xdr:rowOff>0</xdr:rowOff>
                  </to>
                </anchor>
              </controlPr>
            </control>
          </mc:Choice>
        </mc:AlternateContent>
        <mc:AlternateContent xmlns:mc="http://schemas.openxmlformats.org/markup-compatibility/2006">
          <mc:Choice Requires="x14">
            <control shapeId="27710" r:id="rId63" name="Check Box 62">
              <controlPr defaultSize="0" autoFill="0" autoLine="0" autoPict="0">
                <anchor moveWithCells="1">
                  <from>
                    <xdr:col>0</xdr:col>
                    <xdr:colOff>28575</xdr:colOff>
                    <xdr:row>10</xdr:row>
                    <xdr:rowOff>400050</xdr:rowOff>
                  </from>
                  <to>
                    <xdr:col>1</xdr:col>
                    <xdr:colOff>971550</xdr:colOff>
                    <xdr:row>12</xdr:row>
                    <xdr:rowOff>180975</xdr:rowOff>
                  </to>
                </anchor>
              </controlPr>
            </control>
          </mc:Choice>
        </mc:AlternateContent>
        <mc:AlternateContent xmlns:mc="http://schemas.openxmlformats.org/markup-compatibility/2006">
          <mc:Choice Requires="x14">
            <control shapeId="27711" r:id="rId64" name="Check Box 63">
              <controlPr defaultSize="0" autoFill="0" autoLine="0" autoPict="0">
                <anchor moveWithCells="1">
                  <from>
                    <xdr:col>8</xdr:col>
                    <xdr:colOff>28575</xdr:colOff>
                    <xdr:row>10</xdr:row>
                    <xdr:rowOff>0</xdr:rowOff>
                  </from>
                  <to>
                    <xdr:col>9</xdr:col>
                    <xdr:colOff>971550</xdr:colOff>
                    <xdr:row>11</xdr:row>
                    <xdr:rowOff>0</xdr:rowOff>
                  </to>
                </anchor>
              </controlPr>
            </control>
          </mc:Choice>
        </mc:AlternateContent>
        <mc:AlternateContent xmlns:mc="http://schemas.openxmlformats.org/markup-compatibility/2006">
          <mc:Choice Requires="x14">
            <control shapeId="27712" r:id="rId65" name="Check Box 64">
              <controlPr defaultSize="0" autoFill="0" autoLine="0" autoPict="0">
                <anchor moveWithCells="1">
                  <from>
                    <xdr:col>8</xdr:col>
                    <xdr:colOff>28575</xdr:colOff>
                    <xdr:row>21</xdr:row>
                    <xdr:rowOff>0</xdr:rowOff>
                  </from>
                  <to>
                    <xdr:col>9</xdr:col>
                    <xdr:colOff>971550</xdr:colOff>
                    <xdr:row>22</xdr:row>
                    <xdr:rowOff>0</xdr:rowOff>
                  </to>
                </anchor>
              </controlPr>
            </control>
          </mc:Choice>
        </mc:AlternateContent>
        <mc:AlternateContent xmlns:mc="http://schemas.openxmlformats.org/markup-compatibility/2006">
          <mc:Choice Requires="x14">
            <control shapeId="27713" r:id="rId66" name="Check Box 65">
              <controlPr defaultSize="0" autoFill="0" autoLine="0" autoPict="0">
                <anchor moveWithCells="1">
                  <from>
                    <xdr:col>8</xdr:col>
                    <xdr:colOff>28575</xdr:colOff>
                    <xdr:row>32</xdr:row>
                    <xdr:rowOff>0</xdr:rowOff>
                  </from>
                  <to>
                    <xdr:col>9</xdr:col>
                    <xdr:colOff>971550</xdr:colOff>
                    <xdr:row>33</xdr:row>
                    <xdr:rowOff>0</xdr:rowOff>
                  </to>
                </anchor>
              </controlPr>
            </control>
          </mc:Choice>
        </mc:AlternateContent>
        <mc:AlternateContent xmlns:mc="http://schemas.openxmlformats.org/markup-compatibility/2006">
          <mc:Choice Requires="x14">
            <control shapeId="27714" r:id="rId67" name="Check Box 66">
              <controlPr defaultSize="0" autoFill="0" autoLine="0" autoPict="0">
                <anchor moveWithCells="1">
                  <from>
                    <xdr:col>8</xdr:col>
                    <xdr:colOff>28575</xdr:colOff>
                    <xdr:row>42</xdr:row>
                    <xdr:rowOff>0</xdr:rowOff>
                  </from>
                  <to>
                    <xdr:col>9</xdr:col>
                    <xdr:colOff>971550</xdr:colOff>
                    <xdr:row>43</xdr:row>
                    <xdr:rowOff>0</xdr:rowOff>
                  </to>
                </anchor>
              </controlPr>
            </control>
          </mc:Choice>
        </mc:AlternateContent>
        <mc:AlternateContent xmlns:mc="http://schemas.openxmlformats.org/markup-compatibility/2006">
          <mc:Choice Requires="x14">
            <control shapeId="27716" r:id="rId68" name="Check Box 68">
              <controlPr defaultSize="0" autoFill="0" autoLine="0" autoPict="0">
                <anchor moveWithCells="1">
                  <from>
                    <xdr:col>0</xdr:col>
                    <xdr:colOff>28575</xdr:colOff>
                    <xdr:row>21</xdr:row>
                    <xdr:rowOff>400050</xdr:rowOff>
                  </from>
                  <to>
                    <xdr:col>1</xdr:col>
                    <xdr:colOff>971550</xdr:colOff>
                    <xdr:row>23</xdr:row>
                    <xdr:rowOff>171450</xdr:rowOff>
                  </to>
                </anchor>
              </controlPr>
            </control>
          </mc:Choice>
        </mc:AlternateContent>
        <mc:AlternateContent xmlns:mc="http://schemas.openxmlformats.org/markup-compatibility/2006">
          <mc:Choice Requires="x14">
            <control shapeId="27717" r:id="rId69" name="Check Box 69">
              <controlPr defaultSize="0" autoFill="0" autoLine="0" autoPict="0">
                <anchor moveWithCells="1">
                  <from>
                    <xdr:col>0</xdr:col>
                    <xdr:colOff>28575</xdr:colOff>
                    <xdr:row>32</xdr:row>
                    <xdr:rowOff>400050</xdr:rowOff>
                  </from>
                  <to>
                    <xdr:col>1</xdr:col>
                    <xdr:colOff>971550</xdr:colOff>
                    <xdr:row>35</xdr:row>
                    <xdr:rowOff>47625</xdr:rowOff>
                  </to>
                </anchor>
              </controlPr>
            </control>
          </mc:Choice>
        </mc:AlternateContent>
        <mc:AlternateContent xmlns:mc="http://schemas.openxmlformats.org/markup-compatibility/2006">
          <mc:Choice Requires="x14">
            <control shapeId="27718" r:id="rId70" name="Check Box 70">
              <controlPr defaultSize="0" autoFill="0" autoLine="0" autoPict="0">
                <anchor moveWithCells="1">
                  <from>
                    <xdr:col>0</xdr:col>
                    <xdr:colOff>28575</xdr:colOff>
                    <xdr:row>42</xdr:row>
                    <xdr:rowOff>400050</xdr:rowOff>
                  </from>
                  <to>
                    <xdr:col>1</xdr:col>
                    <xdr:colOff>971550</xdr:colOff>
                    <xdr:row>45</xdr:row>
                    <xdr:rowOff>47625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 id="{27576C72-3FB7-4CD4-83C3-616D173CEB0C}">
            <xm:f>OR($I$12="No Score",$I$12=definitions!$B$13)</xm:f>
            <x14:dxf>
              <fill>
                <gradientFill degree="270">
                  <stop position="0">
                    <color theme="0"/>
                  </stop>
                  <stop position="1">
                    <color rgb="FFFF0000"/>
                  </stop>
                </gradientFill>
              </fill>
            </x14:dxf>
          </x14:cfRule>
          <x14:cfRule type="expression" priority="11" id="{2E0BFF0B-8167-41F7-8DB4-2462B711BCEA}">
            <xm:f>definitions!$B$31=TRUE</xm:f>
            <x14:dxf>
              <fill>
                <gradientFill degree="270">
                  <stop position="0">
                    <color theme="0"/>
                  </stop>
                  <stop position="1">
                    <color rgb="FFFFFF00"/>
                  </stop>
                </gradientFill>
              </fill>
            </x14:dxf>
          </x14:cfRule>
          <xm:sqref>L12:P13</xm:sqref>
        </x14:conditionalFormatting>
        <x14:conditionalFormatting xmlns:xm="http://schemas.microsoft.com/office/excel/2006/main">
          <x14:cfRule type="expression" priority="6" id="{A8B5FC1D-0F64-4EB4-B621-635ED32706DE}">
            <xm:f>OR($I$23="No Score",$I$23=definitions!$B$13)</xm:f>
            <x14:dxf>
              <fill>
                <gradientFill degree="270">
                  <stop position="0">
                    <color theme="0"/>
                  </stop>
                  <stop position="1">
                    <color rgb="FFFF0000"/>
                  </stop>
                </gradientFill>
              </fill>
            </x14:dxf>
          </x14:cfRule>
          <x14:cfRule type="expression" priority="7" id="{D66ED038-0DA7-4836-B454-0D9D93F71632}">
            <xm:f>definitions!$B$32=TRUE</xm:f>
            <x14:dxf>
              <fill>
                <gradientFill degree="270">
                  <stop position="0">
                    <color theme="0"/>
                  </stop>
                  <stop position="1">
                    <color rgb="FFFFFF00"/>
                  </stop>
                </gradientFill>
              </fill>
            </x14:dxf>
          </x14:cfRule>
          <xm:sqref>L23:P24</xm:sqref>
        </x14:conditionalFormatting>
        <x14:conditionalFormatting xmlns:xm="http://schemas.microsoft.com/office/excel/2006/main">
          <x14:cfRule type="expression" priority="4" id="{2D7FF237-6183-426C-ACF8-0C88935A7765}">
            <xm:f>OR($I$34="No Score",$I$34=definitions!$B$13)</xm:f>
            <x14:dxf>
              <fill>
                <gradientFill degree="270">
                  <stop position="0">
                    <color theme="0"/>
                  </stop>
                  <stop position="1">
                    <color rgb="FFFF0000"/>
                  </stop>
                </gradientFill>
              </fill>
            </x14:dxf>
          </x14:cfRule>
          <x14:cfRule type="expression" priority="5" id="{71AAEB70-614D-4149-832A-6E6AB5AC9B0A}">
            <xm:f>definitions!$B$33=TRUE</xm:f>
            <x14:dxf>
              <fill>
                <gradientFill degree="270">
                  <stop position="0">
                    <color theme="0"/>
                  </stop>
                  <stop position="1">
                    <color rgb="FFFFFF00"/>
                  </stop>
                </gradientFill>
              </fill>
            </x14:dxf>
          </x14:cfRule>
          <xm:sqref>L34:P35</xm:sqref>
        </x14:conditionalFormatting>
        <x14:conditionalFormatting xmlns:xm="http://schemas.microsoft.com/office/excel/2006/main">
          <x14:cfRule type="expression" priority="2" id="{0811072E-4CB4-470D-B63C-054E84956676}">
            <xm:f>OR($I$44="No Score",$I$44=definitions!$B$13)</xm:f>
            <x14:dxf>
              <fill>
                <gradientFill degree="270">
                  <stop position="0">
                    <color theme="0"/>
                  </stop>
                  <stop position="1">
                    <color rgb="FFFF0000"/>
                  </stop>
                </gradientFill>
              </fill>
            </x14:dxf>
          </x14:cfRule>
          <x14:cfRule type="expression" priority="3" id="{230F716B-9EBA-461A-923D-DE9BF3A191E2}">
            <xm:f>definitions!$B$34=TRUE</xm:f>
            <x14:dxf>
              <fill>
                <gradientFill degree="270">
                  <stop position="0">
                    <color theme="0"/>
                  </stop>
                  <stop position="1">
                    <color rgb="FFFFFF00"/>
                  </stop>
                </gradientFill>
              </fill>
            </x14:dxf>
          </x14:cfRule>
          <xm:sqref>L44:P45</xm:sqref>
        </x14:conditionalFormatting>
        <x14:conditionalFormatting xmlns:xm="http://schemas.microsoft.com/office/excel/2006/main">
          <x14:cfRule type="expression" priority="1" id="{DD830BEC-A126-43B6-AFD0-C8AD6F4FF71F}">
            <xm:f>AND(ISBLANK(A49),OR($D$86=definitions!$B$6,$D$86=definitions!$B$7))</xm:f>
            <x14:dxf>
              <fill>
                <gradientFill degree="270">
                  <stop position="0">
                    <color theme="0"/>
                  </stop>
                  <stop position="1">
                    <color rgb="FFFF0000"/>
                  </stop>
                </gradientFill>
              </fill>
            </x14:dxf>
          </x14:cfRule>
          <xm:sqref>L49:O51</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50"/>
  </sheetPr>
  <dimension ref="A1:Q123"/>
  <sheetViews>
    <sheetView workbookViewId="0">
      <selection activeCell="A61" sqref="A61:F63"/>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17" width="11" style="8"/>
    <col min="18" max="16384" width="11" style="9"/>
  </cols>
  <sheetData>
    <row r="1" spans="1:17" ht="39" customHeight="1" thickBot="1" x14ac:dyDescent="0.3">
      <c r="A1" s="764" t="s">
        <v>2493</v>
      </c>
      <c r="B1" s="765"/>
      <c r="C1" s="765"/>
      <c r="D1" s="765"/>
      <c r="E1" s="765"/>
      <c r="F1" s="765"/>
      <c r="G1" s="765"/>
      <c r="H1" s="765"/>
      <c r="I1" s="765"/>
      <c r="J1" s="766"/>
      <c r="L1" s="10"/>
      <c r="M1" s="10"/>
      <c r="N1" s="10"/>
      <c r="O1" s="10"/>
      <c r="P1" s="10"/>
      <c r="Q1" s="10"/>
    </row>
    <row r="2" spans="1:17" ht="37.5" customHeight="1" thickBot="1" x14ac:dyDescent="0.3">
      <c r="A2" s="77"/>
      <c r="B2" s="127" t="s">
        <v>1979</v>
      </c>
      <c r="C2" s="801" t="s">
        <v>1974</v>
      </c>
      <c r="D2" s="802"/>
      <c r="E2" s="803" t="s">
        <v>1539</v>
      </c>
      <c r="F2" s="802"/>
      <c r="G2" s="803" t="s">
        <v>1976</v>
      </c>
      <c r="H2" s="802"/>
      <c r="I2" s="803" t="s">
        <v>520</v>
      </c>
      <c r="J2" s="802"/>
      <c r="L2" s="10"/>
      <c r="M2" s="10"/>
      <c r="N2" s="10"/>
      <c r="O2" s="10"/>
      <c r="P2" s="10"/>
      <c r="Q2" s="10"/>
    </row>
    <row r="3" spans="1:17" ht="42" customHeight="1" thickBot="1" x14ac:dyDescent="0.3">
      <c r="A3" s="808" t="s">
        <v>3309</v>
      </c>
      <c r="B3" s="809"/>
      <c r="C3" s="809"/>
      <c r="D3" s="809"/>
      <c r="E3" s="809"/>
      <c r="F3" s="809"/>
      <c r="G3" s="809"/>
      <c r="H3" s="809"/>
      <c r="I3" s="809"/>
      <c r="J3" s="810"/>
      <c r="L3" s="10"/>
      <c r="M3" s="10"/>
      <c r="N3" s="10"/>
      <c r="O3" s="10"/>
      <c r="P3" s="10"/>
      <c r="Q3" s="10"/>
    </row>
    <row r="4" spans="1:17" ht="15.75" customHeight="1" x14ac:dyDescent="0.25">
      <c r="A4" s="789"/>
      <c r="B4" s="790"/>
      <c r="C4" s="791" t="str">
        <f>DATA!E173</f>
        <v>. . . and</v>
      </c>
      <c r="D4" s="792"/>
      <c r="E4" s="774" t="str">
        <f>DATA!E179</f>
        <v>. . . and</v>
      </c>
      <c r="F4" s="775"/>
      <c r="G4" s="793" t="str">
        <f>DATA!E185</f>
        <v>. . . and</v>
      </c>
      <c r="H4" s="794"/>
      <c r="I4" s="774" t="str">
        <f>DATA!E190</f>
        <v>. . . and</v>
      </c>
      <c r="J4" s="775"/>
      <c r="L4" s="10"/>
      <c r="M4" s="10"/>
      <c r="N4" s="10"/>
      <c r="O4" s="10"/>
      <c r="P4" s="10"/>
      <c r="Q4" s="10"/>
    </row>
    <row r="5" spans="1:17" s="22" customFormat="1" ht="52.5" customHeight="1" x14ac:dyDescent="0.25">
      <c r="A5" s="780" t="str">
        <f>DATA!E163</f>
        <v>THE PRINCIPAL sets expectations for staff regarding:</v>
      </c>
      <c r="B5" s="781"/>
      <c r="C5" s="782" t="str">
        <f>DATA!E174</f>
        <v>THE PRINCIPAL reinforces instructional initiatives through:</v>
      </c>
      <c r="D5" s="783"/>
      <c r="E5" s="780" t="str">
        <f>DATA!E180</f>
        <v>THE PRINCIPAL implements a school wide instructional approach that is:</v>
      </c>
      <c r="F5" s="783"/>
      <c r="G5" s="780" t="str">
        <f>DATA!E186</f>
        <v>SCHOOL STAFF MEMBERS:</v>
      </c>
      <c r="H5" s="783"/>
      <c r="I5" s="780" t="str">
        <f>DATA!E191</f>
        <v>SCHOOL STAFF MEMBERS:</v>
      </c>
      <c r="J5" s="783"/>
      <c r="L5" s="23"/>
      <c r="M5" s="23"/>
      <c r="N5" s="23"/>
      <c r="O5" s="23"/>
      <c r="P5" s="23"/>
      <c r="Q5" s="23"/>
    </row>
    <row r="6" spans="1:17" ht="74.25" customHeight="1" x14ac:dyDescent="0.25">
      <c r="A6" s="76"/>
      <c r="B6" s="124" t="str">
        <f>DATA!E167</f>
        <v>Differentiating instruction.</v>
      </c>
      <c r="C6" s="125"/>
      <c r="D6" s="120" t="str">
        <f>DATA!E175</f>
        <v>School wide activities.</v>
      </c>
      <c r="E6" s="69"/>
      <c r="F6" s="120" t="str">
        <f>DATA!E181</f>
        <v>Reflective of input from staff.</v>
      </c>
      <c r="G6" s="69"/>
      <c r="H6" s="120" t="str">
        <f>DATA!E187</f>
        <v>Develop and implement ideas for improving student learning.</v>
      </c>
      <c r="I6" s="69"/>
      <c r="J6" s="120" t="str">
        <f>DATA!E192</f>
        <v>Initiate classroom based changes based on discussions with colleagues and results of data analysis.</v>
      </c>
      <c r="L6" s="10"/>
      <c r="M6" s="10"/>
      <c r="N6" s="10"/>
      <c r="O6" s="10"/>
      <c r="P6" s="10"/>
      <c r="Q6" s="10"/>
    </row>
    <row r="7" spans="1:17" ht="58.5" customHeight="1" x14ac:dyDescent="0.25">
      <c r="A7" s="76"/>
      <c r="B7" s="124" t="str">
        <f>DATA!E168</f>
        <v>Assessing student work.</v>
      </c>
      <c r="C7" s="126"/>
      <c r="D7" s="120" t="str">
        <f>DATA!E176</f>
        <v>Implementation of the district's approved curriculum.</v>
      </c>
      <c r="E7" s="69"/>
      <c r="F7" s="120" t="str">
        <f>DATA!E182</f>
        <v>Aligned with student performance standards.</v>
      </c>
      <c r="G7" s="69"/>
      <c r="H7" s="120" t="str">
        <f>DATA!E188</f>
        <v>Use evidence-based practices.</v>
      </c>
      <c r="J7" s="120" t="str">
        <f>DATA!E193</f>
        <v>Make corrections to their instructional approaches based on personal reflection.</v>
      </c>
      <c r="L7" s="10"/>
      <c r="M7" s="10"/>
      <c r="N7" s="10"/>
      <c r="O7" s="10"/>
      <c r="P7" s="10"/>
      <c r="Q7" s="10"/>
    </row>
    <row r="8" spans="1:17" ht="98.25" customHeight="1" x14ac:dyDescent="0.25">
      <c r="A8" s="76"/>
      <c r="B8" s="124" t="str">
        <f>DATA!E169</f>
        <v>Monitoring student progress.</v>
      </c>
      <c r="C8" s="126"/>
      <c r="D8" s="120" t="str">
        <f>DATA!E177</f>
        <v>Clear, consistent, and frequent communication with staff.</v>
      </c>
      <c r="E8" s="69"/>
      <c r="F8" s="120" t="str">
        <f>DATA!E183</f>
        <v>Supported by research.</v>
      </c>
      <c r="G8" s="69"/>
      <c r="H8" s="120" t="str">
        <f>DATA!E189</f>
        <v>Refine curriculum, instruction, and assessment approaches based on data, school wide discussions and idea generation.</v>
      </c>
      <c r="I8" s="70"/>
      <c r="J8" s="120" t="str">
        <f>DATA!E194</f>
        <v>Use evidence-based strategies appropriate for addressing school and student needs.</v>
      </c>
      <c r="L8" s="10"/>
      <c r="M8" s="10"/>
      <c r="N8" s="10"/>
      <c r="O8" s="10"/>
      <c r="P8" s="10"/>
      <c r="Q8" s="10"/>
    </row>
    <row r="9" spans="1:17" ht="54.75" customHeight="1" x14ac:dyDescent="0.25">
      <c r="A9" s="76"/>
      <c r="B9" s="124" t="str">
        <f>DATA!E170</f>
        <v>Aligning instructional strategies with student performance standards.</v>
      </c>
      <c r="C9" s="126"/>
      <c r="D9" s="120" t="str">
        <f>DATA!E178</f>
        <v>Consistent and objective use of data for decision making.</v>
      </c>
      <c r="E9" s="69"/>
      <c r="F9" s="120" t="str">
        <f>DATA!E184</f>
        <v>Enhanced by the use of appropriate technologies.</v>
      </c>
      <c r="G9" s="69"/>
      <c r="H9" s="120"/>
      <c r="I9" s="69"/>
      <c r="J9" s="120"/>
      <c r="L9" s="10"/>
      <c r="M9" s="10"/>
      <c r="N9" s="10"/>
      <c r="O9" s="10"/>
      <c r="P9" s="10"/>
      <c r="Q9" s="10"/>
    </row>
    <row r="10" spans="1:17" ht="33" customHeight="1" thickBot="1" x14ac:dyDescent="0.3">
      <c r="A10" s="76"/>
      <c r="B10" s="124" t="str">
        <f>DATA!E171</f>
        <v>Applying research based strategies.</v>
      </c>
      <c r="C10" s="126"/>
      <c r="D10" s="66"/>
      <c r="E10" s="69"/>
      <c r="F10" s="120"/>
      <c r="G10" s="69"/>
      <c r="H10" s="120"/>
      <c r="I10" s="184"/>
      <c r="J10" s="185" t="str">
        <f>definitions!$B$21</f>
        <v>Click here to revisit element</v>
      </c>
      <c r="L10" s="10"/>
      <c r="M10" s="10"/>
      <c r="N10" s="10"/>
      <c r="O10" s="10"/>
      <c r="P10" s="10"/>
      <c r="Q10" s="10"/>
    </row>
    <row r="11" spans="1:17" ht="15" customHeight="1" x14ac:dyDescent="0.25">
      <c r="A11" s="182"/>
      <c r="B11" s="786" t="str">
        <f>definitions!$B$26</f>
        <v>No Basic practices apply</v>
      </c>
      <c r="C11" s="131"/>
      <c r="D11" s="71"/>
      <c r="E11" s="79"/>
      <c r="F11" s="71"/>
      <c r="G11" s="79"/>
      <c r="H11" s="71"/>
      <c r="I11" s="776" t="str">
        <f>DATA!B196</f>
        <v>Blank Form</v>
      </c>
      <c r="J11" s="795"/>
      <c r="L11" s="788" t="str">
        <f>IF(I11=definitions!$B$11,definitions!$B$16,IF(definitions!$B$35=TRUE,definitions!$B$22,IF(I11=definitions!$B$13,definitions!$B$18,definitions!$B$20)))</f>
        <v>No Professional Practices have been selected.</v>
      </c>
      <c r="M11" s="788"/>
      <c r="N11" s="788"/>
      <c r="O11" s="788"/>
      <c r="P11" s="788"/>
      <c r="Q11" s="10"/>
    </row>
    <row r="12" spans="1:17" ht="15" customHeight="1" x14ac:dyDescent="0.25">
      <c r="A12" s="183"/>
      <c r="B12" s="787"/>
      <c r="C12" s="131"/>
      <c r="D12" s="71"/>
      <c r="E12" s="79"/>
      <c r="F12" s="71"/>
      <c r="G12" s="79"/>
      <c r="H12" s="80"/>
      <c r="I12" s="796"/>
      <c r="J12" s="797"/>
      <c r="L12" s="788"/>
      <c r="M12" s="788"/>
      <c r="N12" s="788"/>
      <c r="O12" s="788"/>
      <c r="P12" s="788"/>
      <c r="Q12" s="10"/>
    </row>
    <row r="13" spans="1:17" ht="42" customHeight="1" thickBot="1" x14ac:dyDescent="0.3">
      <c r="A13" s="798" t="str">
        <f>A1</f>
        <v>Standard II:  Principals Demonstrate Instructional Leadership</v>
      </c>
      <c r="B13" s="799"/>
      <c r="C13" s="799"/>
      <c r="D13" s="799"/>
      <c r="E13" s="799"/>
      <c r="F13" s="799"/>
      <c r="G13" s="799"/>
      <c r="H13" s="799"/>
      <c r="I13" s="799"/>
      <c r="J13" s="800"/>
      <c r="L13" s="10"/>
      <c r="M13" s="10"/>
      <c r="N13" s="10"/>
      <c r="O13" s="10"/>
      <c r="P13" s="10"/>
      <c r="Q13" s="10"/>
    </row>
    <row r="14" spans="1:17" ht="15.95" customHeight="1" thickBot="1" x14ac:dyDescent="0.3">
      <c r="A14" s="77"/>
      <c r="B14" s="127" t="s">
        <v>1979</v>
      </c>
      <c r="C14" s="801" t="s">
        <v>1974</v>
      </c>
      <c r="D14" s="802"/>
      <c r="E14" s="803" t="s">
        <v>1975</v>
      </c>
      <c r="F14" s="802"/>
      <c r="G14" s="803" t="s">
        <v>1976</v>
      </c>
      <c r="H14" s="802"/>
      <c r="I14" s="803" t="s">
        <v>520</v>
      </c>
      <c r="J14" s="802"/>
      <c r="L14" s="10"/>
      <c r="M14" s="10"/>
      <c r="N14" s="10"/>
      <c r="O14" s="10"/>
      <c r="P14" s="10"/>
      <c r="Q14" s="10"/>
    </row>
    <row r="15" spans="1:17" ht="27.75" customHeight="1" thickBot="1" x14ac:dyDescent="0.3">
      <c r="A15" s="808" t="s">
        <v>3310</v>
      </c>
      <c r="B15" s="809"/>
      <c r="C15" s="809"/>
      <c r="D15" s="809"/>
      <c r="E15" s="809"/>
      <c r="F15" s="809"/>
      <c r="G15" s="809"/>
      <c r="H15" s="809"/>
      <c r="I15" s="809"/>
      <c r="J15" s="810"/>
      <c r="L15" s="10"/>
      <c r="M15" s="10"/>
      <c r="N15" s="10"/>
      <c r="O15" s="10"/>
      <c r="P15" s="10"/>
      <c r="Q15" s="10"/>
    </row>
    <row r="16" spans="1:17" x14ac:dyDescent="0.25">
      <c r="A16" s="811"/>
      <c r="B16" s="812"/>
      <c r="C16" s="815" t="str">
        <f>DATA!E200</f>
        <v>. . . and</v>
      </c>
      <c r="D16" s="816"/>
      <c r="E16" s="774" t="str">
        <f>DATA!E204</f>
        <v>. . . and</v>
      </c>
      <c r="F16" s="775"/>
      <c r="G16" s="774" t="str">
        <f>DATA!E207</f>
        <v>. . . and</v>
      </c>
      <c r="H16" s="821"/>
      <c r="I16" s="774" t="str">
        <f>DATA!E212</f>
        <v>. . . and</v>
      </c>
      <c r="J16" s="775"/>
      <c r="L16" s="10"/>
      <c r="M16" s="10"/>
      <c r="N16" s="10"/>
      <c r="O16" s="10"/>
      <c r="P16" s="10"/>
      <c r="Q16" s="10"/>
    </row>
    <row r="17" spans="1:17" s="22" customFormat="1" ht="24" customHeight="1" x14ac:dyDescent="0.25">
      <c r="A17" s="780" t="str">
        <f>DATA!E197</f>
        <v>THE PRINCIPAL:</v>
      </c>
      <c r="B17" s="781"/>
      <c r="C17" s="782" t="str">
        <f>DATA!E201</f>
        <v>THE PRINCIPAL:</v>
      </c>
      <c r="D17" s="783"/>
      <c r="E17" s="780" t="str">
        <f>DATA!E205</f>
        <v>THE PRINCIPAL:</v>
      </c>
      <c r="F17" s="783"/>
      <c r="G17" s="780" t="str">
        <f>DATA!E208</f>
        <v>SCHOOL STAFF MEMBERS</v>
      </c>
      <c r="H17" s="781"/>
      <c r="I17" s="780" t="str">
        <f>DATA!E213</f>
        <v>SCHOOL STAFF MEMBERS:</v>
      </c>
      <c r="J17" s="783"/>
      <c r="L17" s="23"/>
      <c r="M17" s="23"/>
      <c r="N17" s="23"/>
      <c r="O17" s="23"/>
      <c r="P17" s="23"/>
      <c r="Q17" s="23"/>
    </row>
    <row r="18" spans="1:17" s="345" customFormat="1" ht="27.75" customHeight="1" x14ac:dyDescent="0.25">
      <c r="A18" s="360"/>
      <c r="B18" s="361"/>
      <c r="C18" s="363"/>
      <c r="D18" s="362"/>
      <c r="E18" s="361"/>
      <c r="F18" s="362"/>
      <c r="G18" s="822" t="str">
        <f>DATA!E209</f>
        <v>protect instructional
time by:</v>
      </c>
      <c r="H18" s="823"/>
      <c r="I18" s="360"/>
      <c r="J18" s="362"/>
      <c r="L18" s="23"/>
      <c r="M18" s="23"/>
      <c r="N18" s="23"/>
      <c r="O18" s="23"/>
      <c r="P18" s="23"/>
      <c r="Q18" s="23"/>
    </row>
    <row r="19" spans="1:17" ht="53.25" customHeight="1" x14ac:dyDescent="0.25">
      <c r="A19" s="76"/>
      <c r="B19" s="120" t="str">
        <f>DATA!E198</f>
        <v>Limits interruptions to instruction throughout the day.</v>
      </c>
      <c r="C19" s="126"/>
      <c r="D19" s="120" t="str">
        <f>DATA!E202</f>
        <v>Manages time so teaching and learning are the school’s top priority.</v>
      </c>
      <c r="E19" s="90"/>
      <c r="F19" s="120" t="str">
        <f>DATA!E206</f>
        <v>Quickly and efficiently resolves issues that disrupt the school day.</v>
      </c>
      <c r="G19" s="90"/>
      <c r="H19" s="124" t="str">
        <f>DATA!E210</f>
        <v xml:space="preserve">Assuring that students stay on task. </v>
      </c>
      <c r="I19" s="70"/>
      <c r="J19" s="120" t="str">
        <f>DATA!E214</f>
        <v>Advocate to administrators for uninterrupted instructional time.</v>
      </c>
      <c r="L19" s="10"/>
      <c r="M19" s="10"/>
      <c r="N19" s="10"/>
      <c r="O19" s="10"/>
      <c r="P19" s="10"/>
      <c r="Q19" s="10"/>
    </row>
    <row r="20" spans="1:17" ht="72.75" customHeight="1" x14ac:dyDescent="0.25">
      <c r="A20" s="76"/>
      <c r="B20" s="124"/>
      <c r="C20" s="126"/>
      <c r="D20" s="120" t="str">
        <f>DATA!E203</f>
        <v>Implements a master schedule providing planning and collaboration time for all staff.</v>
      </c>
      <c r="E20" s="90"/>
      <c r="F20" s="120"/>
      <c r="G20" s="90"/>
      <c r="H20" s="124" t="str">
        <f>DATA!E211</f>
        <v>Limiting transitions that can influence time available.</v>
      </c>
      <c r="I20" s="70"/>
      <c r="J20" s="171" t="str">
        <f>DATA!E215</f>
        <v>Adjust instructional strategies to maximize time on task.</v>
      </c>
      <c r="L20" s="10"/>
      <c r="M20" s="10"/>
      <c r="N20" s="10"/>
      <c r="O20" s="10"/>
      <c r="P20" s="10"/>
      <c r="Q20" s="10"/>
    </row>
    <row r="21" spans="1:17" ht="33" customHeight="1" thickBot="1" x14ac:dyDescent="0.3">
      <c r="A21" s="76"/>
      <c r="B21" s="68"/>
      <c r="C21" s="126"/>
      <c r="D21" s="120"/>
      <c r="E21" s="90"/>
      <c r="F21" s="120"/>
      <c r="G21" s="117"/>
      <c r="H21" s="68"/>
      <c r="I21" s="184"/>
      <c r="J21" s="185" t="str">
        <f>definitions!$B$21</f>
        <v>Click here to revisit element</v>
      </c>
      <c r="L21" s="10"/>
      <c r="M21" s="10"/>
      <c r="N21" s="10"/>
      <c r="O21" s="10"/>
      <c r="P21" s="10"/>
      <c r="Q21" s="10"/>
    </row>
    <row r="22" spans="1:17" ht="15" customHeight="1" x14ac:dyDescent="0.25">
      <c r="A22" s="182"/>
      <c r="B22" s="786" t="str">
        <f>definitions!$B$26</f>
        <v>No Basic practices apply</v>
      </c>
      <c r="C22" s="131"/>
      <c r="D22" s="71"/>
      <c r="E22" s="91"/>
      <c r="F22" s="81"/>
      <c r="G22" s="91"/>
      <c r="H22" s="88"/>
      <c r="I22" s="804" t="str">
        <f>DATA!B217</f>
        <v>Blank Form</v>
      </c>
      <c r="J22" s="805"/>
      <c r="L22" s="788" t="str">
        <f>IF(I22=definitions!$B$11,definitions!$B$16,IF(definitions!$B$36=TRUE,definitions!$B$22,IF(I22=definitions!$B$13,definitions!$B$18,definitions!$B$20)))</f>
        <v>No Professional Practices have been selected.</v>
      </c>
      <c r="M22" s="788"/>
      <c r="N22" s="788"/>
      <c r="O22" s="788"/>
      <c r="P22" s="788"/>
      <c r="Q22" s="10"/>
    </row>
    <row r="23" spans="1:17" ht="15" customHeight="1" thickBot="1" x14ac:dyDescent="0.3">
      <c r="A23" s="183"/>
      <c r="B23" s="787"/>
      <c r="C23" s="132"/>
      <c r="D23" s="82"/>
      <c r="E23" s="92"/>
      <c r="F23" s="86"/>
      <c r="G23" s="92"/>
      <c r="H23" s="89"/>
      <c r="I23" s="806"/>
      <c r="J23" s="807"/>
      <c r="L23" s="788"/>
      <c r="M23" s="788"/>
      <c r="N23" s="788"/>
      <c r="O23" s="788"/>
      <c r="P23" s="788"/>
      <c r="Q23" s="10"/>
    </row>
    <row r="24" spans="1:17" ht="45.75" customHeight="1" thickBot="1" x14ac:dyDescent="0.3">
      <c r="A24" s="764" t="str">
        <f>A1</f>
        <v>Standard II:  Principals Demonstrate Instructional Leadership</v>
      </c>
      <c r="B24" s="765"/>
      <c r="C24" s="765"/>
      <c r="D24" s="765"/>
      <c r="E24" s="765"/>
      <c r="F24" s="765"/>
      <c r="G24" s="765"/>
      <c r="H24" s="765"/>
      <c r="I24" s="765"/>
      <c r="J24" s="766"/>
      <c r="L24" s="10"/>
      <c r="M24" s="10"/>
      <c r="N24" s="10"/>
      <c r="O24" s="10"/>
      <c r="P24" s="10"/>
      <c r="Q24" s="10"/>
    </row>
    <row r="25" spans="1:17" ht="15.95" customHeight="1" thickBot="1" x14ac:dyDescent="0.3">
      <c r="A25" s="77"/>
      <c r="B25" s="127" t="s">
        <v>1979</v>
      </c>
      <c r="C25" s="133"/>
      <c r="D25" s="78" t="s">
        <v>1974</v>
      </c>
      <c r="E25" s="77"/>
      <c r="F25" s="83" t="s">
        <v>1975</v>
      </c>
      <c r="G25" s="77"/>
      <c r="H25" s="83" t="s">
        <v>1976</v>
      </c>
      <c r="I25" s="77"/>
      <c r="J25" s="78" t="s">
        <v>520</v>
      </c>
      <c r="L25" s="10"/>
      <c r="M25" s="10"/>
      <c r="N25" s="10"/>
      <c r="O25" s="10"/>
      <c r="P25" s="10"/>
      <c r="Q25" s="10"/>
    </row>
    <row r="26" spans="1:17" ht="42.75" customHeight="1" thickBot="1" x14ac:dyDescent="0.3">
      <c r="A26" s="808" t="s">
        <v>3311</v>
      </c>
      <c r="B26" s="809"/>
      <c r="C26" s="809"/>
      <c r="D26" s="809"/>
      <c r="E26" s="809"/>
      <c r="F26" s="809"/>
      <c r="G26" s="809"/>
      <c r="H26" s="809"/>
      <c r="I26" s="809"/>
      <c r="J26" s="810"/>
      <c r="L26" s="10"/>
      <c r="M26" s="10"/>
      <c r="N26" s="10"/>
      <c r="O26" s="10"/>
      <c r="P26" s="10"/>
      <c r="Q26" s="10"/>
    </row>
    <row r="27" spans="1:17" x14ac:dyDescent="0.25">
      <c r="A27" s="811"/>
      <c r="B27" s="812"/>
      <c r="C27" s="815" t="str">
        <f>DATA!E222</f>
        <v>. . . and</v>
      </c>
      <c r="D27" s="816"/>
      <c r="E27" s="774" t="str">
        <f>DATA!E229</f>
        <v>. . . and</v>
      </c>
      <c r="F27" s="775"/>
      <c r="G27" s="774" t="str">
        <f>DATA!E235</f>
        <v>. . . and</v>
      </c>
      <c r="H27" s="775"/>
      <c r="I27" s="774" t="str">
        <f>DATA!E238</f>
        <v>. . . and</v>
      </c>
      <c r="J27" s="775"/>
      <c r="L27" s="10"/>
      <c r="M27" s="10"/>
      <c r="N27" s="10"/>
      <c r="O27" s="10"/>
      <c r="P27" s="10"/>
      <c r="Q27" s="10"/>
    </row>
    <row r="28" spans="1:17" s="22" customFormat="1" ht="40.5" customHeight="1" x14ac:dyDescent="0.25">
      <c r="A28" s="780" t="str">
        <f>DATA!E218</f>
        <v>THE PRINCIPAL:</v>
      </c>
      <c r="B28" s="781"/>
      <c r="C28" s="782" t="str">
        <f>DATA!E223</f>
        <v>THE PRINCIPAL:</v>
      </c>
      <c r="D28" s="783"/>
      <c r="E28" s="780" t="str">
        <f>DATA!E230</f>
        <v>THE PRINCIPAL ensures that the school’s instructional program is:</v>
      </c>
      <c r="F28" s="783"/>
      <c r="G28" s="780" t="str">
        <f>DATA!E236</f>
        <v xml:space="preserve">SCHOOL STAFF MEMBERS: </v>
      </c>
      <c r="H28" s="783"/>
      <c r="I28" s="780" t="str">
        <f>DATA!E239</f>
        <v xml:space="preserve">SCHOOL STAFF MEMBERS: </v>
      </c>
      <c r="J28" s="783"/>
      <c r="L28" s="23"/>
      <c r="M28" s="23"/>
      <c r="N28" s="23"/>
      <c r="O28" s="23"/>
      <c r="P28" s="23"/>
      <c r="Q28" s="23"/>
    </row>
    <row r="29" spans="1:17" ht="76.5" customHeight="1" x14ac:dyDescent="0.25">
      <c r="A29" s="76"/>
      <c r="B29" s="124" t="str">
        <f>DATA!E219</f>
        <v>Provides needs based on professional development.</v>
      </c>
      <c r="C29" s="126"/>
      <c r="D29" s="123" t="str">
        <f>DATA!E224</f>
        <v>Aligns professional development offerings with the school’s most critical needs.</v>
      </c>
      <c r="E29" s="69"/>
      <c r="F29" s="123" t="str">
        <f>DATA!E231</f>
        <v>Relevant to students' needs and interests.</v>
      </c>
      <c r="G29" s="69"/>
      <c r="H29" s="123" t="str">
        <f>DATA!E237</f>
        <v>Actively participate in professional development activities to develop and/or sustain their leadership capacity.</v>
      </c>
      <c r="I29" s="69"/>
      <c r="J29" s="123" t="str">
        <f>DATA!E240</f>
        <v>Identify their professional development needs.</v>
      </c>
      <c r="L29" s="10"/>
      <c r="M29" s="10"/>
      <c r="N29" s="10"/>
      <c r="O29" s="10"/>
      <c r="P29" s="10"/>
      <c r="Q29" s="10"/>
    </row>
    <row r="30" spans="1:17" ht="66" customHeight="1" x14ac:dyDescent="0.25">
      <c r="A30" s="76"/>
      <c r="B30" s="124" t="str">
        <f>DATA!E220</f>
        <v>Supports the staff in the implementation of a rigorous instructional program.</v>
      </c>
      <c r="C30" s="126"/>
      <c r="D30" s="123" t="str">
        <f>DATA!E225</f>
        <v>Actively engages in professional development activities along with staff.</v>
      </c>
      <c r="E30" s="69" t="s">
        <v>2495</v>
      </c>
      <c r="F30" s="123" t="str">
        <f>DATA!E232</f>
        <v>Focused on quality of classroom instruction.</v>
      </c>
      <c r="G30" s="69"/>
      <c r="H30" s="123"/>
      <c r="I30" s="69"/>
      <c r="J30" s="123" t="str">
        <f>DATA!E241</f>
        <v>Apply lessons learned through professional development.</v>
      </c>
      <c r="L30" s="10"/>
      <c r="M30" s="10"/>
      <c r="N30" s="10"/>
      <c r="O30" s="10"/>
      <c r="P30" s="10"/>
      <c r="Q30" s="10"/>
    </row>
    <row r="31" spans="1:17" ht="43.5" customHeight="1" x14ac:dyDescent="0.25">
      <c r="A31" s="76"/>
      <c r="B31" s="124"/>
      <c r="C31" s="826" t="str">
        <f>DATA!E226</f>
        <v>Provides performance feedback to teachers that is:</v>
      </c>
      <c r="D31" s="827"/>
      <c r="E31" s="69"/>
      <c r="F31" s="123" t="str">
        <f>DATA!E233</f>
        <v>Aligned with P-20.</v>
      </c>
      <c r="G31" s="69"/>
      <c r="H31" s="123"/>
      <c r="I31" s="69"/>
      <c r="J31" s="123"/>
      <c r="L31" s="10"/>
      <c r="M31" s="10"/>
      <c r="N31" s="10"/>
      <c r="O31" s="10"/>
      <c r="P31" s="10"/>
      <c r="Q31" s="10"/>
    </row>
    <row r="32" spans="1:17" ht="53.25" customHeight="1" x14ac:dyDescent="0.25">
      <c r="A32" s="76"/>
      <c r="B32" s="68"/>
      <c r="C32" s="126"/>
      <c r="D32" s="123" t="str">
        <f>DATA!E227</f>
        <v>Actionable.</v>
      </c>
      <c r="E32" s="69"/>
      <c r="F32" s="123" t="str">
        <f>DATA!E234</f>
        <v>Evidence-based.</v>
      </c>
      <c r="G32" s="69"/>
      <c r="H32" s="123"/>
      <c r="I32" s="69"/>
      <c r="J32" s="71"/>
      <c r="L32" s="10"/>
      <c r="M32" s="10"/>
      <c r="N32" s="10"/>
      <c r="O32" s="10"/>
      <c r="P32" s="10"/>
      <c r="Q32" s="10"/>
    </row>
    <row r="33" spans="1:17" ht="33" customHeight="1" thickBot="1" x14ac:dyDescent="0.3">
      <c r="A33" s="76"/>
      <c r="B33" s="68"/>
      <c r="C33" s="173"/>
      <c r="D33" s="172" t="str">
        <f>DATA!E228</f>
        <v>Timely.</v>
      </c>
      <c r="E33" s="69"/>
      <c r="F33" s="172"/>
      <c r="G33" s="69"/>
      <c r="H33" s="172"/>
      <c r="I33" s="184"/>
      <c r="J33" s="185" t="str">
        <f>definitions!$B$21</f>
        <v>Click here to revisit element</v>
      </c>
      <c r="L33" s="10"/>
      <c r="M33" s="10"/>
      <c r="N33" s="10"/>
      <c r="O33" s="10"/>
      <c r="P33" s="10"/>
      <c r="Q33" s="10"/>
    </row>
    <row r="34" spans="1:17" ht="15" customHeight="1" x14ac:dyDescent="0.25">
      <c r="A34" s="182"/>
      <c r="B34" s="786" t="str">
        <f>definitions!$B$26</f>
        <v>No Basic practices apply</v>
      </c>
      <c r="C34" s="131"/>
      <c r="D34" s="123"/>
      <c r="E34" s="79"/>
      <c r="F34" s="123"/>
      <c r="G34" s="79"/>
      <c r="H34" s="71"/>
      <c r="I34" s="804" t="str">
        <f>DATA!B243</f>
        <v>Blank Form</v>
      </c>
      <c r="J34" s="805"/>
      <c r="L34" s="788" t="str">
        <f>IF(I34=definitions!$B$11,definitions!$B$16,IF(definitions!$B$37=TRUE,definitions!$B$22,IF(I34=definitions!$B$13,definitions!$B$18,definitions!$B$20)))</f>
        <v>No Professional Practices have been selected.</v>
      </c>
      <c r="M34" s="788"/>
      <c r="N34" s="788"/>
      <c r="O34" s="788"/>
      <c r="P34" s="788"/>
      <c r="Q34" s="10"/>
    </row>
    <row r="35" spans="1:17" ht="15" customHeight="1" thickBot="1" x14ac:dyDescent="0.3">
      <c r="A35" s="183"/>
      <c r="B35" s="787"/>
      <c r="C35" s="132"/>
      <c r="D35" s="82"/>
      <c r="E35" s="85"/>
      <c r="F35" s="86"/>
      <c r="G35" s="85"/>
      <c r="H35" s="86"/>
      <c r="I35" s="806"/>
      <c r="J35" s="807"/>
      <c r="L35" s="788"/>
      <c r="M35" s="788"/>
      <c r="N35" s="788"/>
      <c r="O35" s="788"/>
      <c r="P35" s="788"/>
      <c r="Q35" s="10"/>
    </row>
    <row r="36" spans="1:17" ht="39.75" customHeight="1" thickBot="1" x14ac:dyDescent="0.3">
      <c r="A36" s="764" t="str">
        <f>A1</f>
        <v>Standard II:  Principals Demonstrate Instructional Leadership</v>
      </c>
      <c r="B36" s="765"/>
      <c r="C36" s="765"/>
      <c r="D36" s="765"/>
      <c r="E36" s="765"/>
      <c r="F36" s="765"/>
      <c r="G36" s="765"/>
      <c r="H36" s="765"/>
      <c r="I36" s="765"/>
      <c r="J36" s="766"/>
      <c r="L36" s="10"/>
      <c r="M36" s="10"/>
      <c r="N36" s="10"/>
      <c r="O36" s="10"/>
      <c r="P36" s="10"/>
      <c r="Q36" s="10"/>
    </row>
    <row r="37" spans="1:17" ht="15.95" customHeight="1" thickBot="1" x14ac:dyDescent="0.3">
      <c r="A37" s="77"/>
      <c r="B37" s="127" t="s">
        <v>1979</v>
      </c>
      <c r="C37" s="133"/>
      <c r="D37" s="78" t="s">
        <v>1974</v>
      </c>
      <c r="E37" s="77"/>
      <c r="F37" s="83" t="s">
        <v>1975</v>
      </c>
      <c r="G37" s="77"/>
      <c r="H37" s="83" t="s">
        <v>1976</v>
      </c>
      <c r="I37" s="77"/>
      <c r="J37" s="78" t="s">
        <v>520</v>
      </c>
      <c r="L37" s="10"/>
      <c r="M37" s="10"/>
      <c r="N37" s="10"/>
      <c r="O37" s="10"/>
      <c r="P37" s="10"/>
      <c r="Q37" s="10"/>
    </row>
    <row r="38" spans="1:17" ht="30" customHeight="1" thickBot="1" x14ac:dyDescent="0.3">
      <c r="A38" s="767" t="s">
        <v>3312</v>
      </c>
      <c r="B38" s="768"/>
      <c r="C38" s="768"/>
      <c r="D38" s="768"/>
      <c r="E38" s="768"/>
      <c r="F38" s="768"/>
      <c r="G38" s="768"/>
      <c r="H38" s="768"/>
      <c r="I38" s="768"/>
      <c r="J38" s="769"/>
      <c r="L38" s="10"/>
      <c r="M38" s="10"/>
      <c r="N38" s="10"/>
      <c r="O38" s="10"/>
      <c r="P38" s="10"/>
      <c r="Q38" s="10"/>
    </row>
    <row r="39" spans="1:17" ht="15.75" customHeight="1" x14ac:dyDescent="0.25">
      <c r="A39" s="770"/>
      <c r="B39" s="771"/>
      <c r="C39" s="772" t="str">
        <f>DATA!E247</f>
        <v>. . . and</v>
      </c>
      <c r="D39" s="773"/>
      <c r="E39" s="774" t="str">
        <f>DATA!E250</f>
        <v>. . . and</v>
      </c>
      <c r="F39" s="775"/>
      <c r="G39" s="774" t="str">
        <f>DATA!E259</f>
        <v>. . . and</v>
      </c>
      <c r="H39" s="775"/>
      <c r="I39" s="774" t="str">
        <f>DATA!E263</f>
        <v>. . . and</v>
      </c>
      <c r="J39" s="775"/>
      <c r="L39" s="10"/>
      <c r="M39" s="10"/>
      <c r="N39" s="10"/>
      <c r="O39" s="10"/>
      <c r="P39" s="10"/>
      <c r="Q39" s="10"/>
    </row>
    <row r="40" spans="1:17" ht="22.5" customHeight="1" x14ac:dyDescent="0.25">
      <c r="A40" s="780" t="str">
        <f>DATA!E244</f>
        <v>THE PRINCIPAL:</v>
      </c>
      <c r="B40" s="781"/>
      <c r="C40" s="782" t="str">
        <f>DATA!E248</f>
        <v>THE PRINCIPAL:</v>
      </c>
      <c r="D40" s="783"/>
      <c r="E40" s="780" t="str">
        <f>DATA!E251</f>
        <v xml:space="preserve">THE PRINCIPAL </v>
      </c>
      <c r="F40" s="783"/>
      <c r="G40" s="780" t="str">
        <f>DATA!E260</f>
        <v xml:space="preserve">SCHOOL STAFF MEMBERS: </v>
      </c>
      <c r="H40" s="783"/>
      <c r="I40" s="780" t="str">
        <f>DATA!E264</f>
        <v xml:space="preserve">SCHOOL STAFF MEMBERS: </v>
      </c>
      <c r="J40" s="783"/>
      <c r="L40" s="10"/>
      <c r="M40" s="10"/>
      <c r="N40" s="10"/>
      <c r="O40" s="10"/>
      <c r="P40" s="10"/>
      <c r="Q40" s="10"/>
    </row>
    <row r="41" spans="1:17" ht="51.75" customHeight="1" x14ac:dyDescent="0.25">
      <c r="A41" s="76"/>
      <c r="B41" s="124" t="str">
        <f>DATA!E245</f>
        <v>Leads the development of student outcomes and educator goals.</v>
      </c>
      <c r="C41" s="126"/>
      <c r="D41" s="120" t="str">
        <f>DATA!E249</f>
        <v>Communicates a belief in high measurable goals outcomes for students and staff.</v>
      </c>
      <c r="E41" s="780" t="str">
        <f>DATA!E252</f>
        <v>Sets student learning goals that are:</v>
      </c>
      <c r="F41" s="783"/>
      <c r="G41" s="69"/>
      <c r="H41" s="120" t="str">
        <f>DATA!E261</f>
        <v>Set rigorous but achievable individual learning goals for students.</v>
      </c>
      <c r="I41" s="75"/>
      <c r="J41" s="122" t="str">
        <f>DATA!E265</f>
        <v>Ensure that all students achieve the rigorous outcomes they set for them.</v>
      </c>
      <c r="L41" s="10"/>
      <c r="M41" s="10"/>
      <c r="N41" s="10"/>
      <c r="O41" s="10"/>
      <c r="P41" s="10"/>
      <c r="Q41" s="10"/>
    </row>
    <row r="42" spans="1:17" ht="27" customHeight="1" x14ac:dyDescent="0.25">
      <c r="A42" s="76"/>
      <c r="B42" s="124"/>
      <c r="C42" s="126"/>
      <c r="D42" s="66"/>
      <c r="E42" s="143"/>
      <c r="F42" s="120" t="str">
        <f>DATA!E253</f>
        <v>Measurable.</v>
      </c>
      <c r="G42" s="69"/>
      <c r="H42" s="120"/>
      <c r="I42" s="69"/>
      <c r="J42" s="120"/>
      <c r="L42" s="10"/>
      <c r="M42" s="10"/>
      <c r="N42" s="10"/>
      <c r="O42" s="10"/>
      <c r="P42" s="10"/>
      <c r="Q42" s="10"/>
    </row>
    <row r="43" spans="1:17" ht="27.75" customHeight="1" x14ac:dyDescent="0.25">
      <c r="A43" s="76"/>
      <c r="B43" s="68"/>
      <c r="C43" s="126"/>
      <c r="D43" s="66"/>
      <c r="E43" s="69"/>
      <c r="F43" s="120" t="str">
        <f>DATA!E254</f>
        <v>Rigorous.</v>
      </c>
      <c r="G43" s="69"/>
      <c r="H43" s="824" t="str">
        <f>DATA!E262</f>
        <v>Participate in the development of rigorous but achievable school goals.</v>
      </c>
      <c r="I43" s="69"/>
      <c r="J43" s="120"/>
      <c r="L43" s="10"/>
      <c r="M43" s="10"/>
      <c r="N43" s="10"/>
      <c r="O43" s="10"/>
      <c r="P43" s="10"/>
      <c r="Q43" s="10"/>
    </row>
    <row r="44" spans="1:17" ht="27.75" customHeight="1" x14ac:dyDescent="0.25">
      <c r="A44" s="76"/>
      <c r="B44" s="68"/>
      <c r="C44" s="126"/>
      <c r="D44" s="147"/>
      <c r="E44" s="69"/>
      <c r="F44" s="120" t="str">
        <f>DATA!E255</f>
        <v>Consistently addressed.</v>
      </c>
      <c r="G44" s="69"/>
      <c r="H44" s="825"/>
      <c r="I44" s="69"/>
      <c r="J44" s="120"/>
      <c r="L44" s="10"/>
      <c r="M44" s="10"/>
      <c r="N44" s="10"/>
      <c r="O44" s="10"/>
      <c r="P44" s="10"/>
      <c r="Q44" s="10"/>
    </row>
    <row r="45" spans="1:17" ht="33" customHeight="1" x14ac:dyDescent="0.25">
      <c r="A45" s="76"/>
      <c r="B45" s="68"/>
      <c r="C45" s="126"/>
      <c r="D45" s="147"/>
      <c r="E45" s="69"/>
      <c r="F45" s="120" t="str">
        <f>DATA!E256</f>
        <v>Aligned with district priorities.</v>
      </c>
      <c r="G45" s="69"/>
      <c r="H45" s="825"/>
      <c r="I45" s="69"/>
      <c r="J45" s="120"/>
      <c r="L45" s="10"/>
      <c r="M45" s="10"/>
      <c r="N45" s="10"/>
      <c r="O45" s="10"/>
      <c r="P45" s="10"/>
      <c r="Q45" s="10"/>
    </row>
    <row r="46" spans="1:17" ht="33" customHeight="1" x14ac:dyDescent="0.25">
      <c r="A46" s="76"/>
      <c r="B46" s="68"/>
      <c r="C46" s="126"/>
      <c r="D46" s="147"/>
      <c r="E46" s="69"/>
      <c r="F46" s="120" t="str">
        <f>DATA!E257</f>
        <v>Based on multiple sources of information</v>
      </c>
      <c r="G46" s="69"/>
      <c r="H46" s="120"/>
      <c r="I46" s="69"/>
      <c r="J46" s="120"/>
      <c r="L46" s="10"/>
      <c r="M46" s="10"/>
      <c r="N46" s="10"/>
      <c r="O46" s="10"/>
      <c r="P46" s="10"/>
      <c r="Q46" s="10"/>
    </row>
    <row r="47" spans="1:17" ht="16.5" customHeight="1" x14ac:dyDescent="0.25">
      <c r="A47" s="76"/>
      <c r="B47" s="68"/>
      <c r="C47" s="126"/>
      <c r="D47" s="147"/>
      <c r="E47" s="69"/>
      <c r="F47" s="147"/>
      <c r="G47" s="69"/>
      <c r="H47" s="120"/>
      <c r="I47" s="69"/>
      <c r="J47" s="120"/>
      <c r="L47" s="10"/>
      <c r="M47" s="10"/>
      <c r="N47" s="10"/>
      <c r="O47" s="10"/>
      <c r="P47" s="10"/>
      <c r="Q47" s="10"/>
    </row>
    <row r="48" spans="1:17" ht="55.5" customHeight="1" thickBot="1" x14ac:dyDescent="0.3">
      <c r="A48" s="76"/>
      <c r="B48" s="68"/>
      <c r="C48" s="125"/>
      <c r="D48" s="66"/>
      <c r="E48" s="67"/>
      <c r="F48" s="120" t="str">
        <f>DATA!E258</f>
        <v>Holds staff accountable for achieving student learning goals.</v>
      </c>
      <c r="G48" s="118"/>
      <c r="H48" s="68"/>
      <c r="I48" s="184"/>
      <c r="J48" s="185" t="str">
        <f>definitions!$B$21</f>
        <v>Click here to revisit element</v>
      </c>
      <c r="L48" s="10"/>
      <c r="M48" s="10"/>
      <c r="N48" s="10"/>
      <c r="O48" s="10"/>
      <c r="P48" s="10"/>
      <c r="Q48" s="10"/>
    </row>
    <row r="49" spans="1:17" ht="15" customHeight="1" x14ac:dyDescent="0.25">
      <c r="A49" s="182"/>
      <c r="B49" s="786" t="str">
        <f>definitions!$B$26</f>
        <v>No Basic practices apply</v>
      </c>
      <c r="C49" s="134"/>
      <c r="D49" s="74"/>
      <c r="E49" s="75"/>
      <c r="F49" s="119"/>
      <c r="G49" s="72"/>
      <c r="H49" s="73"/>
      <c r="I49" s="776" t="str">
        <f>DATA!B267</f>
        <v>Blank Form</v>
      </c>
      <c r="J49" s="777"/>
      <c r="L49" s="788" t="str">
        <f>IF(I49=definitions!$B$11,definitions!$B$16,IF(definitions!$B$38=TRUE,definitions!$B$22,IF(I49=definitions!$B$13,definitions!$B$18,definitions!$B$20)))</f>
        <v>No Professional Practices have been selected.</v>
      </c>
      <c r="M49" s="788"/>
      <c r="N49" s="788"/>
      <c r="O49" s="788"/>
      <c r="P49" s="788"/>
      <c r="Q49" s="10"/>
    </row>
    <row r="50" spans="1:17" ht="15" customHeight="1" thickBot="1" x14ac:dyDescent="0.3">
      <c r="A50" s="183"/>
      <c r="B50" s="787"/>
      <c r="C50" s="135"/>
      <c r="D50" s="71"/>
      <c r="E50" s="72"/>
      <c r="F50" s="119"/>
      <c r="G50" s="72"/>
      <c r="H50" s="87"/>
      <c r="I50" s="778"/>
      <c r="J50" s="779"/>
      <c r="L50" s="788"/>
      <c r="M50" s="788"/>
      <c r="N50" s="788"/>
      <c r="O50" s="788"/>
      <c r="P50" s="788"/>
      <c r="Q50" s="10"/>
    </row>
    <row r="51" spans="1:17" ht="39.75" customHeight="1" thickBot="1" x14ac:dyDescent="0.3">
      <c r="A51" s="764" t="str">
        <f>A1</f>
        <v>Standard II:  Principals Demonstrate Instructional Leadership</v>
      </c>
      <c r="B51" s="765"/>
      <c r="C51" s="765"/>
      <c r="D51" s="765"/>
      <c r="E51" s="765"/>
      <c r="F51" s="765"/>
      <c r="G51" s="765"/>
      <c r="H51" s="765"/>
      <c r="I51" s="765"/>
      <c r="J51" s="766"/>
      <c r="L51" s="10"/>
      <c r="M51" s="10"/>
      <c r="N51" s="10"/>
      <c r="O51" s="10"/>
      <c r="P51" s="10"/>
      <c r="Q51" s="10"/>
    </row>
    <row r="52" spans="1:17" ht="15.95" customHeight="1" thickBot="1" x14ac:dyDescent="0.3">
      <c r="A52" s="77"/>
      <c r="B52" s="127" t="s">
        <v>1979</v>
      </c>
      <c r="C52" s="133"/>
      <c r="D52" s="78" t="s">
        <v>1974</v>
      </c>
      <c r="E52" s="77"/>
      <c r="F52" s="83" t="s">
        <v>1975</v>
      </c>
      <c r="G52" s="77"/>
      <c r="H52" s="83" t="s">
        <v>1976</v>
      </c>
      <c r="I52" s="77"/>
      <c r="J52" s="78" t="s">
        <v>520</v>
      </c>
      <c r="L52" s="10"/>
      <c r="M52" s="10"/>
      <c r="N52" s="10"/>
      <c r="O52" s="10"/>
      <c r="P52" s="10"/>
      <c r="Q52" s="10"/>
    </row>
    <row r="53" spans="1:17" ht="33.75" customHeight="1" thickBot="1" x14ac:dyDescent="0.3">
      <c r="A53" s="808" t="s">
        <v>3313</v>
      </c>
      <c r="B53" s="809"/>
      <c r="C53" s="809"/>
      <c r="D53" s="809"/>
      <c r="E53" s="809"/>
      <c r="F53" s="809"/>
      <c r="G53" s="809"/>
      <c r="H53" s="809"/>
      <c r="I53" s="809"/>
      <c r="J53" s="810"/>
      <c r="L53" s="10"/>
      <c r="M53" s="10"/>
      <c r="N53" s="10"/>
      <c r="O53" s="10"/>
      <c r="P53" s="10"/>
      <c r="Q53" s="10"/>
    </row>
    <row r="54" spans="1:17" x14ac:dyDescent="0.25">
      <c r="A54" s="770"/>
      <c r="B54" s="771"/>
      <c r="C54" s="772" t="str">
        <f>DATA!E272</f>
        <v>. . . and</v>
      </c>
      <c r="D54" s="773"/>
      <c r="E54" s="774" t="str">
        <f>DATA!E276</f>
        <v>. . . and</v>
      </c>
      <c r="F54" s="775"/>
      <c r="G54" s="774" t="str">
        <f>DATA!E280</f>
        <v>. . . and</v>
      </c>
      <c r="H54" s="775"/>
      <c r="I54" s="774" t="str">
        <f>DATA!E284</f>
        <v>. . . and</v>
      </c>
      <c r="J54" s="775"/>
      <c r="L54" s="10"/>
      <c r="M54" s="10"/>
      <c r="N54" s="10"/>
      <c r="O54" s="10"/>
      <c r="P54" s="10"/>
      <c r="Q54" s="10"/>
    </row>
    <row r="55" spans="1:17" s="22" customFormat="1" ht="24" customHeight="1" x14ac:dyDescent="0.25">
      <c r="A55" s="780" t="str">
        <f>DATA!E268</f>
        <v>THE PRINCIPAL:</v>
      </c>
      <c r="B55" s="781"/>
      <c r="C55" s="828" t="str">
        <f>DATA!E273</f>
        <v>THE PRINCIPAL:</v>
      </c>
      <c r="D55" s="829"/>
      <c r="E55" s="780" t="str">
        <f>DATA!E277</f>
        <v>THE PRINCIPAL:</v>
      </c>
      <c r="F55" s="783"/>
      <c r="G55" s="780" t="str">
        <f>DATA!E281</f>
        <v xml:space="preserve">SCHOOL STAFF MEMBERS: </v>
      </c>
      <c r="H55" s="783"/>
      <c r="I55" s="780" t="str">
        <f>DATA!E285</f>
        <v xml:space="preserve">SCHOOL STAFF MEMBERS: </v>
      </c>
      <c r="J55" s="783"/>
      <c r="L55" s="23"/>
      <c r="M55" s="23"/>
      <c r="N55" s="23"/>
      <c r="O55" s="23"/>
      <c r="P55" s="23"/>
      <c r="Q55" s="23"/>
    </row>
    <row r="56" spans="1:17" ht="107.25" customHeight="1" x14ac:dyDescent="0.25">
      <c r="A56" s="76"/>
      <c r="B56" s="66" t="str">
        <f>DATA!E269</f>
        <v>Provides instructional coaching for teachers.</v>
      </c>
      <c r="C56" s="125"/>
      <c r="D56" s="147" t="str">
        <f>DATA!E274</f>
        <v xml:space="preserve">Participates in professional development and adult learning activities to understand evidence based student learning research. </v>
      </c>
      <c r="E56" s="67"/>
      <c r="F56" s="66" t="str">
        <f>DATA!E278</f>
        <v>Evaluates professional development activities to assure that they result in improved instructional and assessment practices.</v>
      </c>
      <c r="G56" s="67"/>
      <c r="H56" s="66" t="str">
        <f>DATA!E282</f>
        <v>Use data to guide and support instructional changes.</v>
      </c>
      <c r="I56" s="67"/>
      <c r="J56" s="66" t="str">
        <f>DATA!E286</f>
        <v>Share knowledge of school successes with colleagues and others interested in making positive school changes.</v>
      </c>
      <c r="L56" s="10"/>
      <c r="M56" s="10"/>
      <c r="N56" s="10"/>
      <c r="O56" s="10"/>
      <c r="P56" s="10"/>
      <c r="Q56" s="10"/>
    </row>
    <row r="57" spans="1:17" ht="64.5" customHeight="1" x14ac:dyDescent="0.25">
      <c r="A57" s="76"/>
      <c r="B57" s="147" t="str">
        <f>DATA!E270</f>
        <v>Stays abreast of evidence based practices associated with improved student learning.</v>
      </c>
      <c r="C57" s="125"/>
      <c r="D57" s="147" t="str">
        <f>DATA!E275</f>
        <v>Provides data-based feedback on instructional practices to teachers.</v>
      </c>
      <c r="E57" s="67"/>
      <c r="F57" s="66" t="str">
        <f>DATA!E279</f>
        <v>Supports teacher efforts to engage in data-based decision making.</v>
      </c>
      <c r="G57" s="67"/>
      <c r="H57" s="66" t="str">
        <f>DATA!E283</f>
        <v>Collect, analyze, and share data related to changes to instructional practices.</v>
      </c>
      <c r="I57" s="67"/>
      <c r="J57" s="66"/>
      <c r="L57" s="10"/>
      <c r="M57" s="10"/>
      <c r="N57" s="10"/>
      <c r="O57" s="10"/>
      <c r="P57" s="10"/>
      <c r="Q57" s="10"/>
    </row>
    <row r="58" spans="1:17" ht="33" customHeight="1" thickBot="1" x14ac:dyDescent="0.3">
      <c r="A58" s="76"/>
      <c r="B58" s="68"/>
      <c r="C58" s="125"/>
      <c r="D58" s="147"/>
      <c r="E58" s="140"/>
      <c r="F58" s="68"/>
      <c r="G58" s="140"/>
      <c r="H58" s="68"/>
      <c r="I58" s="184"/>
      <c r="J58" s="185" t="str">
        <f>definitions!$B$21</f>
        <v>Click here to revisit element</v>
      </c>
      <c r="L58" s="10"/>
      <c r="M58" s="10"/>
      <c r="N58" s="10"/>
      <c r="O58" s="10"/>
      <c r="P58" s="10"/>
      <c r="Q58" s="10"/>
    </row>
    <row r="59" spans="1:17" ht="15" customHeight="1" x14ac:dyDescent="0.25">
      <c r="A59" s="182"/>
      <c r="B59" s="786" t="str">
        <f>definitions!$B$26</f>
        <v>No Basic practices apply</v>
      </c>
      <c r="C59" s="134"/>
      <c r="D59" s="74"/>
      <c r="E59" s="75"/>
      <c r="F59" s="73"/>
      <c r="G59" s="72"/>
      <c r="H59" s="73"/>
      <c r="I59" s="776" t="str">
        <f>DATA!B288</f>
        <v>Blank Form</v>
      </c>
      <c r="J59" s="777"/>
      <c r="L59" s="788" t="str">
        <f>IF(I59=definitions!$B$11,definitions!$B$16,IF(definitions!$B$39=TRUE,definitions!$B$22,IF(I59=definitions!$B$13,definitions!$B$18,definitions!$B$20)))</f>
        <v>No Professional Practices have been selected.</v>
      </c>
      <c r="M59" s="788"/>
      <c r="N59" s="788"/>
      <c r="O59" s="788"/>
      <c r="P59" s="788"/>
      <c r="Q59" s="10"/>
    </row>
    <row r="60" spans="1:17" ht="15" customHeight="1" thickBot="1" x14ac:dyDescent="0.3">
      <c r="A60" s="183"/>
      <c r="B60" s="787"/>
      <c r="C60" s="135"/>
      <c r="D60" s="71"/>
      <c r="E60" s="72"/>
      <c r="F60" s="73"/>
      <c r="G60" s="72"/>
      <c r="H60" s="87"/>
      <c r="I60" s="778"/>
      <c r="J60" s="779"/>
      <c r="L60" s="788"/>
      <c r="M60" s="788"/>
      <c r="N60" s="788"/>
      <c r="O60" s="788"/>
      <c r="P60" s="788"/>
      <c r="Q60" s="10"/>
    </row>
    <row r="61" spans="1:17" ht="15" customHeight="1" x14ac:dyDescent="0.25">
      <c r="A61" s="723" t="s">
        <v>1977</v>
      </c>
      <c r="B61" s="724"/>
      <c r="C61" s="724"/>
      <c r="D61" s="724"/>
      <c r="E61" s="724"/>
      <c r="F61" s="725"/>
      <c r="G61" s="732" t="s">
        <v>1978</v>
      </c>
      <c r="H61" s="733"/>
      <c r="I61" s="733"/>
      <c r="J61" s="734"/>
      <c r="L61" s="10"/>
      <c r="M61" s="10"/>
      <c r="N61" s="10"/>
      <c r="O61" s="10"/>
      <c r="P61" s="10"/>
      <c r="Q61" s="10"/>
    </row>
    <row r="62" spans="1:17" ht="15" customHeight="1" x14ac:dyDescent="0.25">
      <c r="A62" s="726"/>
      <c r="B62" s="727"/>
      <c r="C62" s="727"/>
      <c r="D62" s="727"/>
      <c r="E62" s="727"/>
      <c r="F62" s="728"/>
      <c r="G62" s="735"/>
      <c r="H62" s="736"/>
      <c r="I62" s="736"/>
      <c r="J62" s="737"/>
      <c r="L62" s="10"/>
      <c r="M62" s="10"/>
      <c r="N62" s="10"/>
      <c r="O62" s="10"/>
      <c r="P62" s="10"/>
      <c r="Q62" s="10"/>
    </row>
    <row r="63" spans="1:17" ht="15" customHeight="1" thickBot="1" x14ac:dyDescent="0.3">
      <c r="A63" s="729"/>
      <c r="B63" s="730"/>
      <c r="C63" s="730"/>
      <c r="D63" s="730"/>
      <c r="E63" s="730"/>
      <c r="F63" s="731"/>
      <c r="G63" s="738"/>
      <c r="H63" s="739"/>
      <c r="I63" s="739"/>
      <c r="J63" s="740"/>
      <c r="L63" s="10"/>
      <c r="M63" s="10"/>
      <c r="N63" s="10"/>
      <c r="O63" s="10"/>
      <c r="P63" s="10"/>
      <c r="Q63" s="10"/>
    </row>
    <row r="64" spans="1:17" ht="15" customHeight="1" x14ac:dyDescent="0.25">
      <c r="A64" s="741"/>
      <c r="B64" s="742"/>
      <c r="C64" s="742"/>
      <c r="D64" s="742"/>
      <c r="E64" s="742"/>
      <c r="F64" s="743"/>
      <c r="G64" s="750"/>
      <c r="H64" s="751"/>
      <c r="I64" s="751"/>
      <c r="J64" s="752"/>
      <c r="L64" s="817" t="str">
        <f>IF(AND(ISBLANK(A64),OR(D99=definitions!$B$6,D99=definitions!$B$7)),definitions!$B$25," ")</f>
        <v xml:space="preserve"> </v>
      </c>
      <c r="M64" s="817"/>
      <c r="N64" s="817"/>
      <c r="O64" s="817"/>
      <c r="P64" s="10"/>
      <c r="Q64" s="10"/>
    </row>
    <row r="65" spans="1:17" ht="15" customHeight="1" x14ac:dyDescent="0.25">
      <c r="A65" s="744"/>
      <c r="B65" s="745"/>
      <c r="C65" s="745"/>
      <c r="D65" s="745"/>
      <c r="E65" s="745"/>
      <c r="F65" s="746"/>
      <c r="G65" s="753"/>
      <c r="H65" s="754"/>
      <c r="I65" s="754"/>
      <c r="J65" s="755"/>
      <c r="L65" s="817"/>
      <c r="M65" s="817"/>
      <c r="N65" s="817"/>
      <c r="O65" s="817"/>
      <c r="P65" s="10"/>
      <c r="Q65" s="10"/>
    </row>
    <row r="66" spans="1:17" ht="15" customHeight="1" x14ac:dyDescent="0.25">
      <c r="A66" s="744"/>
      <c r="B66" s="745"/>
      <c r="C66" s="745"/>
      <c r="D66" s="745"/>
      <c r="E66" s="745"/>
      <c r="F66" s="746"/>
      <c r="G66" s="753"/>
      <c r="H66" s="754"/>
      <c r="I66" s="754"/>
      <c r="J66" s="755"/>
      <c r="L66" s="817"/>
      <c r="M66" s="817"/>
      <c r="N66" s="817"/>
      <c r="O66" s="817"/>
      <c r="P66" s="10"/>
      <c r="Q66" s="10"/>
    </row>
    <row r="67" spans="1:17" ht="15" customHeight="1" x14ac:dyDescent="0.25">
      <c r="A67" s="744"/>
      <c r="B67" s="745"/>
      <c r="C67" s="745"/>
      <c r="D67" s="745"/>
      <c r="E67" s="745"/>
      <c r="F67" s="746"/>
      <c r="G67" s="753"/>
      <c r="H67" s="754"/>
      <c r="I67" s="754"/>
      <c r="J67" s="755"/>
      <c r="L67" s="10"/>
      <c r="M67" s="10"/>
      <c r="N67" s="10"/>
      <c r="O67" s="10"/>
      <c r="P67" s="10"/>
      <c r="Q67" s="10"/>
    </row>
    <row r="68" spans="1:17" ht="15" customHeight="1" x14ac:dyDescent="0.25">
      <c r="A68" s="744"/>
      <c r="B68" s="745"/>
      <c r="C68" s="745"/>
      <c r="D68" s="745"/>
      <c r="E68" s="745"/>
      <c r="F68" s="746"/>
      <c r="G68" s="753"/>
      <c r="H68" s="754"/>
      <c r="I68" s="754"/>
      <c r="J68" s="755"/>
      <c r="L68" s="10"/>
      <c r="M68" s="10"/>
      <c r="N68" s="10"/>
      <c r="O68" s="10"/>
      <c r="P68" s="10"/>
      <c r="Q68" s="10"/>
    </row>
    <row r="69" spans="1:17" ht="15" customHeight="1" x14ac:dyDescent="0.25">
      <c r="A69" s="744"/>
      <c r="B69" s="745"/>
      <c r="C69" s="745"/>
      <c r="D69" s="745"/>
      <c r="E69" s="745"/>
      <c r="F69" s="746"/>
      <c r="G69" s="753"/>
      <c r="H69" s="754"/>
      <c r="I69" s="754"/>
      <c r="J69" s="755"/>
      <c r="L69" s="10"/>
      <c r="M69" s="10"/>
      <c r="N69" s="10"/>
      <c r="O69" s="10"/>
      <c r="P69" s="10"/>
      <c r="Q69" s="10"/>
    </row>
    <row r="70" spans="1:17" ht="15" customHeight="1" x14ac:dyDescent="0.25">
      <c r="A70" s="744"/>
      <c r="B70" s="745"/>
      <c r="C70" s="745"/>
      <c r="D70" s="745"/>
      <c r="E70" s="745"/>
      <c r="F70" s="746"/>
      <c r="G70" s="753"/>
      <c r="H70" s="754"/>
      <c r="I70" s="754"/>
      <c r="J70" s="755"/>
      <c r="L70" s="10"/>
      <c r="M70" s="10"/>
      <c r="N70" s="10"/>
      <c r="O70" s="10"/>
      <c r="P70" s="10"/>
      <c r="Q70" s="10"/>
    </row>
    <row r="71" spans="1:17" ht="15" customHeight="1" x14ac:dyDescent="0.25">
      <c r="A71" s="744"/>
      <c r="B71" s="745"/>
      <c r="C71" s="745"/>
      <c r="D71" s="745"/>
      <c r="E71" s="745"/>
      <c r="F71" s="746"/>
      <c r="G71" s="753"/>
      <c r="H71" s="754"/>
      <c r="I71" s="754"/>
      <c r="J71" s="755"/>
      <c r="L71" s="10"/>
      <c r="M71" s="10"/>
      <c r="N71" s="10"/>
      <c r="O71" s="10"/>
      <c r="P71" s="10"/>
      <c r="Q71" s="10"/>
    </row>
    <row r="72" spans="1:17" ht="15" customHeight="1" x14ac:dyDescent="0.25">
      <c r="A72" s="744"/>
      <c r="B72" s="745"/>
      <c r="C72" s="745"/>
      <c r="D72" s="745"/>
      <c r="E72" s="745"/>
      <c r="F72" s="746"/>
      <c r="G72" s="753"/>
      <c r="H72" s="754"/>
      <c r="I72" s="754"/>
      <c r="J72" s="755"/>
      <c r="L72" s="10"/>
      <c r="M72" s="10"/>
      <c r="N72" s="10"/>
      <c r="O72" s="10"/>
      <c r="P72" s="10"/>
      <c r="Q72" s="10"/>
    </row>
    <row r="73" spans="1:17" ht="15" customHeight="1" x14ac:dyDescent="0.25">
      <c r="A73" s="744"/>
      <c r="B73" s="745"/>
      <c r="C73" s="745"/>
      <c r="D73" s="745"/>
      <c r="E73" s="745"/>
      <c r="F73" s="746"/>
      <c r="G73" s="753"/>
      <c r="H73" s="754"/>
      <c r="I73" s="754"/>
      <c r="J73" s="755"/>
      <c r="L73" s="10"/>
      <c r="M73" s="10"/>
      <c r="N73" s="10"/>
      <c r="O73" s="10"/>
      <c r="P73" s="10"/>
      <c r="Q73" s="10"/>
    </row>
    <row r="74" spans="1:17" ht="15" customHeight="1" x14ac:dyDescent="0.25">
      <c r="A74" s="744"/>
      <c r="B74" s="745"/>
      <c r="C74" s="745"/>
      <c r="D74" s="745"/>
      <c r="E74" s="745"/>
      <c r="F74" s="746"/>
      <c r="G74" s="753"/>
      <c r="H74" s="754"/>
      <c r="I74" s="754"/>
      <c r="J74" s="755"/>
      <c r="L74" s="10"/>
      <c r="M74" s="10"/>
      <c r="N74" s="10"/>
      <c r="O74" s="10"/>
      <c r="P74" s="10"/>
      <c r="Q74" s="10"/>
    </row>
    <row r="75" spans="1:17" ht="15" customHeight="1" x14ac:dyDescent="0.25">
      <c r="A75" s="744"/>
      <c r="B75" s="745"/>
      <c r="C75" s="745"/>
      <c r="D75" s="745"/>
      <c r="E75" s="745"/>
      <c r="F75" s="746"/>
      <c r="G75" s="753"/>
      <c r="H75" s="754"/>
      <c r="I75" s="754"/>
      <c r="J75" s="755"/>
      <c r="L75" s="10"/>
      <c r="M75" s="10"/>
      <c r="N75" s="10"/>
      <c r="O75" s="10"/>
      <c r="P75" s="10"/>
      <c r="Q75" s="10"/>
    </row>
    <row r="76" spans="1:17" ht="15" customHeight="1" x14ac:dyDescent="0.25">
      <c r="A76" s="744"/>
      <c r="B76" s="745"/>
      <c r="C76" s="745"/>
      <c r="D76" s="745"/>
      <c r="E76" s="745"/>
      <c r="F76" s="746"/>
      <c r="G76" s="753"/>
      <c r="H76" s="754"/>
      <c r="I76" s="754"/>
      <c r="J76" s="755"/>
      <c r="L76" s="10"/>
      <c r="M76" s="10"/>
      <c r="N76" s="10"/>
      <c r="O76" s="10"/>
      <c r="P76" s="10"/>
      <c r="Q76" s="10"/>
    </row>
    <row r="77" spans="1:17" ht="15" customHeight="1" thickBot="1" x14ac:dyDescent="0.3">
      <c r="A77" s="747"/>
      <c r="B77" s="748"/>
      <c r="C77" s="748"/>
      <c r="D77" s="748"/>
      <c r="E77" s="748"/>
      <c r="F77" s="749"/>
      <c r="G77" s="756"/>
      <c r="H77" s="757"/>
      <c r="I77" s="757"/>
      <c r="J77" s="758"/>
      <c r="L77" s="10"/>
      <c r="M77" s="10"/>
      <c r="N77" s="10"/>
      <c r="O77" s="10"/>
      <c r="P77" s="10"/>
      <c r="Q77" s="10"/>
    </row>
    <row r="78" spans="1:17" ht="17.25" customHeight="1" thickBot="1" x14ac:dyDescent="0.3">
      <c r="A78" s="759" t="s">
        <v>1060</v>
      </c>
      <c r="B78" s="760"/>
      <c r="C78" s="760"/>
      <c r="D78" s="760"/>
      <c r="E78" s="760"/>
      <c r="F78" s="761"/>
      <c r="G78" s="762" t="s">
        <v>1059</v>
      </c>
      <c r="H78" s="763"/>
      <c r="I78" s="763"/>
      <c r="J78" s="763"/>
      <c r="K78" s="11"/>
      <c r="L78" s="10"/>
      <c r="M78" s="10"/>
      <c r="N78" s="10"/>
      <c r="O78" s="10"/>
      <c r="P78" s="10"/>
      <c r="Q78" s="10"/>
    </row>
    <row r="79" spans="1:17" ht="21.75" customHeight="1" thickBot="1" x14ac:dyDescent="0.3">
      <c r="A79" s="12"/>
      <c r="B79" s="717" t="s">
        <v>2496</v>
      </c>
      <c r="C79" s="718"/>
      <c r="D79" s="718"/>
      <c r="E79" s="718"/>
      <c r="F79" s="719"/>
      <c r="G79" s="698"/>
      <c r="H79" s="699"/>
      <c r="I79" s="699"/>
      <c r="J79" s="699"/>
      <c r="K79" s="700"/>
      <c r="L79" s="10"/>
      <c r="M79" s="10"/>
      <c r="N79" s="10"/>
      <c r="O79" s="10"/>
      <c r="P79" s="10"/>
      <c r="Q79" s="10"/>
    </row>
    <row r="80" spans="1:17" ht="21.75" customHeight="1" thickBot="1" x14ac:dyDescent="0.3">
      <c r="A80" s="15"/>
      <c r="B80" s="717" t="s">
        <v>2497</v>
      </c>
      <c r="C80" s="718"/>
      <c r="D80" s="718"/>
      <c r="E80" s="718"/>
      <c r="F80" s="719"/>
      <c r="G80" s="698"/>
      <c r="H80" s="699"/>
      <c r="I80" s="699"/>
      <c r="J80" s="699"/>
      <c r="K80" s="700"/>
      <c r="L80" s="10"/>
      <c r="M80" s="10"/>
      <c r="N80" s="10"/>
      <c r="O80" s="10"/>
      <c r="P80" s="10"/>
      <c r="Q80" s="10"/>
    </row>
    <row r="81" spans="1:17" ht="21.75" customHeight="1" thickBot="1" x14ac:dyDescent="0.3">
      <c r="A81" s="16"/>
      <c r="B81" s="717" t="s">
        <v>2498</v>
      </c>
      <c r="C81" s="718"/>
      <c r="D81" s="718"/>
      <c r="E81" s="718"/>
      <c r="F81" s="719"/>
      <c r="G81" s="698"/>
      <c r="H81" s="699"/>
      <c r="I81" s="699"/>
      <c r="J81" s="699"/>
      <c r="K81" s="700"/>
      <c r="L81" s="10"/>
      <c r="M81" s="10"/>
      <c r="N81" s="10"/>
      <c r="O81" s="10"/>
      <c r="P81" s="10"/>
      <c r="Q81" s="10"/>
    </row>
    <row r="82" spans="1:17" ht="21.75" customHeight="1" thickBot="1" x14ac:dyDescent="0.3">
      <c r="A82" s="16"/>
      <c r="B82" s="714" t="s">
        <v>2499</v>
      </c>
      <c r="C82" s="715"/>
      <c r="D82" s="715"/>
      <c r="E82" s="715"/>
      <c r="F82" s="716"/>
      <c r="G82" s="698"/>
      <c r="H82" s="699"/>
      <c r="I82" s="699"/>
      <c r="J82" s="699"/>
      <c r="K82" s="700"/>
      <c r="L82" s="10"/>
      <c r="M82" s="10"/>
      <c r="N82" s="10"/>
      <c r="O82" s="10"/>
      <c r="P82" s="10"/>
      <c r="Q82" s="10"/>
    </row>
    <row r="83" spans="1:17" ht="21.75" customHeight="1" thickBot="1" x14ac:dyDescent="0.3">
      <c r="A83" s="19"/>
      <c r="B83" s="714" t="s">
        <v>2500</v>
      </c>
      <c r="C83" s="715"/>
      <c r="D83" s="715"/>
      <c r="E83" s="715"/>
      <c r="F83" s="716"/>
      <c r="G83" s="698"/>
      <c r="H83" s="699"/>
      <c r="I83" s="699"/>
      <c r="J83" s="699"/>
      <c r="K83" s="700"/>
      <c r="L83" s="10"/>
      <c r="M83" s="10"/>
      <c r="N83" s="10"/>
      <c r="O83" s="10"/>
      <c r="P83" s="10"/>
      <c r="Q83" s="10"/>
    </row>
    <row r="84" spans="1:17" ht="21.75" customHeight="1" thickBot="1" x14ac:dyDescent="0.3">
      <c r="A84" s="19"/>
      <c r="B84" s="714" t="s">
        <v>2501</v>
      </c>
      <c r="C84" s="715"/>
      <c r="D84" s="715"/>
      <c r="E84" s="715"/>
      <c r="F84" s="716"/>
      <c r="G84" s="698"/>
      <c r="H84" s="699"/>
      <c r="I84" s="699"/>
      <c r="J84" s="699"/>
      <c r="K84" s="700"/>
      <c r="L84" s="10"/>
      <c r="M84" s="10"/>
      <c r="N84" s="10"/>
      <c r="O84" s="10"/>
      <c r="P84" s="10"/>
      <c r="Q84" s="10"/>
    </row>
    <row r="85" spans="1:17" ht="21.75" customHeight="1" thickBot="1" x14ac:dyDescent="0.3">
      <c r="A85" s="19"/>
      <c r="B85" s="714" t="s">
        <v>2502</v>
      </c>
      <c r="C85" s="715"/>
      <c r="D85" s="715"/>
      <c r="E85" s="715"/>
      <c r="F85" s="716"/>
      <c r="G85" s="698"/>
      <c r="H85" s="699"/>
      <c r="I85" s="699"/>
      <c r="J85" s="699"/>
      <c r="K85" s="700"/>
      <c r="L85" s="10"/>
      <c r="M85" s="10"/>
      <c r="N85" s="10"/>
      <c r="O85" s="10"/>
      <c r="P85" s="10"/>
      <c r="Q85" s="10"/>
    </row>
    <row r="86" spans="1:17" ht="21.75" customHeight="1" thickBot="1" x14ac:dyDescent="0.3">
      <c r="A86" s="19"/>
      <c r="B86" s="714" t="s">
        <v>2503</v>
      </c>
      <c r="C86" s="715"/>
      <c r="D86" s="715"/>
      <c r="E86" s="715"/>
      <c r="F86" s="716"/>
      <c r="G86" s="698"/>
      <c r="H86" s="699"/>
      <c r="I86" s="699"/>
      <c r="J86" s="699"/>
      <c r="K86" s="700"/>
      <c r="L86" s="10"/>
      <c r="M86" s="10"/>
      <c r="N86" s="10"/>
      <c r="O86" s="10"/>
      <c r="P86" s="10"/>
      <c r="Q86" s="10"/>
    </row>
    <row r="87" spans="1:17" ht="21.75" customHeight="1" thickBot="1" x14ac:dyDescent="0.3">
      <c r="A87" s="19"/>
      <c r="B87" s="714" t="s">
        <v>2504</v>
      </c>
      <c r="C87" s="715"/>
      <c r="D87" s="715"/>
      <c r="E87" s="715"/>
      <c r="F87" s="716"/>
      <c r="G87" s="698"/>
      <c r="H87" s="699"/>
      <c r="I87" s="699"/>
      <c r="J87" s="699"/>
      <c r="K87" s="700"/>
      <c r="L87" s="10"/>
      <c r="M87" s="10"/>
      <c r="N87" s="10"/>
      <c r="O87" s="10"/>
      <c r="P87" s="10"/>
      <c r="Q87" s="10"/>
    </row>
    <row r="88" spans="1:17" ht="21.75" customHeight="1" thickBot="1" x14ac:dyDescent="0.3">
      <c r="A88" s="12"/>
      <c r="B88" s="714"/>
      <c r="C88" s="715"/>
      <c r="D88" s="715"/>
      <c r="E88" s="715"/>
      <c r="F88" s="716"/>
      <c r="G88" s="698"/>
      <c r="H88" s="699"/>
      <c r="I88" s="699"/>
      <c r="J88" s="699"/>
      <c r="K88" s="56"/>
      <c r="L88" s="10"/>
      <c r="M88" s="10"/>
      <c r="N88" s="10"/>
      <c r="O88" s="10"/>
      <c r="P88" s="10"/>
      <c r="Q88" s="10"/>
    </row>
    <row r="89" spans="1:17" ht="18.75" customHeight="1" thickBot="1" x14ac:dyDescent="0.3">
      <c r="A89" s="12"/>
      <c r="B89" s="714"/>
      <c r="C89" s="715"/>
      <c r="D89" s="715"/>
      <c r="E89" s="715"/>
      <c r="F89" s="716"/>
      <c r="G89" s="698"/>
      <c r="H89" s="699"/>
      <c r="I89" s="699"/>
      <c r="J89" s="699"/>
      <c r="K89" s="56"/>
      <c r="L89" s="10"/>
      <c r="M89" s="10"/>
      <c r="N89" s="10"/>
      <c r="O89" s="10"/>
      <c r="P89" s="10"/>
      <c r="Q89" s="10"/>
    </row>
    <row r="90" spans="1:17" ht="20.100000000000001" customHeight="1" thickBot="1" x14ac:dyDescent="0.3">
      <c r="A90" s="12"/>
      <c r="B90" s="720"/>
      <c r="C90" s="721"/>
      <c r="D90" s="721"/>
      <c r="E90" s="721"/>
      <c r="F90" s="722"/>
      <c r="G90" s="400"/>
      <c r="H90" s="401"/>
      <c r="I90" s="401"/>
      <c r="J90" s="401"/>
      <c r="K90" s="56"/>
      <c r="L90" s="10"/>
      <c r="M90" s="10"/>
      <c r="N90" s="10"/>
      <c r="O90" s="10"/>
      <c r="P90" s="10"/>
      <c r="Q90" s="10"/>
    </row>
    <row r="91" spans="1:17" ht="11.25" customHeight="1" thickBot="1" x14ac:dyDescent="0.3">
      <c r="A91" s="103"/>
      <c r="B91" s="104"/>
      <c r="C91" s="104"/>
      <c r="D91" s="105"/>
      <c r="E91" s="106"/>
      <c r="F91" s="107"/>
      <c r="G91" s="108"/>
      <c r="H91" s="108"/>
      <c r="I91" s="108"/>
      <c r="J91" s="108"/>
      <c r="K91" s="56"/>
      <c r="L91" s="10"/>
      <c r="M91" s="10"/>
      <c r="N91" s="10"/>
      <c r="O91" s="10"/>
      <c r="P91" s="10"/>
      <c r="Q91" s="10"/>
    </row>
    <row r="92" spans="1:17" ht="24.75" customHeight="1" thickBot="1" x14ac:dyDescent="0.3">
      <c r="A92" s="710" t="s">
        <v>3223</v>
      </c>
      <c r="B92" s="711"/>
      <c r="C92" s="712"/>
      <c r="D92" s="109" t="s">
        <v>1011</v>
      </c>
      <c r="E92" s="110" t="s">
        <v>483</v>
      </c>
      <c r="F92" s="101"/>
      <c r="G92" s="102"/>
      <c r="H92" s="101"/>
      <c r="I92" s="101"/>
      <c r="J92" s="101"/>
      <c r="K92" s="20"/>
      <c r="L92" s="10"/>
      <c r="M92" s="10"/>
      <c r="N92" s="10"/>
      <c r="O92" s="10"/>
      <c r="P92" s="10"/>
      <c r="Q92" s="10"/>
    </row>
    <row r="93" spans="1:17" ht="24.95" customHeight="1" thickBot="1" x14ac:dyDescent="0.3">
      <c r="A93" s="555" t="s">
        <v>2509</v>
      </c>
      <c r="B93" s="556"/>
      <c r="C93" s="556"/>
      <c r="D93" s="34" t="str">
        <f>DATA!B196</f>
        <v>Blank Form</v>
      </c>
      <c r="E93" s="98" t="str">
        <f>DATA!B197</f>
        <v>BF</v>
      </c>
      <c r="F93" s="101"/>
      <c r="G93" s="102"/>
      <c r="H93" s="101"/>
      <c r="I93" s="101"/>
      <c r="J93" s="101"/>
      <c r="K93" s="20"/>
      <c r="L93" s="10"/>
      <c r="M93" s="10"/>
      <c r="N93" s="10"/>
      <c r="O93" s="10"/>
      <c r="P93" s="10"/>
      <c r="Q93" s="10"/>
    </row>
    <row r="94" spans="1:17" ht="24.95" customHeight="1" thickBot="1" x14ac:dyDescent="0.3">
      <c r="A94" s="536" t="s">
        <v>2510</v>
      </c>
      <c r="B94" s="713"/>
      <c r="C94" s="713"/>
      <c r="D94" s="34" t="str">
        <f>DATA!B217</f>
        <v>Blank Form</v>
      </c>
      <c r="E94" s="98" t="str">
        <f>DATA!B218</f>
        <v>BF</v>
      </c>
      <c r="F94" s="101"/>
      <c r="G94" s="102"/>
      <c r="H94" s="101"/>
      <c r="I94" s="101"/>
      <c r="J94" s="101"/>
      <c r="K94" s="20"/>
      <c r="L94" s="10"/>
      <c r="M94" s="10"/>
      <c r="N94" s="10"/>
      <c r="O94" s="10"/>
      <c r="P94" s="10"/>
      <c r="Q94" s="10"/>
    </row>
    <row r="95" spans="1:17" ht="24.95" customHeight="1" thickBot="1" x14ac:dyDescent="0.3">
      <c r="A95" s="555" t="s">
        <v>2511</v>
      </c>
      <c r="B95" s="556"/>
      <c r="C95" s="556"/>
      <c r="D95" s="34" t="str">
        <f>DATA!B243</f>
        <v>Blank Form</v>
      </c>
      <c r="E95" s="98" t="str">
        <f>DATA!B244</f>
        <v>BF</v>
      </c>
      <c r="F95" s="101"/>
      <c r="G95" s="102"/>
      <c r="H95" s="101"/>
      <c r="I95" s="101"/>
      <c r="J95" s="101"/>
      <c r="K95" s="20"/>
      <c r="L95" s="10"/>
      <c r="M95" s="10"/>
      <c r="N95" s="10"/>
      <c r="O95" s="10"/>
      <c r="P95" s="10"/>
      <c r="Q95" s="10"/>
    </row>
    <row r="96" spans="1:17" ht="24.95" customHeight="1" thickBot="1" x14ac:dyDescent="0.3">
      <c r="A96" s="555" t="s">
        <v>2512</v>
      </c>
      <c r="B96" s="556"/>
      <c r="C96" s="556"/>
      <c r="D96" s="34" t="str">
        <f>DATA!B267</f>
        <v>Blank Form</v>
      </c>
      <c r="E96" s="99" t="str">
        <f>DATA!B268</f>
        <v>BF</v>
      </c>
      <c r="F96" s="101"/>
      <c r="G96" s="102"/>
      <c r="H96" s="101"/>
      <c r="I96" s="101"/>
      <c r="J96" s="101"/>
      <c r="K96" s="20"/>
      <c r="L96" s="10"/>
      <c r="M96" s="10"/>
      <c r="N96" s="10"/>
      <c r="O96" s="10"/>
      <c r="P96" s="10"/>
      <c r="Q96" s="10"/>
    </row>
    <row r="97" spans="1:17" ht="24.95" customHeight="1" thickBot="1" x14ac:dyDescent="0.3">
      <c r="A97" s="555" t="s">
        <v>2513</v>
      </c>
      <c r="B97" s="556"/>
      <c r="C97" s="557"/>
      <c r="D97" s="34" t="str">
        <f>DATA!B288</f>
        <v>Blank Form</v>
      </c>
      <c r="E97" s="100" t="str">
        <f>DATA!B289</f>
        <v>BF</v>
      </c>
      <c r="F97" s="101"/>
      <c r="G97" s="102"/>
      <c r="H97" s="101"/>
      <c r="I97" s="101"/>
      <c r="J97" s="101"/>
      <c r="K97" s="20"/>
      <c r="L97" s="10"/>
      <c r="M97" s="10"/>
      <c r="N97" s="10"/>
      <c r="O97" s="10"/>
      <c r="P97" s="10"/>
      <c r="Q97" s="10"/>
    </row>
    <row r="98" spans="1:17" ht="15.75" customHeight="1" thickBot="1" x14ac:dyDescent="0.3">
      <c r="A98" s="701" t="s">
        <v>1049</v>
      </c>
      <c r="B98" s="702"/>
      <c r="C98" s="703"/>
      <c r="D98" s="51"/>
      <c r="E98" s="406" t="str">
        <f>IF(OR(E93=definitions!$A$12,E94=definitions!$A$12,E95=definitions!$A$12,E96=definitions!$A$12,E97=definitions!$A$12),definitions!A28,IF(OR(E93=definitions!$A$11,E94=definitions!$A$11,E95=definitions!$A$11,E96=definitions!$A$11,E97=definitions!$A$11),definitions!$A$11,IF(OR(E93=definitions!$A$13,E94=definitions!$A$13,E95=definitions!$A$13,E96=definitions!$A$13,E97=definitions!$A$13),definitions!$A$13,SUM(E93:E97))))</f>
        <v>BF</v>
      </c>
      <c r="F98" s="101"/>
      <c r="G98" s="101"/>
      <c r="H98" s="101"/>
      <c r="I98" s="101"/>
      <c r="J98" s="101"/>
      <c r="K98" s="21"/>
      <c r="L98" s="10"/>
      <c r="M98" s="10"/>
      <c r="N98" s="10"/>
      <c r="O98" s="10"/>
      <c r="P98" s="10"/>
      <c r="Q98" s="10"/>
    </row>
    <row r="99" spans="1:17" ht="27.75" customHeight="1" thickBot="1" x14ac:dyDescent="0.3">
      <c r="A99" s="704" t="s">
        <v>1050</v>
      </c>
      <c r="B99" s="705"/>
      <c r="C99" s="706"/>
      <c r="D99" s="707" t="str">
        <f>DATA!B291</f>
        <v>Blank Form</v>
      </c>
      <c r="E99" s="708"/>
      <c r="F99" s="708"/>
      <c r="G99" s="709"/>
      <c r="H99" s="95"/>
      <c r="I99" s="95"/>
      <c r="J99" s="96"/>
      <c r="L99" s="10"/>
      <c r="M99" s="10"/>
      <c r="N99" s="10"/>
      <c r="O99" s="10"/>
      <c r="P99" s="10"/>
      <c r="Q99" s="10"/>
    </row>
    <row r="100" spans="1:17" ht="15.75" customHeight="1" x14ac:dyDescent="0.25">
      <c r="A100" s="96"/>
      <c r="B100" s="96"/>
      <c r="C100" s="96"/>
      <c r="D100" s="96"/>
      <c r="E100" s="96"/>
      <c r="F100" s="96"/>
      <c r="G100" s="96"/>
      <c r="H100" s="96"/>
      <c r="I100" s="96"/>
      <c r="J100" s="96"/>
      <c r="K100" s="96"/>
      <c r="L100" s="95"/>
      <c r="M100" s="95"/>
      <c r="N100" s="95"/>
      <c r="O100" s="95"/>
      <c r="P100" s="95"/>
      <c r="Q100" s="95"/>
    </row>
    <row r="101" spans="1:17" x14ac:dyDescent="0.25">
      <c r="A101" s="96"/>
      <c r="B101" s="96"/>
      <c r="C101" s="96"/>
      <c r="D101" s="96"/>
      <c r="E101" s="96"/>
      <c r="F101" s="96"/>
      <c r="G101" s="96"/>
      <c r="H101" s="96"/>
      <c r="I101" s="96"/>
      <c r="J101" s="96"/>
      <c r="K101" s="96"/>
      <c r="L101" s="95"/>
      <c r="M101" s="95"/>
      <c r="N101" s="95"/>
      <c r="O101" s="95"/>
      <c r="P101" s="95"/>
      <c r="Q101" s="95"/>
    </row>
    <row r="102" spans="1:17" x14ac:dyDescent="0.25">
      <c r="A102" s="96"/>
      <c r="B102" s="96"/>
      <c r="C102" s="96"/>
      <c r="D102" s="95"/>
      <c r="E102" s="95"/>
      <c r="F102" s="95"/>
      <c r="G102" s="95"/>
      <c r="H102" s="95"/>
      <c r="I102" s="95"/>
      <c r="J102" s="95"/>
      <c r="K102" s="95"/>
      <c r="L102" s="95"/>
      <c r="M102" s="95"/>
      <c r="N102" s="95"/>
      <c r="O102" s="95"/>
      <c r="P102" s="95"/>
      <c r="Q102" s="96"/>
    </row>
    <row r="103" spans="1:17" x14ac:dyDescent="0.25">
      <c r="A103" s="96"/>
      <c r="B103" s="96"/>
      <c r="C103" s="96"/>
      <c r="D103" s="95"/>
      <c r="E103" s="95"/>
      <c r="F103" s="95"/>
      <c r="G103" s="95"/>
      <c r="H103" s="95"/>
      <c r="I103" s="95"/>
      <c r="J103" s="95"/>
      <c r="K103" s="95"/>
      <c r="L103" s="95"/>
      <c r="M103" s="95"/>
      <c r="N103" s="95"/>
      <c r="O103" s="95"/>
      <c r="P103" s="95"/>
      <c r="Q103" s="96"/>
    </row>
    <row r="104" spans="1:17" ht="15.75" customHeight="1" x14ac:dyDescent="0.25">
      <c r="A104" s="96"/>
      <c r="B104" s="96"/>
      <c r="C104" s="96"/>
      <c r="D104" s="95"/>
      <c r="E104" s="95"/>
      <c r="F104" s="95"/>
      <c r="G104" s="95"/>
      <c r="H104" s="95"/>
      <c r="I104" s="95"/>
      <c r="J104" s="95"/>
      <c r="K104" s="95"/>
      <c r="L104" s="95"/>
      <c r="M104" s="95"/>
      <c r="N104" s="95"/>
      <c r="O104" s="95"/>
      <c r="P104" s="95"/>
      <c r="Q104" s="96"/>
    </row>
    <row r="105" spans="1:17" ht="15.75" customHeight="1" x14ac:dyDescent="0.25">
      <c r="A105" s="96"/>
      <c r="B105" s="96"/>
      <c r="C105" s="96"/>
      <c r="D105" s="95"/>
      <c r="E105" s="95"/>
      <c r="F105" s="95"/>
      <c r="G105" s="95"/>
      <c r="H105" s="95"/>
      <c r="I105" s="95"/>
      <c r="J105" s="95"/>
      <c r="K105" s="95"/>
      <c r="L105" s="95"/>
      <c r="M105" s="95"/>
      <c r="N105" s="95"/>
      <c r="O105" s="95"/>
      <c r="P105" s="95"/>
      <c r="Q105" s="96"/>
    </row>
    <row r="106" spans="1:17" ht="15.75" customHeight="1" x14ac:dyDescent="0.25">
      <c r="A106" s="96"/>
      <c r="B106" s="96"/>
      <c r="C106" s="96"/>
      <c r="D106" s="95"/>
      <c r="E106" s="95"/>
      <c r="F106" s="95"/>
      <c r="G106" s="95"/>
      <c r="H106" s="95"/>
      <c r="I106" s="95"/>
      <c r="J106" s="95"/>
      <c r="K106" s="95"/>
      <c r="L106" s="95"/>
      <c r="M106" s="95"/>
      <c r="N106" s="95"/>
      <c r="O106" s="95"/>
      <c r="P106" s="95"/>
      <c r="Q106" s="96"/>
    </row>
    <row r="107" spans="1:17" ht="15.75" customHeight="1" x14ac:dyDescent="0.25">
      <c r="A107" s="96"/>
      <c r="B107" s="96"/>
      <c r="C107" s="96"/>
      <c r="D107" s="95"/>
      <c r="E107" s="95"/>
      <c r="F107" s="95"/>
      <c r="G107" s="95"/>
      <c r="H107" s="95"/>
      <c r="I107" s="95"/>
      <c r="J107" s="95"/>
      <c r="K107" s="95"/>
      <c r="L107" s="95"/>
      <c r="M107" s="95"/>
      <c r="N107" s="95"/>
      <c r="O107" s="95"/>
      <c r="P107" s="95"/>
      <c r="Q107" s="96"/>
    </row>
    <row r="108" spans="1:17" ht="15.75" customHeight="1" x14ac:dyDescent="0.25">
      <c r="A108" s="96"/>
      <c r="B108" s="96"/>
      <c r="C108" s="96"/>
      <c r="D108" s="95"/>
      <c r="E108" s="95"/>
      <c r="F108" s="95"/>
      <c r="G108" s="95"/>
      <c r="H108" s="95"/>
      <c r="I108" s="95"/>
      <c r="J108" s="95"/>
      <c r="K108" s="95"/>
      <c r="L108" s="95"/>
      <c r="M108" s="95"/>
      <c r="N108" s="95"/>
      <c r="O108" s="95"/>
      <c r="P108" s="95"/>
      <c r="Q108" s="96"/>
    </row>
    <row r="109" spans="1:17" ht="15.75" customHeight="1" x14ac:dyDescent="0.25">
      <c r="A109" s="96"/>
      <c r="B109" s="96"/>
      <c r="C109" s="96"/>
      <c r="D109" s="95"/>
      <c r="E109" s="95"/>
      <c r="F109" s="95"/>
      <c r="G109" s="95"/>
      <c r="H109" s="95"/>
      <c r="I109" s="95"/>
      <c r="J109" s="95"/>
      <c r="K109" s="95"/>
      <c r="L109" s="95"/>
      <c r="M109" s="95"/>
      <c r="N109" s="95"/>
      <c r="O109" s="95"/>
      <c r="P109" s="95"/>
      <c r="Q109" s="96"/>
    </row>
    <row r="110" spans="1:17" ht="15.75" customHeight="1" x14ac:dyDescent="0.25">
      <c r="A110" s="96"/>
      <c r="B110" s="96"/>
      <c r="C110" s="96"/>
      <c r="D110" s="95"/>
      <c r="E110" s="95"/>
      <c r="F110" s="95"/>
      <c r="G110" s="95"/>
      <c r="H110" s="95"/>
      <c r="I110" s="95"/>
      <c r="J110" s="95"/>
      <c r="K110" s="95"/>
      <c r="L110" s="95"/>
      <c r="M110" s="95"/>
      <c r="N110" s="95"/>
      <c r="O110" s="95"/>
      <c r="P110" s="95"/>
      <c r="Q110" s="96"/>
    </row>
    <row r="111" spans="1:17" ht="15.75" customHeight="1" x14ac:dyDescent="0.25">
      <c r="A111" s="96"/>
      <c r="B111" s="96"/>
      <c r="C111" s="96"/>
      <c r="D111" s="95"/>
      <c r="E111" s="95"/>
      <c r="F111" s="95"/>
      <c r="G111" s="95"/>
      <c r="H111" s="95"/>
      <c r="I111" s="95"/>
      <c r="J111" s="95"/>
      <c r="K111" s="95"/>
      <c r="L111" s="95"/>
      <c r="M111" s="95"/>
      <c r="N111" s="95"/>
      <c r="O111" s="95"/>
      <c r="P111" s="95"/>
      <c r="Q111" s="96"/>
    </row>
    <row r="112" spans="1:17" x14ac:dyDescent="0.25">
      <c r="A112" s="96"/>
      <c r="B112" s="96"/>
      <c r="C112" s="96"/>
      <c r="D112" s="95"/>
      <c r="E112" s="95"/>
      <c r="F112" s="95"/>
      <c r="G112" s="95"/>
      <c r="H112" s="95"/>
      <c r="I112" s="95"/>
      <c r="J112" s="95"/>
      <c r="K112" s="95"/>
      <c r="L112" s="95"/>
      <c r="M112" s="95"/>
      <c r="N112" s="95"/>
      <c r="O112" s="95"/>
      <c r="P112" s="95"/>
      <c r="Q112" s="96"/>
    </row>
    <row r="113" spans="1:17" x14ac:dyDescent="0.25">
      <c r="A113" s="96"/>
      <c r="B113" s="96"/>
      <c r="C113" s="96"/>
      <c r="D113" s="96"/>
      <c r="E113" s="96"/>
      <c r="F113" s="96"/>
      <c r="G113" s="96"/>
      <c r="H113" s="96"/>
      <c r="I113" s="96"/>
      <c r="J113" s="96"/>
      <c r="K113" s="96"/>
      <c r="L113" s="95"/>
      <c r="M113" s="95"/>
      <c r="N113" s="95"/>
      <c r="O113" s="95"/>
      <c r="P113" s="95"/>
      <c r="Q113" s="95"/>
    </row>
    <row r="114" spans="1:17" x14ac:dyDescent="0.25">
      <c r="A114" s="96"/>
      <c r="B114" s="96"/>
      <c r="C114" s="96"/>
      <c r="D114" s="96"/>
      <c r="E114" s="96"/>
      <c r="F114" s="96"/>
      <c r="G114" s="96"/>
      <c r="H114" s="96"/>
      <c r="I114" s="96"/>
      <c r="J114" s="96"/>
      <c r="K114" s="96"/>
      <c r="L114" s="95"/>
      <c r="M114" s="95"/>
      <c r="N114" s="95"/>
      <c r="O114" s="95"/>
      <c r="P114" s="95"/>
      <c r="Q114" s="95"/>
    </row>
    <row r="115" spans="1:17" x14ac:dyDescent="0.25">
      <c r="A115" s="96"/>
      <c r="B115" s="96"/>
      <c r="C115" s="96"/>
      <c r="D115" s="96"/>
      <c r="E115" s="96"/>
      <c r="F115" s="96"/>
      <c r="G115" s="96"/>
      <c r="H115" s="96"/>
      <c r="I115" s="96"/>
      <c r="J115" s="96"/>
      <c r="K115" s="96"/>
      <c r="L115" s="95"/>
      <c r="M115" s="95"/>
      <c r="N115" s="95"/>
      <c r="O115" s="95"/>
      <c r="P115" s="95"/>
      <c r="Q115" s="95"/>
    </row>
    <row r="116" spans="1:17" x14ac:dyDescent="0.25">
      <c r="A116" s="96"/>
      <c r="B116" s="96"/>
      <c r="C116" s="96"/>
      <c r="D116" s="96"/>
      <c r="E116" s="96"/>
      <c r="F116" s="96"/>
      <c r="G116" s="96"/>
      <c r="H116" s="96"/>
      <c r="I116" s="96"/>
      <c r="J116" s="96"/>
      <c r="K116" s="96"/>
      <c r="L116" s="95"/>
      <c r="M116" s="95"/>
      <c r="N116" s="95"/>
      <c r="O116" s="95"/>
      <c r="P116" s="95"/>
      <c r="Q116" s="95"/>
    </row>
    <row r="117" spans="1:17" x14ac:dyDescent="0.25">
      <c r="A117" s="96"/>
      <c r="B117" s="96"/>
      <c r="C117" s="96"/>
      <c r="D117" s="96"/>
      <c r="E117" s="96"/>
      <c r="F117" s="96"/>
      <c r="G117" s="96"/>
      <c r="H117" s="96"/>
      <c r="I117" s="96"/>
      <c r="J117" s="96"/>
      <c r="K117" s="96"/>
      <c r="L117" s="95"/>
      <c r="M117" s="95"/>
      <c r="N117" s="95"/>
      <c r="O117" s="95"/>
      <c r="P117" s="95"/>
      <c r="Q117" s="95"/>
    </row>
    <row r="118" spans="1:17" x14ac:dyDescent="0.25">
      <c r="A118" s="96"/>
      <c r="B118" s="96"/>
      <c r="C118" s="96"/>
      <c r="D118" s="96"/>
      <c r="E118" s="96"/>
      <c r="F118" s="96"/>
      <c r="G118" s="96"/>
      <c r="H118" s="96"/>
      <c r="I118" s="96"/>
      <c r="J118" s="96"/>
      <c r="K118" s="96"/>
      <c r="L118" s="95"/>
      <c r="M118" s="95"/>
      <c r="N118" s="95"/>
      <c r="O118" s="95"/>
      <c r="P118" s="95"/>
      <c r="Q118" s="95"/>
    </row>
    <row r="119" spans="1:17" x14ac:dyDescent="0.25">
      <c r="A119" s="96"/>
      <c r="B119" s="96"/>
      <c r="C119" s="96"/>
      <c r="D119" s="96"/>
      <c r="E119" s="96"/>
      <c r="F119" s="96"/>
      <c r="G119" s="96"/>
      <c r="H119" s="96"/>
      <c r="I119" s="96"/>
      <c r="J119" s="96"/>
      <c r="K119" s="96"/>
      <c r="L119" s="95"/>
      <c r="M119" s="95"/>
      <c r="N119" s="95"/>
      <c r="O119" s="95"/>
      <c r="P119" s="95"/>
      <c r="Q119" s="95"/>
    </row>
    <row r="120" spans="1:17" x14ac:dyDescent="0.25">
      <c r="A120" s="96"/>
      <c r="B120" s="96"/>
      <c r="C120" s="96"/>
      <c r="D120" s="96"/>
      <c r="E120" s="96"/>
      <c r="F120" s="96"/>
      <c r="G120" s="96"/>
      <c r="H120" s="96"/>
      <c r="I120" s="96"/>
      <c r="J120" s="96"/>
      <c r="K120" s="96"/>
      <c r="L120" s="95"/>
      <c r="M120" s="95"/>
      <c r="N120" s="95"/>
      <c r="O120" s="95"/>
      <c r="P120" s="95"/>
      <c r="Q120" s="95"/>
    </row>
    <row r="121" spans="1:17" x14ac:dyDescent="0.25">
      <c r="A121" s="96"/>
      <c r="B121" s="96"/>
      <c r="C121" s="96"/>
      <c r="D121" s="96"/>
      <c r="E121" s="96"/>
      <c r="F121" s="96"/>
      <c r="G121" s="96"/>
      <c r="H121" s="96"/>
      <c r="I121" s="96"/>
      <c r="J121" s="96"/>
      <c r="K121" s="96"/>
      <c r="L121" s="95"/>
      <c r="M121" s="95"/>
      <c r="N121" s="95"/>
      <c r="O121" s="95"/>
      <c r="P121" s="95"/>
      <c r="Q121" s="95"/>
    </row>
    <row r="122" spans="1:17" x14ac:dyDescent="0.25">
      <c r="A122" s="96"/>
      <c r="B122" s="96"/>
      <c r="C122" s="96"/>
      <c r="D122" s="96"/>
      <c r="E122" s="96"/>
      <c r="F122" s="96"/>
      <c r="G122" s="96"/>
      <c r="H122" s="96"/>
      <c r="I122" s="96"/>
      <c r="J122" s="96"/>
      <c r="K122" s="96"/>
      <c r="L122" s="95"/>
      <c r="M122" s="95"/>
      <c r="N122" s="95"/>
      <c r="O122" s="95"/>
      <c r="P122" s="95"/>
      <c r="Q122" s="95"/>
    </row>
    <row r="123" spans="1:17" x14ac:dyDescent="0.25">
      <c r="A123" s="96"/>
      <c r="B123" s="96"/>
      <c r="C123" s="96"/>
      <c r="D123" s="96"/>
      <c r="E123" s="96"/>
      <c r="F123" s="96"/>
      <c r="G123" s="96"/>
      <c r="H123" s="96"/>
      <c r="I123" s="96"/>
      <c r="J123" s="96"/>
      <c r="K123" s="96"/>
      <c r="L123" s="95"/>
      <c r="M123" s="95"/>
      <c r="N123" s="95"/>
      <c r="O123" s="95"/>
      <c r="P123" s="95"/>
      <c r="Q123" s="95"/>
    </row>
  </sheetData>
  <sheetProtection password="C50A" sheet="1" objects="1" scenarios="1" selectLockedCells="1"/>
  <mergeCells count="126">
    <mergeCell ref="L59:P60"/>
    <mergeCell ref="L11:P12"/>
    <mergeCell ref="L22:P23"/>
    <mergeCell ref="L34:P35"/>
    <mergeCell ref="L49:P50"/>
    <mergeCell ref="C2:D2"/>
    <mergeCell ref="E2:F2"/>
    <mergeCell ref="G2:H2"/>
    <mergeCell ref="I2:J2"/>
    <mergeCell ref="A15:J15"/>
    <mergeCell ref="A17:B17"/>
    <mergeCell ref="I16:J16"/>
    <mergeCell ref="I17:J17"/>
    <mergeCell ref="C17:D17"/>
    <mergeCell ref="G5:H5"/>
    <mergeCell ref="I4:J4"/>
    <mergeCell ref="I5:J5"/>
    <mergeCell ref="G4:H4"/>
    <mergeCell ref="E5:F5"/>
    <mergeCell ref="E17:F17"/>
    <mergeCell ref="I14:J14"/>
    <mergeCell ref="A13:J13"/>
    <mergeCell ref="B11:B12"/>
    <mergeCell ref="G17:H17"/>
    <mergeCell ref="A1:J1"/>
    <mergeCell ref="A3:J3"/>
    <mergeCell ref="A4:B4"/>
    <mergeCell ref="C4:D4"/>
    <mergeCell ref="E4:F4"/>
    <mergeCell ref="A40:B40"/>
    <mergeCell ref="A27:B27"/>
    <mergeCell ref="C27:D27"/>
    <mergeCell ref="E28:F28"/>
    <mergeCell ref="G27:H27"/>
    <mergeCell ref="A5:B5"/>
    <mergeCell ref="C14:D14"/>
    <mergeCell ref="E14:F14"/>
    <mergeCell ref="G14:H14"/>
    <mergeCell ref="A16:B16"/>
    <mergeCell ref="C16:D16"/>
    <mergeCell ref="I11:J12"/>
    <mergeCell ref="C5:D5"/>
    <mergeCell ref="I27:J27"/>
    <mergeCell ref="I28:J28"/>
    <mergeCell ref="I22:J23"/>
    <mergeCell ref="A24:J24"/>
    <mergeCell ref="E16:F16"/>
    <mergeCell ref="G16:H16"/>
    <mergeCell ref="A54:B54"/>
    <mergeCell ref="B59:B60"/>
    <mergeCell ref="A26:J26"/>
    <mergeCell ref="E27:F27"/>
    <mergeCell ref="C40:D40"/>
    <mergeCell ref="I49:J50"/>
    <mergeCell ref="C28:D28"/>
    <mergeCell ref="I34:J35"/>
    <mergeCell ref="A38:J38"/>
    <mergeCell ref="A28:B28"/>
    <mergeCell ref="A39:B39"/>
    <mergeCell ref="C39:D39"/>
    <mergeCell ref="E39:F39"/>
    <mergeCell ref="E40:F40"/>
    <mergeCell ref="G40:H40"/>
    <mergeCell ref="I39:J39"/>
    <mergeCell ref="I40:J40"/>
    <mergeCell ref="G39:H39"/>
    <mergeCell ref="G28:H28"/>
    <mergeCell ref="A61:F63"/>
    <mergeCell ref="G61:J63"/>
    <mergeCell ref="A64:F77"/>
    <mergeCell ref="G64:J77"/>
    <mergeCell ref="G79:K79"/>
    <mergeCell ref="G82:K82"/>
    <mergeCell ref="G80:K80"/>
    <mergeCell ref="G81:K81"/>
    <mergeCell ref="B22:B23"/>
    <mergeCell ref="B49:B50"/>
    <mergeCell ref="B34:B35"/>
    <mergeCell ref="I59:J60"/>
    <mergeCell ref="A55:B55"/>
    <mergeCell ref="C54:D54"/>
    <mergeCell ref="E54:F54"/>
    <mergeCell ref="E55:F55"/>
    <mergeCell ref="G54:H54"/>
    <mergeCell ref="G55:H55"/>
    <mergeCell ref="I54:J54"/>
    <mergeCell ref="I55:J55"/>
    <mergeCell ref="C55:D55"/>
    <mergeCell ref="A36:J36"/>
    <mergeCell ref="A51:J51"/>
    <mergeCell ref="A53:J53"/>
    <mergeCell ref="A78:F78"/>
    <mergeCell ref="A99:C99"/>
    <mergeCell ref="A98:C98"/>
    <mergeCell ref="A96:C96"/>
    <mergeCell ref="A97:C97"/>
    <mergeCell ref="D99:G99"/>
    <mergeCell ref="A95:C95"/>
    <mergeCell ref="A92:C92"/>
    <mergeCell ref="A93:C93"/>
    <mergeCell ref="A94:C94"/>
    <mergeCell ref="G78:J78"/>
    <mergeCell ref="L64:O66"/>
    <mergeCell ref="G18:H18"/>
    <mergeCell ref="B88:F88"/>
    <mergeCell ref="B89:F89"/>
    <mergeCell ref="B90:F90"/>
    <mergeCell ref="E41:F41"/>
    <mergeCell ref="H43:H45"/>
    <mergeCell ref="C31:D31"/>
    <mergeCell ref="B79:F79"/>
    <mergeCell ref="B80:F80"/>
    <mergeCell ref="B81:F81"/>
    <mergeCell ref="B82:F82"/>
    <mergeCell ref="B83:F83"/>
    <mergeCell ref="B84:F84"/>
    <mergeCell ref="B85:F85"/>
    <mergeCell ref="B86:F86"/>
    <mergeCell ref="B87:F87"/>
    <mergeCell ref="G85:K85"/>
    <mergeCell ref="G86:K86"/>
    <mergeCell ref="G89:J89"/>
    <mergeCell ref="G88:J88"/>
    <mergeCell ref="G87:K87"/>
    <mergeCell ref="G84:K84"/>
    <mergeCell ref="G83:K83"/>
  </mergeCells>
  <phoneticPr fontId="20" type="noConversion"/>
  <conditionalFormatting sqref="D97">
    <cfRule type="expression" dxfId="334" priority="95" stopIfTrue="1">
      <formula>($G$8="*")</formula>
    </cfRule>
  </conditionalFormatting>
  <conditionalFormatting sqref="D97">
    <cfRule type="expression" dxfId="333" priority="94" stopIfTrue="1">
      <formula>($H$8="*")</formula>
    </cfRule>
  </conditionalFormatting>
  <conditionalFormatting sqref="D97">
    <cfRule type="expression" dxfId="332" priority="93" stopIfTrue="1">
      <formula>($I$8="*")</formula>
    </cfRule>
  </conditionalFormatting>
  <conditionalFormatting sqref="D97">
    <cfRule type="expression" dxfId="331" priority="92" stopIfTrue="1">
      <formula>($J$8="*")</formula>
    </cfRule>
  </conditionalFormatting>
  <conditionalFormatting sqref="D97">
    <cfRule type="expression" dxfId="330" priority="91" stopIfTrue="1">
      <formula>($K$8="*")</formula>
    </cfRule>
  </conditionalFormatting>
  <conditionalFormatting sqref="E93">
    <cfRule type="expression" dxfId="329" priority="51" stopIfTrue="1">
      <formula>($K$5="*")</formula>
    </cfRule>
  </conditionalFormatting>
  <conditionalFormatting sqref="E93:E94">
    <cfRule type="expression" dxfId="328" priority="83" stopIfTrue="1">
      <formula>($I$5="*")</formula>
    </cfRule>
  </conditionalFormatting>
  <conditionalFormatting sqref="E94">
    <cfRule type="expression" dxfId="327" priority="81" stopIfTrue="1">
      <formula>($K$5="*")</formula>
    </cfRule>
  </conditionalFormatting>
  <conditionalFormatting sqref="E95">
    <cfRule type="expression" dxfId="326" priority="80" stopIfTrue="1">
      <formula>($G$6="*")</formula>
    </cfRule>
  </conditionalFormatting>
  <conditionalFormatting sqref="E95">
    <cfRule type="expression" dxfId="325" priority="79" stopIfTrue="1">
      <formula>($H$6="*")</formula>
    </cfRule>
  </conditionalFormatting>
  <conditionalFormatting sqref="E95">
    <cfRule type="expression" dxfId="324" priority="78" stopIfTrue="1">
      <formula>($I$6="*")</formula>
    </cfRule>
  </conditionalFormatting>
  <conditionalFormatting sqref="E95">
    <cfRule type="expression" dxfId="323" priority="77" stopIfTrue="1">
      <formula>($J$6="*")</formula>
    </cfRule>
  </conditionalFormatting>
  <conditionalFormatting sqref="E95">
    <cfRule type="expression" dxfId="322" priority="76" stopIfTrue="1">
      <formula>($K$6="*")</formula>
    </cfRule>
  </conditionalFormatting>
  <conditionalFormatting sqref="E96">
    <cfRule type="expression" dxfId="321" priority="75" stopIfTrue="1">
      <formula>($G$7="*")</formula>
    </cfRule>
  </conditionalFormatting>
  <conditionalFormatting sqref="E96">
    <cfRule type="expression" dxfId="320" priority="74" stopIfTrue="1">
      <formula>($H$7="*")</formula>
    </cfRule>
  </conditionalFormatting>
  <conditionalFormatting sqref="E96">
    <cfRule type="expression" dxfId="319" priority="71" stopIfTrue="1">
      <formula>($K$7="*")</formula>
    </cfRule>
  </conditionalFormatting>
  <conditionalFormatting sqref="E97">
    <cfRule type="expression" dxfId="318" priority="70" stopIfTrue="1">
      <formula>($G$8="*")</formula>
    </cfRule>
  </conditionalFormatting>
  <conditionalFormatting sqref="E97">
    <cfRule type="expression" dxfId="317" priority="69" stopIfTrue="1">
      <formula>($H$8="*")</formula>
    </cfRule>
  </conditionalFormatting>
  <conditionalFormatting sqref="E97">
    <cfRule type="expression" dxfId="316" priority="68" stopIfTrue="1">
      <formula>($I$8="*")</formula>
    </cfRule>
  </conditionalFormatting>
  <conditionalFormatting sqref="E97">
    <cfRule type="expression" dxfId="315" priority="67" stopIfTrue="1">
      <formula>($J$8="*")</formula>
    </cfRule>
  </conditionalFormatting>
  <conditionalFormatting sqref="E97">
    <cfRule type="expression" dxfId="314" priority="66" stopIfTrue="1">
      <formula>($K$8="*")</formula>
    </cfRule>
  </conditionalFormatting>
  <conditionalFormatting sqref="D93:D96">
    <cfRule type="expression" dxfId="313" priority="26" stopIfTrue="1">
      <formula>($K$9="*")</formula>
    </cfRule>
  </conditionalFormatting>
  <conditionalFormatting sqref="D93:D96">
    <cfRule type="expression" dxfId="312" priority="30" stopIfTrue="1">
      <formula>($G$9="*")</formula>
    </cfRule>
  </conditionalFormatting>
  <conditionalFormatting sqref="D93:D96">
    <cfRule type="expression" dxfId="311" priority="29" stopIfTrue="1">
      <formula>($H$9="*")</formula>
    </cfRule>
  </conditionalFormatting>
  <conditionalFormatting sqref="D93:D96">
    <cfRule type="expression" dxfId="310" priority="28" stopIfTrue="1">
      <formula>($I$9="*")</formula>
    </cfRule>
  </conditionalFormatting>
  <conditionalFormatting sqref="D93:D96">
    <cfRule type="expression" dxfId="309" priority="27" stopIfTrue="1">
      <formula>($J$9="*")</formula>
    </cfRule>
  </conditionalFormatting>
  <conditionalFormatting sqref="E93:E94">
    <cfRule type="expression" dxfId="308" priority="256" stopIfTrue="1">
      <formula>(#REF!="*")</formula>
    </cfRule>
  </conditionalFormatting>
  <conditionalFormatting sqref="E93:E94">
    <cfRule type="expression" dxfId="307" priority="257" stopIfTrue="1">
      <formula>($G$5="*")</formula>
    </cfRule>
  </conditionalFormatting>
  <conditionalFormatting sqref="E93:E94">
    <cfRule type="expression" dxfId="306" priority="258" stopIfTrue="1">
      <formula>(#REF!="*")</formula>
    </cfRule>
  </conditionalFormatting>
  <conditionalFormatting sqref="E96">
    <cfRule type="expression" dxfId="305" priority="259" stopIfTrue="1">
      <formula>(#REF!="*")</formula>
    </cfRule>
  </conditionalFormatting>
  <conditionalFormatting sqref="E96">
    <cfRule type="expression" dxfId="304" priority="272" stopIfTrue="1">
      <formula>($J$7="*")</formula>
    </cfRule>
  </conditionalFormatting>
  <pageMargins left="0" right="0" top="0.5" bottom="0" header="0.5" footer="0.5"/>
  <pageSetup orientation="portrait" horizontalDpi="4294967292" verticalDpi="4294967292" r:id="rId1"/>
  <headerFooter alignWithMargins="0"/>
  <rowBreaks count="1" manualBreakCount="1">
    <brk id="7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0</xdr:col>
                    <xdr:colOff>9525</xdr:colOff>
                    <xdr:row>79</xdr:row>
                    <xdr:rowOff>0</xdr:rowOff>
                  </from>
                  <to>
                    <xdr:col>2</xdr:col>
                    <xdr:colOff>76200</xdr:colOff>
                    <xdr:row>79</xdr:row>
                    <xdr:rowOff>219075</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0</xdr:col>
                    <xdr:colOff>9525</xdr:colOff>
                    <xdr:row>80</xdr:row>
                    <xdr:rowOff>9525</xdr:rowOff>
                  </from>
                  <to>
                    <xdr:col>2</xdr:col>
                    <xdr:colOff>152400</xdr:colOff>
                    <xdr:row>80</xdr:row>
                    <xdr:rowOff>228600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0</xdr:col>
                    <xdr:colOff>9525</xdr:colOff>
                    <xdr:row>81</xdr:row>
                    <xdr:rowOff>9525</xdr:rowOff>
                  </from>
                  <to>
                    <xdr:col>2</xdr:col>
                    <xdr:colOff>209550</xdr:colOff>
                    <xdr:row>81</xdr:row>
                    <xdr:rowOff>228600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0</xdr:col>
                    <xdr:colOff>9525</xdr:colOff>
                    <xdr:row>82</xdr:row>
                    <xdr:rowOff>19050</xdr:rowOff>
                  </from>
                  <to>
                    <xdr:col>2</xdr:col>
                    <xdr:colOff>190500</xdr:colOff>
                    <xdr:row>82</xdr:row>
                    <xdr:rowOff>228600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0</xdr:col>
                    <xdr:colOff>9525</xdr:colOff>
                    <xdr:row>83</xdr:row>
                    <xdr:rowOff>9525</xdr:rowOff>
                  </from>
                  <to>
                    <xdr:col>2</xdr:col>
                    <xdr:colOff>171450</xdr:colOff>
                    <xdr:row>83</xdr:row>
                    <xdr:rowOff>228600</xdr:rowOff>
                  </to>
                </anchor>
              </controlPr>
            </control>
          </mc:Choice>
        </mc:AlternateContent>
        <mc:AlternateContent xmlns:mc="http://schemas.openxmlformats.org/markup-compatibility/2006">
          <mc:Choice Requires="x14">
            <control shapeId="18438" r:id="rId9" name="Check Box 6">
              <controlPr defaultSize="0" autoFill="0" autoLine="0" autoPict="0">
                <anchor moveWithCells="1">
                  <from>
                    <xdr:col>0</xdr:col>
                    <xdr:colOff>9525</xdr:colOff>
                    <xdr:row>84</xdr:row>
                    <xdr:rowOff>9525</xdr:rowOff>
                  </from>
                  <to>
                    <xdr:col>2</xdr:col>
                    <xdr:colOff>171450</xdr:colOff>
                    <xdr:row>84</xdr:row>
                    <xdr:rowOff>228600</xdr:rowOff>
                  </to>
                </anchor>
              </controlPr>
            </control>
          </mc:Choice>
        </mc:AlternateContent>
        <mc:AlternateContent xmlns:mc="http://schemas.openxmlformats.org/markup-compatibility/2006">
          <mc:Choice Requires="x14">
            <control shapeId="18439" r:id="rId10" name="Check Box 7">
              <controlPr defaultSize="0" autoFill="0" autoLine="0" autoPict="0">
                <anchor moveWithCells="1">
                  <from>
                    <xdr:col>0</xdr:col>
                    <xdr:colOff>9525</xdr:colOff>
                    <xdr:row>85</xdr:row>
                    <xdr:rowOff>19050</xdr:rowOff>
                  </from>
                  <to>
                    <xdr:col>2</xdr:col>
                    <xdr:colOff>171450</xdr:colOff>
                    <xdr:row>85</xdr:row>
                    <xdr:rowOff>228600</xdr:rowOff>
                  </to>
                </anchor>
              </controlPr>
            </control>
          </mc:Choice>
        </mc:AlternateContent>
        <mc:AlternateContent xmlns:mc="http://schemas.openxmlformats.org/markup-compatibility/2006">
          <mc:Choice Requires="x14">
            <control shapeId="18440" r:id="rId11" name="Check Box 8">
              <controlPr defaultSize="0" autoFill="0" autoLine="0" autoPict="0">
                <anchor moveWithCells="1">
                  <from>
                    <xdr:col>0</xdr:col>
                    <xdr:colOff>9525</xdr:colOff>
                    <xdr:row>86</xdr:row>
                    <xdr:rowOff>9525</xdr:rowOff>
                  </from>
                  <to>
                    <xdr:col>2</xdr:col>
                    <xdr:colOff>152400</xdr:colOff>
                    <xdr:row>86</xdr:row>
                    <xdr:rowOff>228600</xdr:rowOff>
                  </to>
                </anchor>
              </controlPr>
            </control>
          </mc:Choice>
        </mc:AlternateContent>
        <mc:AlternateContent xmlns:mc="http://schemas.openxmlformats.org/markup-compatibility/2006">
          <mc:Choice Requires="x14">
            <control shapeId="18450" r:id="rId12" name="Check Box 18">
              <controlPr defaultSize="0" autoFill="0" autoLine="0" autoPict="0">
                <anchor moveWithCells="1">
                  <from>
                    <xdr:col>0</xdr:col>
                    <xdr:colOff>9525</xdr:colOff>
                    <xdr:row>78</xdr:row>
                    <xdr:rowOff>0</xdr:rowOff>
                  </from>
                  <to>
                    <xdr:col>2</xdr:col>
                    <xdr:colOff>142875</xdr:colOff>
                    <xdr:row>78</xdr:row>
                    <xdr:rowOff>219075</xdr:rowOff>
                  </to>
                </anchor>
              </controlPr>
            </control>
          </mc:Choice>
        </mc:AlternateContent>
        <mc:AlternateContent xmlns:mc="http://schemas.openxmlformats.org/markup-compatibility/2006">
          <mc:Choice Requires="x14">
            <control shapeId="18627" r:id="rId13" name="Check Box 195">
              <controlPr defaultSize="0" autoFill="0" autoLine="0" autoPict="0">
                <anchor moveWithCells="1">
                  <from>
                    <xdr:col>0</xdr:col>
                    <xdr:colOff>9525</xdr:colOff>
                    <xdr:row>87</xdr:row>
                    <xdr:rowOff>38100</xdr:rowOff>
                  </from>
                  <to>
                    <xdr:col>1</xdr:col>
                    <xdr:colOff>38100</xdr:colOff>
                    <xdr:row>87</xdr:row>
                    <xdr:rowOff>266700</xdr:rowOff>
                  </to>
                </anchor>
              </controlPr>
            </control>
          </mc:Choice>
        </mc:AlternateContent>
        <mc:AlternateContent xmlns:mc="http://schemas.openxmlformats.org/markup-compatibility/2006">
          <mc:Choice Requires="x14">
            <control shapeId="18628" r:id="rId14" name="Check Box 196">
              <controlPr defaultSize="0" autoFill="0" autoLine="0" autoPict="0">
                <anchor moveWithCells="1">
                  <from>
                    <xdr:col>0</xdr:col>
                    <xdr:colOff>9525</xdr:colOff>
                    <xdr:row>88</xdr:row>
                    <xdr:rowOff>19050</xdr:rowOff>
                  </from>
                  <to>
                    <xdr:col>0</xdr:col>
                    <xdr:colOff>228600</xdr:colOff>
                    <xdr:row>89</xdr:row>
                    <xdr:rowOff>0</xdr:rowOff>
                  </to>
                </anchor>
              </controlPr>
            </control>
          </mc:Choice>
        </mc:AlternateContent>
        <mc:AlternateContent xmlns:mc="http://schemas.openxmlformats.org/markup-compatibility/2006">
          <mc:Choice Requires="x14">
            <control shapeId="18629" r:id="rId15" name="Check Box 197">
              <controlPr defaultSize="0" autoFill="0" autoLine="0" autoPict="0">
                <anchor moveWithCells="1">
                  <from>
                    <xdr:col>0</xdr:col>
                    <xdr:colOff>9525</xdr:colOff>
                    <xdr:row>89</xdr:row>
                    <xdr:rowOff>19050</xdr:rowOff>
                  </from>
                  <to>
                    <xdr:col>0</xdr:col>
                    <xdr:colOff>219075</xdr:colOff>
                    <xdr:row>89</xdr:row>
                    <xdr:rowOff>219075</xdr:rowOff>
                  </to>
                </anchor>
              </controlPr>
            </control>
          </mc:Choice>
        </mc:AlternateContent>
        <mc:AlternateContent xmlns:mc="http://schemas.openxmlformats.org/markup-compatibility/2006">
          <mc:Choice Requires="x14">
            <control shapeId="18947" r:id="rId16" name="Check Box 515">
              <controlPr defaultSize="0" autoFill="0" autoLine="0" autoPict="0">
                <anchor moveWithCells="1">
                  <from>
                    <xdr:col>0</xdr:col>
                    <xdr:colOff>38100</xdr:colOff>
                    <xdr:row>5</xdr:row>
                    <xdr:rowOff>314325</xdr:rowOff>
                  </from>
                  <to>
                    <xdr:col>1</xdr:col>
                    <xdr:colOff>952500</xdr:colOff>
                    <xdr:row>5</xdr:row>
                    <xdr:rowOff>685800</xdr:rowOff>
                  </to>
                </anchor>
              </controlPr>
            </control>
          </mc:Choice>
        </mc:AlternateContent>
        <mc:AlternateContent xmlns:mc="http://schemas.openxmlformats.org/markup-compatibility/2006">
          <mc:Choice Requires="x14">
            <control shapeId="18948" r:id="rId17" name="Check Box 516">
              <controlPr defaultSize="0" autoFill="0" autoLine="0" autoPict="0">
                <anchor moveWithCells="1">
                  <from>
                    <xdr:col>0</xdr:col>
                    <xdr:colOff>38100</xdr:colOff>
                    <xdr:row>6</xdr:row>
                    <xdr:rowOff>180975</xdr:rowOff>
                  </from>
                  <to>
                    <xdr:col>1</xdr:col>
                    <xdr:colOff>952500</xdr:colOff>
                    <xdr:row>6</xdr:row>
                    <xdr:rowOff>561975</xdr:rowOff>
                  </to>
                </anchor>
              </controlPr>
            </control>
          </mc:Choice>
        </mc:AlternateContent>
        <mc:AlternateContent xmlns:mc="http://schemas.openxmlformats.org/markup-compatibility/2006">
          <mc:Choice Requires="x14">
            <control shapeId="18949" r:id="rId18" name="Check Box 517">
              <controlPr defaultSize="0" autoFill="0" autoLine="0" autoPict="0">
                <anchor moveWithCells="1">
                  <from>
                    <xdr:col>0</xdr:col>
                    <xdr:colOff>38100</xdr:colOff>
                    <xdr:row>7</xdr:row>
                    <xdr:rowOff>485775</xdr:rowOff>
                  </from>
                  <to>
                    <xdr:col>1</xdr:col>
                    <xdr:colOff>952500</xdr:colOff>
                    <xdr:row>7</xdr:row>
                    <xdr:rowOff>857250</xdr:rowOff>
                  </to>
                </anchor>
              </controlPr>
            </control>
          </mc:Choice>
        </mc:AlternateContent>
        <mc:AlternateContent xmlns:mc="http://schemas.openxmlformats.org/markup-compatibility/2006">
          <mc:Choice Requires="x14">
            <control shapeId="18951" r:id="rId19" name="Check Box 519">
              <controlPr defaultSize="0" autoFill="0" autoLine="0" autoPict="0">
                <anchor moveWithCells="1">
                  <from>
                    <xdr:col>0</xdr:col>
                    <xdr:colOff>28575</xdr:colOff>
                    <xdr:row>8</xdr:row>
                    <xdr:rowOff>28575</xdr:rowOff>
                  </from>
                  <to>
                    <xdr:col>1</xdr:col>
                    <xdr:colOff>942975</xdr:colOff>
                    <xdr:row>9</xdr:row>
                    <xdr:rowOff>9525</xdr:rowOff>
                  </to>
                </anchor>
              </controlPr>
            </control>
          </mc:Choice>
        </mc:AlternateContent>
        <mc:AlternateContent xmlns:mc="http://schemas.openxmlformats.org/markup-compatibility/2006">
          <mc:Choice Requires="x14">
            <control shapeId="18952" r:id="rId20" name="Check Box 520">
              <controlPr defaultSize="0" autoFill="0" autoLine="0" autoPict="0">
                <anchor moveWithCells="1">
                  <from>
                    <xdr:col>0</xdr:col>
                    <xdr:colOff>38100</xdr:colOff>
                    <xdr:row>9</xdr:row>
                    <xdr:rowOff>76200</xdr:rowOff>
                  </from>
                  <to>
                    <xdr:col>1</xdr:col>
                    <xdr:colOff>952500</xdr:colOff>
                    <xdr:row>9</xdr:row>
                    <xdr:rowOff>371475</xdr:rowOff>
                  </to>
                </anchor>
              </controlPr>
            </control>
          </mc:Choice>
        </mc:AlternateContent>
        <mc:AlternateContent xmlns:mc="http://schemas.openxmlformats.org/markup-compatibility/2006">
          <mc:Choice Requires="x14">
            <control shapeId="18953" r:id="rId21" name="Check Box 521">
              <controlPr defaultSize="0" autoFill="0" autoLine="0" autoPict="0">
                <anchor moveWithCells="1">
                  <from>
                    <xdr:col>2</xdr:col>
                    <xdr:colOff>38100</xdr:colOff>
                    <xdr:row>5</xdr:row>
                    <xdr:rowOff>314325</xdr:rowOff>
                  </from>
                  <to>
                    <xdr:col>3</xdr:col>
                    <xdr:colOff>952500</xdr:colOff>
                    <xdr:row>5</xdr:row>
                    <xdr:rowOff>666750</xdr:rowOff>
                  </to>
                </anchor>
              </controlPr>
            </control>
          </mc:Choice>
        </mc:AlternateContent>
        <mc:AlternateContent xmlns:mc="http://schemas.openxmlformats.org/markup-compatibility/2006">
          <mc:Choice Requires="x14">
            <control shapeId="18954" r:id="rId22" name="Check Box 522">
              <controlPr defaultSize="0" autoFill="0" autoLine="0" autoPict="0">
                <anchor moveWithCells="1">
                  <from>
                    <xdr:col>2</xdr:col>
                    <xdr:colOff>38100</xdr:colOff>
                    <xdr:row>6</xdr:row>
                    <xdr:rowOff>104775</xdr:rowOff>
                  </from>
                  <to>
                    <xdr:col>3</xdr:col>
                    <xdr:colOff>952500</xdr:colOff>
                    <xdr:row>6</xdr:row>
                    <xdr:rowOff>619125</xdr:rowOff>
                  </to>
                </anchor>
              </controlPr>
            </control>
          </mc:Choice>
        </mc:AlternateContent>
        <mc:AlternateContent xmlns:mc="http://schemas.openxmlformats.org/markup-compatibility/2006">
          <mc:Choice Requires="x14">
            <control shapeId="18955" r:id="rId23" name="Check Box 523">
              <controlPr defaultSize="0" autoFill="0" autoLine="0" autoPict="0">
                <anchor moveWithCells="1">
                  <from>
                    <xdr:col>2</xdr:col>
                    <xdr:colOff>38100</xdr:colOff>
                    <xdr:row>7</xdr:row>
                    <xdr:rowOff>285750</xdr:rowOff>
                  </from>
                  <to>
                    <xdr:col>3</xdr:col>
                    <xdr:colOff>952500</xdr:colOff>
                    <xdr:row>7</xdr:row>
                    <xdr:rowOff>990600</xdr:rowOff>
                  </to>
                </anchor>
              </controlPr>
            </control>
          </mc:Choice>
        </mc:AlternateContent>
        <mc:AlternateContent xmlns:mc="http://schemas.openxmlformats.org/markup-compatibility/2006">
          <mc:Choice Requires="x14">
            <control shapeId="18956" r:id="rId24" name="Check Box 524">
              <controlPr defaultSize="0" autoFill="0" autoLine="0" autoPict="0">
                <anchor moveWithCells="1">
                  <from>
                    <xdr:col>2</xdr:col>
                    <xdr:colOff>38100</xdr:colOff>
                    <xdr:row>8</xdr:row>
                    <xdr:rowOff>95250</xdr:rowOff>
                  </from>
                  <to>
                    <xdr:col>3</xdr:col>
                    <xdr:colOff>952500</xdr:colOff>
                    <xdr:row>8</xdr:row>
                    <xdr:rowOff>657225</xdr:rowOff>
                  </to>
                </anchor>
              </controlPr>
            </control>
          </mc:Choice>
        </mc:AlternateContent>
        <mc:AlternateContent xmlns:mc="http://schemas.openxmlformats.org/markup-compatibility/2006">
          <mc:Choice Requires="x14">
            <control shapeId="18957" r:id="rId25" name="Check Box 525">
              <controlPr defaultSize="0" autoFill="0" autoLine="0" autoPict="0">
                <anchor moveWithCells="1">
                  <from>
                    <xdr:col>4</xdr:col>
                    <xdr:colOff>38100</xdr:colOff>
                    <xdr:row>5</xdr:row>
                    <xdr:rowOff>333375</xdr:rowOff>
                  </from>
                  <to>
                    <xdr:col>5</xdr:col>
                    <xdr:colOff>952500</xdr:colOff>
                    <xdr:row>5</xdr:row>
                    <xdr:rowOff>628650</xdr:rowOff>
                  </to>
                </anchor>
              </controlPr>
            </control>
          </mc:Choice>
        </mc:AlternateContent>
        <mc:AlternateContent xmlns:mc="http://schemas.openxmlformats.org/markup-compatibility/2006">
          <mc:Choice Requires="x14">
            <control shapeId="18958" r:id="rId26" name="Check Box 526">
              <controlPr defaultSize="0" autoFill="0" autoLine="0" autoPict="0">
                <anchor moveWithCells="1">
                  <from>
                    <xdr:col>4</xdr:col>
                    <xdr:colOff>38100</xdr:colOff>
                    <xdr:row>6</xdr:row>
                    <xdr:rowOff>123825</xdr:rowOff>
                  </from>
                  <to>
                    <xdr:col>5</xdr:col>
                    <xdr:colOff>952500</xdr:colOff>
                    <xdr:row>6</xdr:row>
                    <xdr:rowOff>647700</xdr:rowOff>
                  </to>
                </anchor>
              </controlPr>
            </control>
          </mc:Choice>
        </mc:AlternateContent>
        <mc:AlternateContent xmlns:mc="http://schemas.openxmlformats.org/markup-compatibility/2006">
          <mc:Choice Requires="x14">
            <control shapeId="18959" r:id="rId27" name="Check Box 527">
              <controlPr defaultSize="0" autoFill="0" autoLine="0" autoPict="0">
                <anchor moveWithCells="1">
                  <from>
                    <xdr:col>4</xdr:col>
                    <xdr:colOff>38100</xdr:colOff>
                    <xdr:row>7</xdr:row>
                    <xdr:rowOff>428625</xdr:rowOff>
                  </from>
                  <to>
                    <xdr:col>5</xdr:col>
                    <xdr:colOff>952500</xdr:colOff>
                    <xdr:row>7</xdr:row>
                    <xdr:rowOff>781050</xdr:rowOff>
                  </to>
                </anchor>
              </controlPr>
            </control>
          </mc:Choice>
        </mc:AlternateContent>
        <mc:AlternateContent xmlns:mc="http://schemas.openxmlformats.org/markup-compatibility/2006">
          <mc:Choice Requires="x14">
            <control shapeId="18960" r:id="rId28" name="Check Box 528">
              <controlPr defaultSize="0" autoFill="0" autoLine="0" autoPict="0">
                <anchor moveWithCells="1">
                  <from>
                    <xdr:col>4</xdr:col>
                    <xdr:colOff>38100</xdr:colOff>
                    <xdr:row>8</xdr:row>
                    <xdr:rowOff>114300</xdr:rowOff>
                  </from>
                  <to>
                    <xdr:col>5</xdr:col>
                    <xdr:colOff>952500</xdr:colOff>
                    <xdr:row>8</xdr:row>
                    <xdr:rowOff>609600</xdr:rowOff>
                  </to>
                </anchor>
              </controlPr>
            </control>
          </mc:Choice>
        </mc:AlternateContent>
        <mc:AlternateContent xmlns:mc="http://schemas.openxmlformats.org/markup-compatibility/2006">
          <mc:Choice Requires="x14">
            <control shapeId="18961" r:id="rId29" name="Check Box 529">
              <controlPr defaultSize="0" autoFill="0" autoLine="0" autoPict="0">
                <anchor moveWithCells="1">
                  <from>
                    <xdr:col>6</xdr:col>
                    <xdr:colOff>38100</xdr:colOff>
                    <xdr:row>5</xdr:row>
                    <xdr:rowOff>114300</xdr:rowOff>
                  </from>
                  <to>
                    <xdr:col>7</xdr:col>
                    <xdr:colOff>952500</xdr:colOff>
                    <xdr:row>5</xdr:row>
                    <xdr:rowOff>819150</xdr:rowOff>
                  </to>
                </anchor>
              </controlPr>
            </control>
          </mc:Choice>
        </mc:AlternateContent>
        <mc:AlternateContent xmlns:mc="http://schemas.openxmlformats.org/markup-compatibility/2006">
          <mc:Choice Requires="x14">
            <control shapeId="18962" r:id="rId30" name="Check Box 530">
              <controlPr defaultSize="0" autoFill="0" autoLine="0" autoPict="0">
                <anchor moveWithCells="1">
                  <from>
                    <xdr:col>6</xdr:col>
                    <xdr:colOff>38100</xdr:colOff>
                    <xdr:row>6</xdr:row>
                    <xdr:rowOff>161925</xdr:rowOff>
                  </from>
                  <to>
                    <xdr:col>7</xdr:col>
                    <xdr:colOff>952500</xdr:colOff>
                    <xdr:row>6</xdr:row>
                    <xdr:rowOff>590550</xdr:rowOff>
                  </to>
                </anchor>
              </controlPr>
            </control>
          </mc:Choice>
        </mc:AlternateContent>
        <mc:AlternateContent xmlns:mc="http://schemas.openxmlformats.org/markup-compatibility/2006">
          <mc:Choice Requires="x14">
            <control shapeId="18963" r:id="rId31" name="Check Box 531">
              <controlPr defaultSize="0" autoFill="0" autoLine="0" autoPict="0">
                <anchor moveWithCells="1">
                  <from>
                    <xdr:col>6</xdr:col>
                    <xdr:colOff>38100</xdr:colOff>
                    <xdr:row>7</xdr:row>
                    <xdr:rowOff>47625</xdr:rowOff>
                  </from>
                  <to>
                    <xdr:col>7</xdr:col>
                    <xdr:colOff>952500</xdr:colOff>
                    <xdr:row>7</xdr:row>
                    <xdr:rowOff>1238250</xdr:rowOff>
                  </to>
                </anchor>
              </controlPr>
            </control>
          </mc:Choice>
        </mc:AlternateContent>
        <mc:AlternateContent xmlns:mc="http://schemas.openxmlformats.org/markup-compatibility/2006">
          <mc:Choice Requires="x14">
            <control shapeId="18964" r:id="rId32" name="Check Box 532">
              <controlPr defaultSize="0" autoFill="0" autoLine="0" autoPict="0">
                <anchor moveWithCells="1">
                  <from>
                    <xdr:col>8</xdr:col>
                    <xdr:colOff>38100</xdr:colOff>
                    <xdr:row>5</xdr:row>
                    <xdr:rowOff>47625</xdr:rowOff>
                  </from>
                  <to>
                    <xdr:col>9</xdr:col>
                    <xdr:colOff>952500</xdr:colOff>
                    <xdr:row>5</xdr:row>
                    <xdr:rowOff>914400</xdr:rowOff>
                  </to>
                </anchor>
              </controlPr>
            </control>
          </mc:Choice>
        </mc:AlternateContent>
        <mc:AlternateContent xmlns:mc="http://schemas.openxmlformats.org/markup-compatibility/2006">
          <mc:Choice Requires="x14">
            <control shapeId="18965" r:id="rId33" name="Check Box 533">
              <controlPr defaultSize="0" autoFill="0" autoLine="0" autoPict="0">
                <anchor moveWithCells="1">
                  <from>
                    <xdr:col>8</xdr:col>
                    <xdr:colOff>38100</xdr:colOff>
                    <xdr:row>6</xdr:row>
                    <xdr:rowOff>66675</xdr:rowOff>
                  </from>
                  <to>
                    <xdr:col>9</xdr:col>
                    <xdr:colOff>952500</xdr:colOff>
                    <xdr:row>6</xdr:row>
                    <xdr:rowOff>733425</xdr:rowOff>
                  </to>
                </anchor>
              </controlPr>
            </control>
          </mc:Choice>
        </mc:AlternateContent>
        <mc:AlternateContent xmlns:mc="http://schemas.openxmlformats.org/markup-compatibility/2006">
          <mc:Choice Requires="x14">
            <control shapeId="18966" r:id="rId34" name="Check Box 534">
              <controlPr defaultSize="0" autoFill="0" autoLine="0" autoPict="0">
                <anchor moveWithCells="1">
                  <from>
                    <xdr:col>8</xdr:col>
                    <xdr:colOff>38100</xdr:colOff>
                    <xdr:row>7</xdr:row>
                    <xdr:rowOff>295275</xdr:rowOff>
                  </from>
                  <to>
                    <xdr:col>9</xdr:col>
                    <xdr:colOff>952500</xdr:colOff>
                    <xdr:row>7</xdr:row>
                    <xdr:rowOff>981075</xdr:rowOff>
                  </to>
                </anchor>
              </controlPr>
            </control>
          </mc:Choice>
        </mc:AlternateContent>
        <mc:AlternateContent xmlns:mc="http://schemas.openxmlformats.org/markup-compatibility/2006">
          <mc:Choice Requires="x14">
            <control shapeId="18967" r:id="rId35" name="Check Box 535">
              <controlPr defaultSize="0" autoFill="0" autoLine="0" autoPict="0">
                <anchor moveWithCells="1">
                  <from>
                    <xdr:col>0</xdr:col>
                    <xdr:colOff>38100</xdr:colOff>
                    <xdr:row>18</xdr:row>
                    <xdr:rowOff>104775</xdr:rowOff>
                  </from>
                  <to>
                    <xdr:col>1</xdr:col>
                    <xdr:colOff>952500</xdr:colOff>
                    <xdr:row>18</xdr:row>
                    <xdr:rowOff>628650</xdr:rowOff>
                  </to>
                </anchor>
              </controlPr>
            </control>
          </mc:Choice>
        </mc:AlternateContent>
        <mc:AlternateContent xmlns:mc="http://schemas.openxmlformats.org/markup-compatibility/2006">
          <mc:Choice Requires="x14">
            <control shapeId="18968" r:id="rId36" name="Check Box 536">
              <controlPr defaultSize="0" autoFill="0" autoLine="0" autoPict="0">
                <anchor moveWithCells="1">
                  <from>
                    <xdr:col>2</xdr:col>
                    <xdr:colOff>38100</xdr:colOff>
                    <xdr:row>18</xdr:row>
                    <xdr:rowOff>28575</xdr:rowOff>
                  </from>
                  <to>
                    <xdr:col>3</xdr:col>
                    <xdr:colOff>952500</xdr:colOff>
                    <xdr:row>19</xdr:row>
                    <xdr:rowOff>9525</xdr:rowOff>
                  </to>
                </anchor>
              </controlPr>
            </control>
          </mc:Choice>
        </mc:AlternateContent>
        <mc:AlternateContent xmlns:mc="http://schemas.openxmlformats.org/markup-compatibility/2006">
          <mc:Choice Requires="x14">
            <control shapeId="18969" r:id="rId37" name="Check Box 537">
              <controlPr defaultSize="0" autoFill="0" autoLine="0" autoPict="0">
                <anchor moveWithCells="1">
                  <from>
                    <xdr:col>2</xdr:col>
                    <xdr:colOff>38100</xdr:colOff>
                    <xdr:row>19</xdr:row>
                    <xdr:rowOff>57150</xdr:rowOff>
                  </from>
                  <to>
                    <xdr:col>3</xdr:col>
                    <xdr:colOff>952500</xdr:colOff>
                    <xdr:row>19</xdr:row>
                    <xdr:rowOff>876300</xdr:rowOff>
                  </to>
                </anchor>
              </controlPr>
            </control>
          </mc:Choice>
        </mc:AlternateContent>
        <mc:AlternateContent xmlns:mc="http://schemas.openxmlformats.org/markup-compatibility/2006">
          <mc:Choice Requires="x14">
            <control shapeId="18970" r:id="rId38" name="Check Box 538">
              <controlPr defaultSize="0" autoFill="0" autoLine="0" autoPict="0">
                <anchor moveWithCells="1">
                  <from>
                    <xdr:col>4</xdr:col>
                    <xdr:colOff>38100</xdr:colOff>
                    <xdr:row>18</xdr:row>
                    <xdr:rowOff>9525</xdr:rowOff>
                  </from>
                  <to>
                    <xdr:col>5</xdr:col>
                    <xdr:colOff>952500</xdr:colOff>
                    <xdr:row>19</xdr:row>
                    <xdr:rowOff>28575</xdr:rowOff>
                  </to>
                </anchor>
              </controlPr>
            </control>
          </mc:Choice>
        </mc:AlternateContent>
        <mc:AlternateContent xmlns:mc="http://schemas.openxmlformats.org/markup-compatibility/2006">
          <mc:Choice Requires="x14">
            <control shapeId="18971" r:id="rId39" name="Check Box 539">
              <controlPr defaultSize="0" autoFill="0" autoLine="0" autoPict="0">
                <anchor moveWithCells="1">
                  <from>
                    <xdr:col>6</xdr:col>
                    <xdr:colOff>38100</xdr:colOff>
                    <xdr:row>18</xdr:row>
                    <xdr:rowOff>152400</xdr:rowOff>
                  </from>
                  <to>
                    <xdr:col>7</xdr:col>
                    <xdr:colOff>952500</xdr:colOff>
                    <xdr:row>18</xdr:row>
                    <xdr:rowOff>504825</xdr:rowOff>
                  </to>
                </anchor>
              </controlPr>
            </control>
          </mc:Choice>
        </mc:AlternateContent>
        <mc:AlternateContent xmlns:mc="http://schemas.openxmlformats.org/markup-compatibility/2006">
          <mc:Choice Requires="x14">
            <control shapeId="18972" r:id="rId40" name="Check Box 540">
              <controlPr defaultSize="0" autoFill="0" autoLine="0" autoPict="0">
                <anchor moveWithCells="1">
                  <from>
                    <xdr:col>6</xdr:col>
                    <xdr:colOff>38100</xdr:colOff>
                    <xdr:row>19</xdr:row>
                    <xdr:rowOff>238125</xdr:rowOff>
                  </from>
                  <to>
                    <xdr:col>7</xdr:col>
                    <xdr:colOff>952500</xdr:colOff>
                    <xdr:row>19</xdr:row>
                    <xdr:rowOff>723900</xdr:rowOff>
                  </to>
                </anchor>
              </controlPr>
            </control>
          </mc:Choice>
        </mc:AlternateContent>
        <mc:AlternateContent xmlns:mc="http://schemas.openxmlformats.org/markup-compatibility/2006">
          <mc:Choice Requires="x14">
            <control shapeId="18973" r:id="rId41" name="Check Box 541">
              <controlPr defaultSize="0" autoFill="0" autoLine="0" autoPict="0">
                <anchor moveWithCells="1">
                  <from>
                    <xdr:col>8</xdr:col>
                    <xdr:colOff>38100</xdr:colOff>
                    <xdr:row>17</xdr:row>
                    <xdr:rowOff>342900</xdr:rowOff>
                  </from>
                  <to>
                    <xdr:col>9</xdr:col>
                    <xdr:colOff>952500</xdr:colOff>
                    <xdr:row>19</xdr:row>
                    <xdr:rowOff>38100</xdr:rowOff>
                  </to>
                </anchor>
              </controlPr>
            </control>
          </mc:Choice>
        </mc:AlternateContent>
        <mc:AlternateContent xmlns:mc="http://schemas.openxmlformats.org/markup-compatibility/2006">
          <mc:Choice Requires="x14">
            <control shapeId="18974" r:id="rId42" name="Check Box 542">
              <controlPr defaultSize="0" autoFill="0" autoLine="0" autoPict="0">
                <anchor moveWithCells="1">
                  <from>
                    <xdr:col>8</xdr:col>
                    <xdr:colOff>38100</xdr:colOff>
                    <xdr:row>19</xdr:row>
                    <xdr:rowOff>209550</xdr:rowOff>
                  </from>
                  <to>
                    <xdr:col>9</xdr:col>
                    <xdr:colOff>952500</xdr:colOff>
                    <xdr:row>19</xdr:row>
                    <xdr:rowOff>704850</xdr:rowOff>
                  </to>
                </anchor>
              </controlPr>
            </control>
          </mc:Choice>
        </mc:AlternateContent>
        <mc:AlternateContent xmlns:mc="http://schemas.openxmlformats.org/markup-compatibility/2006">
          <mc:Choice Requires="x14">
            <control shapeId="18975" r:id="rId43" name="Check Box 543">
              <controlPr defaultSize="0" autoFill="0" autoLine="0" autoPict="0">
                <anchor moveWithCells="1">
                  <from>
                    <xdr:col>0</xdr:col>
                    <xdr:colOff>38100</xdr:colOff>
                    <xdr:row>28</xdr:row>
                    <xdr:rowOff>238125</xdr:rowOff>
                  </from>
                  <to>
                    <xdr:col>1</xdr:col>
                    <xdr:colOff>952500</xdr:colOff>
                    <xdr:row>28</xdr:row>
                    <xdr:rowOff>752475</xdr:rowOff>
                  </to>
                </anchor>
              </controlPr>
            </control>
          </mc:Choice>
        </mc:AlternateContent>
        <mc:AlternateContent xmlns:mc="http://schemas.openxmlformats.org/markup-compatibility/2006">
          <mc:Choice Requires="x14">
            <control shapeId="18976" r:id="rId44" name="Check Box 544">
              <controlPr defaultSize="0" autoFill="0" autoLine="0" autoPict="0">
                <anchor moveWithCells="1">
                  <from>
                    <xdr:col>0</xdr:col>
                    <xdr:colOff>38100</xdr:colOff>
                    <xdr:row>29</xdr:row>
                    <xdr:rowOff>85725</xdr:rowOff>
                  </from>
                  <to>
                    <xdr:col>1</xdr:col>
                    <xdr:colOff>952500</xdr:colOff>
                    <xdr:row>29</xdr:row>
                    <xdr:rowOff>828675</xdr:rowOff>
                  </to>
                </anchor>
              </controlPr>
            </control>
          </mc:Choice>
        </mc:AlternateContent>
        <mc:AlternateContent xmlns:mc="http://schemas.openxmlformats.org/markup-compatibility/2006">
          <mc:Choice Requires="x14">
            <control shapeId="18977" r:id="rId45" name="Check Box 545">
              <controlPr defaultSize="0" autoFill="0" autoLine="0" autoPict="0">
                <anchor moveWithCells="1">
                  <from>
                    <xdr:col>2</xdr:col>
                    <xdr:colOff>38100</xdr:colOff>
                    <xdr:row>28</xdr:row>
                    <xdr:rowOff>66675</xdr:rowOff>
                  </from>
                  <to>
                    <xdr:col>3</xdr:col>
                    <xdr:colOff>952500</xdr:colOff>
                    <xdr:row>28</xdr:row>
                    <xdr:rowOff>895350</xdr:rowOff>
                  </to>
                </anchor>
              </controlPr>
            </control>
          </mc:Choice>
        </mc:AlternateContent>
        <mc:AlternateContent xmlns:mc="http://schemas.openxmlformats.org/markup-compatibility/2006">
          <mc:Choice Requires="x14">
            <control shapeId="18978" r:id="rId46" name="Check Box 546">
              <controlPr defaultSize="0" autoFill="0" autoLine="0" autoPict="0">
                <anchor moveWithCells="1">
                  <from>
                    <xdr:col>2</xdr:col>
                    <xdr:colOff>38100</xdr:colOff>
                    <xdr:row>29</xdr:row>
                    <xdr:rowOff>9525</xdr:rowOff>
                  </from>
                  <to>
                    <xdr:col>3</xdr:col>
                    <xdr:colOff>952500</xdr:colOff>
                    <xdr:row>30</xdr:row>
                    <xdr:rowOff>0</xdr:rowOff>
                  </to>
                </anchor>
              </controlPr>
            </control>
          </mc:Choice>
        </mc:AlternateContent>
        <mc:AlternateContent xmlns:mc="http://schemas.openxmlformats.org/markup-compatibility/2006">
          <mc:Choice Requires="x14">
            <control shapeId="18980" r:id="rId47" name="Check Box 548">
              <controlPr defaultSize="0" autoFill="0" autoLine="0" autoPict="0">
                <anchor moveWithCells="1">
                  <from>
                    <xdr:col>2</xdr:col>
                    <xdr:colOff>38100</xdr:colOff>
                    <xdr:row>31</xdr:row>
                    <xdr:rowOff>209550</xdr:rowOff>
                  </from>
                  <to>
                    <xdr:col>3</xdr:col>
                    <xdr:colOff>952500</xdr:colOff>
                    <xdr:row>31</xdr:row>
                    <xdr:rowOff>504825</xdr:rowOff>
                  </to>
                </anchor>
              </controlPr>
            </control>
          </mc:Choice>
        </mc:AlternateContent>
        <mc:AlternateContent xmlns:mc="http://schemas.openxmlformats.org/markup-compatibility/2006">
          <mc:Choice Requires="x14">
            <control shapeId="18981" r:id="rId48" name="Check Box 549">
              <controlPr defaultSize="0" autoFill="0" autoLine="0" autoPict="0">
                <anchor moveWithCells="1">
                  <from>
                    <xdr:col>2</xdr:col>
                    <xdr:colOff>28575</xdr:colOff>
                    <xdr:row>32</xdr:row>
                    <xdr:rowOff>114300</xdr:rowOff>
                  </from>
                  <to>
                    <xdr:col>3</xdr:col>
                    <xdr:colOff>942975</xdr:colOff>
                    <xdr:row>32</xdr:row>
                    <xdr:rowOff>323850</xdr:rowOff>
                  </to>
                </anchor>
              </controlPr>
            </control>
          </mc:Choice>
        </mc:AlternateContent>
        <mc:AlternateContent xmlns:mc="http://schemas.openxmlformats.org/markup-compatibility/2006">
          <mc:Choice Requires="x14">
            <control shapeId="18982" r:id="rId49" name="Check Box 550">
              <controlPr defaultSize="0" autoFill="0" autoLine="0" autoPict="0">
                <anchor moveWithCells="1">
                  <from>
                    <xdr:col>4</xdr:col>
                    <xdr:colOff>38100</xdr:colOff>
                    <xdr:row>28</xdr:row>
                    <xdr:rowOff>190500</xdr:rowOff>
                  </from>
                  <to>
                    <xdr:col>5</xdr:col>
                    <xdr:colOff>952500</xdr:colOff>
                    <xdr:row>28</xdr:row>
                    <xdr:rowOff>781050</xdr:rowOff>
                  </to>
                </anchor>
              </controlPr>
            </control>
          </mc:Choice>
        </mc:AlternateContent>
        <mc:AlternateContent xmlns:mc="http://schemas.openxmlformats.org/markup-compatibility/2006">
          <mc:Choice Requires="x14">
            <control shapeId="18983" r:id="rId50" name="Check Box 551">
              <controlPr defaultSize="0" autoFill="0" autoLine="0" autoPict="0">
                <anchor moveWithCells="1">
                  <from>
                    <xdr:col>4</xdr:col>
                    <xdr:colOff>38100</xdr:colOff>
                    <xdr:row>29</xdr:row>
                    <xdr:rowOff>133350</xdr:rowOff>
                  </from>
                  <to>
                    <xdr:col>5</xdr:col>
                    <xdr:colOff>952500</xdr:colOff>
                    <xdr:row>29</xdr:row>
                    <xdr:rowOff>733425</xdr:rowOff>
                  </to>
                </anchor>
              </controlPr>
            </control>
          </mc:Choice>
        </mc:AlternateContent>
        <mc:AlternateContent xmlns:mc="http://schemas.openxmlformats.org/markup-compatibility/2006">
          <mc:Choice Requires="x14">
            <control shapeId="18984" r:id="rId51" name="Check Box 552">
              <controlPr defaultSize="0" autoFill="0" autoLine="0" autoPict="0">
                <anchor moveWithCells="1">
                  <from>
                    <xdr:col>4</xdr:col>
                    <xdr:colOff>38100</xdr:colOff>
                    <xdr:row>30</xdr:row>
                    <xdr:rowOff>152400</xdr:rowOff>
                  </from>
                  <to>
                    <xdr:col>5</xdr:col>
                    <xdr:colOff>952500</xdr:colOff>
                    <xdr:row>30</xdr:row>
                    <xdr:rowOff>390525</xdr:rowOff>
                  </to>
                </anchor>
              </controlPr>
            </control>
          </mc:Choice>
        </mc:AlternateContent>
        <mc:AlternateContent xmlns:mc="http://schemas.openxmlformats.org/markup-compatibility/2006">
          <mc:Choice Requires="x14">
            <control shapeId="18985" r:id="rId52" name="Check Box 553">
              <controlPr defaultSize="0" autoFill="0" autoLine="0" autoPict="0">
                <anchor moveWithCells="1">
                  <from>
                    <xdr:col>4</xdr:col>
                    <xdr:colOff>38100</xdr:colOff>
                    <xdr:row>31</xdr:row>
                    <xdr:rowOff>238125</xdr:rowOff>
                  </from>
                  <to>
                    <xdr:col>5</xdr:col>
                    <xdr:colOff>952500</xdr:colOff>
                    <xdr:row>31</xdr:row>
                    <xdr:rowOff>533400</xdr:rowOff>
                  </to>
                </anchor>
              </controlPr>
            </control>
          </mc:Choice>
        </mc:AlternateContent>
        <mc:AlternateContent xmlns:mc="http://schemas.openxmlformats.org/markup-compatibility/2006">
          <mc:Choice Requires="x14">
            <control shapeId="18986" r:id="rId53" name="Check Box 554">
              <controlPr defaultSize="0" autoFill="0" autoLine="0" autoPict="0">
                <anchor moveWithCells="1">
                  <from>
                    <xdr:col>6</xdr:col>
                    <xdr:colOff>38100</xdr:colOff>
                    <xdr:row>27</xdr:row>
                    <xdr:rowOff>476250</xdr:rowOff>
                  </from>
                  <to>
                    <xdr:col>7</xdr:col>
                    <xdr:colOff>952500</xdr:colOff>
                    <xdr:row>29</xdr:row>
                    <xdr:rowOff>95250</xdr:rowOff>
                  </to>
                </anchor>
              </controlPr>
            </control>
          </mc:Choice>
        </mc:AlternateContent>
        <mc:AlternateContent xmlns:mc="http://schemas.openxmlformats.org/markup-compatibility/2006">
          <mc:Choice Requires="x14">
            <control shapeId="18987" r:id="rId54" name="Check Box 555">
              <controlPr defaultSize="0" autoFill="0" autoLine="0" autoPict="0">
                <anchor moveWithCells="1">
                  <from>
                    <xdr:col>8</xdr:col>
                    <xdr:colOff>38100</xdr:colOff>
                    <xdr:row>28</xdr:row>
                    <xdr:rowOff>209550</xdr:rowOff>
                  </from>
                  <to>
                    <xdr:col>9</xdr:col>
                    <xdr:colOff>952500</xdr:colOff>
                    <xdr:row>28</xdr:row>
                    <xdr:rowOff>752475</xdr:rowOff>
                  </to>
                </anchor>
              </controlPr>
            </control>
          </mc:Choice>
        </mc:AlternateContent>
        <mc:AlternateContent xmlns:mc="http://schemas.openxmlformats.org/markup-compatibility/2006">
          <mc:Choice Requires="x14">
            <control shapeId="18988" r:id="rId55" name="Check Box 556">
              <controlPr defaultSize="0" autoFill="0" autoLine="0" autoPict="0">
                <anchor moveWithCells="1">
                  <from>
                    <xdr:col>8</xdr:col>
                    <xdr:colOff>38100</xdr:colOff>
                    <xdr:row>29</xdr:row>
                    <xdr:rowOff>76200</xdr:rowOff>
                  </from>
                  <to>
                    <xdr:col>9</xdr:col>
                    <xdr:colOff>952500</xdr:colOff>
                    <xdr:row>29</xdr:row>
                    <xdr:rowOff>828675</xdr:rowOff>
                  </to>
                </anchor>
              </controlPr>
            </control>
          </mc:Choice>
        </mc:AlternateContent>
        <mc:AlternateContent xmlns:mc="http://schemas.openxmlformats.org/markup-compatibility/2006">
          <mc:Choice Requires="x14">
            <control shapeId="18989" r:id="rId56" name="Check Box 557">
              <controlPr defaultSize="0" autoFill="0" autoLine="0" autoPict="0">
                <anchor moveWithCells="1">
                  <from>
                    <xdr:col>0</xdr:col>
                    <xdr:colOff>38100</xdr:colOff>
                    <xdr:row>39</xdr:row>
                    <xdr:rowOff>266700</xdr:rowOff>
                  </from>
                  <to>
                    <xdr:col>1</xdr:col>
                    <xdr:colOff>952500</xdr:colOff>
                    <xdr:row>41</xdr:row>
                    <xdr:rowOff>38100</xdr:rowOff>
                  </to>
                </anchor>
              </controlPr>
            </control>
          </mc:Choice>
        </mc:AlternateContent>
        <mc:AlternateContent xmlns:mc="http://schemas.openxmlformats.org/markup-compatibility/2006">
          <mc:Choice Requires="x14">
            <control shapeId="18990" r:id="rId57" name="Check Box 558">
              <controlPr defaultSize="0" autoFill="0" autoLine="0" autoPict="0">
                <anchor moveWithCells="1">
                  <from>
                    <xdr:col>2</xdr:col>
                    <xdr:colOff>38100</xdr:colOff>
                    <xdr:row>39</xdr:row>
                    <xdr:rowOff>276225</xdr:rowOff>
                  </from>
                  <to>
                    <xdr:col>3</xdr:col>
                    <xdr:colOff>952500</xdr:colOff>
                    <xdr:row>41</xdr:row>
                    <xdr:rowOff>85725</xdr:rowOff>
                  </to>
                </anchor>
              </controlPr>
            </control>
          </mc:Choice>
        </mc:AlternateContent>
        <mc:AlternateContent xmlns:mc="http://schemas.openxmlformats.org/markup-compatibility/2006">
          <mc:Choice Requires="x14">
            <control shapeId="18991" r:id="rId58" name="Check Box 559">
              <controlPr defaultSize="0" autoFill="0" autoLine="0" autoPict="0">
                <anchor moveWithCells="1">
                  <from>
                    <xdr:col>4</xdr:col>
                    <xdr:colOff>38100</xdr:colOff>
                    <xdr:row>41</xdr:row>
                    <xdr:rowOff>66675</xdr:rowOff>
                  </from>
                  <to>
                    <xdr:col>5</xdr:col>
                    <xdr:colOff>952500</xdr:colOff>
                    <xdr:row>41</xdr:row>
                    <xdr:rowOff>295275</xdr:rowOff>
                  </to>
                </anchor>
              </controlPr>
            </control>
          </mc:Choice>
        </mc:AlternateContent>
        <mc:AlternateContent xmlns:mc="http://schemas.openxmlformats.org/markup-compatibility/2006">
          <mc:Choice Requires="x14">
            <control shapeId="18992" r:id="rId59" name="Check Box 560">
              <controlPr defaultSize="0" autoFill="0" autoLine="0" autoPict="0">
                <anchor moveWithCells="1">
                  <from>
                    <xdr:col>4</xdr:col>
                    <xdr:colOff>38100</xdr:colOff>
                    <xdr:row>42</xdr:row>
                    <xdr:rowOff>38100</xdr:rowOff>
                  </from>
                  <to>
                    <xdr:col>5</xdr:col>
                    <xdr:colOff>952500</xdr:colOff>
                    <xdr:row>42</xdr:row>
                    <xdr:rowOff>333375</xdr:rowOff>
                  </to>
                </anchor>
              </controlPr>
            </control>
          </mc:Choice>
        </mc:AlternateContent>
        <mc:AlternateContent xmlns:mc="http://schemas.openxmlformats.org/markup-compatibility/2006">
          <mc:Choice Requires="x14">
            <control shapeId="18993" r:id="rId60" name="Check Box 561">
              <controlPr defaultSize="0" autoFill="0" autoLine="0" autoPict="0">
                <anchor moveWithCells="1">
                  <from>
                    <xdr:col>4</xdr:col>
                    <xdr:colOff>38100</xdr:colOff>
                    <xdr:row>43</xdr:row>
                    <xdr:rowOff>28575</xdr:rowOff>
                  </from>
                  <to>
                    <xdr:col>5</xdr:col>
                    <xdr:colOff>952500</xdr:colOff>
                    <xdr:row>43</xdr:row>
                    <xdr:rowOff>323850</xdr:rowOff>
                  </to>
                </anchor>
              </controlPr>
            </control>
          </mc:Choice>
        </mc:AlternateContent>
        <mc:AlternateContent xmlns:mc="http://schemas.openxmlformats.org/markup-compatibility/2006">
          <mc:Choice Requires="x14">
            <control shapeId="18994" r:id="rId61" name="Check Box 562">
              <controlPr defaultSize="0" autoFill="0" autoLine="0" autoPict="0">
                <anchor moveWithCells="1">
                  <from>
                    <xdr:col>4</xdr:col>
                    <xdr:colOff>38100</xdr:colOff>
                    <xdr:row>44</xdr:row>
                    <xdr:rowOff>66675</xdr:rowOff>
                  </from>
                  <to>
                    <xdr:col>5</xdr:col>
                    <xdr:colOff>952500</xdr:colOff>
                    <xdr:row>44</xdr:row>
                    <xdr:rowOff>361950</xdr:rowOff>
                  </to>
                </anchor>
              </controlPr>
            </control>
          </mc:Choice>
        </mc:AlternateContent>
        <mc:AlternateContent xmlns:mc="http://schemas.openxmlformats.org/markup-compatibility/2006">
          <mc:Choice Requires="x14">
            <control shapeId="18995" r:id="rId62" name="Check Box 563">
              <controlPr defaultSize="0" autoFill="0" autoLine="0" autoPict="0">
                <anchor moveWithCells="1">
                  <from>
                    <xdr:col>4</xdr:col>
                    <xdr:colOff>38100</xdr:colOff>
                    <xdr:row>45</xdr:row>
                    <xdr:rowOff>66675</xdr:rowOff>
                  </from>
                  <to>
                    <xdr:col>5</xdr:col>
                    <xdr:colOff>952500</xdr:colOff>
                    <xdr:row>45</xdr:row>
                    <xdr:rowOff>361950</xdr:rowOff>
                  </to>
                </anchor>
              </controlPr>
            </control>
          </mc:Choice>
        </mc:AlternateContent>
        <mc:AlternateContent xmlns:mc="http://schemas.openxmlformats.org/markup-compatibility/2006">
          <mc:Choice Requires="x14">
            <control shapeId="18996" r:id="rId63" name="Check Box 564">
              <controlPr defaultSize="0" autoFill="0" autoLine="0" autoPict="0">
                <anchor moveWithCells="1">
                  <from>
                    <xdr:col>4</xdr:col>
                    <xdr:colOff>38100</xdr:colOff>
                    <xdr:row>47</xdr:row>
                    <xdr:rowOff>38100</xdr:rowOff>
                  </from>
                  <to>
                    <xdr:col>5</xdr:col>
                    <xdr:colOff>952500</xdr:colOff>
                    <xdr:row>48</xdr:row>
                    <xdr:rowOff>19050</xdr:rowOff>
                  </to>
                </anchor>
              </controlPr>
            </control>
          </mc:Choice>
        </mc:AlternateContent>
        <mc:AlternateContent xmlns:mc="http://schemas.openxmlformats.org/markup-compatibility/2006">
          <mc:Choice Requires="x14">
            <control shapeId="18997" r:id="rId64" name="Check Box 565">
              <controlPr defaultSize="0" autoFill="0" autoLine="0" autoPict="0">
                <anchor moveWithCells="1">
                  <from>
                    <xdr:col>6</xdr:col>
                    <xdr:colOff>38100</xdr:colOff>
                    <xdr:row>40</xdr:row>
                    <xdr:rowOff>9525</xdr:rowOff>
                  </from>
                  <to>
                    <xdr:col>7</xdr:col>
                    <xdr:colOff>952500</xdr:colOff>
                    <xdr:row>41</xdr:row>
                    <xdr:rowOff>38100</xdr:rowOff>
                  </to>
                </anchor>
              </controlPr>
            </control>
          </mc:Choice>
        </mc:AlternateContent>
        <mc:AlternateContent xmlns:mc="http://schemas.openxmlformats.org/markup-compatibility/2006">
          <mc:Choice Requires="x14">
            <control shapeId="18998" r:id="rId65" name="Check Box 566">
              <controlPr defaultSize="0" autoFill="0" autoLine="0" autoPict="0">
                <anchor moveWithCells="1">
                  <from>
                    <xdr:col>6</xdr:col>
                    <xdr:colOff>38100</xdr:colOff>
                    <xdr:row>42</xdr:row>
                    <xdr:rowOff>152400</xdr:rowOff>
                  </from>
                  <to>
                    <xdr:col>7</xdr:col>
                    <xdr:colOff>952500</xdr:colOff>
                    <xdr:row>44</xdr:row>
                    <xdr:rowOff>381000</xdr:rowOff>
                  </to>
                </anchor>
              </controlPr>
            </control>
          </mc:Choice>
        </mc:AlternateContent>
        <mc:AlternateContent xmlns:mc="http://schemas.openxmlformats.org/markup-compatibility/2006">
          <mc:Choice Requires="x14">
            <control shapeId="18999" r:id="rId66" name="Check Box 567">
              <controlPr defaultSize="0" autoFill="0" autoLine="0" autoPict="0">
                <anchor moveWithCells="1">
                  <from>
                    <xdr:col>8</xdr:col>
                    <xdr:colOff>38100</xdr:colOff>
                    <xdr:row>39</xdr:row>
                    <xdr:rowOff>276225</xdr:rowOff>
                  </from>
                  <to>
                    <xdr:col>9</xdr:col>
                    <xdr:colOff>952500</xdr:colOff>
                    <xdr:row>41</xdr:row>
                    <xdr:rowOff>38100</xdr:rowOff>
                  </to>
                </anchor>
              </controlPr>
            </control>
          </mc:Choice>
        </mc:AlternateContent>
        <mc:AlternateContent xmlns:mc="http://schemas.openxmlformats.org/markup-compatibility/2006">
          <mc:Choice Requires="x14">
            <control shapeId="19000" r:id="rId67" name="Check Box 568">
              <controlPr defaultSize="0" autoFill="0" autoLine="0" autoPict="0">
                <anchor moveWithCells="1">
                  <from>
                    <xdr:col>0</xdr:col>
                    <xdr:colOff>38100</xdr:colOff>
                    <xdr:row>55</xdr:row>
                    <xdr:rowOff>485775</xdr:rowOff>
                  </from>
                  <to>
                    <xdr:col>1</xdr:col>
                    <xdr:colOff>952500</xdr:colOff>
                    <xdr:row>55</xdr:row>
                    <xdr:rowOff>904875</xdr:rowOff>
                  </to>
                </anchor>
              </controlPr>
            </control>
          </mc:Choice>
        </mc:AlternateContent>
        <mc:AlternateContent xmlns:mc="http://schemas.openxmlformats.org/markup-compatibility/2006">
          <mc:Choice Requires="x14">
            <control shapeId="19001" r:id="rId68" name="Check Box 569">
              <controlPr defaultSize="0" autoFill="0" autoLine="0" autoPict="0">
                <anchor moveWithCells="1">
                  <from>
                    <xdr:col>0</xdr:col>
                    <xdr:colOff>38100</xdr:colOff>
                    <xdr:row>55</xdr:row>
                    <xdr:rowOff>1314450</xdr:rowOff>
                  </from>
                  <to>
                    <xdr:col>1</xdr:col>
                    <xdr:colOff>952500</xdr:colOff>
                    <xdr:row>57</xdr:row>
                    <xdr:rowOff>57150</xdr:rowOff>
                  </to>
                </anchor>
              </controlPr>
            </control>
          </mc:Choice>
        </mc:AlternateContent>
        <mc:AlternateContent xmlns:mc="http://schemas.openxmlformats.org/markup-compatibility/2006">
          <mc:Choice Requires="x14">
            <control shapeId="19002" r:id="rId69" name="Check Box 570">
              <controlPr defaultSize="0" autoFill="0" autoLine="0" autoPict="0">
                <anchor moveWithCells="1">
                  <from>
                    <xdr:col>2</xdr:col>
                    <xdr:colOff>38100</xdr:colOff>
                    <xdr:row>55</xdr:row>
                    <xdr:rowOff>19050</xdr:rowOff>
                  </from>
                  <to>
                    <xdr:col>3</xdr:col>
                    <xdr:colOff>952500</xdr:colOff>
                    <xdr:row>55</xdr:row>
                    <xdr:rowOff>1276350</xdr:rowOff>
                  </to>
                </anchor>
              </controlPr>
            </control>
          </mc:Choice>
        </mc:AlternateContent>
        <mc:AlternateContent xmlns:mc="http://schemas.openxmlformats.org/markup-compatibility/2006">
          <mc:Choice Requires="x14">
            <control shapeId="19003" r:id="rId70" name="Check Box 571">
              <controlPr defaultSize="0" autoFill="0" autoLine="0" autoPict="0">
                <anchor moveWithCells="1">
                  <from>
                    <xdr:col>2</xdr:col>
                    <xdr:colOff>38100</xdr:colOff>
                    <xdr:row>56</xdr:row>
                    <xdr:rowOff>57150</xdr:rowOff>
                  </from>
                  <to>
                    <xdr:col>3</xdr:col>
                    <xdr:colOff>952500</xdr:colOff>
                    <xdr:row>56</xdr:row>
                    <xdr:rowOff>800100</xdr:rowOff>
                  </to>
                </anchor>
              </controlPr>
            </control>
          </mc:Choice>
        </mc:AlternateContent>
        <mc:AlternateContent xmlns:mc="http://schemas.openxmlformats.org/markup-compatibility/2006">
          <mc:Choice Requires="x14">
            <control shapeId="19004" r:id="rId71" name="Check Box 572">
              <controlPr defaultSize="0" autoFill="0" autoLine="0" autoPict="0">
                <anchor moveWithCells="1">
                  <from>
                    <xdr:col>4</xdr:col>
                    <xdr:colOff>38100</xdr:colOff>
                    <xdr:row>55</xdr:row>
                    <xdr:rowOff>114300</xdr:rowOff>
                  </from>
                  <to>
                    <xdr:col>5</xdr:col>
                    <xdr:colOff>952500</xdr:colOff>
                    <xdr:row>55</xdr:row>
                    <xdr:rowOff>1295400</xdr:rowOff>
                  </to>
                </anchor>
              </controlPr>
            </control>
          </mc:Choice>
        </mc:AlternateContent>
        <mc:AlternateContent xmlns:mc="http://schemas.openxmlformats.org/markup-compatibility/2006">
          <mc:Choice Requires="x14">
            <control shapeId="19005" r:id="rId72" name="Check Box 573">
              <controlPr defaultSize="0" autoFill="0" autoLine="0" autoPict="0">
                <anchor moveWithCells="1">
                  <from>
                    <xdr:col>4</xdr:col>
                    <xdr:colOff>38100</xdr:colOff>
                    <xdr:row>56</xdr:row>
                    <xdr:rowOff>95250</xdr:rowOff>
                  </from>
                  <to>
                    <xdr:col>5</xdr:col>
                    <xdr:colOff>952500</xdr:colOff>
                    <xdr:row>56</xdr:row>
                    <xdr:rowOff>752475</xdr:rowOff>
                  </to>
                </anchor>
              </controlPr>
            </control>
          </mc:Choice>
        </mc:AlternateContent>
        <mc:AlternateContent xmlns:mc="http://schemas.openxmlformats.org/markup-compatibility/2006">
          <mc:Choice Requires="x14">
            <control shapeId="19006" r:id="rId73" name="Check Box 574">
              <controlPr defaultSize="0" autoFill="0" autoLine="0" autoPict="0">
                <anchor moveWithCells="1">
                  <from>
                    <xdr:col>6</xdr:col>
                    <xdr:colOff>38100</xdr:colOff>
                    <xdr:row>55</xdr:row>
                    <xdr:rowOff>428625</xdr:rowOff>
                  </from>
                  <to>
                    <xdr:col>7</xdr:col>
                    <xdr:colOff>952500</xdr:colOff>
                    <xdr:row>55</xdr:row>
                    <xdr:rowOff>962025</xdr:rowOff>
                  </to>
                </anchor>
              </controlPr>
            </control>
          </mc:Choice>
        </mc:AlternateContent>
        <mc:AlternateContent xmlns:mc="http://schemas.openxmlformats.org/markup-compatibility/2006">
          <mc:Choice Requires="x14">
            <control shapeId="19007" r:id="rId74" name="Check Box 575">
              <controlPr defaultSize="0" autoFill="0" autoLine="0" autoPict="0">
                <anchor moveWithCells="1">
                  <from>
                    <xdr:col>6</xdr:col>
                    <xdr:colOff>38100</xdr:colOff>
                    <xdr:row>55</xdr:row>
                    <xdr:rowOff>1323975</xdr:rowOff>
                  </from>
                  <to>
                    <xdr:col>7</xdr:col>
                    <xdr:colOff>952500</xdr:colOff>
                    <xdr:row>57</xdr:row>
                    <xdr:rowOff>9525</xdr:rowOff>
                  </to>
                </anchor>
              </controlPr>
            </control>
          </mc:Choice>
        </mc:AlternateContent>
        <mc:AlternateContent xmlns:mc="http://schemas.openxmlformats.org/markup-compatibility/2006">
          <mc:Choice Requires="x14">
            <control shapeId="19008" r:id="rId75" name="Check Box 576">
              <controlPr defaultSize="0" autoFill="0" autoLine="0" autoPict="0">
                <anchor moveWithCells="1">
                  <from>
                    <xdr:col>8</xdr:col>
                    <xdr:colOff>38100</xdr:colOff>
                    <xdr:row>55</xdr:row>
                    <xdr:rowOff>190500</xdr:rowOff>
                  </from>
                  <to>
                    <xdr:col>9</xdr:col>
                    <xdr:colOff>952500</xdr:colOff>
                    <xdr:row>55</xdr:row>
                    <xdr:rowOff>1219200</xdr:rowOff>
                  </to>
                </anchor>
              </controlPr>
            </control>
          </mc:Choice>
        </mc:AlternateContent>
        <mc:AlternateContent xmlns:mc="http://schemas.openxmlformats.org/markup-compatibility/2006">
          <mc:Choice Requires="x14">
            <control shapeId="19009" r:id="rId76" name="Check Box 577">
              <controlPr defaultSize="0" autoFill="0" autoLine="0" autoPict="0">
                <anchor moveWithCells="1">
                  <from>
                    <xdr:col>8</xdr:col>
                    <xdr:colOff>28575</xdr:colOff>
                    <xdr:row>9</xdr:row>
                    <xdr:rowOff>0</xdr:rowOff>
                  </from>
                  <to>
                    <xdr:col>9</xdr:col>
                    <xdr:colOff>971550</xdr:colOff>
                    <xdr:row>9</xdr:row>
                    <xdr:rowOff>400050</xdr:rowOff>
                  </to>
                </anchor>
              </controlPr>
            </control>
          </mc:Choice>
        </mc:AlternateContent>
        <mc:AlternateContent xmlns:mc="http://schemas.openxmlformats.org/markup-compatibility/2006">
          <mc:Choice Requires="x14">
            <control shapeId="19010" r:id="rId77" name="Check Box 578">
              <controlPr defaultSize="0" autoFill="0" autoLine="0" autoPict="0">
                <anchor moveWithCells="1">
                  <from>
                    <xdr:col>8</xdr:col>
                    <xdr:colOff>28575</xdr:colOff>
                    <xdr:row>20</xdr:row>
                    <xdr:rowOff>0</xdr:rowOff>
                  </from>
                  <to>
                    <xdr:col>9</xdr:col>
                    <xdr:colOff>971550</xdr:colOff>
                    <xdr:row>21</xdr:row>
                    <xdr:rowOff>9525</xdr:rowOff>
                  </to>
                </anchor>
              </controlPr>
            </control>
          </mc:Choice>
        </mc:AlternateContent>
        <mc:AlternateContent xmlns:mc="http://schemas.openxmlformats.org/markup-compatibility/2006">
          <mc:Choice Requires="x14">
            <control shapeId="19011" r:id="rId78" name="Check Box 579">
              <controlPr defaultSize="0" autoFill="0" autoLine="0" autoPict="0">
                <anchor moveWithCells="1">
                  <from>
                    <xdr:col>8</xdr:col>
                    <xdr:colOff>28575</xdr:colOff>
                    <xdr:row>32</xdr:row>
                    <xdr:rowOff>0</xdr:rowOff>
                  </from>
                  <to>
                    <xdr:col>9</xdr:col>
                    <xdr:colOff>971550</xdr:colOff>
                    <xdr:row>32</xdr:row>
                    <xdr:rowOff>400050</xdr:rowOff>
                  </to>
                </anchor>
              </controlPr>
            </control>
          </mc:Choice>
        </mc:AlternateContent>
        <mc:AlternateContent xmlns:mc="http://schemas.openxmlformats.org/markup-compatibility/2006">
          <mc:Choice Requires="x14">
            <control shapeId="19012" r:id="rId79" name="Check Box 580">
              <controlPr defaultSize="0" autoFill="0" autoLine="0" autoPict="0">
                <anchor moveWithCells="1">
                  <from>
                    <xdr:col>8</xdr:col>
                    <xdr:colOff>28575</xdr:colOff>
                    <xdr:row>47</xdr:row>
                    <xdr:rowOff>0</xdr:rowOff>
                  </from>
                  <to>
                    <xdr:col>9</xdr:col>
                    <xdr:colOff>971550</xdr:colOff>
                    <xdr:row>47</xdr:row>
                    <xdr:rowOff>409575</xdr:rowOff>
                  </to>
                </anchor>
              </controlPr>
            </control>
          </mc:Choice>
        </mc:AlternateContent>
        <mc:AlternateContent xmlns:mc="http://schemas.openxmlformats.org/markup-compatibility/2006">
          <mc:Choice Requires="x14">
            <control shapeId="19013" r:id="rId80" name="Check Box 581">
              <controlPr defaultSize="0" autoFill="0" autoLine="0" autoPict="0">
                <anchor moveWithCells="1">
                  <from>
                    <xdr:col>8</xdr:col>
                    <xdr:colOff>28575</xdr:colOff>
                    <xdr:row>57</xdr:row>
                    <xdr:rowOff>0</xdr:rowOff>
                  </from>
                  <to>
                    <xdr:col>9</xdr:col>
                    <xdr:colOff>971550</xdr:colOff>
                    <xdr:row>57</xdr:row>
                    <xdr:rowOff>409575</xdr:rowOff>
                  </to>
                </anchor>
              </controlPr>
            </control>
          </mc:Choice>
        </mc:AlternateContent>
        <mc:AlternateContent xmlns:mc="http://schemas.openxmlformats.org/markup-compatibility/2006">
          <mc:Choice Requires="x14">
            <control shapeId="19014" r:id="rId81" name="Check Box 582">
              <controlPr defaultSize="0" autoFill="0" autoLine="0" autoPict="0">
                <anchor moveWithCells="1">
                  <from>
                    <xdr:col>0</xdr:col>
                    <xdr:colOff>28575</xdr:colOff>
                    <xdr:row>9</xdr:row>
                    <xdr:rowOff>400050</xdr:rowOff>
                  </from>
                  <to>
                    <xdr:col>1</xdr:col>
                    <xdr:colOff>971550</xdr:colOff>
                    <xdr:row>11</xdr:row>
                    <xdr:rowOff>161925</xdr:rowOff>
                  </to>
                </anchor>
              </controlPr>
            </control>
          </mc:Choice>
        </mc:AlternateContent>
        <mc:AlternateContent xmlns:mc="http://schemas.openxmlformats.org/markup-compatibility/2006">
          <mc:Choice Requires="x14">
            <control shapeId="19015" r:id="rId82" name="Check Box 583">
              <controlPr defaultSize="0" autoFill="0" autoLine="0" autoPict="0">
                <anchor moveWithCells="1">
                  <from>
                    <xdr:col>0</xdr:col>
                    <xdr:colOff>28575</xdr:colOff>
                    <xdr:row>20</xdr:row>
                    <xdr:rowOff>400050</xdr:rowOff>
                  </from>
                  <to>
                    <xdr:col>1</xdr:col>
                    <xdr:colOff>971550</xdr:colOff>
                    <xdr:row>22</xdr:row>
                    <xdr:rowOff>161925</xdr:rowOff>
                  </to>
                </anchor>
              </controlPr>
            </control>
          </mc:Choice>
        </mc:AlternateContent>
        <mc:AlternateContent xmlns:mc="http://schemas.openxmlformats.org/markup-compatibility/2006">
          <mc:Choice Requires="x14">
            <control shapeId="19016" r:id="rId83" name="Check Box 584">
              <controlPr defaultSize="0" autoFill="0" autoLine="0" autoPict="0">
                <anchor moveWithCells="1">
                  <from>
                    <xdr:col>0</xdr:col>
                    <xdr:colOff>28575</xdr:colOff>
                    <xdr:row>32</xdr:row>
                    <xdr:rowOff>400050</xdr:rowOff>
                  </from>
                  <to>
                    <xdr:col>1</xdr:col>
                    <xdr:colOff>971550</xdr:colOff>
                    <xdr:row>34</xdr:row>
                    <xdr:rowOff>161925</xdr:rowOff>
                  </to>
                </anchor>
              </controlPr>
            </control>
          </mc:Choice>
        </mc:AlternateContent>
        <mc:AlternateContent xmlns:mc="http://schemas.openxmlformats.org/markup-compatibility/2006">
          <mc:Choice Requires="x14">
            <control shapeId="19017" r:id="rId84" name="Check Box 585">
              <controlPr defaultSize="0" autoFill="0" autoLine="0" autoPict="0">
                <anchor moveWithCells="1">
                  <from>
                    <xdr:col>0</xdr:col>
                    <xdr:colOff>28575</xdr:colOff>
                    <xdr:row>47</xdr:row>
                    <xdr:rowOff>400050</xdr:rowOff>
                  </from>
                  <to>
                    <xdr:col>1</xdr:col>
                    <xdr:colOff>971550</xdr:colOff>
                    <xdr:row>48</xdr:row>
                    <xdr:rowOff>66675</xdr:rowOff>
                  </to>
                </anchor>
              </controlPr>
            </control>
          </mc:Choice>
        </mc:AlternateContent>
        <mc:AlternateContent xmlns:mc="http://schemas.openxmlformats.org/markup-compatibility/2006">
          <mc:Choice Requires="x14">
            <control shapeId="19018" r:id="rId85" name="Check Box 586">
              <controlPr defaultSize="0" autoFill="0" autoLine="0" autoPict="0">
                <anchor moveWithCells="1">
                  <from>
                    <xdr:col>0</xdr:col>
                    <xdr:colOff>28575</xdr:colOff>
                    <xdr:row>57</xdr:row>
                    <xdr:rowOff>400050</xdr:rowOff>
                  </from>
                  <to>
                    <xdr:col>1</xdr:col>
                    <xdr:colOff>971550</xdr:colOff>
                    <xdr:row>59</xdr:row>
                    <xdr:rowOff>161925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 id="{8F5B6665-7605-4811-AF55-66796C33613B}">
            <xm:f>OR($I$11="No Score",$I$11=definitions!$B$13)</xm:f>
            <x14:dxf>
              <fill>
                <gradientFill degree="270">
                  <stop position="0">
                    <color theme="0"/>
                  </stop>
                  <stop position="1">
                    <color rgb="FFFF0000"/>
                  </stop>
                </gradientFill>
              </fill>
            </x14:dxf>
          </x14:cfRule>
          <x14:cfRule type="expression" priority="13" id="{C3388A06-EC3D-417C-A709-357141E47780}">
            <xm:f>definitions!$B$35=TRUE</xm:f>
            <x14:dxf>
              <fill>
                <gradientFill degree="270">
                  <stop position="0">
                    <color theme="0"/>
                  </stop>
                  <stop position="1">
                    <color rgb="FFFFFF00"/>
                  </stop>
                </gradientFill>
              </fill>
            </x14:dxf>
          </x14:cfRule>
          <xm:sqref>L11:P12</xm:sqref>
        </x14:conditionalFormatting>
        <x14:conditionalFormatting xmlns:xm="http://schemas.microsoft.com/office/excel/2006/main">
          <x14:cfRule type="expression" priority="10" id="{1AEF22A9-EA5E-4A38-A136-89814BBCF5A9}">
            <xm:f>OR($I$22="No Score",$I$22=definitions!$B$13)</xm:f>
            <x14:dxf>
              <fill>
                <gradientFill degree="270">
                  <stop position="0">
                    <color theme="0"/>
                  </stop>
                  <stop position="1">
                    <color rgb="FFFF0000"/>
                  </stop>
                </gradientFill>
              </fill>
            </x14:dxf>
          </x14:cfRule>
          <x14:cfRule type="expression" priority="11" id="{B1803CA2-E46A-4D65-958C-8F2AF281C73A}">
            <xm:f>definitions!$B$36=TRUE</xm:f>
            <x14:dxf>
              <fill>
                <gradientFill degree="270">
                  <stop position="0">
                    <color theme="0"/>
                  </stop>
                  <stop position="1">
                    <color rgb="FFFFFF00"/>
                  </stop>
                </gradientFill>
              </fill>
            </x14:dxf>
          </x14:cfRule>
          <xm:sqref>L22:P23</xm:sqref>
        </x14:conditionalFormatting>
        <x14:conditionalFormatting xmlns:xm="http://schemas.microsoft.com/office/excel/2006/main">
          <x14:cfRule type="expression" priority="8" id="{E6DD15C5-C935-42E5-8744-05B0BF7E85BD}">
            <xm:f>OR($I$34="No Score",$I$34=definitions!$B$13)</xm:f>
            <x14:dxf>
              <fill>
                <gradientFill degree="270">
                  <stop position="0">
                    <color theme="0"/>
                  </stop>
                  <stop position="1">
                    <color rgb="FFFF0000"/>
                  </stop>
                </gradientFill>
              </fill>
            </x14:dxf>
          </x14:cfRule>
          <x14:cfRule type="expression" priority="9" id="{EE4DD083-F9D2-4FD9-8422-A01E44C80B59}">
            <xm:f>definitions!$B$37=TRUE</xm:f>
            <x14:dxf>
              <fill>
                <gradientFill degree="270">
                  <stop position="0">
                    <color theme="0"/>
                  </stop>
                  <stop position="1">
                    <color rgb="FFFFFF00"/>
                  </stop>
                </gradientFill>
              </fill>
            </x14:dxf>
          </x14:cfRule>
          <xm:sqref>L34:P35</xm:sqref>
        </x14:conditionalFormatting>
        <x14:conditionalFormatting xmlns:xm="http://schemas.microsoft.com/office/excel/2006/main">
          <x14:cfRule type="expression" priority="6" id="{97614580-0830-4C35-BD42-DFE010F2C0A0}">
            <xm:f>OR($I$49="No Score",$I$49=definitions!$B$13)</xm:f>
            <x14:dxf>
              <fill>
                <gradientFill degree="270">
                  <stop position="0">
                    <color theme="0"/>
                  </stop>
                  <stop position="1">
                    <color rgb="FFFF0000"/>
                  </stop>
                </gradientFill>
              </fill>
            </x14:dxf>
          </x14:cfRule>
          <x14:cfRule type="expression" priority="7" id="{8FAAD3FF-BE3D-4AC8-B99C-63B70387E295}">
            <xm:f>definitions!$B$38=TRUE</xm:f>
            <x14:dxf>
              <fill>
                <gradientFill degree="270">
                  <stop position="0">
                    <color theme="0"/>
                  </stop>
                  <stop position="1">
                    <color rgb="FFFFFF00"/>
                  </stop>
                </gradientFill>
              </fill>
            </x14:dxf>
          </x14:cfRule>
          <xm:sqref>L49:P50</xm:sqref>
        </x14:conditionalFormatting>
        <x14:conditionalFormatting xmlns:xm="http://schemas.microsoft.com/office/excel/2006/main">
          <x14:cfRule type="expression" priority="4" id="{594146BB-732A-4991-9159-37CB2FEB3BBA}">
            <xm:f>OR($I$59="No Score",$I$59=definitions!$B$13)</xm:f>
            <x14:dxf>
              <fill>
                <gradientFill degree="270">
                  <stop position="0">
                    <color theme="0"/>
                  </stop>
                  <stop position="1">
                    <color rgb="FFFF0000"/>
                  </stop>
                </gradientFill>
              </fill>
            </x14:dxf>
          </x14:cfRule>
          <x14:cfRule type="expression" priority="5" id="{F9D31619-D15D-4A91-A4CF-FDF1C5E9C921}">
            <xm:f>definitions!$B$39=TRUE</xm:f>
            <x14:dxf>
              <fill>
                <gradientFill degree="270">
                  <stop position="0">
                    <color theme="0"/>
                  </stop>
                  <stop position="1">
                    <color rgb="FFFFFF00"/>
                  </stop>
                </gradientFill>
              </fill>
            </x14:dxf>
          </x14:cfRule>
          <xm:sqref>L59:P60</xm:sqref>
        </x14:conditionalFormatting>
        <x14:conditionalFormatting xmlns:xm="http://schemas.microsoft.com/office/excel/2006/main">
          <x14:cfRule type="expression" priority="1" id="{E1CCF85B-6620-4FE1-89BB-9A3470F66537}">
            <xm:f>AND(ISBLANK(A64),OR($D$99=definitions!$B$6,$D$99=definitions!$B$7))</xm:f>
            <x14:dxf>
              <fill>
                <gradientFill degree="270">
                  <stop position="0">
                    <color theme="0"/>
                  </stop>
                  <stop position="1">
                    <color rgb="FFFF0000"/>
                  </stop>
                </gradientFill>
              </fill>
            </x14:dxf>
          </x14:cfRule>
          <xm:sqref>L64:O66</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50"/>
  </sheetPr>
  <dimension ref="A1:Q107"/>
  <sheetViews>
    <sheetView showGridLines="0" showRowColHeaders="0" workbookViewId="0">
      <selection activeCell="A45" sqref="A45:F47"/>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17" width="11" style="8"/>
    <col min="18" max="16384" width="11" style="9"/>
  </cols>
  <sheetData>
    <row r="1" spans="1:17" ht="39" customHeight="1" thickBot="1" x14ac:dyDescent="0.3">
      <c r="A1" s="818" t="s">
        <v>2524</v>
      </c>
      <c r="B1" s="765"/>
      <c r="C1" s="765"/>
      <c r="D1" s="765"/>
      <c r="E1" s="765"/>
      <c r="F1" s="765"/>
      <c r="G1" s="765"/>
      <c r="H1" s="765"/>
      <c r="I1" s="765"/>
      <c r="J1" s="766"/>
      <c r="L1" s="10"/>
      <c r="M1" s="10"/>
      <c r="N1" s="10"/>
      <c r="O1" s="10"/>
      <c r="P1" s="10"/>
      <c r="Q1" s="10"/>
    </row>
    <row r="2" spans="1:17" ht="37.5" customHeight="1" thickBot="1" x14ac:dyDescent="0.3">
      <c r="A2" s="146"/>
      <c r="B2" s="127" t="s">
        <v>1979</v>
      </c>
      <c r="C2" s="801" t="s">
        <v>1974</v>
      </c>
      <c r="D2" s="802"/>
      <c r="E2" s="803" t="s">
        <v>1539</v>
      </c>
      <c r="F2" s="802"/>
      <c r="G2" s="803" t="s">
        <v>1976</v>
      </c>
      <c r="H2" s="802"/>
      <c r="I2" s="803" t="s">
        <v>520</v>
      </c>
      <c r="J2" s="802"/>
      <c r="L2" s="10"/>
      <c r="M2" s="10"/>
      <c r="N2" s="10"/>
      <c r="O2" s="10"/>
      <c r="P2" s="10"/>
      <c r="Q2" s="10"/>
    </row>
    <row r="3" spans="1:17" ht="42" customHeight="1" thickBot="1" x14ac:dyDescent="0.3">
      <c r="A3" s="808" t="s">
        <v>3314</v>
      </c>
      <c r="B3" s="809"/>
      <c r="C3" s="809"/>
      <c r="D3" s="809"/>
      <c r="E3" s="809"/>
      <c r="F3" s="809"/>
      <c r="G3" s="809"/>
      <c r="H3" s="809"/>
      <c r="I3" s="809"/>
      <c r="J3" s="810"/>
      <c r="L3" s="10"/>
      <c r="M3" s="10"/>
      <c r="N3" s="10"/>
      <c r="O3" s="10"/>
      <c r="P3" s="10"/>
      <c r="Q3" s="10"/>
    </row>
    <row r="4" spans="1:17" ht="15.75" customHeight="1" x14ac:dyDescent="0.25">
      <c r="A4" s="789"/>
      <c r="B4" s="790"/>
      <c r="C4" s="791" t="str">
        <f>DATA!E299</f>
        <v>. . . and</v>
      </c>
      <c r="D4" s="792"/>
      <c r="E4" s="791" t="str">
        <f>DATA!E304</f>
        <v>. . . and</v>
      </c>
      <c r="F4" s="792"/>
      <c r="G4" s="793" t="str">
        <f>DATA!E308</f>
        <v>. . . and</v>
      </c>
      <c r="H4" s="794"/>
      <c r="I4" s="774" t="str">
        <f>DATA!E312</f>
        <v>. . . and</v>
      </c>
      <c r="J4" s="775"/>
      <c r="L4" s="10"/>
      <c r="M4" s="10"/>
      <c r="N4" s="10"/>
      <c r="O4" s="10"/>
      <c r="P4" s="10"/>
      <c r="Q4" s="10"/>
    </row>
    <row r="5" spans="1:17" s="22" customFormat="1" ht="60" customHeight="1" x14ac:dyDescent="0.25">
      <c r="A5" s="780" t="str">
        <f>DATA!E289</f>
        <v>THE PRINCIPAL:</v>
      </c>
      <c r="B5" s="781"/>
      <c r="C5" s="782" t="str">
        <f>DATA!E300</f>
        <v>THE PRINCIPAL  
invites families and community members into the school to participate in:</v>
      </c>
      <c r="D5" s="783"/>
      <c r="E5" s="782" t="str">
        <f>DATA!E305</f>
        <v>THE PRINCIPAL:</v>
      </c>
      <c r="F5" s="783"/>
      <c r="G5" s="780" t="str">
        <f>DATA!E309</f>
        <v>Parents, families, and community members participate in:</v>
      </c>
      <c r="H5" s="783"/>
      <c r="I5" s="780" t="str">
        <f>DATA!E313</f>
        <v>Parents and SCHOOL STAFF MEMBERS:</v>
      </c>
      <c r="J5" s="783"/>
      <c r="L5" s="23"/>
      <c r="M5" s="23"/>
      <c r="N5" s="23"/>
      <c r="O5" s="23"/>
      <c r="P5" s="23"/>
      <c r="Q5" s="23"/>
    </row>
    <row r="6" spans="1:17" ht="109.5" customHeight="1" x14ac:dyDescent="0.25">
      <c r="A6" s="76"/>
      <c r="B6" s="124" t="str">
        <f>DATA!E293</f>
        <v>Establishes a school culture that is welcoming to students, staff, and visitors.</v>
      </c>
      <c r="C6" s="125"/>
      <c r="D6" s="120" t="str">
        <f>DATA!E301</f>
        <v>Decision making processes.</v>
      </c>
      <c r="E6" s="69"/>
      <c r="F6" s="120" t="str">
        <f>DATA!E306</f>
        <v>Establishes an inclusive school culture based on collaboration among and between students, parents, staff, and the community.</v>
      </c>
      <c r="G6" s="69"/>
      <c r="H6" s="120" t="str">
        <f>DATA!E310</f>
        <v>A variety of meaningful school-based activities.</v>
      </c>
      <c r="I6" s="69"/>
      <c r="J6" s="120" t="str">
        <f>DATA!E314</f>
        <v>Collaborate on student learning initiatives.</v>
      </c>
      <c r="L6" s="10"/>
      <c r="M6" s="10"/>
      <c r="N6" s="10"/>
      <c r="O6" s="10"/>
      <c r="P6" s="10"/>
      <c r="Q6" s="10"/>
    </row>
    <row r="7" spans="1:17" ht="56.25" customHeight="1" x14ac:dyDescent="0.25">
      <c r="A7" s="813" t="str">
        <f>DATA!E294</f>
        <v>Communicates with families and the community:</v>
      </c>
      <c r="B7" s="814"/>
      <c r="C7" s="126"/>
      <c r="D7" s="120" t="str">
        <f>DATA!E302</f>
        <v>Parent conferences.</v>
      </c>
      <c r="E7" s="69"/>
      <c r="F7" s="120"/>
      <c r="G7" s="69"/>
      <c r="H7" s="120" t="str">
        <f>DATA!E311</f>
        <v>Decision making processes related to their children’s education.</v>
      </c>
      <c r="J7" s="120"/>
      <c r="L7" s="10"/>
      <c r="M7" s="10"/>
      <c r="N7" s="10"/>
      <c r="O7" s="10"/>
      <c r="P7" s="10"/>
      <c r="Q7" s="10"/>
    </row>
    <row r="8" spans="1:17" ht="72" customHeight="1" x14ac:dyDescent="0.25">
      <c r="A8" s="76"/>
      <c r="B8" s="124" t="str">
        <f>DATA!E295</f>
        <v>Frequently.</v>
      </c>
      <c r="C8" s="126"/>
      <c r="D8" s="120" t="str">
        <f>DATA!E303</f>
        <v>Activities to learn about how to help students.</v>
      </c>
      <c r="E8" s="69"/>
      <c r="F8" s="120" t="str">
        <f>DATA!E307</f>
        <v>Consistently monitors school culture to ensure that it is conducive to student learning.</v>
      </c>
      <c r="G8" s="69"/>
      <c r="H8" s="120"/>
      <c r="I8" s="70"/>
      <c r="J8" s="120"/>
      <c r="L8" s="10"/>
      <c r="M8" s="10"/>
      <c r="N8" s="10"/>
      <c r="O8" s="10"/>
      <c r="P8" s="10"/>
      <c r="Q8" s="10"/>
    </row>
    <row r="9" spans="1:17" ht="39.75" customHeight="1" x14ac:dyDescent="0.25">
      <c r="A9" s="76"/>
      <c r="B9" s="124" t="str">
        <f>DATA!E296</f>
        <v>Focusing on including them in the school’s activities.</v>
      </c>
      <c r="C9" s="126"/>
      <c r="D9" s="120"/>
      <c r="E9" s="69"/>
      <c r="F9" s="120"/>
      <c r="G9" s="69"/>
      <c r="H9" s="120"/>
      <c r="I9" s="69"/>
      <c r="J9" s="120"/>
      <c r="L9" s="10"/>
      <c r="M9" s="10"/>
      <c r="N9" s="10"/>
      <c r="O9" s="10"/>
      <c r="P9" s="10"/>
      <c r="Q9" s="10"/>
    </row>
    <row r="10" spans="1:17" ht="33" customHeight="1" thickBot="1" x14ac:dyDescent="0.3">
      <c r="A10" s="76"/>
      <c r="B10" s="124" t="str">
        <f>DATA!E297</f>
        <v>In an inclusive manner.</v>
      </c>
      <c r="C10" s="177"/>
      <c r="D10" s="175"/>
      <c r="E10" s="69"/>
      <c r="F10" s="175"/>
      <c r="G10" s="69"/>
      <c r="H10" s="175"/>
      <c r="I10" s="184"/>
      <c r="J10" s="185" t="str">
        <f>definitions!$B$21</f>
        <v>Click here to revisit element</v>
      </c>
      <c r="L10" s="10"/>
      <c r="M10" s="10"/>
      <c r="N10" s="10"/>
      <c r="O10" s="10"/>
      <c r="P10" s="10"/>
      <c r="Q10" s="10"/>
    </row>
    <row r="11" spans="1:17" ht="15" customHeight="1" x14ac:dyDescent="0.25">
      <c r="A11" s="182"/>
      <c r="B11" s="786" t="str">
        <f>definitions!$B$26</f>
        <v>No Basic practices apply</v>
      </c>
      <c r="C11" s="131"/>
      <c r="D11" s="71"/>
      <c r="E11" s="79"/>
      <c r="F11" s="71"/>
      <c r="G11" s="79"/>
      <c r="H11" s="71"/>
      <c r="I11" s="776" t="str">
        <f>DATA!B316</f>
        <v>Blank Form</v>
      </c>
      <c r="J11" s="795"/>
      <c r="L11" s="788" t="str">
        <f>IF(I11=definitions!$B$11,definitions!$B$16,IF(definitions!$B$40=TRUE,definitions!$B$22,IF(I11=definitions!$B$13,definitions!$B$18,definitions!$B$20)))</f>
        <v>No Professional Practices have been selected.</v>
      </c>
      <c r="M11" s="788"/>
      <c r="N11" s="788"/>
      <c r="O11" s="788"/>
      <c r="P11" s="788"/>
      <c r="Q11" s="10"/>
    </row>
    <row r="12" spans="1:17" ht="15" customHeight="1" x14ac:dyDescent="0.25">
      <c r="A12" s="183"/>
      <c r="B12" s="787"/>
      <c r="C12" s="131"/>
      <c r="D12" s="71"/>
      <c r="E12" s="79"/>
      <c r="F12" s="71"/>
      <c r="G12" s="79"/>
      <c r="H12" s="80"/>
      <c r="I12" s="796"/>
      <c r="J12" s="797"/>
      <c r="L12" s="788"/>
      <c r="M12" s="788"/>
      <c r="N12" s="788"/>
      <c r="O12" s="788"/>
      <c r="P12" s="788"/>
      <c r="Q12" s="10"/>
    </row>
    <row r="13" spans="1:17" ht="42" customHeight="1" thickBot="1" x14ac:dyDescent="0.3">
      <c r="A13" s="798" t="str">
        <f>A1</f>
        <v>Standard III:  Principals Demonstrate School Culture and Equity Leadership</v>
      </c>
      <c r="B13" s="799"/>
      <c r="C13" s="799"/>
      <c r="D13" s="799"/>
      <c r="E13" s="799"/>
      <c r="F13" s="799"/>
      <c r="G13" s="799"/>
      <c r="H13" s="799"/>
      <c r="I13" s="799"/>
      <c r="J13" s="800"/>
      <c r="L13" s="10"/>
      <c r="M13" s="10"/>
      <c r="N13" s="10"/>
      <c r="O13" s="10"/>
      <c r="P13" s="10"/>
      <c r="Q13" s="10"/>
    </row>
    <row r="14" spans="1:17" ht="15.95" customHeight="1" thickBot="1" x14ac:dyDescent="0.3">
      <c r="A14" s="146"/>
      <c r="B14" s="127" t="s">
        <v>1979</v>
      </c>
      <c r="C14" s="801" t="s">
        <v>1974</v>
      </c>
      <c r="D14" s="802"/>
      <c r="E14" s="803" t="s">
        <v>1975</v>
      </c>
      <c r="F14" s="802"/>
      <c r="G14" s="803" t="s">
        <v>1976</v>
      </c>
      <c r="H14" s="802"/>
      <c r="I14" s="803" t="s">
        <v>520</v>
      </c>
      <c r="J14" s="802"/>
      <c r="L14" s="10"/>
      <c r="M14" s="10"/>
      <c r="N14" s="10"/>
      <c r="O14" s="10"/>
      <c r="P14" s="10"/>
      <c r="Q14" s="10"/>
    </row>
    <row r="15" spans="1:17" ht="27.75" customHeight="1" thickBot="1" x14ac:dyDescent="0.3">
      <c r="A15" s="808" t="s">
        <v>3315</v>
      </c>
      <c r="B15" s="809"/>
      <c r="C15" s="809"/>
      <c r="D15" s="809"/>
      <c r="E15" s="809"/>
      <c r="F15" s="809"/>
      <c r="G15" s="809"/>
      <c r="H15" s="809"/>
      <c r="I15" s="809"/>
      <c r="J15" s="810"/>
      <c r="L15" s="10"/>
      <c r="M15" s="10"/>
      <c r="N15" s="10"/>
      <c r="O15" s="10"/>
      <c r="P15" s="10"/>
      <c r="Q15" s="10"/>
    </row>
    <row r="16" spans="1:17" x14ac:dyDescent="0.25">
      <c r="A16" s="811"/>
      <c r="B16" s="812"/>
      <c r="C16" s="815" t="str">
        <f>DATA!E320</f>
        <v>. . . and</v>
      </c>
      <c r="D16" s="816"/>
      <c r="E16" s="774" t="str">
        <f>DATA!E323</f>
        <v>. . . and</v>
      </c>
      <c r="F16" s="775"/>
      <c r="G16" s="774" t="str">
        <f>DATA!E326</f>
        <v>. . . and</v>
      </c>
      <c r="H16" s="821"/>
      <c r="I16" s="774" t="str">
        <f>DATA!E330</f>
        <v>. . . and</v>
      </c>
      <c r="J16" s="775"/>
      <c r="L16" s="10"/>
      <c r="M16" s="10"/>
      <c r="N16" s="10"/>
      <c r="O16" s="10"/>
      <c r="P16" s="10"/>
      <c r="Q16" s="10"/>
    </row>
    <row r="17" spans="1:17" s="22" customFormat="1" ht="24" customHeight="1" x14ac:dyDescent="0.25">
      <c r="A17" s="780" t="str">
        <f>DATA!E317</f>
        <v>THE PRINCIPAL:</v>
      </c>
      <c r="B17" s="781"/>
      <c r="C17" s="782" t="str">
        <f>DATA!E321</f>
        <v>THE PRINCIPAL:</v>
      </c>
      <c r="D17" s="783"/>
      <c r="E17" s="780" t="str">
        <f>DATA!E324</f>
        <v>THE PRINCIPAL:</v>
      </c>
      <c r="F17" s="783"/>
      <c r="G17" s="780" t="str">
        <f>DATA!E327</f>
        <v xml:space="preserve">SCHOOL STAFF MEMBERS: </v>
      </c>
      <c r="H17" s="781"/>
      <c r="I17" s="780" t="str">
        <f>DATA!E331</f>
        <v xml:space="preserve">SCHOOL STAFF MEMBERS: </v>
      </c>
      <c r="J17" s="783"/>
      <c r="L17" s="23"/>
      <c r="M17" s="23"/>
      <c r="N17" s="23"/>
      <c r="O17" s="23"/>
      <c r="P17" s="23"/>
      <c r="Q17" s="23"/>
    </row>
    <row r="18" spans="1:17" ht="126.75" customHeight="1" x14ac:dyDescent="0.25">
      <c r="A18" s="76"/>
      <c r="B18" s="120" t="str">
        <f>DATA!E318</f>
        <v>Understands the interconnectedness of students’ cognitive, physical, social and emotional health and welfare.</v>
      </c>
      <c r="C18" s="126"/>
      <c r="D18" s="120" t="str">
        <f>DATA!E322</f>
        <v>Implements an approach to learning that integrates research based practices to address students’ cognitive, physical, social and emotional health and welfare.</v>
      </c>
      <c r="E18" s="90"/>
      <c r="F18" s="120" t="str">
        <f>DATA!E325</f>
        <v>Monitors school activities and initiatives to assure that all of the students’ needs are addressed.</v>
      </c>
      <c r="G18" s="90"/>
      <c r="H18" s="124" t="str">
        <f>DATA!E328</f>
        <v xml:space="preserve">Identify and address the needs of the whole child. </v>
      </c>
      <c r="I18" s="70"/>
      <c r="J18" s="120" t="str">
        <f>DATA!E332</f>
        <v>Address student needs in a holistic, integrated, and comprehensive manner.</v>
      </c>
      <c r="L18" s="10"/>
      <c r="M18" s="10"/>
      <c r="N18" s="10"/>
      <c r="O18" s="10"/>
      <c r="P18" s="10"/>
      <c r="Q18" s="10"/>
    </row>
    <row r="19" spans="1:17" ht="58.5" customHeight="1" x14ac:dyDescent="0.25">
      <c r="A19" s="76"/>
      <c r="B19" s="124"/>
      <c r="C19" s="126"/>
      <c r="D19" s="120"/>
      <c r="E19" s="90"/>
      <c r="F19" s="120"/>
      <c r="G19" s="90"/>
      <c r="H19" s="124" t="str">
        <f>DATA!E329</f>
        <v>Seek advice of experts who can help address student needs when necessary.</v>
      </c>
      <c r="I19" s="70"/>
      <c r="J19" s="115"/>
      <c r="L19" s="10"/>
      <c r="M19" s="10"/>
      <c r="N19" s="10"/>
      <c r="O19" s="10"/>
      <c r="P19" s="10"/>
      <c r="Q19" s="10"/>
    </row>
    <row r="20" spans="1:17" ht="33" customHeight="1" thickBot="1" x14ac:dyDescent="0.3">
      <c r="A20" s="76"/>
      <c r="B20" s="124"/>
      <c r="C20" s="177"/>
      <c r="D20" s="175"/>
      <c r="E20" s="90"/>
      <c r="F20" s="175"/>
      <c r="G20" s="90"/>
      <c r="H20" s="124"/>
      <c r="I20" s="184"/>
      <c r="J20" s="185" t="str">
        <f>definitions!$B$21</f>
        <v>Click here to revisit element</v>
      </c>
      <c r="L20" s="10"/>
      <c r="M20" s="10"/>
      <c r="N20" s="10"/>
      <c r="O20" s="10"/>
      <c r="P20" s="10"/>
      <c r="Q20" s="10"/>
    </row>
    <row r="21" spans="1:17" ht="15" customHeight="1" x14ac:dyDescent="0.25">
      <c r="A21" s="182"/>
      <c r="B21" s="786" t="str">
        <f>definitions!$B$26</f>
        <v>No Basic practices apply</v>
      </c>
      <c r="C21" s="131"/>
      <c r="D21" s="71"/>
      <c r="E21" s="91"/>
      <c r="F21" s="81"/>
      <c r="G21" s="91"/>
      <c r="H21" s="88"/>
      <c r="I21" s="804" t="str">
        <f>DATA!B334</f>
        <v>Blank Form</v>
      </c>
      <c r="J21" s="805"/>
      <c r="L21" s="788" t="str">
        <f>IF(I21=definitions!$B$11,definitions!$B$16,IF(definitions!$B$41=TRUE,definitions!$B$22,IF(I21=definitions!$B$13,definitions!$B$18,definitions!$B$20)))</f>
        <v>No Professional Practices have been selected.</v>
      </c>
      <c r="M21" s="788"/>
      <c r="N21" s="788"/>
      <c r="O21" s="788"/>
      <c r="P21" s="788"/>
      <c r="Q21" s="10"/>
    </row>
    <row r="22" spans="1:17" ht="15" customHeight="1" thickBot="1" x14ac:dyDescent="0.3">
      <c r="A22" s="183"/>
      <c r="B22" s="787"/>
      <c r="C22" s="132"/>
      <c r="D22" s="82"/>
      <c r="E22" s="92"/>
      <c r="F22" s="86"/>
      <c r="G22" s="92"/>
      <c r="H22" s="89"/>
      <c r="I22" s="806"/>
      <c r="J22" s="807"/>
      <c r="L22" s="788"/>
      <c r="M22" s="788"/>
      <c r="N22" s="788"/>
      <c r="O22" s="788"/>
      <c r="P22" s="788"/>
      <c r="Q22" s="10"/>
    </row>
    <row r="23" spans="1:17" ht="45.75" customHeight="1" thickBot="1" x14ac:dyDescent="0.3">
      <c r="A23" s="764" t="str">
        <f>A1</f>
        <v>Standard III:  Principals Demonstrate School Culture and Equity Leadership</v>
      </c>
      <c r="B23" s="765"/>
      <c r="C23" s="765"/>
      <c r="D23" s="765"/>
      <c r="E23" s="765"/>
      <c r="F23" s="765"/>
      <c r="G23" s="765"/>
      <c r="H23" s="765"/>
      <c r="I23" s="765"/>
      <c r="J23" s="766"/>
      <c r="L23" s="10"/>
      <c r="M23" s="10"/>
      <c r="N23" s="10"/>
      <c r="O23" s="10"/>
      <c r="P23" s="10"/>
      <c r="Q23" s="10"/>
    </row>
    <row r="24" spans="1:17" ht="15.95" customHeight="1" thickBot="1" x14ac:dyDescent="0.3">
      <c r="A24" s="146"/>
      <c r="B24" s="127" t="s">
        <v>1979</v>
      </c>
      <c r="C24" s="144"/>
      <c r="D24" s="145" t="s">
        <v>1974</v>
      </c>
      <c r="E24" s="146"/>
      <c r="F24" s="148" t="s">
        <v>1975</v>
      </c>
      <c r="G24" s="146"/>
      <c r="H24" s="148" t="s">
        <v>1976</v>
      </c>
      <c r="I24" s="146"/>
      <c r="J24" s="145" t="s">
        <v>520</v>
      </c>
      <c r="L24" s="10"/>
      <c r="M24" s="10"/>
      <c r="N24" s="10"/>
      <c r="O24" s="10"/>
      <c r="P24" s="10"/>
      <c r="Q24" s="10"/>
    </row>
    <row r="25" spans="1:17" ht="39.75" customHeight="1" thickBot="1" x14ac:dyDescent="0.3">
      <c r="A25" s="808" t="s">
        <v>3316</v>
      </c>
      <c r="B25" s="809"/>
      <c r="C25" s="809"/>
      <c r="D25" s="809"/>
      <c r="E25" s="809"/>
      <c r="F25" s="809"/>
      <c r="G25" s="809"/>
      <c r="H25" s="809"/>
      <c r="I25" s="809"/>
      <c r="J25" s="810"/>
      <c r="L25" s="10"/>
      <c r="M25" s="10"/>
      <c r="N25" s="10"/>
      <c r="O25" s="10"/>
      <c r="P25" s="10"/>
      <c r="Q25" s="10"/>
    </row>
    <row r="26" spans="1:17" x14ac:dyDescent="0.25">
      <c r="A26" s="811"/>
      <c r="B26" s="812"/>
      <c r="C26" s="815" t="str">
        <f>DATA!E339</f>
        <v>. . . and</v>
      </c>
      <c r="D26" s="816"/>
      <c r="E26" s="774" t="str">
        <f>DATA!E344</f>
        <v>. . . and</v>
      </c>
      <c r="F26" s="775"/>
      <c r="G26" s="774" t="str">
        <f>DATA!E350</f>
        <v>. . . and</v>
      </c>
      <c r="H26" s="775"/>
      <c r="I26" s="774" t="str">
        <f>DATA!E354</f>
        <v>. . . and</v>
      </c>
      <c r="J26" s="775"/>
      <c r="L26" s="10"/>
      <c r="M26" s="10"/>
      <c r="N26" s="10"/>
      <c r="O26" s="10"/>
      <c r="P26" s="10"/>
      <c r="Q26" s="10"/>
    </row>
    <row r="27" spans="1:17" s="22" customFormat="1" ht="36" customHeight="1" x14ac:dyDescent="0.25">
      <c r="A27" s="780" t="str">
        <f>DATA!E335</f>
        <v>THE PRINCIPAL:</v>
      </c>
      <c r="B27" s="781"/>
      <c r="C27" s="782" t="str">
        <f>DATA!E340</f>
        <v xml:space="preserve">THE PRINCIPAL:  </v>
      </c>
      <c r="D27" s="783"/>
      <c r="E27" s="780" t="str">
        <f>DATA!E345</f>
        <v>THE PRINCIPAL sets the expectation that all students will:</v>
      </c>
      <c r="F27" s="783"/>
      <c r="G27" s="780" t="str">
        <f>DATA!E351</f>
        <v>SCHOOL STAFF MEMBERS:</v>
      </c>
      <c r="H27" s="783"/>
      <c r="I27" s="780" t="str">
        <f>DATA!E355</f>
        <v xml:space="preserve">SCHOOL STAFF MEMBERS and the community: </v>
      </c>
      <c r="J27" s="783"/>
      <c r="L27" s="23"/>
      <c r="M27" s="23"/>
      <c r="N27" s="23"/>
      <c r="O27" s="23"/>
      <c r="P27" s="23"/>
      <c r="Q27" s="23"/>
    </row>
    <row r="28" spans="1:17" ht="90" customHeight="1" x14ac:dyDescent="0.25">
      <c r="A28" s="76"/>
      <c r="B28" s="124" t="str">
        <f>DATA!E336</f>
        <v>Understands the diversity of the school community.</v>
      </c>
      <c r="C28" s="126"/>
      <c r="D28" s="123" t="str">
        <f>DATA!E341</f>
        <v>Sets student expectations that reflect an understanding of and respect for their backgrounds, needs, or skills.</v>
      </c>
      <c r="E28" s="69"/>
      <c r="F28" s="123" t="str">
        <f>DATA!E346</f>
        <v>Achieve one year of growth for one year of instruction.</v>
      </c>
      <c r="G28" s="69"/>
      <c r="H28" s="123" t="str">
        <f>DATA!E352</f>
        <v>Ensure that all students are treated with respect and dignity.</v>
      </c>
      <c r="I28" s="69"/>
      <c r="J28" s="123" t="str">
        <f>DATA!E356</f>
        <v>Initiate actions that encourage an inclusive climate of respect for student diversity.</v>
      </c>
      <c r="L28" s="10"/>
      <c r="M28" s="10"/>
      <c r="N28" s="10"/>
      <c r="O28" s="10"/>
      <c r="P28" s="10"/>
      <c r="Q28" s="10"/>
    </row>
    <row r="29" spans="1:17" ht="75.75" customHeight="1" x14ac:dyDescent="0.25">
      <c r="A29" s="76"/>
      <c r="B29" s="124" t="str">
        <f>DATA!E337</f>
        <v>Recognizes that diversity is an asset to the school.</v>
      </c>
      <c r="C29" s="126"/>
      <c r="D29" s="123" t="str">
        <f>DATA!E342</f>
        <v>Provides all students opportunities to showcase their skills and talents.</v>
      </c>
      <c r="E29" s="69"/>
      <c r="F29" s="123" t="str">
        <f>DATA!E347</f>
        <v>Graduate from high school.</v>
      </c>
      <c r="G29" s="69"/>
      <c r="H29" s="123" t="str">
        <f>DATA!E353</f>
        <v>Respect students for their unique talents and skills.</v>
      </c>
      <c r="I29" s="830" t="str">
        <f>DATA!E357</f>
        <v xml:space="preserve">Students: </v>
      </c>
      <c r="J29" s="827"/>
      <c r="L29" s="10"/>
      <c r="M29" s="10"/>
      <c r="N29" s="10"/>
      <c r="O29" s="10"/>
      <c r="P29" s="10"/>
      <c r="Q29" s="10"/>
    </row>
    <row r="30" spans="1:17" ht="73.5" customHeight="1" x14ac:dyDescent="0.25">
      <c r="A30" s="76"/>
      <c r="B30" s="124"/>
      <c r="C30" s="126"/>
      <c r="D30" s="123" t="str">
        <f>DATA!E343</f>
        <v>Demonstrates an appreciation for and sensitivity to diversity in the school community.</v>
      </c>
      <c r="E30" s="69"/>
      <c r="F30" s="123" t="str">
        <f>DATA!E348</f>
        <v>Be college or career ready at time of high school graduation.</v>
      </c>
      <c r="G30" s="69"/>
      <c r="H30" s="123"/>
      <c r="I30" s="69"/>
      <c r="J30" s="123" t="str">
        <f>DATA!E358</f>
        <v>Accept and respect students who are different from them.</v>
      </c>
      <c r="L30" s="10"/>
      <c r="M30" s="10"/>
      <c r="N30" s="10"/>
      <c r="O30" s="10"/>
      <c r="P30" s="10"/>
      <c r="Q30" s="10"/>
    </row>
    <row r="31" spans="1:17" ht="53.25" customHeight="1" x14ac:dyDescent="0.25">
      <c r="A31" s="76"/>
      <c r="B31" s="68"/>
      <c r="C31" s="126"/>
      <c r="D31" s="123"/>
      <c r="E31" s="69"/>
      <c r="F31" s="123" t="str">
        <f>DATA!E349</f>
        <v>Implements activities and provides services to meet student needs.</v>
      </c>
      <c r="G31" s="69"/>
      <c r="H31" s="71"/>
      <c r="I31" s="69"/>
      <c r="J31" s="71"/>
      <c r="L31" s="10"/>
      <c r="M31" s="10"/>
      <c r="N31" s="10"/>
      <c r="O31" s="10"/>
      <c r="P31" s="10"/>
      <c r="Q31" s="10"/>
    </row>
    <row r="32" spans="1:17" ht="33" customHeight="1" thickBot="1" x14ac:dyDescent="0.3">
      <c r="A32" s="76"/>
      <c r="B32" s="68"/>
      <c r="C32" s="177"/>
      <c r="D32" s="176"/>
      <c r="E32" s="69"/>
      <c r="F32" s="176"/>
      <c r="G32" s="69"/>
      <c r="H32" s="71"/>
      <c r="I32" s="184"/>
      <c r="J32" s="185" t="str">
        <f>definitions!$B$21</f>
        <v>Click here to revisit element</v>
      </c>
      <c r="L32" s="10"/>
      <c r="M32" s="10"/>
      <c r="N32" s="10"/>
      <c r="O32" s="10"/>
      <c r="P32" s="10"/>
      <c r="Q32" s="10"/>
    </row>
    <row r="33" spans="1:17" ht="15" customHeight="1" x14ac:dyDescent="0.25">
      <c r="A33" s="182"/>
      <c r="B33" s="786" t="str">
        <f>definitions!$B$26</f>
        <v>No Basic practices apply</v>
      </c>
      <c r="C33" s="131"/>
      <c r="D33" s="71"/>
      <c r="E33" s="79"/>
      <c r="F33" s="123"/>
      <c r="G33" s="79"/>
      <c r="H33" s="71"/>
      <c r="I33" s="804" t="str">
        <f>DATA!B360</f>
        <v>Blank Form</v>
      </c>
      <c r="J33" s="805"/>
      <c r="L33" s="788" t="str">
        <f>IF(I33=definitions!$B$11,definitions!$B$16,IF(definitions!$B$42=TRUE,definitions!$B$22,IF(I33=definitions!$B$13,definitions!$B$18,definitions!$B$20)))</f>
        <v>No Professional Practices have been selected.</v>
      </c>
      <c r="M33" s="788"/>
      <c r="N33" s="788"/>
      <c r="O33" s="788"/>
      <c r="P33" s="788"/>
      <c r="Q33" s="10"/>
    </row>
    <row r="34" spans="1:17" ht="15" customHeight="1" thickBot="1" x14ac:dyDescent="0.3">
      <c r="A34" s="183"/>
      <c r="B34" s="787"/>
      <c r="C34" s="132"/>
      <c r="D34" s="82"/>
      <c r="E34" s="85"/>
      <c r="F34" s="86"/>
      <c r="G34" s="85"/>
      <c r="H34" s="86"/>
      <c r="I34" s="806"/>
      <c r="J34" s="807"/>
      <c r="L34" s="788"/>
      <c r="M34" s="788"/>
      <c r="N34" s="788"/>
      <c r="O34" s="788"/>
      <c r="P34" s="788"/>
      <c r="Q34" s="10"/>
    </row>
    <row r="35" spans="1:17" ht="39.75" customHeight="1" thickBot="1" x14ac:dyDescent="0.3">
      <c r="A35" s="764" t="str">
        <f>A1</f>
        <v>Standard III:  Principals Demonstrate School Culture and Equity Leadership</v>
      </c>
      <c r="B35" s="765"/>
      <c r="C35" s="765"/>
      <c r="D35" s="765"/>
      <c r="E35" s="765"/>
      <c r="F35" s="765"/>
      <c r="G35" s="765"/>
      <c r="H35" s="765"/>
      <c r="I35" s="765"/>
      <c r="J35" s="766"/>
      <c r="L35" s="10"/>
      <c r="M35" s="10"/>
      <c r="N35" s="10"/>
      <c r="O35" s="10"/>
      <c r="P35" s="10"/>
      <c r="Q35" s="10"/>
    </row>
    <row r="36" spans="1:17" ht="15.95" customHeight="1" thickBot="1" x14ac:dyDescent="0.3">
      <c r="A36" s="146"/>
      <c r="B36" s="127" t="s">
        <v>1979</v>
      </c>
      <c r="C36" s="144"/>
      <c r="D36" s="145" t="s">
        <v>1974</v>
      </c>
      <c r="E36" s="146"/>
      <c r="F36" s="148" t="s">
        <v>1975</v>
      </c>
      <c r="G36" s="146"/>
      <c r="H36" s="148" t="s">
        <v>1976</v>
      </c>
      <c r="I36" s="146"/>
      <c r="J36" s="145" t="s">
        <v>520</v>
      </c>
      <c r="L36" s="10"/>
      <c r="M36" s="10"/>
      <c r="N36" s="10"/>
      <c r="O36" s="10"/>
      <c r="P36" s="10"/>
      <c r="Q36" s="10"/>
    </row>
    <row r="37" spans="1:17" ht="43.5" customHeight="1" thickBot="1" x14ac:dyDescent="0.3">
      <c r="A37" s="767" t="s">
        <v>3317</v>
      </c>
      <c r="B37" s="768"/>
      <c r="C37" s="768"/>
      <c r="D37" s="768"/>
      <c r="E37" s="768"/>
      <c r="F37" s="768"/>
      <c r="G37" s="768"/>
      <c r="H37" s="768"/>
      <c r="I37" s="768"/>
      <c r="J37" s="769"/>
      <c r="L37" s="10"/>
      <c r="M37" s="10"/>
      <c r="N37" s="10"/>
      <c r="O37" s="10"/>
      <c r="P37" s="10"/>
      <c r="Q37" s="10"/>
    </row>
    <row r="38" spans="1:17" ht="15.75" customHeight="1" x14ac:dyDescent="0.25">
      <c r="A38" s="770"/>
      <c r="B38" s="771"/>
      <c r="C38" s="772" t="str">
        <f>DATA!E365</f>
        <v>. . . and</v>
      </c>
      <c r="D38" s="773"/>
      <c r="E38" s="774" t="str">
        <f>DATA!E368</f>
        <v>. . . and</v>
      </c>
      <c r="F38" s="775"/>
      <c r="G38" s="774" t="str">
        <f>DATA!E372</f>
        <v>. . . and</v>
      </c>
      <c r="H38" s="775"/>
      <c r="I38" s="774" t="str">
        <f>DATA!E376</f>
        <v>. . . and</v>
      </c>
      <c r="J38" s="775"/>
      <c r="L38" s="10"/>
      <c r="M38" s="10"/>
      <c r="N38" s="10"/>
      <c r="O38" s="10"/>
      <c r="P38" s="10"/>
      <c r="Q38" s="10"/>
    </row>
    <row r="39" spans="1:17" ht="56.25" customHeight="1" x14ac:dyDescent="0.25">
      <c r="A39" s="780" t="str">
        <f>DATA!E361</f>
        <v>THE PRINCIPAL:</v>
      </c>
      <c r="B39" s="781"/>
      <c r="C39" s="782" t="str">
        <f>DATA!E366</f>
        <v>THE PRINCIPAL:</v>
      </c>
      <c r="D39" s="783"/>
      <c r="E39" s="780" t="str">
        <f>DATA!E369</f>
        <v>THE PRINCIPAL 
creates a culture of risk taking and learning within the school by:</v>
      </c>
      <c r="F39" s="783"/>
      <c r="G39" s="780" t="str">
        <f>DATA!E373</f>
        <v>School staff members participate in the evaluation of:</v>
      </c>
      <c r="H39" s="783"/>
      <c r="I39" s="780" t="str">
        <f>DATA!E377</f>
        <v>SCHOOL STAFF MEMBERS 
recommend:</v>
      </c>
      <c r="J39" s="783"/>
      <c r="L39" s="10"/>
      <c r="M39" s="10"/>
      <c r="N39" s="10"/>
      <c r="O39" s="10"/>
      <c r="P39" s="10"/>
      <c r="Q39" s="10"/>
    </row>
    <row r="40" spans="1:17" ht="79.5" customHeight="1" x14ac:dyDescent="0.25">
      <c r="A40" s="76"/>
      <c r="B40" s="124" t="str">
        <f>DATA!E362</f>
        <v>Routinely assesses student outcomes.</v>
      </c>
      <c r="C40" s="126"/>
      <c r="D40" s="120" t="str">
        <f>DATA!E367</f>
        <v>Develops the capacity of staff and other stakeholders to use data for decision making.</v>
      </c>
      <c r="E40" s="75"/>
      <c r="F40" s="147" t="str">
        <f>DATA!E370</f>
        <v>Developing new initiatives and monitoring their impact on student learning.</v>
      </c>
      <c r="G40" s="69"/>
      <c r="H40" s="120" t="str">
        <f>DATA!E374</f>
        <v>Instructional approaches.</v>
      </c>
      <c r="I40" s="75"/>
      <c r="J40" s="122" t="str">
        <f>DATA!E378</f>
        <v>Activities and initiatives for elimination or scale back.</v>
      </c>
      <c r="L40" s="10"/>
      <c r="M40" s="10"/>
      <c r="N40" s="10"/>
      <c r="O40" s="10"/>
      <c r="P40" s="10"/>
      <c r="Q40" s="10"/>
    </row>
    <row r="41" spans="1:17" ht="73.5" customHeight="1" x14ac:dyDescent="0.25">
      <c r="A41" s="76"/>
      <c r="B41" s="124" t="str">
        <f>DATA!E363</f>
        <v>Requires staff to use data to identify needed improvements to teaching and learning activities.</v>
      </c>
      <c r="C41" s="126"/>
      <c r="D41" s="147"/>
      <c r="E41" s="143"/>
      <c r="F41" s="147" t="str">
        <f>DATA!E371</f>
        <v>Eliminating ineffective activities and initiatives.</v>
      </c>
      <c r="G41" s="69"/>
      <c r="H41" s="147" t="str">
        <f>DATA!E375</f>
        <v>Progress toward achieving goals and student outcomes.</v>
      </c>
      <c r="I41" s="69"/>
      <c r="J41" s="120" t="str">
        <f>DATA!E379</f>
        <v>Evidence based programs, practices, and instructional programs for implementation.</v>
      </c>
      <c r="L41" s="10"/>
      <c r="M41" s="10"/>
      <c r="N41" s="10"/>
      <c r="O41" s="10"/>
      <c r="P41" s="10"/>
      <c r="Q41" s="10"/>
    </row>
    <row r="42" spans="1:17" ht="33" customHeight="1" thickBot="1" x14ac:dyDescent="0.3">
      <c r="A42" s="76"/>
      <c r="B42" s="124"/>
      <c r="C42" s="177"/>
      <c r="D42" s="147"/>
      <c r="E42" s="174"/>
      <c r="F42" s="68"/>
      <c r="G42" s="70"/>
      <c r="H42" s="68"/>
      <c r="I42" s="184"/>
      <c r="J42" s="185" t="str">
        <f>definitions!$B$21</f>
        <v>Click here to revisit element</v>
      </c>
      <c r="L42" s="10"/>
      <c r="M42" s="10"/>
      <c r="N42" s="10"/>
      <c r="O42" s="10"/>
      <c r="P42" s="10"/>
      <c r="Q42" s="10"/>
    </row>
    <row r="43" spans="1:17" ht="15" customHeight="1" x14ac:dyDescent="0.25">
      <c r="A43" s="182"/>
      <c r="B43" s="786" t="str">
        <f>definitions!$B$26</f>
        <v>No Basic practices apply</v>
      </c>
      <c r="C43" s="134"/>
      <c r="D43" s="74"/>
      <c r="E43" s="75"/>
      <c r="F43" s="121"/>
      <c r="G43" s="72"/>
      <c r="H43" s="73"/>
      <c r="I43" s="776" t="str">
        <f>DATA!B381</f>
        <v>Blank Form</v>
      </c>
      <c r="J43" s="777"/>
      <c r="L43" s="788" t="str">
        <f>IF(I43=definitions!$B$11,definitions!$B$16,IF(definitions!$B$43=TRUE,definitions!$B$22,IF(I43=definitions!$B$13,definitions!$B$18,definitions!$B$20)))</f>
        <v>No Professional Practices have been selected.</v>
      </c>
      <c r="M43" s="788"/>
      <c r="N43" s="788"/>
      <c r="O43" s="788"/>
      <c r="P43" s="788"/>
      <c r="Q43" s="10"/>
    </row>
    <row r="44" spans="1:17" ht="15" customHeight="1" thickBot="1" x14ac:dyDescent="0.3">
      <c r="A44" s="183"/>
      <c r="B44" s="787"/>
      <c r="C44" s="135"/>
      <c r="D44" s="71"/>
      <c r="E44" s="72"/>
      <c r="F44" s="73"/>
      <c r="G44" s="72"/>
      <c r="H44" s="87"/>
      <c r="I44" s="778"/>
      <c r="J44" s="779"/>
      <c r="L44" s="788"/>
      <c r="M44" s="788"/>
      <c r="N44" s="788"/>
      <c r="O44" s="788"/>
      <c r="P44" s="788"/>
      <c r="Q44" s="10"/>
    </row>
    <row r="45" spans="1:17" ht="15" customHeight="1" x14ac:dyDescent="0.25">
      <c r="A45" s="723" t="s">
        <v>1977</v>
      </c>
      <c r="B45" s="724"/>
      <c r="C45" s="724"/>
      <c r="D45" s="724"/>
      <c r="E45" s="724"/>
      <c r="F45" s="725"/>
      <c r="G45" s="732" t="s">
        <v>1978</v>
      </c>
      <c r="H45" s="733"/>
      <c r="I45" s="733"/>
      <c r="J45" s="734"/>
      <c r="L45" s="10"/>
      <c r="M45" s="10"/>
      <c r="N45" s="10"/>
      <c r="O45" s="10"/>
      <c r="P45" s="10"/>
      <c r="Q45" s="10"/>
    </row>
    <row r="46" spans="1:17" ht="15" customHeight="1" x14ac:dyDescent="0.25">
      <c r="A46" s="726"/>
      <c r="B46" s="727"/>
      <c r="C46" s="727"/>
      <c r="D46" s="727"/>
      <c r="E46" s="727"/>
      <c r="F46" s="728"/>
      <c r="G46" s="735"/>
      <c r="H46" s="736"/>
      <c r="I46" s="736"/>
      <c r="J46" s="737"/>
      <c r="L46" s="10"/>
      <c r="M46" s="10"/>
      <c r="N46" s="10"/>
      <c r="O46" s="10"/>
      <c r="P46" s="10"/>
      <c r="Q46" s="10"/>
    </row>
    <row r="47" spans="1:17" ht="15" customHeight="1" thickBot="1" x14ac:dyDescent="0.3">
      <c r="A47" s="729"/>
      <c r="B47" s="730"/>
      <c r="C47" s="730"/>
      <c r="D47" s="730"/>
      <c r="E47" s="730"/>
      <c r="F47" s="731"/>
      <c r="G47" s="738"/>
      <c r="H47" s="739"/>
      <c r="I47" s="739"/>
      <c r="J47" s="740"/>
      <c r="L47" s="10"/>
      <c r="M47" s="10"/>
      <c r="N47" s="10"/>
      <c r="O47" s="10"/>
      <c r="P47" s="10"/>
      <c r="Q47" s="10"/>
    </row>
    <row r="48" spans="1:17" ht="15" customHeight="1" x14ac:dyDescent="0.25">
      <c r="A48" s="741"/>
      <c r="B48" s="742"/>
      <c r="C48" s="742"/>
      <c r="D48" s="742"/>
      <c r="E48" s="742"/>
      <c r="F48" s="743"/>
      <c r="G48" s="750"/>
      <c r="H48" s="751"/>
      <c r="I48" s="751"/>
      <c r="J48" s="752"/>
      <c r="L48" s="817" t="str">
        <f>IF(AND(ISBLANK(A48),OR(D83=definitions!$B$6,D83=definitions!$B$7)),definitions!$B$25," ")</f>
        <v xml:space="preserve"> </v>
      </c>
      <c r="M48" s="817"/>
      <c r="N48" s="817"/>
      <c r="O48" s="817"/>
      <c r="P48" s="10"/>
      <c r="Q48" s="10"/>
    </row>
    <row r="49" spans="1:17" ht="15" customHeight="1" x14ac:dyDescent="0.25">
      <c r="A49" s="744"/>
      <c r="B49" s="745"/>
      <c r="C49" s="745"/>
      <c r="D49" s="745"/>
      <c r="E49" s="745"/>
      <c r="F49" s="746"/>
      <c r="G49" s="753"/>
      <c r="H49" s="754"/>
      <c r="I49" s="754"/>
      <c r="J49" s="755"/>
      <c r="L49" s="817"/>
      <c r="M49" s="817"/>
      <c r="N49" s="817"/>
      <c r="O49" s="817"/>
      <c r="P49" s="10"/>
      <c r="Q49" s="10"/>
    </row>
    <row r="50" spans="1:17" ht="15" customHeight="1" x14ac:dyDescent="0.25">
      <c r="A50" s="744"/>
      <c r="B50" s="745"/>
      <c r="C50" s="745"/>
      <c r="D50" s="745"/>
      <c r="E50" s="745"/>
      <c r="F50" s="746"/>
      <c r="G50" s="753"/>
      <c r="H50" s="754"/>
      <c r="I50" s="754"/>
      <c r="J50" s="755"/>
      <c r="L50" s="817"/>
      <c r="M50" s="817"/>
      <c r="N50" s="817"/>
      <c r="O50" s="817"/>
      <c r="P50" s="10"/>
      <c r="Q50" s="10"/>
    </row>
    <row r="51" spans="1:17" ht="15" customHeight="1" x14ac:dyDescent="0.25">
      <c r="A51" s="744"/>
      <c r="B51" s="745"/>
      <c r="C51" s="745"/>
      <c r="D51" s="745"/>
      <c r="E51" s="745"/>
      <c r="F51" s="746"/>
      <c r="G51" s="753"/>
      <c r="H51" s="754"/>
      <c r="I51" s="754"/>
      <c r="J51" s="755"/>
      <c r="L51" s="10"/>
      <c r="M51" s="10"/>
      <c r="N51" s="10"/>
      <c r="O51" s="10"/>
      <c r="P51" s="10"/>
      <c r="Q51" s="10"/>
    </row>
    <row r="52" spans="1:17" ht="15" customHeight="1" x14ac:dyDescent="0.25">
      <c r="A52" s="744"/>
      <c r="B52" s="745"/>
      <c r="C52" s="745"/>
      <c r="D52" s="745"/>
      <c r="E52" s="745"/>
      <c r="F52" s="746"/>
      <c r="G52" s="753"/>
      <c r="H52" s="754"/>
      <c r="I52" s="754"/>
      <c r="J52" s="755"/>
      <c r="L52" s="10"/>
      <c r="M52" s="10"/>
      <c r="N52" s="10"/>
      <c r="O52" s="10"/>
      <c r="P52" s="10"/>
      <c r="Q52" s="10"/>
    </row>
    <row r="53" spans="1:17" ht="15" customHeight="1" x14ac:dyDescent="0.25">
      <c r="A53" s="744"/>
      <c r="B53" s="745"/>
      <c r="C53" s="745"/>
      <c r="D53" s="745"/>
      <c r="E53" s="745"/>
      <c r="F53" s="746"/>
      <c r="G53" s="753"/>
      <c r="H53" s="754"/>
      <c r="I53" s="754"/>
      <c r="J53" s="755"/>
      <c r="L53" s="10"/>
      <c r="M53" s="10"/>
      <c r="N53" s="10"/>
      <c r="O53" s="10"/>
      <c r="P53" s="10"/>
      <c r="Q53" s="10"/>
    </row>
    <row r="54" spans="1:17" ht="15" customHeight="1" x14ac:dyDescent="0.25">
      <c r="A54" s="744"/>
      <c r="B54" s="745"/>
      <c r="C54" s="745"/>
      <c r="D54" s="745"/>
      <c r="E54" s="745"/>
      <c r="F54" s="746"/>
      <c r="G54" s="753"/>
      <c r="H54" s="754"/>
      <c r="I54" s="754"/>
      <c r="J54" s="755"/>
      <c r="L54" s="10"/>
      <c r="M54" s="10"/>
      <c r="N54" s="10"/>
      <c r="O54" s="10"/>
      <c r="P54" s="10"/>
      <c r="Q54" s="10"/>
    </row>
    <row r="55" spans="1:17" ht="15" customHeight="1" x14ac:dyDescent="0.25">
      <c r="A55" s="744"/>
      <c r="B55" s="745"/>
      <c r="C55" s="745"/>
      <c r="D55" s="745"/>
      <c r="E55" s="745"/>
      <c r="F55" s="746"/>
      <c r="G55" s="753"/>
      <c r="H55" s="754"/>
      <c r="I55" s="754"/>
      <c r="J55" s="755"/>
      <c r="L55" s="10"/>
      <c r="M55" s="10"/>
      <c r="N55" s="10"/>
      <c r="O55" s="10"/>
      <c r="P55" s="10"/>
      <c r="Q55" s="10"/>
    </row>
    <row r="56" spans="1:17" ht="15" customHeight="1" x14ac:dyDescent="0.25">
      <c r="A56" s="744"/>
      <c r="B56" s="745"/>
      <c r="C56" s="745"/>
      <c r="D56" s="745"/>
      <c r="E56" s="745"/>
      <c r="F56" s="746"/>
      <c r="G56" s="753"/>
      <c r="H56" s="754"/>
      <c r="I56" s="754"/>
      <c r="J56" s="755"/>
      <c r="L56" s="10"/>
      <c r="M56" s="10"/>
      <c r="N56" s="10"/>
      <c r="O56" s="10"/>
      <c r="P56" s="10"/>
      <c r="Q56" s="10"/>
    </row>
    <row r="57" spans="1:17" ht="15" customHeight="1" x14ac:dyDescent="0.25">
      <c r="A57" s="744"/>
      <c r="B57" s="745"/>
      <c r="C57" s="745"/>
      <c r="D57" s="745"/>
      <c r="E57" s="745"/>
      <c r="F57" s="746"/>
      <c r="G57" s="753"/>
      <c r="H57" s="754"/>
      <c r="I57" s="754"/>
      <c r="J57" s="755"/>
      <c r="L57" s="10"/>
      <c r="M57" s="10"/>
      <c r="N57" s="10"/>
      <c r="O57" s="10"/>
      <c r="P57" s="10"/>
      <c r="Q57" s="10"/>
    </row>
    <row r="58" spans="1:17" ht="15" customHeight="1" x14ac:dyDescent="0.25">
      <c r="A58" s="744"/>
      <c r="B58" s="745"/>
      <c r="C58" s="745"/>
      <c r="D58" s="745"/>
      <c r="E58" s="745"/>
      <c r="F58" s="746"/>
      <c r="G58" s="753"/>
      <c r="H58" s="754"/>
      <c r="I58" s="754"/>
      <c r="J58" s="755"/>
      <c r="L58" s="10"/>
      <c r="M58" s="10"/>
      <c r="N58" s="10"/>
      <c r="O58" s="10"/>
      <c r="P58" s="10"/>
      <c r="Q58" s="10"/>
    </row>
    <row r="59" spans="1:17" ht="15" customHeight="1" x14ac:dyDescent="0.25">
      <c r="A59" s="744"/>
      <c r="B59" s="745"/>
      <c r="C59" s="745"/>
      <c r="D59" s="745"/>
      <c r="E59" s="745"/>
      <c r="F59" s="746"/>
      <c r="G59" s="753"/>
      <c r="H59" s="754"/>
      <c r="I59" s="754"/>
      <c r="J59" s="755"/>
      <c r="L59" s="10"/>
      <c r="M59" s="10"/>
      <c r="N59" s="10"/>
      <c r="O59" s="10"/>
      <c r="P59" s="10"/>
      <c r="Q59" s="10"/>
    </row>
    <row r="60" spans="1:17" ht="15" customHeight="1" x14ac:dyDescent="0.25">
      <c r="A60" s="744"/>
      <c r="B60" s="745"/>
      <c r="C60" s="745"/>
      <c r="D60" s="745"/>
      <c r="E60" s="745"/>
      <c r="F60" s="746"/>
      <c r="G60" s="753"/>
      <c r="H60" s="754"/>
      <c r="I60" s="754"/>
      <c r="J60" s="755"/>
      <c r="L60" s="10"/>
      <c r="M60" s="10"/>
      <c r="N60" s="10"/>
      <c r="O60" s="10"/>
      <c r="P60" s="10"/>
      <c r="Q60" s="10"/>
    </row>
    <row r="61" spans="1:17" ht="15" customHeight="1" thickBot="1" x14ac:dyDescent="0.3">
      <c r="A61" s="747"/>
      <c r="B61" s="748"/>
      <c r="C61" s="748"/>
      <c r="D61" s="748"/>
      <c r="E61" s="748"/>
      <c r="F61" s="749"/>
      <c r="G61" s="756"/>
      <c r="H61" s="757"/>
      <c r="I61" s="757"/>
      <c r="J61" s="758"/>
      <c r="L61" s="10"/>
      <c r="M61" s="10"/>
      <c r="N61" s="10"/>
      <c r="O61" s="10"/>
      <c r="P61" s="10"/>
      <c r="Q61" s="10"/>
    </row>
    <row r="62" spans="1:17" ht="17.25" customHeight="1" thickBot="1" x14ac:dyDescent="0.3">
      <c r="A62" s="759" t="s">
        <v>1060</v>
      </c>
      <c r="B62" s="760"/>
      <c r="C62" s="760"/>
      <c r="D62" s="760"/>
      <c r="E62" s="760"/>
      <c r="F62" s="761"/>
      <c r="G62" s="762" t="s">
        <v>1059</v>
      </c>
      <c r="H62" s="763"/>
      <c r="I62" s="763"/>
      <c r="J62" s="763"/>
      <c r="K62" s="11"/>
      <c r="L62" s="10"/>
      <c r="M62" s="10"/>
      <c r="N62" s="10"/>
      <c r="O62" s="10"/>
      <c r="P62" s="10"/>
      <c r="Q62" s="10"/>
    </row>
    <row r="63" spans="1:17" ht="21.75" customHeight="1" thickBot="1" x14ac:dyDescent="0.3">
      <c r="A63" s="12"/>
      <c r="B63" s="717" t="s">
        <v>2514</v>
      </c>
      <c r="C63" s="718"/>
      <c r="D63" s="718"/>
      <c r="E63" s="718"/>
      <c r="F63" s="719"/>
      <c r="G63" s="698"/>
      <c r="H63" s="699"/>
      <c r="I63" s="699"/>
      <c r="J63" s="699"/>
      <c r="K63" s="700"/>
      <c r="L63" s="10"/>
      <c r="M63" s="10"/>
      <c r="N63" s="10"/>
      <c r="O63" s="10"/>
      <c r="P63" s="10"/>
      <c r="Q63" s="10"/>
    </row>
    <row r="64" spans="1:17" ht="21.75" customHeight="1" thickBot="1" x14ac:dyDescent="0.3">
      <c r="A64" s="15"/>
      <c r="B64" s="717" t="s">
        <v>2515</v>
      </c>
      <c r="C64" s="718"/>
      <c r="D64" s="718"/>
      <c r="E64" s="718"/>
      <c r="F64" s="719"/>
      <c r="G64" s="698"/>
      <c r="H64" s="699"/>
      <c r="I64" s="699"/>
      <c r="J64" s="699"/>
      <c r="K64" s="700"/>
      <c r="L64" s="10"/>
      <c r="M64" s="10"/>
      <c r="N64" s="10"/>
      <c r="O64" s="10"/>
      <c r="P64" s="10"/>
      <c r="Q64" s="10"/>
    </row>
    <row r="65" spans="1:17" ht="21.75" customHeight="1" thickBot="1" x14ac:dyDescent="0.3">
      <c r="A65" s="16"/>
      <c r="B65" s="717" t="s">
        <v>2525</v>
      </c>
      <c r="C65" s="718"/>
      <c r="D65" s="718"/>
      <c r="E65" s="718"/>
      <c r="F65" s="719"/>
      <c r="G65" s="698"/>
      <c r="H65" s="699"/>
      <c r="I65" s="699"/>
      <c r="J65" s="699"/>
      <c r="K65" s="700"/>
      <c r="L65" s="10"/>
      <c r="M65" s="10"/>
      <c r="N65" s="10"/>
      <c r="O65" s="10"/>
      <c r="P65" s="10"/>
      <c r="Q65" s="10"/>
    </row>
    <row r="66" spans="1:17" ht="21.75" customHeight="1" thickBot="1" x14ac:dyDescent="0.3">
      <c r="A66" s="16"/>
      <c r="B66" s="714" t="s">
        <v>2526</v>
      </c>
      <c r="C66" s="715"/>
      <c r="D66" s="715"/>
      <c r="E66" s="715"/>
      <c r="F66" s="716"/>
      <c r="G66" s="698"/>
      <c r="H66" s="699"/>
      <c r="I66" s="699"/>
      <c r="J66" s="699"/>
      <c r="K66" s="700"/>
      <c r="L66" s="10"/>
      <c r="M66" s="10"/>
      <c r="N66" s="10"/>
      <c r="O66" s="10"/>
      <c r="P66" s="10"/>
      <c r="Q66" s="10"/>
    </row>
    <row r="67" spans="1:17" ht="21.75" customHeight="1" thickBot="1" x14ac:dyDescent="0.3">
      <c r="A67" s="19"/>
      <c r="B67" s="714" t="s">
        <v>2516</v>
      </c>
      <c r="C67" s="715"/>
      <c r="D67" s="715"/>
      <c r="E67" s="715"/>
      <c r="F67" s="716"/>
      <c r="G67" s="698"/>
      <c r="H67" s="699"/>
      <c r="I67" s="699"/>
      <c r="J67" s="699"/>
      <c r="K67" s="700"/>
      <c r="L67" s="10"/>
      <c r="M67" s="10"/>
      <c r="N67" s="10"/>
      <c r="O67" s="10"/>
      <c r="P67" s="10"/>
      <c r="Q67" s="10"/>
    </row>
    <row r="68" spans="1:17" ht="21.75" customHeight="1" thickBot="1" x14ac:dyDescent="0.3">
      <c r="A68" s="19"/>
      <c r="B68" s="714" t="s">
        <v>2521</v>
      </c>
      <c r="C68" s="715"/>
      <c r="D68" s="715"/>
      <c r="E68" s="715"/>
      <c r="F68" s="716"/>
      <c r="G68" s="698"/>
      <c r="H68" s="699"/>
      <c r="I68" s="699"/>
      <c r="J68" s="699"/>
      <c r="K68" s="700"/>
      <c r="L68" s="10"/>
      <c r="M68" s="10"/>
      <c r="N68" s="10"/>
      <c r="O68" s="10"/>
      <c r="P68" s="10"/>
      <c r="Q68" s="10"/>
    </row>
    <row r="69" spans="1:17" ht="27.75" customHeight="1" thickBot="1" x14ac:dyDescent="0.3">
      <c r="A69" s="19"/>
      <c r="B69" s="714" t="s">
        <v>2527</v>
      </c>
      <c r="C69" s="715"/>
      <c r="D69" s="715"/>
      <c r="E69" s="715"/>
      <c r="F69" s="716"/>
      <c r="G69" s="698"/>
      <c r="H69" s="699"/>
      <c r="I69" s="699"/>
      <c r="J69" s="699"/>
      <c r="K69" s="700"/>
      <c r="L69" s="10"/>
      <c r="M69" s="10"/>
      <c r="N69" s="10"/>
      <c r="O69" s="10"/>
      <c r="P69" s="10"/>
      <c r="Q69" s="10"/>
    </row>
    <row r="70" spans="1:17" ht="21.75" customHeight="1" thickBot="1" x14ac:dyDescent="0.3">
      <c r="A70" s="19"/>
      <c r="B70" s="714"/>
      <c r="C70" s="715"/>
      <c r="D70" s="715"/>
      <c r="E70" s="715"/>
      <c r="F70" s="716"/>
      <c r="G70" s="698"/>
      <c r="H70" s="699"/>
      <c r="I70" s="699"/>
      <c r="J70" s="699"/>
      <c r="K70" s="700"/>
      <c r="L70" s="10"/>
      <c r="M70" s="10"/>
      <c r="N70" s="10"/>
      <c r="O70" s="10"/>
      <c r="P70" s="10"/>
      <c r="Q70" s="10"/>
    </row>
    <row r="71" spans="1:17" ht="21.75" customHeight="1" thickBot="1" x14ac:dyDescent="0.3">
      <c r="A71" s="19"/>
      <c r="B71" s="714"/>
      <c r="C71" s="715"/>
      <c r="D71" s="715"/>
      <c r="E71" s="715"/>
      <c r="F71" s="716"/>
      <c r="G71" s="698"/>
      <c r="H71" s="699"/>
      <c r="I71" s="699"/>
      <c r="J71" s="699"/>
      <c r="K71" s="700"/>
      <c r="L71" s="10"/>
      <c r="M71" s="10"/>
      <c r="N71" s="10"/>
      <c r="O71" s="10"/>
      <c r="P71" s="10"/>
      <c r="Q71" s="10"/>
    </row>
    <row r="72" spans="1:17" ht="21.75" customHeight="1" thickBot="1" x14ac:dyDescent="0.3">
      <c r="A72" s="12"/>
      <c r="B72" s="714"/>
      <c r="C72" s="715"/>
      <c r="D72" s="715"/>
      <c r="E72" s="715"/>
      <c r="F72" s="716"/>
      <c r="G72" s="698"/>
      <c r="H72" s="699"/>
      <c r="I72" s="699"/>
      <c r="J72" s="699"/>
      <c r="K72" s="56"/>
      <c r="L72" s="10"/>
      <c r="M72" s="10"/>
      <c r="N72" s="10"/>
      <c r="O72" s="10"/>
      <c r="P72" s="10"/>
      <c r="Q72" s="10"/>
    </row>
    <row r="73" spans="1:17" ht="18.75" customHeight="1" thickBot="1" x14ac:dyDescent="0.3">
      <c r="A73" s="12"/>
      <c r="B73" s="714"/>
      <c r="C73" s="715"/>
      <c r="D73" s="715"/>
      <c r="E73" s="715"/>
      <c r="F73" s="716"/>
      <c r="G73" s="698"/>
      <c r="H73" s="699"/>
      <c r="I73" s="699"/>
      <c r="J73" s="699"/>
      <c r="K73" s="56"/>
      <c r="L73" s="10"/>
      <c r="M73" s="10"/>
      <c r="N73" s="10"/>
      <c r="O73" s="10"/>
      <c r="P73" s="10"/>
      <c r="Q73" s="10"/>
    </row>
    <row r="74" spans="1:17" ht="20.100000000000001" customHeight="1" thickBot="1" x14ac:dyDescent="0.3">
      <c r="A74" s="12"/>
      <c r="B74" s="720"/>
      <c r="C74" s="721"/>
      <c r="D74" s="721"/>
      <c r="E74" s="721"/>
      <c r="F74" s="722"/>
      <c r="G74" s="400"/>
      <c r="H74" s="401"/>
      <c r="I74" s="401"/>
      <c r="J74" s="401"/>
      <c r="K74" s="56"/>
      <c r="L74" s="10"/>
      <c r="M74" s="10"/>
      <c r="N74" s="10"/>
      <c r="O74" s="10"/>
      <c r="P74" s="10"/>
      <c r="Q74" s="10"/>
    </row>
    <row r="75" spans="1:17" ht="20.100000000000001" customHeight="1" thickBot="1" x14ac:dyDescent="0.3">
      <c r="A75" s="12"/>
      <c r="B75" s="720" t="s">
        <v>2523</v>
      </c>
      <c r="C75" s="721"/>
      <c r="D75" s="721"/>
      <c r="E75" s="721"/>
      <c r="F75" s="722"/>
      <c r="G75" s="400"/>
      <c r="H75" s="401"/>
      <c r="I75" s="401"/>
      <c r="J75" s="401"/>
      <c r="K75" s="56"/>
      <c r="L75" s="10"/>
      <c r="M75" s="10"/>
      <c r="N75" s="10"/>
      <c r="O75" s="10"/>
      <c r="P75" s="10"/>
      <c r="Q75" s="10"/>
    </row>
    <row r="76" spans="1:17" ht="11.25" customHeight="1" thickBot="1" x14ac:dyDescent="0.3">
      <c r="A76" s="103"/>
      <c r="B76" s="104"/>
      <c r="C76" s="104"/>
      <c r="D76" s="105"/>
      <c r="E76" s="106"/>
      <c r="F76" s="107"/>
      <c r="G76" s="108"/>
      <c r="H76" s="108"/>
      <c r="I76" s="108"/>
      <c r="J76" s="108"/>
      <c r="K76" s="56"/>
      <c r="L76" s="10"/>
      <c r="M76" s="10"/>
      <c r="N76" s="10"/>
      <c r="O76" s="10"/>
      <c r="P76" s="10"/>
      <c r="Q76" s="10"/>
    </row>
    <row r="77" spans="1:17" ht="24" customHeight="1" thickBot="1" x14ac:dyDescent="0.3">
      <c r="A77" s="710" t="s">
        <v>3223</v>
      </c>
      <c r="B77" s="711"/>
      <c r="C77" s="712"/>
      <c r="D77" s="109" t="s">
        <v>1011</v>
      </c>
      <c r="E77" s="110" t="s">
        <v>483</v>
      </c>
      <c r="F77" s="101"/>
      <c r="G77" s="102"/>
      <c r="H77" s="101"/>
      <c r="I77" s="101"/>
      <c r="J77" s="101"/>
      <c r="K77" s="20"/>
      <c r="L77" s="10"/>
      <c r="M77" s="10"/>
      <c r="N77" s="10"/>
      <c r="O77" s="10"/>
      <c r="P77" s="10"/>
      <c r="Q77" s="10"/>
    </row>
    <row r="78" spans="1:17" ht="24.95" customHeight="1" thickBot="1" x14ac:dyDescent="0.3">
      <c r="A78" s="555" t="s">
        <v>2528</v>
      </c>
      <c r="B78" s="556"/>
      <c r="C78" s="556"/>
      <c r="D78" s="34" t="str">
        <f>DATA!B316</f>
        <v>Blank Form</v>
      </c>
      <c r="E78" s="98" t="str">
        <f>DATA!B317</f>
        <v>BF</v>
      </c>
      <c r="F78" s="101"/>
      <c r="G78" s="102"/>
      <c r="H78" s="101"/>
      <c r="I78" s="101"/>
      <c r="J78" s="101"/>
      <c r="K78" s="20"/>
      <c r="L78" s="10"/>
      <c r="M78" s="10"/>
      <c r="N78" s="10"/>
      <c r="O78" s="10"/>
      <c r="P78" s="10"/>
      <c r="Q78" s="10"/>
    </row>
    <row r="79" spans="1:17" ht="24.95" customHeight="1" thickBot="1" x14ac:dyDescent="0.3">
      <c r="A79" s="536" t="s">
        <v>2529</v>
      </c>
      <c r="B79" s="713"/>
      <c r="C79" s="713"/>
      <c r="D79" s="34" t="str">
        <f>DATA!B334</f>
        <v>Blank Form</v>
      </c>
      <c r="E79" s="98" t="str">
        <f>DATA!B335</f>
        <v>BF</v>
      </c>
      <c r="F79" s="101"/>
      <c r="G79" s="102"/>
      <c r="H79" s="101"/>
      <c r="I79" s="101"/>
      <c r="J79" s="101"/>
      <c r="K79" s="20"/>
      <c r="L79" s="10"/>
      <c r="M79" s="10"/>
      <c r="N79" s="10"/>
      <c r="O79" s="10"/>
      <c r="P79" s="10"/>
      <c r="Q79" s="10"/>
    </row>
    <row r="80" spans="1:17" ht="24.95" customHeight="1" thickBot="1" x14ac:dyDescent="0.3">
      <c r="A80" s="536" t="s">
        <v>2531</v>
      </c>
      <c r="B80" s="537"/>
      <c r="C80" s="537"/>
      <c r="D80" s="34" t="str">
        <f>DATA!B360</f>
        <v>Blank Form</v>
      </c>
      <c r="E80" s="98" t="str">
        <f>DATA!B361</f>
        <v>BF</v>
      </c>
      <c r="F80" s="101"/>
      <c r="G80" s="102"/>
      <c r="H80" s="101"/>
      <c r="I80" s="101"/>
      <c r="J80" s="101"/>
      <c r="K80" s="20"/>
      <c r="L80" s="10"/>
      <c r="M80" s="10"/>
      <c r="N80" s="10"/>
      <c r="O80" s="10"/>
      <c r="P80" s="10"/>
      <c r="Q80" s="10"/>
    </row>
    <row r="81" spans="1:17" ht="24.95" customHeight="1" thickBot="1" x14ac:dyDescent="0.3">
      <c r="A81" s="555" t="s">
        <v>2530</v>
      </c>
      <c r="B81" s="556"/>
      <c r="C81" s="556"/>
      <c r="D81" s="34" t="str">
        <f>DATA!B381</f>
        <v>Blank Form</v>
      </c>
      <c r="E81" s="99" t="str">
        <f>DATA!B382</f>
        <v>BF</v>
      </c>
      <c r="F81" s="101"/>
      <c r="G81" s="102"/>
      <c r="H81" s="101"/>
      <c r="I81" s="101"/>
      <c r="J81" s="101"/>
      <c r="K81" s="20"/>
      <c r="L81" s="10"/>
      <c r="M81" s="10"/>
      <c r="N81" s="10"/>
      <c r="O81" s="10"/>
      <c r="P81" s="10"/>
      <c r="Q81" s="10"/>
    </row>
    <row r="82" spans="1:17" ht="15.75" customHeight="1" thickBot="1" x14ac:dyDescent="0.3">
      <c r="A82" s="701" t="s">
        <v>1049</v>
      </c>
      <c r="B82" s="702"/>
      <c r="C82" s="703"/>
      <c r="D82" s="51"/>
      <c r="E82" s="406" t="str">
        <f>IF(OR(E78=definitions!$A$12,E79=definitions!$A$12,E80=definitions!$A$12,E81=definitions!$A$12),definitions!A8,IF(OR(E78=definitions!$A$11,E79=definitions!$A$11,E80=definitions!$A$11,E81=definitions!$A$11),definitions!$A$11,IF(OR(E78=definitions!$A$13,E79=definitions!$A$13,E80=definitions!$A$13,E81=definitions!$A$13),definitions!$A$13,SUM(E78:E81))))</f>
        <v>BF</v>
      </c>
      <c r="F82" s="101"/>
      <c r="G82" s="101"/>
      <c r="H82" s="101"/>
      <c r="I82" s="101"/>
      <c r="J82" s="101"/>
      <c r="K82" s="21"/>
      <c r="L82" s="10"/>
      <c r="M82" s="10"/>
      <c r="N82" s="10"/>
      <c r="O82" s="10"/>
      <c r="P82" s="10"/>
      <c r="Q82" s="10"/>
    </row>
    <row r="83" spans="1:17" ht="27.75" customHeight="1" thickBot="1" x14ac:dyDescent="0.3">
      <c r="A83" s="704" t="s">
        <v>1050</v>
      </c>
      <c r="B83" s="705"/>
      <c r="C83" s="706"/>
      <c r="D83" s="707" t="str">
        <f>DATA!B384</f>
        <v>Blank Form</v>
      </c>
      <c r="E83" s="708"/>
      <c r="F83" s="708"/>
      <c r="G83" s="709"/>
      <c r="H83" s="95"/>
      <c r="I83" s="95"/>
      <c r="J83" s="96"/>
      <c r="L83" s="10"/>
      <c r="M83" s="10"/>
      <c r="N83" s="10"/>
      <c r="O83" s="10"/>
      <c r="P83" s="10"/>
      <c r="Q83" s="10"/>
    </row>
    <row r="84" spans="1:17" ht="15.75" customHeight="1" x14ac:dyDescent="0.25">
      <c r="A84" s="96"/>
      <c r="B84" s="96"/>
      <c r="C84" s="96"/>
      <c r="D84" s="96"/>
      <c r="E84" s="96"/>
      <c r="F84" s="96"/>
      <c r="G84" s="96"/>
      <c r="H84" s="96"/>
      <c r="I84" s="96"/>
      <c r="J84" s="96"/>
      <c r="K84" s="96"/>
      <c r="L84" s="95"/>
      <c r="M84" s="95"/>
      <c r="N84" s="95"/>
      <c r="O84" s="95"/>
      <c r="P84" s="95"/>
      <c r="Q84" s="95"/>
    </row>
    <row r="85" spans="1:17" x14ac:dyDescent="0.25">
      <c r="A85" s="96"/>
      <c r="B85" s="96"/>
      <c r="C85" s="96"/>
      <c r="D85" s="96"/>
      <c r="E85" s="96"/>
      <c r="F85" s="96"/>
      <c r="G85" s="96"/>
      <c r="H85" s="96"/>
      <c r="I85" s="96"/>
      <c r="J85" s="96"/>
      <c r="K85" s="96"/>
      <c r="L85" s="95"/>
      <c r="M85" s="95"/>
      <c r="N85" s="95"/>
      <c r="O85" s="95"/>
      <c r="P85" s="95"/>
      <c r="Q85" s="95"/>
    </row>
    <row r="86" spans="1:17" x14ac:dyDescent="0.25">
      <c r="A86" s="96"/>
      <c r="B86" s="96"/>
      <c r="C86" s="96"/>
      <c r="D86" s="95"/>
      <c r="E86" s="95"/>
      <c r="F86" s="95"/>
      <c r="G86" s="95"/>
      <c r="H86" s="95"/>
      <c r="I86" s="95"/>
      <c r="J86" s="95"/>
      <c r="K86" s="95"/>
      <c r="L86" s="95"/>
      <c r="M86" s="95"/>
      <c r="N86" s="95"/>
      <c r="O86" s="95"/>
      <c r="P86" s="95"/>
      <c r="Q86" s="96"/>
    </row>
    <row r="87" spans="1:17" x14ac:dyDescent="0.25">
      <c r="A87" s="96"/>
      <c r="B87" s="96"/>
      <c r="C87" s="96"/>
      <c r="D87" s="95"/>
      <c r="E87" s="95"/>
      <c r="F87" s="95"/>
      <c r="G87" s="95"/>
      <c r="H87" s="95"/>
      <c r="I87" s="95"/>
      <c r="J87" s="95"/>
      <c r="K87" s="95"/>
      <c r="L87" s="95"/>
      <c r="M87" s="95"/>
      <c r="N87" s="95"/>
      <c r="O87" s="95"/>
      <c r="P87" s="95"/>
      <c r="Q87" s="96"/>
    </row>
    <row r="88" spans="1:17" ht="15.75" customHeight="1" x14ac:dyDescent="0.25">
      <c r="A88" s="96"/>
      <c r="B88" s="96"/>
      <c r="C88" s="96"/>
      <c r="D88" s="95"/>
      <c r="E88" s="95"/>
      <c r="F88" s="95"/>
      <c r="G88" s="95"/>
      <c r="H88" s="95"/>
      <c r="I88" s="95"/>
      <c r="J88" s="95"/>
      <c r="K88" s="95"/>
      <c r="L88" s="95"/>
      <c r="M88" s="95"/>
      <c r="N88" s="95"/>
      <c r="O88" s="95"/>
      <c r="P88" s="95"/>
      <c r="Q88" s="96"/>
    </row>
    <row r="89" spans="1:17" ht="15.75" customHeight="1" x14ac:dyDescent="0.25">
      <c r="A89" s="96"/>
      <c r="B89" s="96"/>
      <c r="C89" s="96"/>
      <c r="D89" s="95"/>
      <c r="E89" s="95"/>
      <c r="F89" s="95"/>
      <c r="G89" s="95"/>
      <c r="H89" s="95"/>
      <c r="I89" s="95"/>
      <c r="J89" s="95"/>
      <c r="K89" s="95"/>
      <c r="L89" s="95"/>
      <c r="M89" s="95"/>
      <c r="N89" s="95"/>
      <c r="O89" s="95"/>
      <c r="P89" s="95"/>
      <c r="Q89" s="96"/>
    </row>
    <row r="90" spans="1:17" ht="15.75" customHeight="1" x14ac:dyDescent="0.25">
      <c r="A90" s="96"/>
      <c r="B90" s="96"/>
      <c r="C90" s="96"/>
      <c r="D90" s="95"/>
      <c r="E90" s="95"/>
      <c r="F90" s="95"/>
      <c r="G90" s="95"/>
      <c r="H90" s="95"/>
      <c r="I90" s="95"/>
      <c r="J90" s="95"/>
      <c r="K90" s="95"/>
      <c r="L90" s="95"/>
      <c r="M90" s="95"/>
      <c r="N90" s="95"/>
      <c r="O90" s="95"/>
      <c r="P90" s="95"/>
      <c r="Q90" s="96"/>
    </row>
    <row r="91" spans="1:17" ht="15.75" customHeight="1" x14ac:dyDescent="0.25">
      <c r="A91" s="96"/>
      <c r="B91" s="96"/>
      <c r="C91" s="96"/>
      <c r="D91" s="95"/>
      <c r="E91" s="95"/>
      <c r="F91" s="95"/>
      <c r="G91" s="95"/>
      <c r="H91" s="95"/>
      <c r="I91" s="95"/>
      <c r="J91" s="95"/>
      <c r="K91" s="95"/>
      <c r="L91" s="95"/>
      <c r="M91" s="95"/>
      <c r="N91" s="95"/>
      <c r="O91" s="95"/>
      <c r="P91" s="95"/>
      <c r="Q91" s="96"/>
    </row>
    <row r="92" spans="1:17" ht="15.75" customHeight="1" x14ac:dyDescent="0.25">
      <c r="A92" s="96"/>
      <c r="B92" s="96"/>
      <c r="C92" s="96"/>
      <c r="D92" s="95"/>
      <c r="E92" s="95"/>
      <c r="F92" s="95"/>
      <c r="G92" s="95"/>
      <c r="H92" s="95"/>
      <c r="I92" s="95"/>
      <c r="J92" s="95"/>
      <c r="K92" s="95"/>
      <c r="L92" s="95"/>
      <c r="M92" s="95"/>
      <c r="N92" s="95"/>
      <c r="O92" s="95"/>
      <c r="P92" s="95"/>
      <c r="Q92" s="96"/>
    </row>
    <row r="93" spans="1:17" ht="15.75" customHeight="1" x14ac:dyDescent="0.25">
      <c r="A93" s="96"/>
      <c r="B93" s="96"/>
      <c r="C93" s="96"/>
      <c r="D93" s="95"/>
      <c r="E93" s="95"/>
      <c r="F93" s="95"/>
      <c r="G93" s="95"/>
      <c r="H93" s="95"/>
      <c r="I93" s="95"/>
      <c r="J93" s="95"/>
      <c r="K93" s="95"/>
      <c r="L93" s="95"/>
      <c r="M93" s="95"/>
      <c r="N93" s="95"/>
      <c r="O93" s="95"/>
      <c r="P93" s="95"/>
      <c r="Q93" s="96"/>
    </row>
    <row r="94" spans="1:17" ht="15.75" customHeight="1" x14ac:dyDescent="0.25">
      <c r="A94" s="96"/>
      <c r="B94" s="96"/>
      <c r="C94" s="96"/>
      <c r="D94" s="95"/>
      <c r="E94" s="95"/>
      <c r="F94" s="95"/>
      <c r="G94" s="95"/>
      <c r="H94" s="95"/>
      <c r="I94" s="95"/>
      <c r="J94" s="95"/>
      <c r="K94" s="95"/>
      <c r="L94" s="95"/>
      <c r="M94" s="95"/>
      <c r="N94" s="95"/>
      <c r="O94" s="95"/>
      <c r="P94" s="95"/>
      <c r="Q94" s="96"/>
    </row>
    <row r="95" spans="1:17" ht="15.75" customHeight="1" x14ac:dyDescent="0.25">
      <c r="A95" s="96"/>
      <c r="B95" s="96"/>
      <c r="C95" s="96"/>
      <c r="D95" s="95"/>
      <c r="E95" s="95"/>
      <c r="F95" s="95"/>
      <c r="G95" s="95"/>
      <c r="H95" s="95"/>
      <c r="I95" s="95"/>
      <c r="J95" s="95"/>
      <c r="K95" s="95"/>
      <c r="L95" s="95"/>
      <c r="M95" s="95"/>
      <c r="N95" s="95"/>
      <c r="O95" s="95"/>
      <c r="P95" s="95"/>
      <c r="Q95" s="96"/>
    </row>
    <row r="96" spans="1:17" x14ac:dyDescent="0.25">
      <c r="A96" s="96"/>
      <c r="B96" s="96"/>
      <c r="C96" s="96"/>
      <c r="D96" s="95"/>
      <c r="E96" s="95"/>
      <c r="F96" s="95"/>
      <c r="G96" s="95"/>
      <c r="H96" s="95"/>
      <c r="I96" s="95"/>
      <c r="J96" s="95"/>
      <c r="K96" s="95"/>
      <c r="L96" s="95"/>
      <c r="M96" s="95"/>
      <c r="N96" s="95"/>
      <c r="O96" s="95"/>
      <c r="P96" s="95"/>
      <c r="Q96" s="96"/>
    </row>
    <row r="97" spans="1:17" x14ac:dyDescent="0.25">
      <c r="A97" s="96"/>
      <c r="B97" s="96"/>
      <c r="C97" s="96"/>
      <c r="D97" s="96"/>
      <c r="E97" s="96"/>
      <c r="F97" s="96"/>
      <c r="G97" s="96"/>
      <c r="H97" s="96"/>
      <c r="I97" s="96"/>
      <c r="J97" s="96"/>
      <c r="K97" s="96"/>
      <c r="L97" s="95"/>
      <c r="M97" s="95"/>
      <c r="N97" s="95"/>
      <c r="O97" s="95"/>
      <c r="P97" s="95"/>
      <c r="Q97" s="95"/>
    </row>
    <row r="98" spans="1:17" x14ac:dyDescent="0.25">
      <c r="A98" s="96"/>
      <c r="B98" s="96"/>
      <c r="C98" s="96"/>
      <c r="D98" s="96"/>
      <c r="E98" s="96"/>
      <c r="F98" s="96"/>
      <c r="G98" s="96"/>
      <c r="H98" s="96"/>
      <c r="I98" s="96"/>
      <c r="J98" s="96"/>
      <c r="K98" s="96"/>
      <c r="L98" s="95"/>
      <c r="M98" s="95"/>
      <c r="N98" s="95"/>
      <c r="O98" s="95"/>
      <c r="P98" s="95"/>
      <c r="Q98" s="95"/>
    </row>
    <row r="99" spans="1:17" x14ac:dyDescent="0.25">
      <c r="A99" s="96"/>
      <c r="B99" s="96"/>
      <c r="C99" s="96"/>
      <c r="D99" s="96"/>
      <c r="E99" s="96"/>
      <c r="F99" s="96"/>
      <c r="G99" s="96"/>
      <c r="H99" s="96"/>
      <c r="I99" s="96"/>
      <c r="J99" s="96"/>
      <c r="K99" s="96"/>
      <c r="L99" s="95"/>
      <c r="M99" s="95"/>
      <c r="N99" s="95"/>
      <c r="O99" s="95"/>
      <c r="P99" s="95"/>
      <c r="Q99" s="95"/>
    </row>
    <row r="100" spans="1:17" x14ac:dyDescent="0.25">
      <c r="A100" s="96"/>
      <c r="B100" s="96"/>
      <c r="C100" s="96"/>
      <c r="D100" s="96"/>
      <c r="E100" s="96"/>
      <c r="F100" s="96"/>
      <c r="G100" s="96"/>
      <c r="H100" s="96"/>
      <c r="I100" s="96"/>
      <c r="J100" s="96"/>
      <c r="K100" s="96"/>
      <c r="L100" s="95"/>
      <c r="M100" s="95"/>
      <c r="N100" s="95"/>
      <c r="O100" s="95"/>
      <c r="P100" s="95"/>
      <c r="Q100" s="95"/>
    </row>
    <row r="101" spans="1:17" x14ac:dyDescent="0.25">
      <c r="A101" s="96"/>
      <c r="B101" s="96"/>
      <c r="C101" s="96"/>
      <c r="D101" s="96"/>
      <c r="E101" s="96"/>
      <c r="F101" s="96"/>
      <c r="G101" s="96"/>
      <c r="H101" s="96"/>
      <c r="I101" s="96"/>
      <c r="J101" s="96"/>
      <c r="K101" s="96"/>
      <c r="L101" s="95"/>
      <c r="M101" s="95"/>
      <c r="N101" s="95"/>
      <c r="O101" s="95"/>
      <c r="P101" s="95"/>
      <c r="Q101" s="95"/>
    </row>
    <row r="102" spans="1:17" x14ac:dyDescent="0.25">
      <c r="A102" s="96"/>
      <c r="B102" s="96"/>
      <c r="C102" s="96"/>
      <c r="D102" s="96"/>
      <c r="E102" s="96"/>
      <c r="F102" s="96"/>
      <c r="G102" s="96"/>
      <c r="H102" s="96"/>
      <c r="I102" s="96"/>
      <c r="J102" s="96"/>
      <c r="K102" s="96"/>
      <c r="L102" s="95"/>
      <c r="M102" s="95"/>
      <c r="N102" s="95"/>
      <c r="O102" s="95"/>
      <c r="P102" s="95"/>
      <c r="Q102" s="95"/>
    </row>
    <row r="103" spans="1:17" x14ac:dyDescent="0.25">
      <c r="A103" s="96"/>
      <c r="B103" s="96"/>
      <c r="C103" s="96"/>
      <c r="D103" s="96"/>
      <c r="E103" s="96"/>
      <c r="F103" s="96"/>
      <c r="G103" s="96"/>
      <c r="H103" s="96"/>
      <c r="I103" s="96"/>
      <c r="J103" s="96"/>
      <c r="K103" s="96"/>
      <c r="L103" s="95"/>
      <c r="M103" s="95"/>
      <c r="N103" s="95"/>
      <c r="O103" s="95"/>
      <c r="P103" s="95"/>
      <c r="Q103" s="95"/>
    </row>
    <row r="104" spans="1:17" x14ac:dyDescent="0.25">
      <c r="A104" s="96"/>
      <c r="B104" s="96"/>
      <c r="C104" s="96"/>
      <c r="D104" s="96"/>
      <c r="E104" s="96"/>
      <c r="F104" s="96"/>
      <c r="G104" s="96"/>
      <c r="H104" s="96"/>
      <c r="I104" s="96"/>
      <c r="J104" s="96"/>
      <c r="K104" s="96"/>
      <c r="L104" s="95"/>
      <c r="M104" s="95"/>
      <c r="N104" s="95"/>
      <c r="O104" s="95"/>
      <c r="P104" s="95"/>
      <c r="Q104" s="95"/>
    </row>
    <row r="105" spans="1:17" x14ac:dyDescent="0.25">
      <c r="A105" s="96"/>
      <c r="B105" s="96"/>
      <c r="C105" s="96"/>
      <c r="D105" s="96"/>
      <c r="E105" s="96"/>
      <c r="F105" s="96"/>
      <c r="G105" s="96"/>
      <c r="H105" s="96"/>
      <c r="I105" s="96"/>
      <c r="J105" s="96"/>
      <c r="K105" s="96"/>
      <c r="L105" s="95"/>
      <c r="M105" s="95"/>
      <c r="N105" s="95"/>
      <c r="O105" s="95"/>
      <c r="P105" s="95"/>
      <c r="Q105" s="95"/>
    </row>
    <row r="106" spans="1:17" x14ac:dyDescent="0.25">
      <c r="A106" s="96"/>
      <c r="B106" s="96"/>
      <c r="C106" s="96"/>
      <c r="D106" s="96"/>
      <c r="E106" s="96"/>
      <c r="F106" s="96"/>
      <c r="G106" s="96"/>
      <c r="H106" s="96"/>
      <c r="I106" s="96"/>
      <c r="J106" s="96"/>
      <c r="K106" s="96"/>
      <c r="L106" s="95"/>
      <c r="M106" s="95"/>
      <c r="N106" s="95"/>
      <c r="O106" s="95"/>
      <c r="P106" s="95"/>
      <c r="Q106" s="95"/>
    </row>
    <row r="107" spans="1:17" x14ac:dyDescent="0.25">
      <c r="A107" s="96"/>
      <c r="B107" s="96"/>
      <c r="C107" s="96"/>
      <c r="D107" s="96"/>
      <c r="E107" s="96"/>
      <c r="F107" s="96"/>
      <c r="G107" s="96"/>
      <c r="H107" s="96"/>
      <c r="I107" s="96"/>
      <c r="J107" s="96"/>
      <c r="K107" s="96"/>
      <c r="L107" s="95"/>
      <c r="M107" s="95"/>
      <c r="N107" s="95"/>
      <c r="O107" s="95"/>
      <c r="P107" s="95"/>
      <c r="Q107" s="95"/>
    </row>
  </sheetData>
  <sheetProtection password="C50A" sheet="1" objects="1" scenarios="1" selectLockedCells="1"/>
  <mergeCells count="109">
    <mergeCell ref="B70:F70"/>
    <mergeCell ref="B71:F71"/>
    <mergeCell ref="B72:F72"/>
    <mergeCell ref="B73:F73"/>
    <mergeCell ref="B74:F74"/>
    <mergeCell ref="B75:F75"/>
    <mergeCell ref="L11:P12"/>
    <mergeCell ref="L21:P22"/>
    <mergeCell ref="L33:P34"/>
    <mergeCell ref="L43:P44"/>
    <mergeCell ref="C39:D39"/>
    <mergeCell ref="B68:F68"/>
    <mergeCell ref="G63:K63"/>
    <mergeCell ref="G64:K64"/>
    <mergeCell ref="G65:K65"/>
    <mergeCell ref="G66:K66"/>
    <mergeCell ref="G67:K67"/>
    <mergeCell ref="B66:F66"/>
    <mergeCell ref="B67:F67"/>
    <mergeCell ref="I43:J44"/>
    <mergeCell ref="G68:K68"/>
    <mergeCell ref="A45:F47"/>
    <mergeCell ref="G45:J47"/>
    <mergeCell ref="A48:F61"/>
    <mergeCell ref="A13:J13"/>
    <mergeCell ref="I33:J34"/>
    <mergeCell ref="A23:J23"/>
    <mergeCell ref="A25:J25"/>
    <mergeCell ref="A26:B26"/>
    <mergeCell ref="C26:D26"/>
    <mergeCell ref="E26:F26"/>
    <mergeCell ref="G26:H26"/>
    <mergeCell ref="I26:J26"/>
    <mergeCell ref="A27:B27"/>
    <mergeCell ref="C27:D27"/>
    <mergeCell ref="E27:F27"/>
    <mergeCell ref="G27:H27"/>
    <mergeCell ref="I27:J27"/>
    <mergeCell ref="E14:F14"/>
    <mergeCell ref="B21:B22"/>
    <mergeCell ref="C14:D14"/>
    <mergeCell ref="C17:D17"/>
    <mergeCell ref="E17:F17"/>
    <mergeCell ref="G17:H17"/>
    <mergeCell ref="B33:B34"/>
    <mergeCell ref="A1:J1"/>
    <mergeCell ref="C2:D2"/>
    <mergeCell ref="E2:F2"/>
    <mergeCell ref="G2:H2"/>
    <mergeCell ref="I2:J2"/>
    <mergeCell ref="A5:B5"/>
    <mergeCell ref="C5:D5"/>
    <mergeCell ref="E5:F5"/>
    <mergeCell ref="G5:H5"/>
    <mergeCell ref="I5:J5"/>
    <mergeCell ref="A4:B4"/>
    <mergeCell ref="C4:D4"/>
    <mergeCell ref="E4:F4"/>
    <mergeCell ref="G4:H4"/>
    <mergeCell ref="I4:J4"/>
    <mergeCell ref="A3:J3"/>
    <mergeCell ref="A62:F62"/>
    <mergeCell ref="G62:J62"/>
    <mergeCell ref="B65:F65"/>
    <mergeCell ref="A7:B7"/>
    <mergeCell ref="I29:J29"/>
    <mergeCell ref="A35:J35"/>
    <mergeCell ref="A37:J37"/>
    <mergeCell ref="A38:B38"/>
    <mergeCell ref="C38:D38"/>
    <mergeCell ref="E38:F38"/>
    <mergeCell ref="G38:H38"/>
    <mergeCell ref="I38:J38"/>
    <mergeCell ref="G14:H14"/>
    <mergeCell ref="I14:J14"/>
    <mergeCell ref="B11:B12"/>
    <mergeCell ref="I21:J22"/>
    <mergeCell ref="A15:J15"/>
    <mergeCell ref="A16:B16"/>
    <mergeCell ref="C16:D16"/>
    <mergeCell ref="E16:F16"/>
    <mergeCell ref="G16:H16"/>
    <mergeCell ref="I16:J16"/>
    <mergeCell ref="A17:B17"/>
    <mergeCell ref="I11:J12"/>
    <mergeCell ref="L48:O50"/>
    <mergeCell ref="I17:J17"/>
    <mergeCell ref="A82:C82"/>
    <mergeCell ref="A83:C83"/>
    <mergeCell ref="D83:G83"/>
    <mergeCell ref="A77:C77"/>
    <mergeCell ref="A78:C78"/>
    <mergeCell ref="A79:C79"/>
    <mergeCell ref="A80:C80"/>
    <mergeCell ref="A81:C81"/>
    <mergeCell ref="G69:K69"/>
    <mergeCell ref="G70:K70"/>
    <mergeCell ref="G71:K71"/>
    <mergeCell ref="G72:J72"/>
    <mergeCell ref="G73:J73"/>
    <mergeCell ref="B69:F69"/>
    <mergeCell ref="E39:F39"/>
    <mergeCell ref="A39:B39"/>
    <mergeCell ref="G39:H39"/>
    <mergeCell ref="I39:J39"/>
    <mergeCell ref="B63:F63"/>
    <mergeCell ref="B43:B44"/>
    <mergeCell ref="B64:F64"/>
    <mergeCell ref="G48:J61"/>
  </mergeCells>
  <conditionalFormatting sqref="E78">
    <cfRule type="expression" dxfId="292" priority="42" stopIfTrue="1">
      <formula>($K$5="*")</formula>
    </cfRule>
  </conditionalFormatting>
  <conditionalFormatting sqref="E78:E79">
    <cfRule type="expression" dxfId="291" priority="62" stopIfTrue="1">
      <formula>($I$5="*")</formula>
    </cfRule>
  </conditionalFormatting>
  <conditionalFormatting sqref="E79">
    <cfRule type="expression" dxfId="290" priority="61" stopIfTrue="1">
      <formula>($K$5="*")</formula>
    </cfRule>
  </conditionalFormatting>
  <conditionalFormatting sqref="E80">
    <cfRule type="expression" dxfId="289" priority="60" stopIfTrue="1">
      <formula>($G$6="*")</formula>
    </cfRule>
  </conditionalFormatting>
  <conditionalFormatting sqref="E80">
    <cfRule type="expression" dxfId="288" priority="59" stopIfTrue="1">
      <formula>($H$6="*")</formula>
    </cfRule>
  </conditionalFormatting>
  <conditionalFormatting sqref="E80">
    <cfRule type="expression" dxfId="287" priority="58" stopIfTrue="1">
      <formula>($I$6="*")</formula>
    </cfRule>
  </conditionalFormatting>
  <conditionalFormatting sqref="E80">
    <cfRule type="expression" dxfId="286" priority="57" stopIfTrue="1">
      <formula>($J$6="*")</formula>
    </cfRule>
  </conditionalFormatting>
  <conditionalFormatting sqref="E80">
    <cfRule type="expression" dxfId="285" priority="56" stopIfTrue="1">
      <formula>($K$6="*")</formula>
    </cfRule>
  </conditionalFormatting>
  <conditionalFormatting sqref="E81">
    <cfRule type="expression" dxfId="284" priority="55" stopIfTrue="1">
      <formula>($G$7="*")</formula>
    </cfRule>
  </conditionalFormatting>
  <conditionalFormatting sqref="E81">
    <cfRule type="expression" dxfId="283" priority="54" stopIfTrue="1">
      <formula>($H$7="*")</formula>
    </cfRule>
  </conditionalFormatting>
  <conditionalFormatting sqref="E81">
    <cfRule type="expression" dxfId="282" priority="53" stopIfTrue="1">
      <formula>($K$7="*")</formula>
    </cfRule>
  </conditionalFormatting>
  <conditionalFormatting sqref="D78:D81">
    <cfRule type="expression" dxfId="281" priority="22" stopIfTrue="1">
      <formula>($K$9="*")</formula>
    </cfRule>
  </conditionalFormatting>
  <conditionalFormatting sqref="D78:D81">
    <cfRule type="expression" dxfId="280" priority="26" stopIfTrue="1">
      <formula>($G$9="*")</formula>
    </cfRule>
  </conditionalFormatting>
  <conditionalFormatting sqref="D78:D81">
    <cfRule type="expression" dxfId="279" priority="25" stopIfTrue="1">
      <formula>($H$9="*")</formula>
    </cfRule>
  </conditionalFormatting>
  <conditionalFormatting sqref="D78:D81">
    <cfRule type="expression" dxfId="278" priority="24" stopIfTrue="1">
      <formula>($I$9="*")</formula>
    </cfRule>
  </conditionalFormatting>
  <conditionalFormatting sqref="D78:D81">
    <cfRule type="expression" dxfId="277" priority="23" stopIfTrue="1">
      <formula>($J$9="*")</formula>
    </cfRule>
  </conditionalFormatting>
  <conditionalFormatting sqref="E78:E79">
    <cfRule type="expression" dxfId="276" priority="68" stopIfTrue="1">
      <formula>(#REF!="*")</formula>
    </cfRule>
  </conditionalFormatting>
  <conditionalFormatting sqref="E78:E79">
    <cfRule type="expression" dxfId="275" priority="69" stopIfTrue="1">
      <formula>($G$5="*")</formula>
    </cfRule>
  </conditionalFormatting>
  <conditionalFormatting sqref="E78:E79">
    <cfRule type="expression" dxfId="274" priority="70" stopIfTrue="1">
      <formula>(#REF!="*")</formula>
    </cfRule>
  </conditionalFormatting>
  <conditionalFormatting sqref="E81">
    <cfRule type="expression" dxfId="273" priority="71" stopIfTrue="1">
      <formula>(#REF!="*")</formula>
    </cfRule>
  </conditionalFormatting>
  <conditionalFormatting sqref="E81">
    <cfRule type="expression" dxfId="272" priority="72" stopIfTrue="1">
      <formula>($J$7="*")</formula>
    </cfRule>
  </conditionalFormatting>
  <pageMargins left="0" right="0" top="0.5" bottom="0" header="0.5" footer="0.5"/>
  <pageSetup orientation="portrait" horizontalDpi="4294967292" verticalDpi="4294967292" r:id="rId1"/>
  <headerFooter alignWithMargins="0"/>
  <rowBreaks count="1" manualBreakCount="1">
    <brk id="61"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8673" r:id="rId4" name="Check Box 1">
              <controlPr defaultSize="0" autoFill="0" autoLine="0" autoPict="0">
                <anchor moveWithCells="1">
                  <from>
                    <xdr:col>0</xdr:col>
                    <xdr:colOff>9525</xdr:colOff>
                    <xdr:row>63</xdr:row>
                    <xdr:rowOff>9525</xdr:rowOff>
                  </from>
                  <to>
                    <xdr:col>3</xdr:col>
                    <xdr:colOff>180975</xdr:colOff>
                    <xdr:row>63</xdr:row>
                    <xdr:rowOff>247650</xdr:rowOff>
                  </to>
                </anchor>
              </controlPr>
            </control>
          </mc:Choice>
        </mc:AlternateContent>
        <mc:AlternateContent xmlns:mc="http://schemas.openxmlformats.org/markup-compatibility/2006">
          <mc:Choice Requires="x14">
            <control shapeId="28674" r:id="rId5" name="Check Box 2">
              <controlPr defaultSize="0" autoFill="0" autoLine="0" autoPict="0">
                <anchor moveWithCells="1">
                  <from>
                    <xdr:col>0</xdr:col>
                    <xdr:colOff>9525</xdr:colOff>
                    <xdr:row>64</xdr:row>
                    <xdr:rowOff>19050</xdr:rowOff>
                  </from>
                  <to>
                    <xdr:col>2</xdr:col>
                    <xdr:colOff>142875</xdr:colOff>
                    <xdr:row>64</xdr:row>
                    <xdr:rowOff>257175</xdr:rowOff>
                  </to>
                </anchor>
              </controlPr>
            </control>
          </mc:Choice>
        </mc:AlternateContent>
        <mc:AlternateContent xmlns:mc="http://schemas.openxmlformats.org/markup-compatibility/2006">
          <mc:Choice Requires="x14">
            <control shapeId="28675" r:id="rId6" name="Check Box 3">
              <controlPr defaultSize="0" autoFill="0" autoLine="0" autoPict="0">
                <anchor moveWithCells="1">
                  <from>
                    <xdr:col>0</xdr:col>
                    <xdr:colOff>9525</xdr:colOff>
                    <xdr:row>65</xdr:row>
                    <xdr:rowOff>28575</xdr:rowOff>
                  </from>
                  <to>
                    <xdr:col>2</xdr:col>
                    <xdr:colOff>200025</xdr:colOff>
                    <xdr:row>65</xdr:row>
                    <xdr:rowOff>266700</xdr:rowOff>
                  </to>
                </anchor>
              </controlPr>
            </control>
          </mc:Choice>
        </mc:AlternateContent>
        <mc:AlternateContent xmlns:mc="http://schemas.openxmlformats.org/markup-compatibility/2006">
          <mc:Choice Requires="x14">
            <control shapeId="28676" r:id="rId7" name="Check Box 4">
              <controlPr defaultSize="0" autoFill="0" autoLine="0" autoPict="0">
                <anchor moveWithCells="1">
                  <from>
                    <xdr:col>0</xdr:col>
                    <xdr:colOff>9525</xdr:colOff>
                    <xdr:row>66</xdr:row>
                    <xdr:rowOff>38100</xdr:rowOff>
                  </from>
                  <to>
                    <xdr:col>2</xdr:col>
                    <xdr:colOff>180975</xdr:colOff>
                    <xdr:row>66</xdr:row>
                    <xdr:rowOff>266700</xdr:rowOff>
                  </to>
                </anchor>
              </controlPr>
            </control>
          </mc:Choice>
        </mc:AlternateContent>
        <mc:AlternateContent xmlns:mc="http://schemas.openxmlformats.org/markup-compatibility/2006">
          <mc:Choice Requires="x14">
            <control shapeId="28677" r:id="rId8" name="Check Box 5">
              <controlPr defaultSize="0" autoFill="0" autoLine="0" autoPict="0">
                <anchor moveWithCells="1">
                  <from>
                    <xdr:col>0</xdr:col>
                    <xdr:colOff>9525</xdr:colOff>
                    <xdr:row>67</xdr:row>
                    <xdr:rowOff>38100</xdr:rowOff>
                  </from>
                  <to>
                    <xdr:col>2</xdr:col>
                    <xdr:colOff>161925</xdr:colOff>
                    <xdr:row>68</xdr:row>
                    <xdr:rowOff>9525</xdr:rowOff>
                  </to>
                </anchor>
              </controlPr>
            </control>
          </mc:Choice>
        </mc:AlternateContent>
        <mc:AlternateContent xmlns:mc="http://schemas.openxmlformats.org/markup-compatibility/2006">
          <mc:Choice Requires="x14">
            <control shapeId="28678" r:id="rId9" name="Check Box 6">
              <controlPr defaultSize="0" autoFill="0" autoLine="0" autoPict="0">
                <anchor moveWithCells="1">
                  <from>
                    <xdr:col>0</xdr:col>
                    <xdr:colOff>9525</xdr:colOff>
                    <xdr:row>68</xdr:row>
                    <xdr:rowOff>57150</xdr:rowOff>
                  </from>
                  <to>
                    <xdr:col>2</xdr:col>
                    <xdr:colOff>161925</xdr:colOff>
                    <xdr:row>68</xdr:row>
                    <xdr:rowOff>295275</xdr:rowOff>
                  </to>
                </anchor>
              </controlPr>
            </control>
          </mc:Choice>
        </mc:AlternateContent>
        <mc:AlternateContent xmlns:mc="http://schemas.openxmlformats.org/markup-compatibility/2006">
          <mc:Choice Requires="x14">
            <control shapeId="28679" r:id="rId10" name="Check Box 7">
              <controlPr defaultSize="0" autoFill="0" autoLine="0" autoPict="0">
                <anchor moveWithCells="1">
                  <from>
                    <xdr:col>0</xdr:col>
                    <xdr:colOff>9525</xdr:colOff>
                    <xdr:row>68</xdr:row>
                    <xdr:rowOff>342900</xdr:rowOff>
                  </from>
                  <to>
                    <xdr:col>1</xdr:col>
                    <xdr:colOff>123825</xdr:colOff>
                    <xdr:row>69</xdr:row>
                    <xdr:rowOff>209550</xdr:rowOff>
                  </to>
                </anchor>
              </controlPr>
            </control>
          </mc:Choice>
        </mc:AlternateContent>
        <mc:AlternateContent xmlns:mc="http://schemas.openxmlformats.org/markup-compatibility/2006">
          <mc:Choice Requires="x14">
            <control shapeId="28680" r:id="rId11" name="Check Box 8">
              <controlPr defaultSize="0" autoFill="0" autoLine="0" autoPict="0">
                <anchor moveWithCells="1">
                  <from>
                    <xdr:col>0</xdr:col>
                    <xdr:colOff>9525</xdr:colOff>
                    <xdr:row>69</xdr:row>
                    <xdr:rowOff>257175</xdr:rowOff>
                  </from>
                  <to>
                    <xdr:col>1</xdr:col>
                    <xdr:colOff>104775</xdr:colOff>
                    <xdr:row>70</xdr:row>
                    <xdr:rowOff>209550</xdr:rowOff>
                  </to>
                </anchor>
              </controlPr>
            </control>
          </mc:Choice>
        </mc:AlternateContent>
        <mc:AlternateContent xmlns:mc="http://schemas.openxmlformats.org/markup-compatibility/2006">
          <mc:Choice Requires="x14">
            <control shapeId="28681" r:id="rId12" name="Check Box 9">
              <controlPr defaultSize="0" autoFill="0" autoLine="0" autoPict="0">
                <anchor moveWithCells="1">
                  <from>
                    <xdr:col>0</xdr:col>
                    <xdr:colOff>9525</xdr:colOff>
                    <xdr:row>62</xdr:row>
                    <xdr:rowOff>0</xdr:rowOff>
                  </from>
                  <to>
                    <xdr:col>2</xdr:col>
                    <xdr:colOff>133350</xdr:colOff>
                    <xdr:row>62</xdr:row>
                    <xdr:rowOff>238125</xdr:rowOff>
                  </to>
                </anchor>
              </controlPr>
            </control>
          </mc:Choice>
        </mc:AlternateContent>
        <mc:AlternateContent xmlns:mc="http://schemas.openxmlformats.org/markup-compatibility/2006">
          <mc:Choice Requires="x14">
            <control shapeId="28682" r:id="rId13" name="Check Box 10">
              <controlPr defaultSize="0" autoFill="0" autoLine="0" autoPict="0">
                <anchor moveWithCells="1">
                  <from>
                    <xdr:col>0</xdr:col>
                    <xdr:colOff>9525</xdr:colOff>
                    <xdr:row>70</xdr:row>
                    <xdr:rowOff>266700</xdr:rowOff>
                  </from>
                  <to>
                    <xdr:col>1</xdr:col>
                    <xdr:colOff>104775</xdr:colOff>
                    <xdr:row>71</xdr:row>
                    <xdr:rowOff>219075</xdr:rowOff>
                  </to>
                </anchor>
              </controlPr>
            </control>
          </mc:Choice>
        </mc:AlternateContent>
        <mc:AlternateContent xmlns:mc="http://schemas.openxmlformats.org/markup-compatibility/2006">
          <mc:Choice Requires="x14">
            <control shapeId="28683" r:id="rId14" name="Check Box 11">
              <controlPr defaultSize="0" autoFill="0" autoLine="0" autoPict="0">
                <anchor moveWithCells="1">
                  <from>
                    <xdr:col>0</xdr:col>
                    <xdr:colOff>9525</xdr:colOff>
                    <xdr:row>71</xdr:row>
                    <xdr:rowOff>266700</xdr:rowOff>
                  </from>
                  <to>
                    <xdr:col>0</xdr:col>
                    <xdr:colOff>228600</xdr:colOff>
                    <xdr:row>72</xdr:row>
                    <xdr:rowOff>209550</xdr:rowOff>
                  </to>
                </anchor>
              </controlPr>
            </control>
          </mc:Choice>
        </mc:AlternateContent>
        <mc:AlternateContent xmlns:mc="http://schemas.openxmlformats.org/markup-compatibility/2006">
          <mc:Choice Requires="x14">
            <control shapeId="28684" r:id="rId15" name="Check Box 12">
              <controlPr defaultSize="0" autoFill="0" autoLine="0" autoPict="0">
                <anchor moveWithCells="1">
                  <from>
                    <xdr:col>0</xdr:col>
                    <xdr:colOff>9525</xdr:colOff>
                    <xdr:row>73</xdr:row>
                    <xdr:rowOff>19050</xdr:rowOff>
                  </from>
                  <to>
                    <xdr:col>0</xdr:col>
                    <xdr:colOff>219075</xdr:colOff>
                    <xdr:row>73</xdr:row>
                    <xdr:rowOff>219075</xdr:rowOff>
                  </to>
                </anchor>
              </controlPr>
            </control>
          </mc:Choice>
        </mc:AlternateContent>
        <mc:AlternateContent xmlns:mc="http://schemas.openxmlformats.org/markup-compatibility/2006">
          <mc:Choice Requires="x14">
            <control shapeId="28685" r:id="rId16" name="Check Box 13">
              <controlPr defaultSize="0" autoFill="0" autoLine="0" autoPict="0">
                <anchor moveWithCells="1">
                  <from>
                    <xdr:col>0</xdr:col>
                    <xdr:colOff>38100</xdr:colOff>
                    <xdr:row>5</xdr:row>
                    <xdr:rowOff>247650</xdr:rowOff>
                  </from>
                  <to>
                    <xdr:col>1</xdr:col>
                    <xdr:colOff>952500</xdr:colOff>
                    <xdr:row>5</xdr:row>
                    <xdr:rowOff>1123950</xdr:rowOff>
                  </to>
                </anchor>
              </controlPr>
            </control>
          </mc:Choice>
        </mc:AlternateContent>
        <mc:AlternateContent xmlns:mc="http://schemas.openxmlformats.org/markup-compatibility/2006">
          <mc:Choice Requires="x14">
            <control shapeId="28686" r:id="rId17" name="Check Box 14">
              <controlPr defaultSize="0" autoFill="0" autoLine="0" autoPict="0">
                <anchor moveWithCells="1">
                  <from>
                    <xdr:col>0</xdr:col>
                    <xdr:colOff>38100</xdr:colOff>
                    <xdr:row>7</xdr:row>
                    <xdr:rowOff>323850</xdr:rowOff>
                  </from>
                  <to>
                    <xdr:col>1</xdr:col>
                    <xdr:colOff>952500</xdr:colOff>
                    <xdr:row>7</xdr:row>
                    <xdr:rowOff>619125</xdr:rowOff>
                  </to>
                </anchor>
              </controlPr>
            </control>
          </mc:Choice>
        </mc:AlternateContent>
        <mc:AlternateContent xmlns:mc="http://schemas.openxmlformats.org/markup-compatibility/2006">
          <mc:Choice Requires="x14">
            <control shapeId="28687" r:id="rId18" name="Check Box 15">
              <controlPr defaultSize="0" autoFill="0" autoLine="0" autoPict="0">
                <anchor moveWithCells="1">
                  <from>
                    <xdr:col>0</xdr:col>
                    <xdr:colOff>38100</xdr:colOff>
                    <xdr:row>8</xdr:row>
                    <xdr:rowOff>57150</xdr:rowOff>
                  </from>
                  <to>
                    <xdr:col>1</xdr:col>
                    <xdr:colOff>952500</xdr:colOff>
                    <xdr:row>9</xdr:row>
                    <xdr:rowOff>19050</xdr:rowOff>
                  </to>
                </anchor>
              </controlPr>
            </control>
          </mc:Choice>
        </mc:AlternateContent>
        <mc:AlternateContent xmlns:mc="http://schemas.openxmlformats.org/markup-compatibility/2006">
          <mc:Choice Requires="x14">
            <control shapeId="28688" r:id="rId19" name="Check Box 16">
              <controlPr defaultSize="0" autoFill="0" autoLine="0" autoPict="0">
                <anchor moveWithCells="1">
                  <from>
                    <xdr:col>0</xdr:col>
                    <xdr:colOff>38100</xdr:colOff>
                    <xdr:row>9</xdr:row>
                    <xdr:rowOff>57150</xdr:rowOff>
                  </from>
                  <to>
                    <xdr:col>1</xdr:col>
                    <xdr:colOff>952500</xdr:colOff>
                    <xdr:row>9</xdr:row>
                    <xdr:rowOff>400050</xdr:rowOff>
                  </to>
                </anchor>
              </controlPr>
            </control>
          </mc:Choice>
        </mc:AlternateContent>
        <mc:AlternateContent xmlns:mc="http://schemas.openxmlformats.org/markup-compatibility/2006">
          <mc:Choice Requires="x14">
            <control shapeId="28690" r:id="rId20" name="Check Box 18">
              <controlPr defaultSize="0" autoFill="0" autoLine="0" autoPict="0">
                <anchor moveWithCells="1">
                  <from>
                    <xdr:col>2</xdr:col>
                    <xdr:colOff>38100</xdr:colOff>
                    <xdr:row>5</xdr:row>
                    <xdr:rowOff>571500</xdr:rowOff>
                  </from>
                  <to>
                    <xdr:col>3</xdr:col>
                    <xdr:colOff>952500</xdr:colOff>
                    <xdr:row>5</xdr:row>
                    <xdr:rowOff>866775</xdr:rowOff>
                  </to>
                </anchor>
              </controlPr>
            </control>
          </mc:Choice>
        </mc:AlternateContent>
        <mc:AlternateContent xmlns:mc="http://schemas.openxmlformats.org/markup-compatibility/2006">
          <mc:Choice Requires="x14">
            <control shapeId="28691" r:id="rId21" name="Check Box 19">
              <controlPr defaultSize="0" autoFill="0" autoLine="0" autoPict="0">
                <anchor moveWithCells="1">
                  <from>
                    <xdr:col>2</xdr:col>
                    <xdr:colOff>38100</xdr:colOff>
                    <xdr:row>6</xdr:row>
                    <xdr:rowOff>228600</xdr:rowOff>
                  </from>
                  <to>
                    <xdr:col>3</xdr:col>
                    <xdr:colOff>952500</xdr:colOff>
                    <xdr:row>6</xdr:row>
                    <xdr:rowOff>523875</xdr:rowOff>
                  </to>
                </anchor>
              </controlPr>
            </control>
          </mc:Choice>
        </mc:AlternateContent>
        <mc:AlternateContent xmlns:mc="http://schemas.openxmlformats.org/markup-compatibility/2006">
          <mc:Choice Requires="x14">
            <control shapeId="28692" r:id="rId22" name="Check Box 20">
              <controlPr defaultSize="0" autoFill="0" autoLine="0" autoPict="0">
                <anchor moveWithCells="1">
                  <from>
                    <xdr:col>2</xdr:col>
                    <xdr:colOff>38100</xdr:colOff>
                    <xdr:row>7</xdr:row>
                    <xdr:rowOff>190500</xdr:rowOff>
                  </from>
                  <to>
                    <xdr:col>3</xdr:col>
                    <xdr:colOff>952500</xdr:colOff>
                    <xdr:row>7</xdr:row>
                    <xdr:rowOff>742950</xdr:rowOff>
                  </to>
                </anchor>
              </controlPr>
            </control>
          </mc:Choice>
        </mc:AlternateContent>
        <mc:AlternateContent xmlns:mc="http://schemas.openxmlformats.org/markup-compatibility/2006">
          <mc:Choice Requires="x14">
            <control shapeId="28693" r:id="rId23" name="Check Box 21">
              <controlPr defaultSize="0" autoFill="0" autoLine="0" autoPict="0">
                <anchor moveWithCells="1">
                  <from>
                    <xdr:col>4</xdr:col>
                    <xdr:colOff>38100</xdr:colOff>
                    <xdr:row>5</xdr:row>
                    <xdr:rowOff>38100</xdr:rowOff>
                  </from>
                  <to>
                    <xdr:col>5</xdr:col>
                    <xdr:colOff>952500</xdr:colOff>
                    <xdr:row>6</xdr:row>
                    <xdr:rowOff>19050</xdr:rowOff>
                  </to>
                </anchor>
              </controlPr>
            </control>
          </mc:Choice>
        </mc:AlternateContent>
        <mc:AlternateContent xmlns:mc="http://schemas.openxmlformats.org/markup-compatibility/2006">
          <mc:Choice Requires="x14">
            <control shapeId="28694" r:id="rId24" name="Check Box 22">
              <controlPr defaultSize="0" autoFill="0" autoLine="0" autoPict="0">
                <anchor moveWithCells="1">
                  <from>
                    <xdr:col>4</xdr:col>
                    <xdr:colOff>38100</xdr:colOff>
                    <xdr:row>7</xdr:row>
                    <xdr:rowOff>57150</xdr:rowOff>
                  </from>
                  <to>
                    <xdr:col>5</xdr:col>
                    <xdr:colOff>952500</xdr:colOff>
                    <xdr:row>7</xdr:row>
                    <xdr:rowOff>904875</xdr:rowOff>
                  </to>
                </anchor>
              </controlPr>
            </control>
          </mc:Choice>
        </mc:AlternateContent>
        <mc:AlternateContent xmlns:mc="http://schemas.openxmlformats.org/markup-compatibility/2006">
          <mc:Choice Requires="x14">
            <control shapeId="28695" r:id="rId25" name="Check Box 23">
              <controlPr defaultSize="0" autoFill="0" autoLine="0" autoPict="0">
                <anchor moveWithCells="1">
                  <from>
                    <xdr:col>6</xdr:col>
                    <xdr:colOff>38100</xdr:colOff>
                    <xdr:row>5</xdr:row>
                    <xdr:rowOff>447675</xdr:rowOff>
                  </from>
                  <to>
                    <xdr:col>7</xdr:col>
                    <xdr:colOff>952500</xdr:colOff>
                    <xdr:row>5</xdr:row>
                    <xdr:rowOff>1028700</xdr:rowOff>
                  </to>
                </anchor>
              </controlPr>
            </control>
          </mc:Choice>
        </mc:AlternateContent>
        <mc:AlternateContent xmlns:mc="http://schemas.openxmlformats.org/markup-compatibility/2006">
          <mc:Choice Requires="x14">
            <control shapeId="28696" r:id="rId26" name="Check Box 24">
              <controlPr defaultSize="0" autoFill="0" autoLine="0" autoPict="0">
                <anchor moveWithCells="1">
                  <from>
                    <xdr:col>6</xdr:col>
                    <xdr:colOff>38100</xdr:colOff>
                    <xdr:row>5</xdr:row>
                    <xdr:rowOff>1381125</xdr:rowOff>
                  </from>
                  <to>
                    <xdr:col>7</xdr:col>
                    <xdr:colOff>952500</xdr:colOff>
                    <xdr:row>7</xdr:row>
                    <xdr:rowOff>47625</xdr:rowOff>
                  </to>
                </anchor>
              </controlPr>
            </control>
          </mc:Choice>
        </mc:AlternateContent>
        <mc:AlternateContent xmlns:mc="http://schemas.openxmlformats.org/markup-compatibility/2006">
          <mc:Choice Requires="x14">
            <control shapeId="28697" r:id="rId27" name="Check Box 25">
              <controlPr defaultSize="0" autoFill="0" autoLine="0" autoPict="0">
                <anchor moveWithCells="1">
                  <from>
                    <xdr:col>8</xdr:col>
                    <xdr:colOff>38100</xdr:colOff>
                    <xdr:row>5</xdr:row>
                    <xdr:rowOff>428625</xdr:rowOff>
                  </from>
                  <to>
                    <xdr:col>9</xdr:col>
                    <xdr:colOff>952500</xdr:colOff>
                    <xdr:row>5</xdr:row>
                    <xdr:rowOff>1000125</xdr:rowOff>
                  </to>
                </anchor>
              </controlPr>
            </control>
          </mc:Choice>
        </mc:AlternateContent>
        <mc:AlternateContent xmlns:mc="http://schemas.openxmlformats.org/markup-compatibility/2006">
          <mc:Choice Requires="x14">
            <control shapeId="28698" r:id="rId28" name="Check Box 26">
              <controlPr defaultSize="0" autoFill="0" autoLine="0" autoPict="0">
                <anchor moveWithCells="1">
                  <from>
                    <xdr:col>0</xdr:col>
                    <xdr:colOff>38100</xdr:colOff>
                    <xdr:row>17</xdr:row>
                    <xdr:rowOff>314325</xdr:rowOff>
                  </from>
                  <to>
                    <xdr:col>1</xdr:col>
                    <xdr:colOff>952500</xdr:colOff>
                    <xdr:row>17</xdr:row>
                    <xdr:rowOff>1352550</xdr:rowOff>
                  </to>
                </anchor>
              </controlPr>
            </control>
          </mc:Choice>
        </mc:AlternateContent>
        <mc:AlternateContent xmlns:mc="http://schemas.openxmlformats.org/markup-compatibility/2006">
          <mc:Choice Requires="x14">
            <control shapeId="28699" r:id="rId29" name="Check Box 27">
              <controlPr defaultSize="0" autoFill="0" autoLine="0" autoPict="0">
                <anchor moveWithCells="1">
                  <from>
                    <xdr:col>2</xdr:col>
                    <xdr:colOff>38100</xdr:colOff>
                    <xdr:row>17</xdr:row>
                    <xdr:rowOff>57150</xdr:rowOff>
                  </from>
                  <to>
                    <xdr:col>3</xdr:col>
                    <xdr:colOff>952500</xdr:colOff>
                    <xdr:row>17</xdr:row>
                    <xdr:rowOff>1562100</xdr:rowOff>
                  </to>
                </anchor>
              </controlPr>
            </control>
          </mc:Choice>
        </mc:AlternateContent>
        <mc:AlternateContent xmlns:mc="http://schemas.openxmlformats.org/markup-compatibility/2006">
          <mc:Choice Requires="x14">
            <control shapeId="28700" r:id="rId30" name="Check Box 28">
              <controlPr defaultSize="0" autoFill="0" autoLine="0" autoPict="0">
                <anchor moveWithCells="1">
                  <from>
                    <xdr:col>4</xdr:col>
                    <xdr:colOff>38100</xdr:colOff>
                    <xdr:row>17</xdr:row>
                    <xdr:rowOff>295275</xdr:rowOff>
                  </from>
                  <to>
                    <xdr:col>5</xdr:col>
                    <xdr:colOff>952500</xdr:colOff>
                    <xdr:row>17</xdr:row>
                    <xdr:rowOff>1333500</xdr:rowOff>
                  </to>
                </anchor>
              </controlPr>
            </control>
          </mc:Choice>
        </mc:AlternateContent>
        <mc:AlternateContent xmlns:mc="http://schemas.openxmlformats.org/markup-compatibility/2006">
          <mc:Choice Requires="x14">
            <control shapeId="28701" r:id="rId31" name="Check Box 29">
              <controlPr defaultSize="0" autoFill="0" autoLine="0" autoPict="0">
                <anchor moveWithCells="1">
                  <from>
                    <xdr:col>6</xdr:col>
                    <xdr:colOff>38100</xdr:colOff>
                    <xdr:row>17</xdr:row>
                    <xdr:rowOff>552450</xdr:rowOff>
                  </from>
                  <to>
                    <xdr:col>7</xdr:col>
                    <xdr:colOff>952500</xdr:colOff>
                    <xdr:row>17</xdr:row>
                    <xdr:rowOff>1114425</xdr:rowOff>
                  </to>
                </anchor>
              </controlPr>
            </control>
          </mc:Choice>
        </mc:AlternateContent>
        <mc:AlternateContent xmlns:mc="http://schemas.openxmlformats.org/markup-compatibility/2006">
          <mc:Choice Requires="x14">
            <control shapeId="28702" r:id="rId32" name="Check Box 30">
              <controlPr defaultSize="0" autoFill="0" autoLine="0" autoPict="0">
                <anchor moveWithCells="1">
                  <from>
                    <xdr:col>6</xdr:col>
                    <xdr:colOff>38100</xdr:colOff>
                    <xdr:row>18</xdr:row>
                    <xdr:rowOff>28575</xdr:rowOff>
                  </from>
                  <to>
                    <xdr:col>7</xdr:col>
                    <xdr:colOff>952500</xdr:colOff>
                    <xdr:row>19</xdr:row>
                    <xdr:rowOff>0</xdr:rowOff>
                  </to>
                </anchor>
              </controlPr>
            </control>
          </mc:Choice>
        </mc:AlternateContent>
        <mc:AlternateContent xmlns:mc="http://schemas.openxmlformats.org/markup-compatibility/2006">
          <mc:Choice Requires="x14">
            <control shapeId="28703" r:id="rId33" name="Check Box 31">
              <controlPr defaultSize="0" autoFill="0" autoLine="0" autoPict="0">
                <anchor moveWithCells="1">
                  <from>
                    <xdr:col>8</xdr:col>
                    <xdr:colOff>38100</xdr:colOff>
                    <xdr:row>17</xdr:row>
                    <xdr:rowOff>342900</xdr:rowOff>
                  </from>
                  <to>
                    <xdr:col>9</xdr:col>
                    <xdr:colOff>952500</xdr:colOff>
                    <xdr:row>17</xdr:row>
                    <xdr:rowOff>1314450</xdr:rowOff>
                  </to>
                </anchor>
              </controlPr>
            </control>
          </mc:Choice>
        </mc:AlternateContent>
        <mc:AlternateContent xmlns:mc="http://schemas.openxmlformats.org/markup-compatibility/2006">
          <mc:Choice Requires="x14">
            <control shapeId="28704" r:id="rId34" name="Check Box 32">
              <controlPr defaultSize="0" autoFill="0" autoLine="0" autoPict="0">
                <anchor moveWithCells="1">
                  <from>
                    <xdr:col>0</xdr:col>
                    <xdr:colOff>38100</xdr:colOff>
                    <xdr:row>27</xdr:row>
                    <xdr:rowOff>295275</xdr:rowOff>
                  </from>
                  <to>
                    <xdr:col>1</xdr:col>
                    <xdr:colOff>952500</xdr:colOff>
                    <xdr:row>27</xdr:row>
                    <xdr:rowOff>857250</xdr:rowOff>
                  </to>
                </anchor>
              </controlPr>
            </control>
          </mc:Choice>
        </mc:AlternateContent>
        <mc:AlternateContent xmlns:mc="http://schemas.openxmlformats.org/markup-compatibility/2006">
          <mc:Choice Requires="x14">
            <control shapeId="28705" r:id="rId35" name="Check Box 33">
              <controlPr defaultSize="0" autoFill="0" autoLine="0" autoPict="0">
                <anchor moveWithCells="1">
                  <from>
                    <xdr:col>0</xdr:col>
                    <xdr:colOff>38100</xdr:colOff>
                    <xdr:row>28</xdr:row>
                    <xdr:rowOff>161925</xdr:rowOff>
                  </from>
                  <to>
                    <xdr:col>1</xdr:col>
                    <xdr:colOff>952500</xdr:colOff>
                    <xdr:row>28</xdr:row>
                    <xdr:rowOff>771525</xdr:rowOff>
                  </to>
                </anchor>
              </controlPr>
            </control>
          </mc:Choice>
        </mc:AlternateContent>
        <mc:AlternateContent xmlns:mc="http://schemas.openxmlformats.org/markup-compatibility/2006">
          <mc:Choice Requires="x14">
            <control shapeId="28706" r:id="rId36" name="Check Box 34">
              <controlPr defaultSize="0" autoFill="0" autoLine="0" autoPict="0">
                <anchor moveWithCells="1">
                  <from>
                    <xdr:col>2</xdr:col>
                    <xdr:colOff>38100</xdr:colOff>
                    <xdr:row>26</xdr:row>
                    <xdr:rowOff>447675</xdr:rowOff>
                  </from>
                  <to>
                    <xdr:col>3</xdr:col>
                    <xdr:colOff>952500</xdr:colOff>
                    <xdr:row>28</xdr:row>
                    <xdr:rowOff>19050</xdr:rowOff>
                  </to>
                </anchor>
              </controlPr>
            </control>
          </mc:Choice>
        </mc:AlternateContent>
        <mc:AlternateContent xmlns:mc="http://schemas.openxmlformats.org/markup-compatibility/2006">
          <mc:Choice Requires="x14">
            <control shapeId="28707" r:id="rId37" name="Check Box 35">
              <controlPr defaultSize="0" autoFill="0" autoLine="0" autoPict="0">
                <anchor moveWithCells="1">
                  <from>
                    <xdr:col>2</xdr:col>
                    <xdr:colOff>38100</xdr:colOff>
                    <xdr:row>28</xdr:row>
                    <xdr:rowOff>38100</xdr:rowOff>
                  </from>
                  <to>
                    <xdr:col>3</xdr:col>
                    <xdr:colOff>952500</xdr:colOff>
                    <xdr:row>28</xdr:row>
                    <xdr:rowOff>923925</xdr:rowOff>
                  </to>
                </anchor>
              </controlPr>
            </control>
          </mc:Choice>
        </mc:AlternateContent>
        <mc:AlternateContent xmlns:mc="http://schemas.openxmlformats.org/markup-compatibility/2006">
          <mc:Choice Requires="x14">
            <control shapeId="28708" r:id="rId38" name="Check Box 36">
              <controlPr defaultSize="0" autoFill="0" autoLine="0" autoPict="0">
                <anchor moveWithCells="1">
                  <from>
                    <xdr:col>2</xdr:col>
                    <xdr:colOff>38100</xdr:colOff>
                    <xdr:row>29</xdr:row>
                    <xdr:rowOff>57150</xdr:rowOff>
                  </from>
                  <to>
                    <xdr:col>3</xdr:col>
                    <xdr:colOff>952500</xdr:colOff>
                    <xdr:row>29</xdr:row>
                    <xdr:rowOff>923925</xdr:rowOff>
                  </to>
                </anchor>
              </controlPr>
            </control>
          </mc:Choice>
        </mc:AlternateContent>
        <mc:AlternateContent xmlns:mc="http://schemas.openxmlformats.org/markup-compatibility/2006">
          <mc:Choice Requires="x14">
            <control shapeId="28709" r:id="rId39" name="Check Box 37">
              <controlPr defaultSize="0" autoFill="0" autoLine="0" autoPict="0">
                <anchor moveWithCells="1">
                  <from>
                    <xdr:col>4</xdr:col>
                    <xdr:colOff>38100</xdr:colOff>
                    <xdr:row>27</xdr:row>
                    <xdr:rowOff>304800</xdr:rowOff>
                  </from>
                  <to>
                    <xdr:col>5</xdr:col>
                    <xdr:colOff>952500</xdr:colOff>
                    <xdr:row>27</xdr:row>
                    <xdr:rowOff>923925</xdr:rowOff>
                  </to>
                </anchor>
              </controlPr>
            </control>
          </mc:Choice>
        </mc:AlternateContent>
        <mc:AlternateContent xmlns:mc="http://schemas.openxmlformats.org/markup-compatibility/2006">
          <mc:Choice Requires="x14">
            <control shapeId="28710" r:id="rId40" name="Check Box 38">
              <controlPr defaultSize="0" autoFill="0" autoLine="0" autoPict="0">
                <anchor moveWithCells="1">
                  <from>
                    <xdr:col>4</xdr:col>
                    <xdr:colOff>38100</xdr:colOff>
                    <xdr:row>28</xdr:row>
                    <xdr:rowOff>285750</xdr:rowOff>
                  </from>
                  <to>
                    <xdr:col>5</xdr:col>
                    <xdr:colOff>952500</xdr:colOff>
                    <xdr:row>28</xdr:row>
                    <xdr:rowOff>695325</xdr:rowOff>
                  </to>
                </anchor>
              </controlPr>
            </control>
          </mc:Choice>
        </mc:AlternateContent>
        <mc:AlternateContent xmlns:mc="http://schemas.openxmlformats.org/markup-compatibility/2006">
          <mc:Choice Requires="x14">
            <control shapeId="28711" r:id="rId41" name="Check Box 39">
              <controlPr defaultSize="0" autoFill="0" autoLine="0" autoPict="0">
                <anchor moveWithCells="1">
                  <from>
                    <xdr:col>4</xdr:col>
                    <xdr:colOff>38100</xdr:colOff>
                    <xdr:row>29</xdr:row>
                    <xdr:rowOff>133350</xdr:rowOff>
                  </from>
                  <to>
                    <xdr:col>5</xdr:col>
                    <xdr:colOff>952500</xdr:colOff>
                    <xdr:row>29</xdr:row>
                    <xdr:rowOff>828675</xdr:rowOff>
                  </to>
                </anchor>
              </controlPr>
            </control>
          </mc:Choice>
        </mc:AlternateContent>
        <mc:AlternateContent xmlns:mc="http://schemas.openxmlformats.org/markup-compatibility/2006">
          <mc:Choice Requires="x14">
            <control shapeId="28712" r:id="rId42" name="Check Box 40">
              <controlPr defaultSize="0" autoFill="0" autoLine="0" autoPict="0">
                <anchor moveWithCells="1">
                  <from>
                    <xdr:col>4</xdr:col>
                    <xdr:colOff>38100</xdr:colOff>
                    <xdr:row>30</xdr:row>
                    <xdr:rowOff>0</xdr:rowOff>
                  </from>
                  <to>
                    <xdr:col>5</xdr:col>
                    <xdr:colOff>952500</xdr:colOff>
                    <xdr:row>31</xdr:row>
                    <xdr:rowOff>38100</xdr:rowOff>
                  </to>
                </anchor>
              </controlPr>
            </control>
          </mc:Choice>
        </mc:AlternateContent>
        <mc:AlternateContent xmlns:mc="http://schemas.openxmlformats.org/markup-compatibility/2006">
          <mc:Choice Requires="x14">
            <control shapeId="28714" r:id="rId43" name="Check Box 42">
              <controlPr defaultSize="0" autoFill="0" autoLine="0" autoPict="0">
                <anchor moveWithCells="1">
                  <from>
                    <xdr:col>6</xdr:col>
                    <xdr:colOff>38100</xdr:colOff>
                    <xdr:row>27</xdr:row>
                    <xdr:rowOff>238125</xdr:rowOff>
                  </from>
                  <to>
                    <xdr:col>7</xdr:col>
                    <xdr:colOff>952500</xdr:colOff>
                    <xdr:row>27</xdr:row>
                    <xdr:rowOff>933450</xdr:rowOff>
                  </to>
                </anchor>
              </controlPr>
            </control>
          </mc:Choice>
        </mc:AlternateContent>
        <mc:AlternateContent xmlns:mc="http://schemas.openxmlformats.org/markup-compatibility/2006">
          <mc:Choice Requires="x14">
            <control shapeId="28715" r:id="rId44" name="Check Box 43">
              <controlPr defaultSize="0" autoFill="0" autoLine="0" autoPict="0">
                <anchor moveWithCells="1">
                  <from>
                    <xdr:col>6</xdr:col>
                    <xdr:colOff>38100</xdr:colOff>
                    <xdr:row>28</xdr:row>
                    <xdr:rowOff>228600</xdr:rowOff>
                  </from>
                  <to>
                    <xdr:col>7</xdr:col>
                    <xdr:colOff>952500</xdr:colOff>
                    <xdr:row>28</xdr:row>
                    <xdr:rowOff>790575</xdr:rowOff>
                  </to>
                </anchor>
              </controlPr>
            </control>
          </mc:Choice>
        </mc:AlternateContent>
        <mc:AlternateContent xmlns:mc="http://schemas.openxmlformats.org/markup-compatibility/2006">
          <mc:Choice Requires="x14">
            <control shapeId="28716" r:id="rId45" name="Check Box 44">
              <controlPr defaultSize="0" autoFill="0" autoLine="0" autoPict="0">
                <anchor moveWithCells="1">
                  <from>
                    <xdr:col>8</xdr:col>
                    <xdr:colOff>38100</xdr:colOff>
                    <xdr:row>27</xdr:row>
                    <xdr:rowOff>152400</xdr:rowOff>
                  </from>
                  <to>
                    <xdr:col>9</xdr:col>
                    <xdr:colOff>952500</xdr:colOff>
                    <xdr:row>27</xdr:row>
                    <xdr:rowOff>1038225</xdr:rowOff>
                  </to>
                </anchor>
              </controlPr>
            </control>
          </mc:Choice>
        </mc:AlternateContent>
        <mc:AlternateContent xmlns:mc="http://schemas.openxmlformats.org/markup-compatibility/2006">
          <mc:Choice Requires="x14">
            <control shapeId="28717" r:id="rId46" name="Check Box 45">
              <controlPr defaultSize="0" autoFill="0" autoLine="0" autoPict="0">
                <anchor moveWithCells="1">
                  <from>
                    <xdr:col>8</xdr:col>
                    <xdr:colOff>38100</xdr:colOff>
                    <xdr:row>29</xdr:row>
                    <xdr:rowOff>219075</xdr:rowOff>
                  </from>
                  <to>
                    <xdr:col>9</xdr:col>
                    <xdr:colOff>952500</xdr:colOff>
                    <xdr:row>29</xdr:row>
                    <xdr:rowOff>800100</xdr:rowOff>
                  </to>
                </anchor>
              </controlPr>
            </control>
          </mc:Choice>
        </mc:AlternateContent>
        <mc:AlternateContent xmlns:mc="http://schemas.openxmlformats.org/markup-compatibility/2006">
          <mc:Choice Requires="x14">
            <control shapeId="28718" r:id="rId47" name="Check Box 46">
              <controlPr defaultSize="0" autoFill="0" autoLine="0" autoPict="0">
                <anchor moveWithCells="1">
                  <from>
                    <xdr:col>0</xdr:col>
                    <xdr:colOff>38100</xdr:colOff>
                    <xdr:row>39</xdr:row>
                    <xdr:rowOff>304800</xdr:rowOff>
                  </from>
                  <to>
                    <xdr:col>1</xdr:col>
                    <xdr:colOff>952500</xdr:colOff>
                    <xdr:row>39</xdr:row>
                    <xdr:rowOff>723900</xdr:rowOff>
                  </to>
                </anchor>
              </controlPr>
            </control>
          </mc:Choice>
        </mc:AlternateContent>
        <mc:AlternateContent xmlns:mc="http://schemas.openxmlformats.org/markup-compatibility/2006">
          <mc:Choice Requires="x14">
            <control shapeId="28719" r:id="rId48" name="Check Box 47">
              <controlPr defaultSize="0" autoFill="0" autoLine="0" autoPict="0">
                <anchor moveWithCells="1">
                  <from>
                    <xdr:col>0</xdr:col>
                    <xdr:colOff>38100</xdr:colOff>
                    <xdr:row>40</xdr:row>
                    <xdr:rowOff>47625</xdr:rowOff>
                  </from>
                  <to>
                    <xdr:col>1</xdr:col>
                    <xdr:colOff>952500</xdr:colOff>
                    <xdr:row>40</xdr:row>
                    <xdr:rowOff>923925</xdr:rowOff>
                  </to>
                </anchor>
              </controlPr>
            </control>
          </mc:Choice>
        </mc:AlternateContent>
        <mc:AlternateContent xmlns:mc="http://schemas.openxmlformats.org/markup-compatibility/2006">
          <mc:Choice Requires="x14">
            <control shapeId="28720" r:id="rId49" name="Check Box 48">
              <controlPr defaultSize="0" autoFill="0" autoLine="0" autoPict="0">
                <anchor moveWithCells="1">
                  <from>
                    <xdr:col>2</xdr:col>
                    <xdr:colOff>38100</xdr:colOff>
                    <xdr:row>39</xdr:row>
                    <xdr:rowOff>28575</xdr:rowOff>
                  </from>
                  <to>
                    <xdr:col>3</xdr:col>
                    <xdr:colOff>952500</xdr:colOff>
                    <xdr:row>39</xdr:row>
                    <xdr:rowOff>962025</xdr:rowOff>
                  </to>
                </anchor>
              </controlPr>
            </control>
          </mc:Choice>
        </mc:AlternateContent>
        <mc:AlternateContent xmlns:mc="http://schemas.openxmlformats.org/markup-compatibility/2006">
          <mc:Choice Requires="x14">
            <control shapeId="28721" r:id="rId50" name="Check Box 49">
              <controlPr defaultSize="0" autoFill="0" autoLine="0" autoPict="0">
                <anchor moveWithCells="1">
                  <from>
                    <xdr:col>4</xdr:col>
                    <xdr:colOff>38100</xdr:colOff>
                    <xdr:row>39</xdr:row>
                    <xdr:rowOff>85725</xdr:rowOff>
                  </from>
                  <to>
                    <xdr:col>5</xdr:col>
                    <xdr:colOff>952500</xdr:colOff>
                    <xdr:row>39</xdr:row>
                    <xdr:rowOff>962025</xdr:rowOff>
                  </to>
                </anchor>
              </controlPr>
            </control>
          </mc:Choice>
        </mc:AlternateContent>
        <mc:AlternateContent xmlns:mc="http://schemas.openxmlformats.org/markup-compatibility/2006">
          <mc:Choice Requires="x14">
            <control shapeId="28722" r:id="rId51" name="Check Box 50">
              <controlPr defaultSize="0" autoFill="0" autoLine="0" autoPict="0">
                <anchor moveWithCells="1">
                  <from>
                    <xdr:col>4</xdr:col>
                    <xdr:colOff>38100</xdr:colOff>
                    <xdr:row>40</xdr:row>
                    <xdr:rowOff>161925</xdr:rowOff>
                  </from>
                  <to>
                    <xdr:col>5</xdr:col>
                    <xdr:colOff>952500</xdr:colOff>
                    <xdr:row>40</xdr:row>
                    <xdr:rowOff>790575</xdr:rowOff>
                  </to>
                </anchor>
              </controlPr>
            </control>
          </mc:Choice>
        </mc:AlternateContent>
        <mc:AlternateContent xmlns:mc="http://schemas.openxmlformats.org/markup-compatibility/2006">
          <mc:Choice Requires="x14">
            <control shapeId="28723" r:id="rId52" name="Check Box 51">
              <controlPr defaultSize="0" autoFill="0" autoLine="0" autoPict="0">
                <anchor moveWithCells="1">
                  <from>
                    <xdr:col>6</xdr:col>
                    <xdr:colOff>38100</xdr:colOff>
                    <xdr:row>39</xdr:row>
                    <xdr:rowOff>342900</xdr:rowOff>
                  </from>
                  <to>
                    <xdr:col>7</xdr:col>
                    <xdr:colOff>952500</xdr:colOff>
                    <xdr:row>39</xdr:row>
                    <xdr:rowOff>695325</xdr:rowOff>
                  </to>
                </anchor>
              </controlPr>
            </control>
          </mc:Choice>
        </mc:AlternateContent>
        <mc:AlternateContent xmlns:mc="http://schemas.openxmlformats.org/markup-compatibility/2006">
          <mc:Choice Requires="x14">
            <control shapeId="28724" r:id="rId53" name="Check Box 52">
              <controlPr defaultSize="0" autoFill="0" autoLine="0" autoPict="0">
                <anchor moveWithCells="1">
                  <from>
                    <xdr:col>6</xdr:col>
                    <xdr:colOff>38100</xdr:colOff>
                    <xdr:row>40</xdr:row>
                    <xdr:rowOff>171450</xdr:rowOff>
                  </from>
                  <to>
                    <xdr:col>7</xdr:col>
                    <xdr:colOff>952500</xdr:colOff>
                    <xdr:row>40</xdr:row>
                    <xdr:rowOff>742950</xdr:rowOff>
                  </to>
                </anchor>
              </controlPr>
            </control>
          </mc:Choice>
        </mc:AlternateContent>
        <mc:AlternateContent xmlns:mc="http://schemas.openxmlformats.org/markup-compatibility/2006">
          <mc:Choice Requires="x14">
            <control shapeId="28725" r:id="rId54" name="Check Box 53">
              <controlPr defaultSize="0" autoFill="0" autoLine="0" autoPict="0">
                <anchor moveWithCells="1">
                  <from>
                    <xdr:col>8</xdr:col>
                    <xdr:colOff>38100</xdr:colOff>
                    <xdr:row>39</xdr:row>
                    <xdr:rowOff>123825</xdr:rowOff>
                  </from>
                  <to>
                    <xdr:col>9</xdr:col>
                    <xdr:colOff>952500</xdr:colOff>
                    <xdr:row>39</xdr:row>
                    <xdr:rowOff>847725</xdr:rowOff>
                  </to>
                </anchor>
              </controlPr>
            </control>
          </mc:Choice>
        </mc:AlternateContent>
        <mc:AlternateContent xmlns:mc="http://schemas.openxmlformats.org/markup-compatibility/2006">
          <mc:Choice Requires="x14">
            <control shapeId="28726" r:id="rId55" name="Check Box 54">
              <controlPr defaultSize="0" autoFill="0" autoLine="0" autoPict="0">
                <anchor moveWithCells="1">
                  <from>
                    <xdr:col>8</xdr:col>
                    <xdr:colOff>38100</xdr:colOff>
                    <xdr:row>40</xdr:row>
                    <xdr:rowOff>38100</xdr:rowOff>
                  </from>
                  <to>
                    <xdr:col>9</xdr:col>
                    <xdr:colOff>952500</xdr:colOff>
                    <xdr:row>41</xdr:row>
                    <xdr:rowOff>9525</xdr:rowOff>
                  </to>
                </anchor>
              </controlPr>
            </control>
          </mc:Choice>
        </mc:AlternateContent>
        <mc:AlternateContent xmlns:mc="http://schemas.openxmlformats.org/markup-compatibility/2006">
          <mc:Choice Requires="x14">
            <control shapeId="28727" r:id="rId56" name="Check Box 55">
              <controlPr defaultSize="0" autoFill="0" autoLine="0" autoPict="0">
                <anchor moveWithCells="1">
                  <from>
                    <xdr:col>8</xdr:col>
                    <xdr:colOff>28575</xdr:colOff>
                    <xdr:row>9</xdr:row>
                    <xdr:rowOff>0</xdr:rowOff>
                  </from>
                  <to>
                    <xdr:col>9</xdr:col>
                    <xdr:colOff>971550</xdr:colOff>
                    <xdr:row>9</xdr:row>
                    <xdr:rowOff>400050</xdr:rowOff>
                  </to>
                </anchor>
              </controlPr>
            </control>
          </mc:Choice>
        </mc:AlternateContent>
        <mc:AlternateContent xmlns:mc="http://schemas.openxmlformats.org/markup-compatibility/2006">
          <mc:Choice Requires="x14">
            <control shapeId="28728" r:id="rId57" name="Check Box 56">
              <controlPr defaultSize="0" autoFill="0" autoLine="0" autoPict="0">
                <anchor moveWithCells="1">
                  <from>
                    <xdr:col>8</xdr:col>
                    <xdr:colOff>28575</xdr:colOff>
                    <xdr:row>19</xdr:row>
                    <xdr:rowOff>0</xdr:rowOff>
                  </from>
                  <to>
                    <xdr:col>9</xdr:col>
                    <xdr:colOff>971550</xdr:colOff>
                    <xdr:row>19</xdr:row>
                    <xdr:rowOff>409575</xdr:rowOff>
                  </to>
                </anchor>
              </controlPr>
            </control>
          </mc:Choice>
        </mc:AlternateContent>
        <mc:AlternateContent xmlns:mc="http://schemas.openxmlformats.org/markup-compatibility/2006">
          <mc:Choice Requires="x14">
            <control shapeId="28729" r:id="rId58" name="Check Box 57">
              <controlPr defaultSize="0" autoFill="0" autoLine="0" autoPict="0">
                <anchor moveWithCells="1">
                  <from>
                    <xdr:col>8</xdr:col>
                    <xdr:colOff>28575</xdr:colOff>
                    <xdr:row>31</xdr:row>
                    <xdr:rowOff>0</xdr:rowOff>
                  </from>
                  <to>
                    <xdr:col>9</xdr:col>
                    <xdr:colOff>971550</xdr:colOff>
                    <xdr:row>31</xdr:row>
                    <xdr:rowOff>400050</xdr:rowOff>
                  </to>
                </anchor>
              </controlPr>
            </control>
          </mc:Choice>
        </mc:AlternateContent>
        <mc:AlternateContent xmlns:mc="http://schemas.openxmlformats.org/markup-compatibility/2006">
          <mc:Choice Requires="x14">
            <control shapeId="28730" r:id="rId59" name="Check Box 58">
              <controlPr defaultSize="0" autoFill="0" autoLine="0" autoPict="0">
                <anchor moveWithCells="1">
                  <from>
                    <xdr:col>8</xdr:col>
                    <xdr:colOff>28575</xdr:colOff>
                    <xdr:row>41</xdr:row>
                    <xdr:rowOff>0</xdr:rowOff>
                  </from>
                  <to>
                    <xdr:col>9</xdr:col>
                    <xdr:colOff>971550</xdr:colOff>
                    <xdr:row>41</xdr:row>
                    <xdr:rowOff>400050</xdr:rowOff>
                  </to>
                </anchor>
              </controlPr>
            </control>
          </mc:Choice>
        </mc:AlternateContent>
        <mc:AlternateContent xmlns:mc="http://schemas.openxmlformats.org/markup-compatibility/2006">
          <mc:Choice Requires="x14">
            <control shapeId="28731" r:id="rId60" name="Check Box 59">
              <controlPr defaultSize="0" autoFill="0" autoLine="0" autoPict="0">
                <anchor moveWithCells="1">
                  <from>
                    <xdr:col>0</xdr:col>
                    <xdr:colOff>28575</xdr:colOff>
                    <xdr:row>9</xdr:row>
                    <xdr:rowOff>400050</xdr:rowOff>
                  </from>
                  <to>
                    <xdr:col>1</xdr:col>
                    <xdr:colOff>971550</xdr:colOff>
                    <xdr:row>11</xdr:row>
                    <xdr:rowOff>161925</xdr:rowOff>
                  </to>
                </anchor>
              </controlPr>
            </control>
          </mc:Choice>
        </mc:AlternateContent>
        <mc:AlternateContent xmlns:mc="http://schemas.openxmlformats.org/markup-compatibility/2006">
          <mc:Choice Requires="x14">
            <control shapeId="28732" r:id="rId61" name="Check Box 60">
              <controlPr defaultSize="0" autoFill="0" autoLine="0" autoPict="0">
                <anchor moveWithCells="1">
                  <from>
                    <xdr:col>0</xdr:col>
                    <xdr:colOff>28575</xdr:colOff>
                    <xdr:row>19</xdr:row>
                    <xdr:rowOff>400050</xdr:rowOff>
                  </from>
                  <to>
                    <xdr:col>1</xdr:col>
                    <xdr:colOff>971550</xdr:colOff>
                    <xdr:row>21</xdr:row>
                    <xdr:rowOff>161925</xdr:rowOff>
                  </to>
                </anchor>
              </controlPr>
            </control>
          </mc:Choice>
        </mc:AlternateContent>
        <mc:AlternateContent xmlns:mc="http://schemas.openxmlformats.org/markup-compatibility/2006">
          <mc:Choice Requires="x14">
            <control shapeId="28733" r:id="rId62" name="Check Box 61">
              <controlPr defaultSize="0" autoFill="0" autoLine="0" autoPict="0">
                <anchor moveWithCells="1">
                  <from>
                    <xdr:col>0</xdr:col>
                    <xdr:colOff>28575</xdr:colOff>
                    <xdr:row>31</xdr:row>
                    <xdr:rowOff>400050</xdr:rowOff>
                  </from>
                  <to>
                    <xdr:col>1</xdr:col>
                    <xdr:colOff>971550</xdr:colOff>
                    <xdr:row>33</xdr:row>
                    <xdr:rowOff>161925</xdr:rowOff>
                  </to>
                </anchor>
              </controlPr>
            </control>
          </mc:Choice>
        </mc:AlternateContent>
        <mc:AlternateContent xmlns:mc="http://schemas.openxmlformats.org/markup-compatibility/2006">
          <mc:Choice Requires="x14">
            <control shapeId="28734" r:id="rId63" name="Check Box 62">
              <controlPr defaultSize="0" autoFill="0" autoLine="0" autoPict="0">
                <anchor moveWithCells="1">
                  <from>
                    <xdr:col>0</xdr:col>
                    <xdr:colOff>28575</xdr:colOff>
                    <xdr:row>41</xdr:row>
                    <xdr:rowOff>400050</xdr:rowOff>
                  </from>
                  <to>
                    <xdr:col>1</xdr:col>
                    <xdr:colOff>971550</xdr:colOff>
                    <xdr:row>43</xdr:row>
                    <xdr:rowOff>161925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 id="{CE114332-08DC-494D-93F9-AD0BE148BB7E}">
            <xm:f>OR($I$11="No Score",$I$11=definitions!$B$13)</xm:f>
            <x14:dxf>
              <fill>
                <gradientFill degree="270">
                  <stop position="0">
                    <color theme="0"/>
                  </stop>
                  <stop position="1">
                    <color rgb="FFFF0000"/>
                  </stop>
                </gradientFill>
              </fill>
            </x14:dxf>
          </x14:cfRule>
          <x14:cfRule type="expression" priority="11" id="{A57FDF5D-DADB-434D-AF19-E6836FC99DC9}">
            <xm:f>definitions!$B$40=TRUE</xm:f>
            <x14:dxf>
              <fill>
                <gradientFill degree="270">
                  <stop position="0">
                    <color theme="0"/>
                  </stop>
                  <stop position="1">
                    <color rgb="FFFFFF00"/>
                  </stop>
                </gradientFill>
              </fill>
            </x14:dxf>
          </x14:cfRule>
          <xm:sqref>L11:P12</xm:sqref>
        </x14:conditionalFormatting>
        <x14:conditionalFormatting xmlns:xm="http://schemas.microsoft.com/office/excel/2006/main">
          <x14:cfRule type="expression" priority="8" id="{C13EBEF4-1429-436D-894E-AECA84EC1588}">
            <xm:f>OR($I$21="No Score",$I$21=definitions!$B$13)</xm:f>
            <x14:dxf>
              <fill>
                <gradientFill degree="270">
                  <stop position="0">
                    <color theme="0"/>
                  </stop>
                  <stop position="1">
                    <color rgb="FFFF0000"/>
                  </stop>
                </gradientFill>
              </fill>
            </x14:dxf>
          </x14:cfRule>
          <x14:cfRule type="expression" priority="9" id="{EE3D6E29-3E8D-4B30-8943-92DFF6CEC311}">
            <xm:f>definitions!$B$41=TRUE</xm:f>
            <x14:dxf>
              <fill>
                <gradientFill degree="270">
                  <stop position="0">
                    <color theme="0"/>
                  </stop>
                  <stop position="1">
                    <color rgb="FFFFFF00"/>
                  </stop>
                </gradientFill>
              </fill>
            </x14:dxf>
          </x14:cfRule>
          <xm:sqref>L21:P22</xm:sqref>
        </x14:conditionalFormatting>
        <x14:conditionalFormatting xmlns:xm="http://schemas.microsoft.com/office/excel/2006/main">
          <x14:cfRule type="expression" priority="6" id="{2CE58E45-8321-4AC9-B9FA-69E5971BEDE2}">
            <xm:f>OR($I$33="No Score",$I$33=definitions!$B$13)</xm:f>
            <x14:dxf>
              <fill>
                <gradientFill degree="270">
                  <stop position="0">
                    <color theme="0"/>
                  </stop>
                  <stop position="1">
                    <color rgb="FFFF0000"/>
                  </stop>
                </gradientFill>
              </fill>
            </x14:dxf>
          </x14:cfRule>
          <x14:cfRule type="expression" priority="7" id="{E7FC8C7E-2CA3-400A-B57F-675F48A5433C}">
            <xm:f>definitions!$B$42=TRUE</xm:f>
            <x14:dxf>
              <fill>
                <gradientFill degree="270">
                  <stop position="0">
                    <color theme="0"/>
                  </stop>
                  <stop position="1">
                    <color rgb="FFFFFF00"/>
                  </stop>
                </gradientFill>
              </fill>
            </x14:dxf>
          </x14:cfRule>
          <xm:sqref>L33:P34</xm:sqref>
        </x14:conditionalFormatting>
        <x14:conditionalFormatting xmlns:xm="http://schemas.microsoft.com/office/excel/2006/main">
          <x14:cfRule type="expression" priority="4" id="{A6B06E54-5EF6-41C1-8D18-35451C050FCC}">
            <xm:f>OR($I$43="No Score",$I$43=definitions!$B$13)</xm:f>
            <x14:dxf>
              <fill>
                <gradientFill degree="270">
                  <stop position="0">
                    <color theme="0"/>
                  </stop>
                  <stop position="1">
                    <color rgb="FFFF0000"/>
                  </stop>
                </gradientFill>
              </fill>
            </x14:dxf>
          </x14:cfRule>
          <x14:cfRule type="expression" priority="5" id="{00B51F60-CF6D-4522-9EFB-54DFE0C3EE66}">
            <xm:f>definitions!$B$43=TRUE</xm:f>
            <x14:dxf>
              <fill>
                <gradientFill degree="270">
                  <stop position="0">
                    <color theme="0"/>
                  </stop>
                  <stop position="1">
                    <color rgb="FFFFFF00"/>
                  </stop>
                </gradientFill>
              </fill>
            </x14:dxf>
          </x14:cfRule>
          <xm:sqref>L43:P44</xm:sqref>
        </x14:conditionalFormatting>
        <x14:conditionalFormatting xmlns:xm="http://schemas.microsoft.com/office/excel/2006/main">
          <x14:cfRule type="expression" priority="1" id="{F86E781D-8E8D-4DD7-A01C-C0CFF83A67A0}">
            <xm:f>AND(ISBLANK(A48),OR($D$83=definitions!$B$6,$D$83=definitions!$B$7))</xm:f>
            <x14:dxf>
              <fill>
                <gradientFill degree="270">
                  <stop position="0">
                    <color theme="0"/>
                  </stop>
                  <stop position="1">
                    <color rgb="FFFF0000"/>
                  </stop>
                </gradientFill>
              </fill>
            </x14:dxf>
          </x14:cfRule>
          <xm:sqref>L48:O50</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B050"/>
  </sheetPr>
  <dimension ref="A1:Q105"/>
  <sheetViews>
    <sheetView workbookViewId="0">
      <selection activeCell="A42" sqref="A42:F44"/>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17" width="11" style="8"/>
    <col min="18" max="16384" width="11" style="9"/>
  </cols>
  <sheetData>
    <row r="1" spans="1:17" ht="39" customHeight="1" thickBot="1" x14ac:dyDescent="0.3">
      <c r="A1" s="818" t="s">
        <v>2540</v>
      </c>
      <c r="B1" s="765"/>
      <c r="C1" s="765"/>
      <c r="D1" s="765"/>
      <c r="E1" s="765"/>
      <c r="F1" s="765"/>
      <c r="G1" s="765"/>
      <c r="H1" s="765"/>
      <c r="I1" s="765"/>
      <c r="J1" s="766"/>
      <c r="L1" s="10"/>
      <c r="M1" s="10"/>
      <c r="N1" s="10"/>
      <c r="O1" s="10"/>
      <c r="P1" s="10"/>
      <c r="Q1" s="10"/>
    </row>
    <row r="2" spans="1:17" ht="37.5" customHeight="1" thickBot="1" x14ac:dyDescent="0.3">
      <c r="A2" s="146"/>
      <c r="B2" s="127" t="s">
        <v>1979</v>
      </c>
      <c r="C2" s="801" t="s">
        <v>1974</v>
      </c>
      <c r="D2" s="802"/>
      <c r="E2" s="803" t="s">
        <v>1539</v>
      </c>
      <c r="F2" s="802"/>
      <c r="G2" s="803" t="s">
        <v>1976</v>
      </c>
      <c r="H2" s="802"/>
      <c r="I2" s="803" t="s">
        <v>520</v>
      </c>
      <c r="J2" s="802"/>
      <c r="L2" s="10"/>
      <c r="M2" s="10"/>
      <c r="N2" s="10"/>
      <c r="O2" s="10"/>
      <c r="P2" s="10"/>
      <c r="Q2" s="10"/>
    </row>
    <row r="3" spans="1:17" ht="42" customHeight="1" thickBot="1" x14ac:dyDescent="0.3">
      <c r="A3" s="808" t="s">
        <v>3318</v>
      </c>
      <c r="B3" s="809"/>
      <c r="C3" s="809"/>
      <c r="D3" s="809"/>
      <c r="E3" s="809"/>
      <c r="F3" s="809"/>
      <c r="G3" s="809"/>
      <c r="H3" s="809"/>
      <c r="I3" s="809"/>
      <c r="J3" s="810"/>
      <c r="L3" s="10"/>
      <c r="M3" s="10"/>
      <c r="N3" s="10"/>
      <c r="O3" s="10"/>
      <c r="P3" s="10"/>
      <c r="Q3" s="10"/>
    </row>
    <row r="4" spans="1:17" ht="15.75" customHeight="1" x14ac:dyDescent="0.25">
      <c r="A4" s="789"/>
      <c r="B4" s="790"/>
      <c r="C4" s="791" t="str">
        <f>DATA!E388</f>
        <v>. . . and</v>
      </c>
      <c r="D4" s="792"/>
      <c r="E4" s="791" t="str">
        <f>DATA!E397</f>
        <v>. . . and</v>
      </c>
      <c r="F4" s="792"/>
      <c r="G4" s="793" t="str">
        <f>DATA!E400</f>
        <v>. . . and</v>
      </c>
      <c r="H4" s="794"/>
      <c r="I4" s="774" t="str">
        <f>DATA!E403</f>
        <v>. . . and</v>
      </c>
      <c r="J4" s="775"/>
      <c r="L4" s="10"/>
      <c r="M4" s="10"/>
      <c r="N4" s="10"/>
      <c r="O4" s="10"/>
      <c r="P4" s="10"/>
      <c r="Q4" s="10"/>
    </row>
    <row r="5" spans="1:17" s="22" customFormat="1" ht="42.75" customHeight="1" x14ac:dyDescent="0.25">
      <c r="A5" s="780" t="str">
        <f>DATA!E382</f>
        <v>THE PRINCIPAL:</v>
      </c>
      <c r="B5" s="781"/>
      <c r="C5" s="782" t="str">
        <f>DATA!E389</f>
        <v>THE PRINCIPAL provides professional development that is:</v>
      </c>
      <c r="D5" s="783"/>
      <c r="E5" s="782" t="str">
        <f>DATA!E398</f>
        <v>THE PRINCIPAL:</v>
      </c>
      <c r="F5" s="783"/>
      <c r="G5" s="780" t="str">
        <f>DATA!E401</f>
        <v>SCHOOL STAFF MEMBERS:</v>
      </c>
      <c r="H5" s="783"/>
      <c r="I5" s="780" t="str">
        <f>DATA!E404</f>
        <v>SCHOOL STAFF MEMBERS:</v>
      </c>
      <c r="J5" s="783"/>
      <c r="L5" s="23"/>
      <c r="M5" s="23"/>
      <c r="N5" s="23"/>
      <c r="O5" s="23"/>
      <c r="P5" s="23"/>
      <c r="Q5" s="23"/>
    </row>
    <row r="6" spans="1:17" ht="75.75" customHeight="1" x14ac:dyDescent="0.25">
      <c r="A6" s="76"/>
      <c r="B6" s="124" t="str">
        <f>DATA!E386</f>
        <v>Organizes the school as a professional learning community.</v>
      </c>
      <c r="C6" s="125"/>
      <c r="D6" s="120" t="str">
        <f>DATA!E390</f>
        <v>Of high quality.</v>
      </c>
      <c r="E6" s="69"/>
      <c r="F6" s="120" t="str">
        <f>DATA!E399</f>
        <v>Provides opportunities for staff to assume leadership roles within the school.</v>
      </c>
      <c r="G6" s="69"/>
      <c r="H6" s="120" t="str">
        <f>DATA!E402</f>
        <v>Actively engage in the creation and  implementation of the school's professional learning community.</v>
      </c>
      <c r="I6" s="69"/>
      <c r="J6" s="120" t="str">
        <f>DATA!E405</f>
        <v>Assume leadership roles within professional learning communities.</v>
      </c>
      <c r="L6" s="10"/>
      <c r="M6" s="10"/>
      <c r="N6" s="10"/>
      <c r="O6" s="10"/>
      <c r="P6" s="10"/>
      <c r="Q6" s="10"/>
    </row>
    <row r="7" spans="1:17" ht="28.5" customHeight="1" x14ac:dyDescent="0.25">
      <c r="A7" s="76"/>
      <c r="B7" s="124"/>
      <c r="C7" s="126"/>
      <c r="D7" s="120" t="str">
        <f>DATA!E391</f>
        <v>Tailored to meet staff needs.</v>
      </c>
      <c r="E7" s="69"/>
      <c r="F7" s="120"/>
      <c r="G7" s="69"/>
      <c r="H7" s="120"/>
      <c r="J7" s="120"/>
      <c r="L7" s="10"/>
      <c r="M7" s="10"/>
      <c r="N7" s="10"/>
      <c r="O7" s="10"/>
      <c r="P7" s="10"/>
      <c r="Q7" s="10"/>
    </row>
    <row r="8" spans="1:17" ht="31.5" customHeight="1" x14ac:dyDescent="0.25">
      <c r="A8" s="76"/>
      <c r="B8" s="124"/>
      <c r="C8" s="126"/>
      <c r="D8" s="120" t="str">
        <f>DATA!E392</f>
        <v>Focused on student learning.</v>
      </c>
      <c r="E8" s="69"/>
      <c r="F8" s="120"/>
      <c r="G8" s="69"/>
      <c r="H8" s="120"/>
      <c r="I8" s="70"/>
      <c r="J8" s="120"/>
      <c r="L8" s="10"/>
      <c r="M8" s="10"/>
      <c r="N8" s="10"/>
      <c r="O8" s="10"/>
      <c r="P8" s="10"/>
      <c r="Q8" s="10"/>
    </row>
    <row r="9" spans="1:17" ht="31.5" customHeight="1" x14ac:dyDescent="0.25">
      <c r="A9" s="76"/>
      <c r="B9" s="124"/>
      <c r="C9" s="126"/>
      <c r="D9" s="120" t="str">
        <f>DATA!E393</f>
        <v>Research based.</v>
      </c>
      <c r="E9" s="69"/>
      <c r="F9" s="120"/>
      <c r="G9" s="69"/>
      <c r="H9" s="120"/>
      <c r="I9" s="69"/>
      <c r="J9" s="120"/>
      <c r="L9" s="10"/>
      <c r="M9" s="10"/>
      <c r="N9" s="10"/>
      <c r="O9" s="10"/>
      <c r="P9" s="10"/>
      <c r="Q9" s="10"/>
    </row>
    <row r="10" spans="1:17" ht="22.5" customHeight="1" x14ac:dyDescent="0.25">
      <c r="A10" s="76"/>
      <c r="B10" s="124"/>
      <c r="C10" s="126"/>
      <c r="D10" s="120" t="str">
        <f>DATA!E394</f>
        <v>Job embedded.</v>
      </c>
      <c r="E10" s="69"/>
      <c r="F10" s="120"/>
      <c r="G10" s="69"/>
      <c r="H10" s="120"/>
      <c r="I10" s="69"/>
      <c r="J10" s="120"/>
      <c r="L10" s="10"/>
      <c r="M10" s="10"/>
      <c r="N10" s="10"/>
      <c r="O10" s="10"/>
      <c r="P10" s="10"/>
      <c r="Q10" s="10"/>
    </row>
    <row r="11" spans="1:17" ht="39.75" customHeight="1" x14ac:dyDescent="0.25">
      <c r="A11" s="76"/>
      <c r="B11" s="124"/>
      <c r="C11" s="126"/>
      <c r="D11" s="120" t="str">
        <f>DATA!E395</f>
        <v>Designed to meet student learning needs.</v>
      </c>
      <c r="E11" s="69"/>
      <c r="F11" s="120"/>
      <c r="G11" s="69"/>
      <c r="H11" s="120"/>
      <c r="I11" s="69"/>
      <c r="J11" s="120"/>
      <c r="L11" s="10"/>
      <c r="M11" s="10"/>
      <c r="N11" s="10"/>
      <c r="O11" s="10"/>
      <c r="P11" s="10"/>
      <c r="Q11" s="10"/>
    </row>
    <row r="12" spans="1:17" ht="37.5" customHeight="1" thickBot="1" x14ac:dyDescent="0.3">
      <c r="A12" s="76"/>
      <c r="B12" s="124"/>
      <c r="C12" s="126"/>
      <c r="D12" s="120" t="str">
        <f>DATA!E396</f>
        <v>Aligned with the school improvement plan.</v>
      </c>
      <c r="E12" s="69"/>
      <c r="F12" s="120"/>
      <c r="G12" s="69"/>
      <c r="H12" s="120"/>
      <c r="I12" s="184"/>
      <c r="J12" s="185" t="str">
        <f>definitions!$B$21</f>
        <v>Click here to revisit element</v>
      </c>
      <c r="L12" s="10"/>
      <c r="M12" s="10"/>
      <c r="N12" s="10"/>
      <c r="O12" s="10"/>
      <c r="P12" s="10"/>
      <c r="Q12" s="10"/>
    </row>
    <row r="13" spans="1:17" ht="15" customHeight="1" x14ac:dyDescent="0.25">
      <c r="A13" s="182"/>
      <c r="B13" s="786" t="str">
        <f>definitions!$B$26</f>
        <v>No Basic practices apply</v>
      </c>
      <c r="C13" s="131"/>
      <c r="E13" s="76"/>
      <c r="F13" s="71"/>
      <c r="G13" s="79"/>
      <c r="H13" s="71"/>
      <c r="I13" s="776" t="str">
        <f>DATA!B407</f>
        <v>Blank Form</v>
      </c>
      <c r="J13" s="795"/>
      <c r="L13" s="788" t="str">
        <f>IF(I13=definitions!$B$11,definitions!$B$16,IF(definitions!$B$44=TRUE,definitions!$B$22,IF(I13=definitions!$B$13,definitions!$B$18,definitions!$B$20)))</f>
        <v>No Professional Practices have been selected.</v>
      </c>
      <c r="M13" s="788"/>
      <c r="N13" s="788"/>
      <c r="O13" s="788"/>
      <c r="P13" s="788"/>
      <c r="Q13" s="10"/>
    </row>
    <row r="14" spans="1:17" ht="15" customHeight="1" x14ac:dyDescent="0.25">
      <c r="A14" s="183"/>
      <c r="B14" s="787"/>
      <c r="C14" s="131"/>
      <c r="E14" s="76"/>
      <c r="F14" s="71"/>
      <c r="G14" s="79"/>
      <c r="H14" s="80"/>
      <c r="I14" s="796"/>
      <c r="J14" s="797"/>
      <c r="L14" s="788"/>
      <c r="M14" s="788"/>
      <c r="N14" s="788"/>
      <c r="O14" s="788"/>
      <c r="P14" s="788"/>
      <c r="Q14" s="10"/>
    </row>
    <row r="15" spans="1:17" ht="42" customHeight="1" thickBot="1" x14ac:dyDescent="0.3">
      <c r="A15" s="798" t="str">
        <f>A1</f>
        <v>Standard IV:  Principals Demonstrate Human Resource Leadership</v>
      </c>
      <c r="B15" s="799"/>
      <c r="C15" s="799"/>
      <c r="D15" s="799"/>
      <c r="E15" s="799"/>
      <c r="F15" s="799"/>
      <c r="G15" s="799"/>
      <c r="H15" s="799"/>
      <c r="I15" s="799"/>
      <c r="J15" s="800"/>
      <c r="L15" s="10"/>
      <c r="M15" s="10"/>
      <c r="N15" s="10"/>
      <c r="O15" s="10"/>
      <c r="P15" s="10"/>
      <c r="Q15" s="10"/>
    </row>
    <row r="16" spans="1:17" ht="15.95" customHeight="1" thickBot="1" x14ac:dyDescent="0.3">
      <c r="A16" s="146"/>
      <c r="B16" s="127" t="s">
        <v>1979</v>
      </c>
      <c r="C16" s="801" t="s">
        <v>1974</v>
      </c>
      <c r="D16" s="802"/>
      <c r="E16" s="803" t="s">
        <v>1975</v>
      </c>
      <c r="F16" s="802"/>
      <c r="G16" s="803" t="s">
        <v>1976</v>
      </c>
      <c r="H16" s="802"/>
      <c r="I16" s="803" t="s">
        <v>520</v>
      </c>
      <c r="J16" s="802"/>
      <c r="L16" s="10"/>
      <c r="M16" s="10"/>
      <c r="N16" s="10"/>
      <c r="O16" s="10"/>
      <c r="P16" s="10"/>
      <c r="Q16" s="10"/>
    </row>
    <row r="17" spans="1:17" ht="27.75" customHeight="1" thickBot="1" x14ac:dyDescent="0.3">
      <c r="A17" s="808" t="s">
        <v>3319</v>
      </c>
      <c r="B17" s="809"/>
      <c r="C17" s="809"/>
      <c r="D17" s="809"/>
      <c r="E17" s="809"/>
      <c r="F17" s="809"/>
      <c r="G17" s="809"/>
      <c r="H17" s="809"/>
      <c r="I17" s="809"/>
      <c r="J17" s="810"/>
      <c r="L17" s="10"/>
      <c r="M17" s="10"/>
      <c r="N17" s="10"/>
      <c r="O17" s="10"/>
      <c r="P17" s="10"/>
      <c r="Q17" s="10"/>
    </row>
    <row r="18" spans="1:17" x14ac:dyDescent="0.25">
      <c r="A18" s="811"/>
      <c r="B18" s="812"/>
      <c r="C18" s="815" t="str">
        <f>DATA!E412</f>
        <v>. . . and</v>
      </c>
      <c r="D18" s="816"/>
      <c r="E18" s="774" t="str">
        <f>DATA!E420</f>
        <v>. . . and</v>
      </c>
      <c r="F18" s="775"/>
      <c r="G18" s="774" t="str">
        <f>DATA!E425</f>
        <v>. . . and</v>
      </c>
      <c r="H18" s="821"/>
      <c r="I18" s="774" t="str">
        <f>DATA!E428</f>
        <v>. . . and</v>
      </c>
      <c r="J18" s="775"/>
      <c r="L18" s="10"/>
      <c r="M18" s="10"/>
      <c r="N18" s="10"/>
      <c r="O18" s="10"/>
      <c r="P18" s="10"/>
      <c r="Q18" s="10"/>
    </row>
    <row r="19" spans="1:17" s="22" customFormat="1" ht="76.5" customHeight="1" x14ac:dyDescent="0.25">
      <c r="A19" s="780" t="str">
        <f>DATA!E408</f>
        <v>THE PRINCIPAL:</v>
      </c>
      <c r="B19" s="781"/>
      <c r="C19" s="782" t="str">
        <f>DATA!E413</f>
        <v>THE PRINCIPAL considers school and district strategic goals and student outcomes when making personnel decisions such as:</v>
      </c>
      <c r="D19" s="783"/>
      <c r="E19" s="780" t="str">
        <f>DATA!E421</f>
        <v>THE PRINCIPAL:</v>
      </c>
      <c r="F19" s="783"/>
      <c r="G19" s="780" t="str">
        <f>DATA!E426</f>
        <v>SCHOOL STAFF MEMBERS:</v>
      </c>
      <c r="H19" s="781"/>
      <c r="I19" s="780" t="str">
        <f>DATA!E429</f>
        <v>SCHOOL STAFF MEMBERS:</v>
      </c>
      <c r="J19" s="783"/>
      <c r="L19" s="23"/>
      <c r="M19" s="23"/>
      <c r="N19" s="23"/>
      <c r="O19" s="23"/>
      <c r="P19" s="23"/>
      <c r="Q19" s="23"/>
    </row>
    <row r="20" spans="1:17" ht="76.5" customHeight="1" x14ac:dyDescent="0.25">
      <c r="A20" s="76"/>
      <c r="B20" s="124" t="str">
        <f>DATA!E409</f>
        <v>Adheres to district and state policies and procedures related to personnel activities.</v>
      </c>
      <c r="C20" s="126"/>
      <c r="D20" s="120" t="str">
        <f>DATA!E414</f>
        <v>Recruiting staff.</v>
      </c>
      <c r="E20" s="90"/>
      <c r="F20" s="120" t="str">
        <f>DATA!E422</f>
        <v xml:space="preserve">Supports low performing teachers in ways that will improve their performance. </v>
      </c>
      <c r="G20" s="90"/>
      <c r="H20" s="124" t="str">
        <f>DATA!E427</f>
        <v>Accept school placements where they are needed most in order to address student learning needs.</v>
      </c>
      <c r="I20" s="70"/>
      <c r="J20" s="120" t="str">
        <f>DATA!E430</f>
        <v>Use the advice of coaches, mentors, and/or experts in various fields in order to improve their practice.</v>
      </c>
      <c r="L20" s="10"/>
      <c r="M20" s="10"/>
      <c r="N20" s="10"/>
      <c r="O20" s="10"/>
      <c r="P20" s="10"/>
      <c r="Q20" s="10"/>
    </row>
    <row r="21" spans="1:17" ht="72.75" customHeight="1" x14ac:dyDescent="0.25">
      <c r="A21" s="76"/>
      <c r="B21" s="124" t="str">
        <f>DATA!E410</f>
        <v>Makes personnel assignments within the parameters of district policy.</v>
      </c>
      <c r="C21" s="126"/>
      <c r="D21" s="120" t="str">
        <f>DATA!E415</f>
        <v>Hiring staff.</v>
      </c>
      <c r="E21" s="90"/>
      <c r="F21" s="120" t="str">
        <f>DATA!E423</f>
        <v>Places personnel in positions to ensure that all students have equal access to highly effective teachers.</v>
      </c>
      <c r="G21" s="90"/>
      <c r="H21" s="124"/>
      <c r="I21" s="70"/>
      <c r="J21" s="115"/>
      <c r="L21" s="10"/>
      <c r="M21" s="10"/>
      <c r="N21" s="10"/>
      <c r="O21" s="10"/>
      <c r="P21" s="10"/>
      <c r="Q21" s="10"/>
    </row>
    <row r="22" spans="1:17" ht="54.75" customHeight="1" x14ac:dyDescent="0.25">
      <c r="A22" s="76"/>
      <c r="B22" s="124"/>
      <c r="C22" s="126"/>
      <c r="D22" s="120" t="str">
        <f>DATA!E416</f>
        <v>Assigning staff.</v>
      </c>
      <c r="E22" s="90"/>
      <c r="F22" s="120" t="str">
        <f>DATA!E424</f>
        <v>Dismisses or does not rehire teachers when necessary.</v>
      </c>
      <c r="G22" s="90"/>
      <c r="H22" s="124"/>
      <c r="I22" s="70"/>
      <c r="J22" s="115"/>
      <c r="L22" s="10"/>
      <c r="M22" s="10"/>
      <c r="N22" s="10"/>
      <c r="O22" s="10"/>
      <c r="P22" s="10"/>
      <c r="Q22" s="10"/>
    </row>
    <row r="23" spans="1:17" ht="21.75" customHeight="1" x14ac:dyDescent="0.25">
      <c r="A23" s="76"/>
      <c r="B23" s="124"/>
      <c r="C23" s="126"/>
      <c r="D23" s="120" t="str">
        <f>DATA!E417</f>
        <v>Evaluating staff.</v>
      </c>
      <c r="E23" s="90"/>
      <c r="F23" s="120"/>
      <c r="G23" s="90"/>
      <c r="H23" s="124"/>
      <c r="I23" s="70"/>
      <c r="J23" s="115"/>
      <c r="L23" s="10"/>
      <c r="M23" s="10"/>
      <c r="N23" s="10"/>
      <c r="O23" s="10"/>
      <c r="P23" s="10"/>
      <c r="Q23" s="10"/>
    </row>
    <row r="24" spans="1:17" ht="28.5" customHeight="1" x14ac:dyDescent="0.25">
      <c r="A24" s="76"/>
      <c r="B24" s="124"/>
      <c r="C24" s="126"/>
      <c r="D24" s="120" t="str">
        <f>DATA!E418</f>
        <v>Dismissing staff.</v>
      </c>
      <c r="E24" s="90"/>
      <c r="F24" s="120"/>
      <c r="G24" s="90"/>
      <c r="H24" s="124"/>
      <c r="I24" s="70"/>
      <c r="J24" s="115"/>
      <c r="L24" s="10"/>
      <c r="M24" s="10"/>
      <c r="N24" s="10"/>
      <c r="O24" s="10"/>
      <c r="P24" s="10"/>
      <c r="Q24" s="10"/>
    </row>
    <row r="25" spans="1:17" ht="18" customHeight="1" x14ac:dyDescent="0.25">
      <c r="A25" s="76"/>
      <c r="B25" s="68"/>
      <c r="C25" s="126"/>
      <c r="D25" s="147"/>
      <c r="E25" s="90"/>
      <c r="F25" s="120"/>
      <c r="G25" s="117"/>
      <c r="H25" s="68"/>
      <c r="I25" s="70"/>
      <c r="J25" s="120"/>
      <c r="L25" s="10"/>
      <c r="M25" s="10"/>
      <c r="N25" s="10"/>
      <c r="O25" s="10"/>
      <c r="P25" s="10"/>
      <c r="Q25" s="10"/>
    </row>
    <row r="26" spans="1:17" ht="61.5" customHeight="1" thickBot="1" x14ac:dyDescent="0.3">
      <c r="A26" s="76"/>
      <c r="B26" s="68"/>
      <c r="C26" s="177"/>
      <c r="D26" s="120" t="str">
        <f>DATA!E419</f>
        <v>Provides support for new teachers and staff members to help ensure their success.</v>
      </c>
      <c r="E26" s="90"/>
      <c r="F26" s="175"/>
      <c r="G26" s="117"/>
      <c r="H26" s="68"/>
      <c r="I26" s="184"/>
      <c r="J26" s="185" t="str">
        <f>definitions!$B$21</f>
        <v>Click here to revisit element</v>
      </c>
      <c r="L26" s="10"/>
      <c r="M26" s="10"/>
      <c r="N26" s="10"/>
      <c r="O26" s="10"/>
      <c r="P26" s="10"/>
      <c r="Q26" s="10"/>
    </row>
    <row r="27" spans="1:17" ht="15" customHeight="1" x14ac:dyDescent="0.25">
      <c r="A27" s="182"/>
      <c r="B27" s="786" t="str">
        <f>definitions!$B$26</f>
        <v>No Basic practices apply</v>
      </c>
      <c r="C27" s="131"/>
      <c r="D27" s="120"/>
      <c r="E27" s="91"/>
      <c r="F27" s="81"/>
      <c r="G27" s="91"/>
      <c r="H27" s="88"/>
      <c r="I27" s="804" t="str">
        <f>DATA!B432</f>
        <v>Blank Form</v>
      </c>
      <c r="J27" s="805"/>
      <c r="L27" s="788" t="str">
        <f>IF(I27=definitions!$B$11,definitions!$B$16,IF(definitions!$B$45=TRUE,definitions!$B$22,IF(I27=definitions!$B$13,definitions!$B$18,definitions!$B$20)))</f>
        <v>No Professional Practices have been selected.</v>
      </c>
      <c r="M27" s="788"/>
      <c r="N27" s="788"/>
      <c r="O27" s="788"/>
      <c r="P27" s="788"/>
      <c r="Q27" s="10"/>
    </row>
    <row r="28" spans="1:17" ht="15" customHeight="1" thickBot="1" x14ac:dyDescent="0.3">
      <c r="A28" s="183"/>
      <c r="B28" s="787"/>
      <c r="C28" s="132"/>
      <c r="D28" s="82"/>
      <c r="E28" s="92"/>
      <c r="F28" s="86"/>
      <c r="G28" s="92"/>
      <c r="H28" s="89"/>
      <c r="I28" s="806"/>
      <c r="J28" s="807"/>
      <c r="L28" s="788"/>
      <c r="M28" s="788"/>
      <c r="N28" s="788"/>
      <c r="O28" s="788"/>
      <c r="P28" s="788"/>
      <c r="Q28" s="10"/>
    </row>
    <row r="29" spans="1:17" ht="45.75" customHeight="1" thickBot="1" x14ac:dyDescent="0.3">
      <c r="A29" s="764" t="str">
        <f>A1</f>
        <v>Standard IV:  Principals Demonstrate Human Resource Leadership</v>
      </c>
      <c r="B29" s="765"/>
      <c r="C29" s="765"/>
      <c r="D29" s="765"/>
      <c r="E29" s="765"/>
      <c r="F29" s="765"/>
      <c r="G29" s="765"/>
      <c r="H29" s="765"/>
      <c r="I29" s="765"/>
      <c r="J29" s="766"/>
      <c r="L29" s="10"/>
      <c r="M29" s="10"/>
      <c r="N29" s="10"/>
      <c r="O29" s="10"/>
      <c r="P29" s="10"/>
      <c r="Q29" s="10"/>
    </row>
    <row r="30" spans="1:17" ht="15.95" customHeight="1" thickBot="1" x14ac:dyDescent="0.3">
      <c r="A30" s="146"/>
      <c r="B30" s="127" t="s">
        <v>1979</v>
      </c>
      <c r="C30" s="144"/>
      <c r="D30" s="145" t="s">
        <v>1974</v>
      </c>
      <c r="E30" s="146"/>
      <c r="F30" s="148" t="s">
        <v>1975</v>
      </c>
      <c r="G30" s="146"/>
      <c r="H30" s="148" t="s">
        <v>1976</v>
      </c>
      <c r="I30" s="146"/>
      <c r="J30" s="145" t="s">
        <v>520</v>
      </c>
      <c r="L30" s="10"/>
      <c r="M30" s="10"/>
      <c r="N30" s="10"/>
      <c r="O30" s="10"/>
      <c r="P30" s="10"/>
      <c r="Q30" s="10"/>
    </row>
    <row r="31" spans="1:17" ht="41.25" customHeight="1" thickBot="1" x14ac:dyDescent="0.3">
      <c r="A31" s="808" t="s">
        <v>3320</v>
      </c>
      <c r="B31" s="809"/>
      <c r="C31" s="809"/>
      <c r="D31" s="809"/>
      <c r="E31" s="809"/>
      <c r="F31" s="809"/>
      <c r="G31" s="809"/>
      <c r="H31" s="809"/>
      <c r="I31" s="809"/>
      <c r="J31" s="810"/>
      <c r="L31" s="10"/>
      <c r="M31" s="10"/>
      <c r="N31" s="10"/>
      <c r="O31" s="10"/>
      <c r="P31" s="10"/>
      <c r="Q31" s="10"/>
    </row>
    <row r="32" spans="1:17" x14ac:dyDescent="0.25">
      <c r="A32" s="811"/>
      <c r="B32" s="812"/>
      <c r="C32" s="815" t="str">
        <f>DATA!E436</f>
        <v>. . . and</v>
      </c>
      <c r="D32" s="816"/>
      <c r="E32" s="774" t="str">
        <f>DATA!E444</f>
        <v>. . . and</v>
      </c>
      <c r="F32" s="775"/>
      <c r="G32" s="774" t="str">
        <f>DATA!E447</f>
        <v>. . . and</v>
      </c>
      <c r="H32" s="775"/>
      <c r="I32" s="774" t="str">
        <f>DATA!E450</f>
        <v>. . . and</v>
      </c>
      <c r="J32" s="775"/>
      <c r="L32" s="10"/>
      <c r="M32" s="10"/>
      <c r="N32" s="10"/>
      <c r="O32" s="10"/>
      <c r="P32" s="10"/>
      <c r="Q32" s="10"/>
    </row>
    <row r="33" spans="1:17" s="22" customFormat="1" ht="21" customHeight="1" x14ac:dyDescent="0.25">
      <c r="A33" s="780" t="str">
        <f>DATA!E433</f>
        <v>THE PRINCIPAL:</v>
      </c>
      <c r="B33" s="781"/>
      <c r="C33" s="782" t="str">
        <f>DATA!E437</f>
        <v>THE PRINCIPAL:</v>
      </c>
      <c r="D33" s="783"/>
      <c r="E33" s="780" t="str">
        <f>DATA!E445</f>
        <v>THE PRINCIPAL:</v>
      </c>
      <c r="F33" s="783"/>
      <c r="G33" s="780" t="str">
        <f>DATA!E448</f>
        <v>SCHOOL STAFF MEMBERS:</v>
      </c>
      <c r="H33" s="783"/>
      <c r="I33" s="780" t="str">
        <f>DATA!E451</f>
        <v>SCHOOL STAFF MEMBERS:</v>
      </c>
      <c r="J33" s="783"/>
      <c r="L33" s="23"/>
      <c r="M33" s="23"/>
      <c r="N33" s="23"/>
      <c r="O33" s="23"/>
      <c r="P33" s="23"/>
      <c r="Q33" s="23"/>
    </row>
    <row r="34" spans="1:17" ht="85.5" customHeight="1" x14ac:dyDescent="0.25">
      <c r="A34" s="76"/>
      <c r="B34" s="124" t="str">
        <f>DATA!E434</f>
        <v>Understands the importance of consistent and rigorous evaluations of school staff members.</v>
      </c>
      <c r="C34" s="826" t="str">
        <f>DATA!E438</f>
        <v>conducts staff evaluation activities:</v>
      </c>
      <c r="D34" s="827"/>
      <c r="E34" s="69"/>
      <c r="F34" s="123" t="str">
        <f>DATA!E446</f>
        <v>Provides mentoring, coaching, and other resources for staff whose performance needs improvement.</v>
      </c>
      <c r="G34" s="69"/>
      <c r="H34" s="123" t="str">
        <f>DATA!E449</f>
        <v>Hold themselves accountable for meeting or exceeding student outcomes and school goals.</v>
      </c>
      <c r="I34" s="69"/>
      <c r="J34" s="123" t="str">
        <f>DATA!E452</f>
        <v>Adhere to the district’s personnel evaluation process.</v>
      </c>
      <c r="L34" s="10"/>
      <c r="M34" s="10"/>
      <c r="N34" s="10"/>
      <c r="O34" s="10"/>
      <c r="P34" s="10"/>
      <c r="Q34" s="10"/>
    </row>
    <row r="35" spans="1:17" ht="63.75" customHeight="1" x14ac:dyDescent="0.25">
      <c r="A35" s="76"/>
      <c r="B35" s="124"/>
      <c r="C35" s="126"/>
      <c r="D35" s="123" t="str">
        <f>DATA!E439</f>
        <v>In line with district policies.</v>
      </c>
      <c r="E35" s="69"/>
      <c r="F35" s="123"/>
      <c r="G35" s="69"/>
      <c r="H35" s="123"/>
      <c r="I35" s="69"/>
      <c r="J35" s="123" t="str">
        <f>DATA!E453</f>
        <v>Use personnel evaluation results to improve performance over time.</v>
      </c>
      <c r="L35" s="10"/>
      <c r="M35" s="10"/>
      <c r="N35" s="10"/>
      <c r="O35" s="10"/>
      <c r="P35" s="10"/>
      <c r="Q35" s="10"/>
    </row>
    <row r="36" spans="1:17" ht="18.75" customHeight="1" x14ac:dyDescent="0.25">
      <c r="A36" s="76"/>
      <c r="B36" s="124"/>
      <c r="C36" s="126"/>
      <c r="D36" s="123" t="str">
        <f>DATA!E440</f>
        <v>On time</v>
      </c>
      <c r="E36" s="69"/>
      <c r="F36" s="71"/>
      <c r="G36" s="69"/>
      <c r="H36" s="123"/>
      <c r="I36" s="69"/>
      <c r="J36" s="71"/>
      <c r="L36" s="10"/>
      <c r="M36" s="10"/>
      <c r="N36" s="10"/>
      <c r="O36" s="10"/>
      <c r="P36" s="10"/>
      <c r="Q36" s="10"/>
    </row>
    <row r="37" spans="1:17" ht="28.5" customHeight="1" x14ac:dyDescent="0.25">
      <c r="A37" s="76"/>
      <c r="B37" s="124"/>
      <c r="C37" s="126"/>
      <c r="D37" s="123" t="str">
        <f>DATA!E441</f>
        <v>Using multiple measures.</v>
      </c>
      <c r="E37" s="69"/>
      <c r="F37" s="71"/>
      <c r="G37" s="69"/>
      <c r="H37" s="123"/>
      <c r="I37" s="69"/>
      <c r="J37" s="71"/>
      <c r="L37" s="10"/>
      <c r="M37" s="10"/>
      <c r="N37" s="10"/>
      <c r="O37" s="10"/>
      <c r="P37" s="10"/>
      <c r="Q37" s="10"/>
    </row>
    <row r="38" spans="1:17" ht="83.25" customHeight="1" x14ac:dyDescent="0.25">
      <c r="A38" s="76"/>
      <c r="B38" s="124"/>
      <c r="C38" s="126"/>
      <c r="D38" s="123" t="str">
        <f>DATA!E443</f>
        <v>Uses evaluation results to identify professional development and growth needs of teachers and staff.</v>
      </c>
      <c r="E38" s="69"/>
      <c r="F38" s="71"/>
      <c r="G38" s="69"/>
      <c r="H38" s="123"/>
      <c r="I38" s="69"/>
      <c r="J38" s="71"/>
      <c r="L38" s="10"/>
      <c r="M38" s="10"/>
      <c r="N38" s="10"/>
      <c r="O38" s="10"/>
      <c r="P38" s="10"/>
      <c r="Q38" s="10"/>
    </row>
    <row r="39" spans="1:17" ht="33" customHeight="1" thickBot="1" x14ac:dyDescent="0.3">
      <c r="A39" s="76"/>
      <c r="B39" s="68"/>
      <c r="C39" s="831"/>
      <c r="D39" s="122"/>
      <c r="E39" s="69"/>
      <c r="F39" s="71"/>
      <c r="G39" s="69"/>
      <c r="H39" s="71"/>
      <c r="I39" s="184"/>
      <c r="J39" s="185" t="str">
        <f>definitions!$B$21</f>
        <v>Click here to revisit element</v>
      </c>
      <c r="L39" s="10"/>
      <c r="M39" s="10"/>
      <c r="N39" s="10"/>
      <c r="O39" s="10"/>
      <c r="P39" s="10"/>
      <c r="Q39" s="10"/>
    </row>
    <row r="40" spans="1:17" ht="15" customHeight="1" x14ac:dyDescent="0.25">
      <c r="A40" s="182"/>
      <c r="B40" s="786" t="str">
        <f>definitions!$B$26</f>
        <v>No Basic practices apply</v>
      </c>
      <c r="C40" s="831"/>
      <c r="D40" s="122"/>
      <c r="E40" s="79"/>
      <c r="F40" s="71"/>
      <c r="G40" s="79"/>
      <c r="H40" s="71"/>
      <c r="I40" s="804" t="str">
        <f>DATA!B455</f>
        <v>Blank Form</v>
      </c>
      <c r="J40" s="805"/>
      <c r="L40" s="788" t="str">
        <f>IF(I40=definitions!$B$11,definitions!$B$16,IF(definitions!$B$46=TRUE,definitions!$B$22,IF(I40=definitions!$B$13,definitions!$B$18,definitions!$B$20)))</f>
        <v>No Professional Practices have been selected.</v>
      </c>
      <c r="M40" s="788"/>
      <c r="N40" s="788"/>
      <c r="O40" s="788"/>
      <c r="P40" s="788"/>
      <c r="Q40" s="10"/>
    </row>
    <row r="41" spans="1:17" ht="15" customHeight="1" thickBot="1" x14ac:dyDescent="0.3">
      <c r="A41" s="183"/>
      <c r="B41" s="787"/>
      <c r="C41" s="832"/>
      <c r="D41" s="179"/>
      <c r="E41" s="85"/>
      <c r="F41" s="86"/>
      <c r="G41" s="85"/>
      <c r="H41" s="86"/>
      <c r="I41" s="806"/>
      <c r="J41" s="807"/>
      <c r="L41" s="788"/>
      <c r="M41" s="788"/>
      <c r="N41" s="788"/>
      <c r="O41" s="788"/>
      <c r="P41" s="788"/>
      <c r="Q41" s="10"/>
    </row>
    <row r="42" spans="1:17" ht="15" customHeight="1" x14ac:dyDescent="0.25">
      <c r="A42" s="723" t="s">
        <v>1977</v>
      </c>
      <c r="B42" s="724"/>
      <c r="C42" s="724"/>
      <c r="D42" s="724"/>
      <c r="E42" s="724"/>
      <c r="F42" s="725"/>
      <c r="G42" s="732" t="s">
        <v>1978</v>
      </c>
      <c r="H42" s="733"/>
      <c r="I42" s="733"/>
      <c r="J42" s="734"/>
      <c r="L42" s="10"/>
      <c r="M42" s="10"/>
      <c r="N42" s="10"/>
      <c r="O42" s="10"/>
      <c r="P42" s="10"/>
      <c r="Q42" s="10"/>
    </row>
    <row r="43" spans="1:17" ht="15" customHeight="1" x14ac:dyDescent="0.25">
      <c r="A43" s="726"/>
      <c r="B43" s="727"/>
      <c r="C43" s="727"/>
      <c r="D43" s="727"/>
      <c r="E43" s="727"/>
      <c r="F43" s="728"/>
      <c r="G43" s="735"/>
      <c r="H43" s="736"/>
      <c r="I43" s="736"/>
      <c r="J43" s="737"/>
      <c r="L43" s="10"/>
      <c r="M43" s="10"/>
      <c r="N43" s="10"/>
      <c r="O43" s="10"/>
      <c r="P43" s="10"/>
      <c r="Q43" s="10"/>
    </row>
    <row r="44" spans="1:17" ht="15" customHeight="1" thickBot="1" x14ac:dyDescent="0.3">
      <c r="A44" s="729"/>
      <c r="B44" s="730"/>
      <c r="C44" s="730"/>
      <c r="D44" s="730"/>
      <c r="E44" s="730"/>
      <c r="F44" s="731"/>
      <c r="G44" s="738"/>
      <c r="H44" s="739"/>
      <c r="I44" s="739"/>
      <c r="J44" s="740"/>
      <c r="L44" s="10"/>
      <c r="M44" s="10"/>
      <c r="N44" s="10"/>
      <c r="O44" s="10"/>
      <c r="P44" s="10"/>
      <c r="Q44" s="10"/>
    </row>
    <row r="45" spans="1:17" ht="15" customHeight="1" x14ac:dyDescent="0.25">
      <c r="A45" s="741"/>
      <c r="B45" s="742"/>
      <c r="C45" s="742"/>
      <c r="D45" s="742"/>
      <c r="E45" s="742"/>
      <c r="F45" s="743"/>
      <c r="G45" s="750"/>
      <c r="H45" s="751"/>
      <c r="I45" s="751"/>
      <c r="J45" s="752"/>
      <c r="L45" s="817" t="str">
        <f>IF(AND(ISBLANK(A45),OR(D81=definitions!$B$6,D81=definitions!$B$7)),definitions!$B$25," ")</f>
        <v xml:space="preserve"> </v>
      </c>
      <c r="M45" s="817"/>
      <c r="N45" s="817"/>
      <c r="O45" s="817"/>
      <c r="P45" s="10"/>
      <c r="Q45" s="10"/>
    </row>
    <row r="46" spans="1:17" ht="15" customHeight="1" x14ac:dyDescent="0.25">
      <c r="A46" s="744"/>
      <c r="B46" s="745"/>
      <c r="C46" s="745"/>
      <c r="D46" s="745"/>
      <c r="E46" s="745"/>
      <c r="F46" s="746"/>
      <c r="G46" s="753"/>
      <c r="H46" s="754"/>
      <c r="I46" s="754"/>
      <c r="J46" s="755"/>
      <c r="L46" s="817"/>
      <c r="M46" s="817"/>
      <c r="N46" s="817"/>
      <c r="O46" s="817"/>
      <c r="P46" s="10"/>
      <c r="Q46" s="10"/>
    </row>
    <row r="47" spans="1:17" ht="15" customHeight="1" x14ac:dyDescent="0.25">
      <c r="A47" s="744"/>
      <c r="B47" s="745"/>
      <c r="C47" s="745"/>
      <c r="D47" s="745"/>
      <c r="E47" s="745"/>
      <c r="F47" s="746"/>
      <c r="G47" s="753"/>
      <c r="H47" s="754"/>
      <c r="I47" s="754"/>
      <c r="J47" s="755"/>
      <c r="L47" s="817"/>
      <c r="M47" s="817"/>
      <c r="N47" s="817"/>
      <c r="O47" s="817"/>
      <c r="P47" s="10"/>
      <c r="Q47" s="10"/>
    </row>
    <row r="48" spans="1:17" ht="15" customHeight="1" x14ac:dyDescent="0.25">
      <c r="A48" s="744"/>
      <c r="B48" s="745"/>
      <c r="C48" s="745"/>
      <c r="D48" s="745"/>
      <c r="E48" s="745"/>
      <c r="F48" s="746"/>
      <c r="G48" s="753"/>
      <c r="H48" s="754"/>
      <c r="I48" s="754"/>
      <c r="J48" s="755"/>
      <c r="L48" s="10"/>
      <c r="M48" s="10"/>
      <c r="N48" s="10"/>
      <c r="O48" s="10"/>
      <c r="P48" s="10"/>
      <c r="Q48" s="10"/>
    </row>
    <row r="49" spans="1:17" ht="15" customHeight="1" x14ac:dyDescent="0.25">
      <c r="A49" s="744"/>
      <c r="B49" s="745"/>
      <c r="C49" s="745"/>
      <c r="D49" s="745"/>
      <c r="E49" s="745"/>
      <c r="F49" s="746"/>
      <c r="G49" s="753"/>
      <c r="H49" s="754"/>
      <c r="I49" s="754"/>
      <c r="J49" s="755"/>
      <c r="L49" s="10"/>
      <c r="M49" s="10"/>
      <c r="N49" s="10"/>
      <c r="O49" s="10"/>
      <c r="P49" s="10"/>
      <c r="Q49" s="10"/>
    </row>
    <row r="50" spans="1:17" ht="15" customHeight="1" x14ac:dyDescent="0.25">
      <c r="A50" s="744"/>
      <c r="B50" s="745"/>
      <c r="C50" s="745"/>
      <c r="D50" s="745"/>
      <c r="E50" s="745"/>
      <c r="F50" s="746"/>
      <c r="G50" s="753"/>
      <c r="H50" s="754"/>
      <c r="I50" s="754"/>
      <c r="J50" s="755"/>
      <c r="L50" s="10"/>
      <c r="M50" s="10"/>
      <c r="N50" s="10"/>
      <c r="O50" s="10"/>
      <c r="P50" s="10"/>
      <c r="Q50" s="10"/>
    </row>
    <row r="51" spans="1:17" ht="15" customHeight="1" x14ac:dyDescent="0.25">
      <c r="A51" s="744"/>
      <c r="B51" s="745"/>
      <c r="C51" s="745"/>
      <c r="D51" s="745"/>
      <c r="E51" s="745"/>
      <c r="F51" s="746"/>
      <c r="G51" s="753"/>
      <c r="H51" s="754"/>
      <c r="I51" s="754"/>
      <c r="J51" s="755"/>
      <c r="L51" s="10"/>
      <c r="M51" s="10"/>
      <c r="N51" s="10"/>
      <c r="O51" s="10"/>
      <c r="P51" s="10"/>
      <c r="Q51" s="10"/>
    </row>
    <row r="52" spans="1:17" ht="15" customHeight="1" x14ac:dyDescent="0.25">
      <c r="A52" s="744"/>
      <c r="B52" s="745"/>
      <c r="C52" s="745"/>
      <c r="D52" s="745"/>
      <c r="E52" s="745"/>
      <c r="F52" s="746"/>
      <c r="G52" s="753"/>
      <c r="H52" s="754"/>
      <c r="I52" s="754"/>
      <c r="J52" s="755"/>
      <c r="L52" s="10"/>
      <c r="M52" s="10"/>
      <c r="N52" s="10"/>
      <c r="O52" s="10"/>
      <c r="P52" s="10"/>
      <c r="Q52" s="10"/>
    </row>
    <row r="53" spans="1:17" ht="15" customHeight="1" x14ac:dyDescent="0.25">
      <c r="A53" s="744"/>
      <c r="B53" s="745"/>
      <c r="C53" s="745"/>
      <c r="D53" s="745"/>
      <c r="E53" s="745"/>
      <c r="F53" s="746"/>
      <c r="G53" s="753"/>
      <c r="H53" s="754"/>
      <c r="I53" s="754"/>
      <c r="J53" s="755"/>
      <c r="L53" s="10"/>
      <c r="M53" s="10"/>
      <c r="N53" s="10"/>
      <c r="O53" s="10"/>
      <c r="P53" s="10"/>
      <c r="Q53" s="10"/>
    </row>
    <row r="54" spans="1:17" ht="15" customHeight="1" x14ac:dyDescent="0.25">
      <c r="A54" s="744"/>
      <c r="B54" s="745"/>
      <c r="C54" s="745"/>
      <c r="D54" s="745"/>
      <c r="E54" s="745"/>
      <c r="F54" s="746"/>
      <c r="G54" s="753"/>
      <c r="H54" s="754"/>
      <c r="I54" s="754"/>
      <c r="J54" s="755"/>
      <c r="L54" s="10"/>
      <c r="M54" s="10"/>
      <c r="N54" s="10"/>
      <c r="O54" s="10"/>
      <c r="P54" s="10"/>
      <c r="Q54" s="10"/>
    </row>
    <row r="55" spans="1:17" ht="15" customHeight="1" x14ac:dyDescent="0.25">
      <c r="A55" s="744"/>
      <c r="B55" s="745"/>
      <c r="C55" s="745"/>
      <c r="D55" s="745"/>
      <c r="E55" s="745"/>
      <c r="F55" s="746"/>
      <c r="G55" s="753"/>
      <c r="H55" s="754"/>
      <c r="I55" s="754"/>
      <c r="J55" s="755"/>
      <c r="L55" s="10"/>
      <c r="M55" s="10"/>
      <c r="N55" s="10"/>
      <c r="O55" s="10"/>
      <c r="P55" s="10"/>
      <c r="Q55" s="10"/>
    </row>
    <row r="56" spans="1:17" ht="15" customHeight="1" x14ac:dyDescent="0.25">
      <c r="A56" s="744"/>
      <c r="B56" s="745"/>
      <c r="C56" s="745"/>
      <c r="D56" s="745"/>
      <c r="E56" s="745"/>
      <c r="F56" s="746"/>
      <c r="G56" s="753"/>
      <c r="H56" s="754"/>
      <c r="I56" s="754"/>
      <c r="J56" s="755"/>
      <c r="L56" s="10"/>
      <c r="M56" s="10"/>
      <c r="N56" s="10"/>
      <c r="O56" s="10"/>
      <c r="P56" s="10"/>
      <c r="Q56" s="10"/>
    </row>
    <row r="57" spans="1:17" ht="15" customHeight="1" x14ac:dyDescent="0.25">
      <c r="A57" s="744"/>
      <c r="B57" s="745"/>
      <c r="C57" s="745"/>
      <c r="D57" s="745"/>
      <c r="E57" s="745"/>
      <c r="F57" s="746"/>
      <c r="G57" s="753"/>
      <c r="H57" s="754"/>
      <c r="I57" s="754"/>
      <c r="J57" s="755"/>
      <c r="L57" s="10"/>
      <c r="M57" s="10"/>
      <c r="N57" s="10"/>
      <c r="O57" s="10"/>
      <c r="P57" s="10"/>
      <c r="Q57" s="10"/>
    </row>
    <row r="58" spans="1:17" ht="15" customHeight="1" thickBot="1" x14ac:dyDescent="0.3">
      <c r="A58" s="747"/>
      <c r="B58" s="748"/>
      <c r="C58" s="748"/>
      <c r="D58" s="748"/>
      <c r="E58" s="748"/>
      <c r="F58" s="749"/>
      <c r="G58" s="756"/>
      <c r="H58" s="757"/>
      <c r="I58" s="757"/>
      <c r="J58" s="758"/>
      <c r="L58" s="10"/>
      <c r="M58" s="10"/>
      <c r="N58" s="10"/>
      <c r="O58" s="10"/>
      <c r="P58" s="10"/>
      <c r="Q58" s="10"/>
    </row>
    <row r="59" spans="1:17" ht="17.25" customHeight="1" thickBot="1" x14ac:dyDescent="0.3">
      <c r="A59" s="759" t="s">
        <v>1060</v>
      </c>
      <c r="B59" s="760"/>
      <c r="C59" s="760"/>
      <c r="D59" s="760"/>
      <c r="E59" s="760"/>
      <c r="F59" s="761"/>
      <c r="G59" s="762" t="s">
        <v>1059</v>
      </c>
      <c r="H59" s="763"/>
      <c r="I59" s="763"/>
      <c r="J59" s="763"/>
      <c r="K59" s="11"/>
      <c r="L59" s="10"/>
      <c r="M59" s="10"/>
      <c r="N59" s="10"/>
      <c r="O59" s="10"/>
      <c r="P59" s="10"/>
      <c r="Q59" s="10"/>
    </row>
    <row r="60" spans="1:17" ht="21.75" customHeight="1" thickBot="1" x14ac:dyDescent="0.3">
      <c r="A60" s="12"/>
      <c r="B60" s="717" t="s">
        <v>2514</v>
      </c>
      <c r="C60" s="718"/>
      <c r="D60" s="718"/>
      <c r="E60" s="718"/>
      <c r="F60" s="719"/>
      <c r="G60" s="698"/>
      <c r="H60" s="699"/>
      <c r="I60" s="699"/>
      <c r="J60" s="699"/>
      <c r="K60" s="700"/>
      <c r="L60" s="10"/>
      <c r="M60" s="10"/>
      <c r="N60" s="10"/>
      <c r="O60" s="10"/>
      <c r="P60" s="10"/>
      <c r="Q60" s="10"/>
    </row>
    <row r="61" spans="1:17" ht="25.5" customHeight="1" thickBot="1" x14ac:dyDescent="0.3">
      <c r="A61" s="15"/>
      <c r="B61" s="717" t="s">
        <v>2535</v>
      </c>
      <c r="C61" s="718"/>
      <c r="D61" s="718"/>
      <c r="E61" s="718"/>
      <c r="F61" s="719"/>
      <c r="G61" s="698"/>
      <c r="H61" s="699"/>
      <c r="I61" s="699"/>
      <c r="J61" s="699"/>
      <c r="K61" s="700"/>
      <c r="L61" s="10"/>
      <c r="M61" s="10"/>
      <c r="N61" s="10"/>
      <c r="O61" s="10"/>
      <c r="P61" s="10"/>
      <c r="Q61" s="10"/>
    </row>
    <row r="62" spans="1:17" ht="21.75" customHeight="1" thickBot="1" x14ac:dyDescent="0.3">
      <c r="A62" s="16"/>
      <c r="B62" s="717" t="s">
        <v>2515</v>
      </c>
      <c r="C62" s="718"/>
      <c r="D62" s="718"/>
      <c r="E62" s="718"/>
      <c r="F62" s="719"/>
      <c r="G62" s="698"/>
      <c r="H62" s="699"/>
      <c r="I62" s="699"/>
      <c r="J62" s="699"/>
      <c r="K62" s="700"/>
      <c r="L62" s="10"/>
      <c r="M62" s="10"/>
      <c r="N62" s="10"/>
      <c r="O62" s="10"/>
      <c r="P62" s="10"/>
      <c r="Q62" s="10"/>
    </row>
    <row r="63" spans="1:17" ht="21.75" customHeight="1" thickBot="1" x14ac:dyDescent="0.3">
      <c r="A63" s="16"/>
      <c r="B63" s="714" t="s">
        <v>2498</v>
      </c>
      <c r="C63" s="715"/>
      <c r="D63" s="715"/>
      <c r="E63" s="715"/>
      <c r="F63" s="716"/>
      <c r="G63" s="698"/>
      <c r="H63" s="699"/>
      <c r="I63" s="699"/>
      <c r="J63" s="699"/>
      <c r="K63" s="700"/>
      <c r="L63" s="10"/>
      <c r="M63" s="10"/>
      <c r="N63" s="10"/>
      <c r="O63" s="10"/>
      <c r="P63" s="10"/>
      <c r="Q63" s="10"/>
    </row>
    <row r="64" spans="1:17" ht="21.75" customHeight="1" thickBot="1" x14ac:dyDescent="0.3">
      <c r="A64" s="19"/>
      <c r="B64" s="714" t="s">
        <v>485</v>
      </c>
      <c r="C64" s="715"/>
      <c r="D64" s="715"/>
      <c r="E64" s="715"/>
      <c r="F64" s="716"/>
      <c r="G64" s="698"/>
      <c r="H64" s="699"/>
      <c r="I64" s="699"/>
      <c r="J64" s="699"/>
      <c r="K64" s="700"/>
      <c r="L64" s="10"/>
      <c r="M64" s="10"/>
      <c r="N64" s="10"/>
      <c r="O64" s="10"/>
      <c r="P64" s="10"/>
      <c r="Q64" s="10"/>
    </row>
    <row r="65" spans="1:17" ht="21.75" customHeight="1" thickBot="1" x14ac:dyDescent="0.3">
      <c r="A65" s="19"/>
      <c r="B65" s="714" t="s">
        <v>2516</v>
      </c>
      <c r="C65" s="715"/>
      <c r="D65" s="715"/>
      <c r="E65" s="715"/>
      <c r="F65" s="716"/>
      <c r="G65" s="698"/>
      <c r="H65" s="699"/>
      <c r="I65" s="699"/>
      <c r="J65" s="699"/>
      <c r="K65" s="700"/>
      <c r="L65" s="10"/>
      <c r="M65" s="10"/>
      <c r="N65" s="10"/>
      <c r="O65" s="10"/>
      <c r="P65" s="10"/>
      <c r="Q65" s="10"/>
    </row>
    <row r="66" spans="1:17" ht="21.75" customHeight="1" thickBot="1" x14ac:dyDescent="0.3">
      <c r="A66" s="19"/>
      <c r="B66" s="714" t="s">
        <v>2536</v>
      </c>
      <c r="C66" s="715"/>
      <c r="D66" s="715"/>
      <c r="E66" s="715"/>
      <c r="F66" s="716"/>
      <c r="G66" s="698"/>
      <c r="H66" s="699"/>
      <c r="I66" s="699"/>
      <c r="J66" s="699"/>
      <c r="K66" s="700"/>
      <c r="L66" s="10"/>
      <c r="M66" s="10"/>
      <c r="N66" s="10"/>
      <c r="O66" s="10"/>
      <c r="P66" s="10"/>
      <c r="Q66" s="10"/>
    </row>
    <row r="67" spans="1:17" ht="21.75" customHeight="1" thickBot="1" x14ac:dyDescent="0.3">
      <c r="A67" s="19"/>
      <c r="B67" s="714" t="s">
        <v>2521</v>
      </c>
      <c r="C67" s="715"/>
      <c r="D67" s="715"/>
      <c r="E67" s="715"/>
      <c r="F67" s="716"/>
      <c r="G67" s="698"/>
      <c r="H67" s="699"/>
      <c r="I67" s="699"/>
      <c r="J67" s="699"/>
      <c r="K67" s="700"/>
      <c r="L67" s="10"/>
      <c r="M67" s="10"/>
      <c r="N67" s="10"/>
      <c r="O67" s="10"/>
      <c r="P67" s="10"/>
      <c r="Q67" s="10"/>
    </row>
    <row r="68" spans="1:17" ht="21.75" customHeight="1" thickBot="1" x14ac:dyDescent="0.3">
      <c r="A68" s="19"/>
      <c r="B68" s="714" t="s">
        <v>2537</v>
      </c>
      <c r="C68" s="715"/>
      <c r="D68" s="715"/>
      <c r="E68" s="715"/>
      <c r="F68" s="716"/>
      <c r="G68" s="698"/>
      <c r="H68" s="699"/>
      <c r="I68" s="699"/>
      <c r="J68" s="699"/>
      <c r="K68" s="700"/>
      <c r="L68" s="10"/>
      <c r="M68" s="10"/>
      <c r="N68" s="10"/>
      <c r="O68" s="10"/>
      <c r="P68" s="10"/>
      <c r="Q68" s="10"/>
    </row>
    <row r="69" spans="1:17" ht="21.75" customHeight="1" thickBot="1" x14ac:dyDescent="0.3">
      <c r="A69" s="12"/>
      <c r="B69" s="714" t="s">
        <v>2538</v>
      </c>
      <c r="C69" s="715"/>
      <c r="D69" s="715"/>
      <c r="E69" s="715"/>
      <c r="F69" s="716"/>
      <c r="G69" s="698"/>
      <c r="H69" s="699"/>
      <c r="I69" s="699"/>
      <c r="J69" s="699"/>
      <c r="K69" s="56"/>
      <c r="L69" s="10"/>
      <c r="M69" s="10"/>
      <c r="N69" s="10"/>
      <c r="O69" s="10"/>
      <c r="P69" s="10"/>
      <c r="Q69" s="10"/>
    </row>
    <row r="70" spans="1:17" ht="18.75" customHeight="1" thickBot="1" x14ac:dyDescent="0.3">
      <c r="A70" s="12"/>
      <c r="B70" s="714" t="s">
        <v>2539</v>
      </c>
      <c r="C70" s="715"/>
      <c r="D70" s="715"/>
      <c r="E70" s="715"/>
      <c r="F70" s="716"/>
      <c r="G70" s="698"/>
      <c r="H70" s="699"/>
      <c r="I70" s="699"/>
      <c r="J70" s="699"/>
      <c r="K70" s="56"/>
      <c r="L70" s="10"/>
      <c r="M70" s="10"/>
      <c r="N70" s="10"/>
      <c r="O70" s="10"/>
      <c r="P70" s="10"/>
      <c r="Q70" s="10"/>
    </row>
    <row r="71" spans="1:17" ht="18.75" customHeight="1" thickBot="1" x14ac:dyDescent="0.3">
      <c r="A71" s="12"/>
      <c r="B71" s="720"/>
      <c r="C71" s="721"/>
      <c r="D71" s="721"/>
      <c r="E71" s="721"/>
      <c r="F71" s="722"/>
      <c r="G71" s="400"/>
      <c r="H71" s="401"/>
      <c r="I71" s="401"/>
      <c r="J71" s="401"/>
      <c r="K71" s="56"/>
      <c r="L71" s="10"/>
      <c r="M71" s="10"/>
      <c r="N71" s="10"/>
      <c r="O71" s="10"/>
      <c r="P71" s="10"/>
      <c r="Q71" s="10"/>
    </row>
    <row r="72" spans="1:17" ht="18.75" customHeight="1" thickBot="1" x14ac:dyDescent="0.3">
      <c r="A72" s="12"/>
      <c r="B72" s="720"/>
      <c r="C72" s="721"/>
      <c r="D72" s="721"/>
      <c r="E72" s="721"/>
      <c r="F72" s="722"/>
      <c r="G72" s="400"/>
      <c r="H72" s="401"/>
      <c r="I72" s="401"/>
      <c r="J72" s="401"/>
      <c r="K72" s="56"/>
      <c r="L72" s="10"/>
      <c r="M72" s="10"/>
      <c r="N72" s="10"/>
      <c r="O72" s="10"/>
      <c r="P72" s="10"/>
      <c r="Q72" s="10"/>
    </row>
    <row r="73" spans="1:17" ht="18.75" customHeight="1" thickBot="1" x14ac:dyDescent="0.3">
      <c r="A73" s="12"/>
      <c r="B73" s="720"/>
      <c r="C73" s="721"/>
      <c r="D73" s="721"/>
      <c r="E73" s="721"/>
      <c r="F73" s="722"/>
      <c r="G73" s="400"/>
      <c r="H73" s="401"/>
      <c r="I73" s="401"/>
      <c r="J73" s="401"/>
      <c r="K73" s="56"/>
      <c r="L73" s="10"/>
      <c r="M73" s="10"/>
      <c r="N73" s="10"/>
      <c r="O73" s="10"/>
      <c r="P73" s="10"/>
      <c r="Q73" s="10"/>
    </row>
    <row r="74" spans="1:17" ht="20.100000000000001" customHeight="1" thickBot="1" x14ac:dyDescent="0.3">
      <c r="A74" s="12"/>
      <c r="B74" s="164" t="s">
        <v>2523</v>
      </c>
      <c r="C74" s="165"/>
      <c r="D74" s="165"/>
      <c r="E74" s="166"/>
      <c r="F74" s="167"/>
      <c r="G74" s="698"/>
      <c r="H74" s="699"/>
      <c r="I74" s="699"/>
      <c r="J74" s="699"/>
      <c r="K74" s="56"/>
      <c r="L74" s="10"/>
      <c r="M74" s="10"/>
      <c r="N74" s="10"/>
      <c r="O74" s="10"/>
      <c r="P74" s="10"/>
      <c r="Q74" s="10"/>
    </row>
    <row r="75" spans="1:17" ht="11.25" customHeight="1" thickBot="1" x14ac:dyDescent="0.3">
      <c r="A75" s="103"/>
      <c r="B75" s="104"/>
      <c r="C75" s="104"/>
      <c r="D75" s="105"/>
      <c r="E75" s="106"/>
      <c r="F75" s="107"/>
      <c r="G75" s="108"/>
      <c r="H75" s="108"/>
      <c r="I75" s="108"/>
      <c r="J75" s="108"/>
      <c r="K75" s="56"/>
      <c r="L75" s="10"/>
      <c r="M75" s="10"/>
      <c r="N75" s="10"/>
      <c r="O75" s="10"/>
      <c r="P75" s="10"/>
      <c r="Q75" s="10"/>
    </row>
    <row r="76" spans="1:17" ht="24" customHeight="1" thickBot="1" x14ac:dyDescent="0.3">
      <c r="A76" s="710" t="s">
        <v>1048</v>
      </c>
      <c r="B76" s="711"/>
      <c r="C76" s="712"/>
      <c r="D76" s="109" t="s">
        <v>1011</v>
      </c>
      <c r="E76" s="110" t="s">
        <v>483</v>
      </c>
      <c r="F76" s="101"/>
      <c r="G76" s="102"/>
      <c r="H76" s="101"/>
      <c r="I76" s="101"/>
      <c r="J76" s="101"/>
      <c r="K76" s="20"/>
      <c r="L76" s="10"/>
      <c r="M76" s="10"/>
      <c r="N76" s="10"/>
      <c r="O76" s="10"/>
      <c r="P76" s="10"/>
      <c r="Q76" s="10"/>
    </row>
    <row r="77" spans="1:17" ht="24.95" customHeight="1" thickBot="1" x14ac:dyDescent="0.3">
      <c r="A77" s="555" t="s">
        <v>2532</v>
      </c>
      <c r="B77" s="556"/>
      <c r="C77" s="556"/>
      <c r="D77" s="34" t="str">
        <f>DATA!B407</f>
        <v>Blank Form</v>
      </c>
      <c r="E77" s="98" t="str">
        <f>DATA!B408</f>
        <v>BF</v>
      </c>
      <c r="F77" s="101"/>
      <c r="G77" s="102"/>
      <c r="H77" s="101"/>
      <c r="I77" s="101"/>
      <c r="J77" s="101"/>
      <c r="K77" s="20"/>
      <c r="L77" s="10"/>
      <c r="M77" s="10"/>
      <c r="N77" s="10"/>
      <c r="O77" s="10"/>
      <c r="P77" s="10"/>
      <c r="Q77" s="10"/>
    </row>
    <row r="78" spans="1:17" ht="24.95" customHeight="1" thickBot="1" x14ac:dyDescent="0.3">
      <c r="A78" s="536" t="s">
        <v>2533</v>
      </c>
      <c r="B78" s="713"/>
      <c r="C78" s="713"/>
      <c r="D78" s="34" t="str">
        <f>DATA!B432</f>
        <v>Blank Form</v>
      </c>
      <c r="E78" s="98" t="str">
        <f>DATA!B433</f>
        <v>BF</v>
      </c>
      <c r="F78" s="101"/>
      <c r="G78" s="102"/>
      <c r="H78" s="101"/>
      <c r="I78" s="101"/>
      <c r="J78" s="101"/>
      <c r="K78" s="20"/>
      <c r="L78" s="10"/>
      <c r="M78" s="10"/>
      <c r="N78" s="10"/>
      <c r="O78" s="10"/>
      <c r="P78" s="10"/>
      <c r="Q78" s="10"/>
    </row>
    <row r="79" spans="1:17" ht="24.95" customHeight="1" thickBot="1" x14ac:dyDescent="0.3">
      <c r="A79" s="555" t="s">
        <v>2534</v>
      </c>
      <c r="B79" s="556"/>
      <c r="C79" s="556"/>
      <c r="D79" s="34" t="str">
        <f>DATA!B455</f>
        <v>Blank Form</v>
      </c>
      <c r="E79" s="98" t="str">
        <f>DATA!B456</f>
        <v>BF</v>
      </c>
      <c r="F79" s="101"/>
      <c r="G79" s="102"/>
      <c r="H79" s="101"/>
      <c r="I79" s="101"/>
      <c r="J79" s="101"/>
      <c r="K79" s="20"/>
      <c r="L79" s="10"/>
      <c r="M79" s="10"/>
      <c r="N79" s="10"/>
      <c r="O79" s="10"/>
      <c r="P79" s="10"/>
      <c r="Q79" s="10"/>
    </row>
    <row r="80" spans="1:17" ht="15.75" customHeight="1" thickBot="1" x14ac:dyDescent="0.3">
      <c r="A80" s="701" t="s">
        <v>1049</v>
      </c>
      <c r="B80" s="702"/>
      <c r="C80" s="703"/>
      <c r="D80" s="51"/>
      <c r="E80" s="406" t="str">
        <f>IF(OR(E77=definitions!$A$12,E78=definitions!$A$12,E79=definitions!$A$12),definitions!$A$12,IF(OR(E77=definitions!$A$11,E78=definitions!$A$11,E79=definitions!$A$11),definitions!$A$11,IF(OR(E77=definitions!$A$13,E78=definitions!$A$13,E79=definitions!$A$13),definitions!$A$13,SUM(E77:E79))))</f>
        <v>BF</v>
      </c>
      <c r="F80" s="102"/>
      <c r="G80" s="102"/>
      <c r="H80" s="102"/>
      <c r="I80" s="102"/>
      <c r="J80" s="102"/>
      <c r="K80" s="21"/>
      <c r="L80" s="10"/>
      <c r="M80" s="10"/>
      <c r="N80" s="10"/>
      <c r="O80" s="10"/>
      <c r="P80" s="10"/>
      <c r="Q80" s="10"/>
    </row>
    <row r="81" spans="1:17" ht="27.75" customHeight="1" thickBot="1" x14ac:dyDescent="0.3">
      <c r="A81" s="704" t="s">
        <v>1050</v>
      </c>
      <c r="B81" s="705"/>
      <c r="C81" s="706"/>
      <c r="D81" s="707" t="str">
        <f>DATA!B458</f>
        <v>Blank Form</v>
      </c>
      <c r="E81" s="708"/>
      <c r="F81" s="708"/>
      <c r="G81" s="709"/>
      <c r="H81" s="95"/>
      <c r="I81" s="95"/>
      <c r="J81" s="96"/>
      <c r="L81" s="10"/>
      <c r="M81" s="10"/>
      <c r="N81" s="10"/>
      <c r="O81" s="10"/>
      <c r="P81" s="10"/>
      <c r="Q81" s="10"/>
    </row>
    <row r="82" spans="1:17" ht="15.75" customHeight="1" x14ac:dyDescent="0.25">
      <c r="A82" s="96"/>
      <c r="B82" s="96"/>
      <c r="C82" s="96"/>
      <c r="D82" s="96"/>
      <c r="E82" s="96"/>
      <c r="F82" s="96"/>
      <c r="G82" s="96"/>
      <c r="H82" s="96"/>
      <c r="I82" s="96"/>
      <c r="J82" s="96"/>
      <c r="K82" s="96"/>
      <c r="L82" s="95"/>
      <c r="M82" s="95"/>
      <c r="N82" s="95"/>
      <c r="O82" s="95"/>
      <c r="P82" s="95"/>
      <c r="Q82" s="95"/>
    </row>
    <row r="83" spans="1:17" x14ac:dyDescent="0.25">
      <c r="A83" s="96"/>
      <c r="B83" s="96"/>
      <c r="C83" s="96"/>
      <c r="D83" s="96"/>
      <c r="E83" s="96"/>
      <c r="F83" s="96"/>
      <c r="G83" s="96"/>
      <c r="H83" s="96"/>
      <c r="I83" s="96"/>
      <c r="J83" s="96"/>
      <c r="K83" s="96"/>
      <c r="L83" s="95"/>
      <c r="M83" s="95"/>
      <c r="N83" s="95"/>
      <c r="O83" s="95"/>
      <c r="P83" s="95"/>
      <c r="Q83" s="95"/>
    </row>
    <row r="84" spans="1:17" x14ac:dyDescent="0.25">
      <c r="A84" s="96"/>
      <c r="B84" s="96"/>
      <c r="C84" s="96"/>
      <c r="D84" s="95"/>
      <c r="E84" s="95"/>
      <c r="F84" s="95"/>
      <c r="G84" s="95"/>
      <c r="H84" s="95"/>
      <c r="I84" s="95"/>
      <c r="J84" s="95"/>
      <c r="K84" s="95"/>
      <c r="L84" s="95"/>
      <c r="M84" s="95"/>
      <c r="N84" s="95"/>
      <c r="O84" s="95"/>
      <c r="P84" s="95"/>
      <c r="Q84" s="96"/>
    </row>
    <row r="85" spans="1:17" x14ac:dyDescent="0.25">
      <c r="A85" s="96"/>
      <c r="B85" s="96"/>
      <c r="C85" s="96"/>
      <c r="D85" s="95"/>
      <c r="E85" s="95"/>
      <c r="F85" s="95"/>
      <c r="G85" s="95"/>
      <c r="H85" s="95"/>
      <c r="I85" s="95"/>
      <c r="J85" s="95"/>
      <c r="K85" s="95"/>
      <c r="L85" s="95"/>
      <c r="M85" s="95"/>
      <c r="N85" s="95"/>
      <c r="O85" s="95"/>
      <c r="P85" s="95"/>
      <c r="Q85" s="96"/>
    </row>
    <row r="86" spans="1:17" ht="15.75" customHeight="1" x14ac:dyDescent="0.25">
      <c r="A86" s="96"/>
      <c r="B86" s="96"/>
      <c r="C86" s="96"/>
      <c r="D86" s="95"/>
      <c r="E86" s="95"/>
      <c r="F86" s="95"/>
      <c r="G86" s="95"/>
      <c r="H86" s="95"/>
      <c r="I86" s="95"/>
      <c r="J86" s="95"/>
      <c r="K86" s="95"/>
      <c r="L86" s="95"/>
      <c r="M86" s="95"/>
      <c r="N86" s="95"/>
      <c r="O86" s="95"/>
      <c r="P86" s="95"/>
      <c r="Q86" s="96"/>
    </row>
    <row r="87" spans="1:17" ht="15.75" customHeight="1" x14ac:dyDescent="0.25">
      <c r="A87" s="96"/>
      <c r="B87" s="96"/>
      <c r="C87" s="96"/>
      <c r="D87" s="95"/>
      <c r="E87" s="95"/>
      <c r="F87" s="95"/>
      <c r="G87" s="95"/>
      <c r="H87" s="95"/>
      <c r="I87" s="95"/>
      <c r="J87" s="95"/>
      <c r="K87" s="95"/>
      <c r="L87" s="95"/>
      <c r="M87" s="95"/>
      <c r="N87" s="95"/>
      <c r="O87" s="95"/>
      <c r="P87" s="95"/>
      <c r="Q87" s="96"/>
    </row>
    <row r="88" spans="1:17" ht="15.75" customHeight="1" x14ac:dyDescent="0.25">
      <c r="A88" s="96"/>
      <c r="B88" s="96"/>
      <c r="C88" s="96"/>
      <c r="D88" s="95"/>
      <c r="E88" s="95"/>
      <c r="F88" s="95"/>
      <c r="G88" s="95"/>
      <c r="H88" s="95"/>
      <c r="I88" s="95"/>
      <c r="J88" s="95"/>
      <c r="K88" s="95"/>
      <c r="L88" s="95"/>
      <c r="M88" s="95"/>
      <c r="N88" s="95"/>
      <c r="O88" s="95"/>
      <c r="P88" s="95"/>
      <c r="Q88" s="96"/>
    </row>
    <row r="89" spans="1:17" ht="15.75" customHeight="1" x14ac:dyDescent="0.25">
      <c r="A89" s="96"/>
      <c r="B89" s="96"/>
      <c r="C89" s="96"/>
      <c r="D89" s="95"/>
      <c r="E89" s="95"/>
      <c r="F89" s="95"/>
      <c r="G89" s="95"/>
      <c r="H89" s="95"/>
      <c r="I89" s="95"/>
      <c r="J89" s="95"/>
      <c r="K89" s="95"/>
      <c r="L89" s="95"/>
      <c r="M89" s="95"/>
      <c r="N89" s="95"/>
      <c r="O89" s="95"/>
      <c r="P89" s="95"/>
      <c r="Q89" s="96"/>
    </row>
    <row r="90" spans="1:17" ht="15.75" customHeight="1" x14ac:dyDescent="0.25">
      <c r="A90" s="96"/>
      <c r="B90" s="96"/>
      <c r="C90" s="96"/>
      <c r="D90" s="95"/>
      <c r="E90" s="95"/>
      <c r="F90" s="95"/>
      <c r="G90" s="95"/>
      <c r="H90" s="95"/>
      <c r="I90" s="95"/>
      <c r="J90" s="95"/>
      <c r="K90" s="95"/>
      <c r="L90" s="95"/>
      <c r="M90" s="95"/>
      <c r="N90" s="95"/>
      <c r="O90" s="95"/>
      <c r="P90" s="95"/>
      <c r="Q90" s="96"/>
    </row>
    <row r="91" spans="1:17" ht="15.75" customHeight="1" x14ac:dyDescent="0.25">
      <c r="A91" s="96"/>
      <c r="B91" s="96"/>
      <c r="C91" s="96"/>
      <c r="D91" s="95"/>
      <c r="E91" s="95"/>
      <c r="F91" s="95"/>
      <c r="G91" s="95"/>
      <c r="H91" s="95"/>
      <c r="I91" s="95"/>
      <c r="J91" s="95"/>
      <c r="K91" s="95"/>
      <c r="L91" s="95"/>
      <c r="M91" s="95"/>
      <c r="N91" s="95"/>
      <c r="O91" s="95"/>
      <c r="P91" s="95"/>
      <c r="Q91" s="96"/>
    </row>
    <row r="92" spans="1:17" ht="15.75" customHeight="1" x14ac:dyDescent="0.25">
      <c r="A92" s="96"/>
      <c r="B92" s="96"/>
      <c r="C92" s="96"/>
      <c r="D92" s="95"/>
      <c r="E92" s="95"/>
      <c r="F92" s="95"/>
      <c r="G92" s="95"/>
      <c r="H92" s="95"/>
      <c r="I92" s="95"/>
      <c r="J92" s="95"/>
      <c r="K92" s="95"/>
      <c r="L92" s="95"/>
      <c r="M92" s="95"/>
      <c r="N92" s="95"/>
      <c r="O92" s="95"/>
      <c r="P92" s="95"/>
      <c r="Q92" s="96"/>
    </row>
    <row r="93" spans="1:17" ht="15.75" customHeight="1" x14ac:dyDescent="0.25">
      <c r="A93" s="96"/>
      <c r="B93" s="96"/>
      <c r="C93" s="96"/>
      <c r="D93" s="95"/>
      <c r="E93" s="95"/>
      <c r="F93" s="95"/>
      <c r="G93" s="95"/>
      <c r="H93" s="95"/>
      <c r="I93" s="95"/>
      <c r="J93" s="95"/>
      <c r="K93" s="95"/>
      <c r="L93" s="95"/>
      <c r="M93" s="95"/>
      <c r="N93" s="95"/>
      <c r="O93" s="95"/>
      <c r="P93" s="95"/>
      <c r="Q93" s="96"/>
    </row>
    <row r="94" spans="1:17" x14ac:dyDescent="0.25">
      <c r="A94" s="96"/>
      <c r="B94" s="96"/>
      <c r="C94" s="96"/>
      <c r="D94" s="95"/>
      <c r="E94" s="95"/>
      <c r="F94" s="95"/>
      <c r="G94" s="95"/>
      <c r="H94" s="95"/>
      <c r="I94" s="95"/>
      <c r="J94" s="95"/>
      <c r="K94" s="95"/>
      <c r="L94" s="95"/>
      <c r="M94" s="95"/>
      <c r="N94" s="95"/>
      <c r="O94" s="95"/>
      <c r="P94" s="95"/>
      <c r="Q94" s="96"/>
    </row>
    <row r="95" spans="1:17" x14ac:dyDescent="0.25">
      <c r="A95" s="96"/>
      <c r="B95" s="96"/>
      <c r="C95" s="96"/>
      <c r="D95" s="96"/>
      <c r="E95" s="96"/>
      <c r="F95" s="96"/>
      <c r="G95" s="96"/>
      <c r="H95" s="96"/>
      <c r="I95" s="96"/>
      <c r="J95" s="96"/>
      <c r="K95" s="96"/>
      <c r="L95" s="95"/>
      <c r="M95" s="95"/>
      <c r="N95" s="95"/>
      <c r="O95" s="95"/>
      <c r="P95" s="95"/>
      <c r="Q95" s="95"/>
    </row>
    <row r="96" spans="1:17" x14ac:dyDescent="0.25">
      <c r="A96" s="96"/>
      <c r="B96" s="96"/>
      <c r="C96" s="96"/>
      <c r="D96" s="96"/>
      <c r="E96" s="96"/>
      <c r="F96" s="96"/>
      <c r="G96" s="96"/>
      <c r="H96" s="96"/>
      <c r="I96" s="96"/>
      <c r="J96" s="96"/>
      <c r="K96" s="96"/>
      <c r="L96" s="95"/>
      <c r="M96" s="95"/>
      <c r="N96" s="95"/>
      <c r="O96" s="95"/>
      <c r="P96" s="95"/>
      <c r="Q96" s="95"/>
    </row>
    <row r="97" spans="1:17" x14ac:dyDescent="0.25">
      <c r="A97" s="96"/>
      <c r="B97" s="96"/>
      <c r="C97" s="96"/>
      <c r="D97" s="96"/>
      <c r="E97" s="96"/>
      <c r="F97" s="96"/>
      <c r="G97" s="96"/>
      <c r="H97" s="96"/>
      <c r="I97" s="96"/>
      <c r="J97" s="96"/>
      <c r="K97" s="96"/>
      <c r="L97" s="95"/>
      <c r="M97" s="95"/>
      <c r="N97" s="95"/>
      <c r="O97" s="95"/>
      <c r="P97" s="95"/>
      <c r="Q97" s="95"/>
    </row>
    <row r="98" spans="1:17" x14ac:dyDescent="0.25">
      <c r="A98" s="96"/>
      <c r="B98" s="96"/>
      <c r="C98" s="96"/>
      <c r="D98" s="96"/>
      <c r="E98" s="96"/>
      <c r="F98" s="96"/>
      <c r="G98" s="96"/>
      <c r="H98" s="96"/>
      <c r="I98" s="96"/>
      <c r="J98" s="96"/>
      <c r="K98" s="96"/>
      <c r="L98" s="95"/>
      <c r="M98" s="95"/>
      <c r="N98" s="95"/>
      <c r="O98" s="95"/>
      <c r="P98" s="95"/>
      <c r="Q98" s="95"/>
    </row>
    <row r="99" spans="1:17" x14ac:dyDescent="0.25">
      <c r="A99" s="96"/>
      <c r="B99" s="96"/>
      <c r="C99" s="96"/>
      <c r="D99" s="96"/>
      <c r="E99" s="96"/>
      <c r="F99" s="96"/>
      <c r="G99" s="96"/>
      <c r="H99" s="96"/>
      <c r="I99" s="96"/>
      <c r="J99" s="96"/>
      <c r="K99" s="96"/>
      <c r="L99" s="95"/>
      <c r="M99" s="95"/>
      <c r="N99" s="95"/>
      <c r="O99" s="95"/>
      <c r="P99" s="95"/>
      <c r="Q99" s="95"/>
    </row>
    <row r="100" spans="1:17" x14ac:dyDescent="0.25">
      <c r="A100" s="96"/>
      <c r="B100" s="96"/>
      <c r="C100" s="96"/>
      <c r="D100" s="96"/>
      <c r="E100" s="96"/>
      <c r="F100" s="96"/>
      <c r="G100" s="96"/>
      <c r="H100" s="96"/>
      <c r="I100" s="96"/>
      <c r="J100" s="96"/>
      <c r="K100" s="96"/>
      <c r="L100" s="95"/>
      <c r="M100" s="95"/>
      <c r="N100" s="95"/>
      <c r="O100" s="95"/>
      <c r="P100" s="95"/>
      <c r="Q100" s="95"/>
    </row>
    <row r="101" spans="1:17" x14ac:dyDescent="0.25">
      <c r="A101" s="96"/>
      <c r="B101" s="96"/>
      <c r="C101" s="96"/>
      <c r="D101" s="96"/>
      <c r="E101" s="96"/>
      <c r="F101" s="96"/>
      <c r="G101" s="96"/>
      <c r="H101" s="96"/>
      <c r="I101" s="96"/>
      <c r="J101" s="96"/>
      <c r="K101" s="96"/>
      <c r="L101" s="95"/>
      <c r="M101" s="95"/>
      <c r="N101" s="95"/>
      <c r="O101" s="95"/>
      <c r="P101" s="95"/>
      <c r="Q101" s="95"/>
    </row>
    <row r="102" spans="1:17" x14ac:dyDescent="0.25">
      <c r="A102" s="96"/>
      <c r="B102" s="96"/>
      <c r="C102" s="96"/>
      <c r="D102" s="96"/>
      <c r="E102" s="96"/>
      <c r="F102" s="96"/>
      <c r="G102" s="96"/>
      <c r="H102" s="96"/>
      <c r="I102" s="96"/>
      <c r="J102" s="96"/>
      <c r="K102" s="96"/>
      <c r="L102" s="95"/>
      <c r="M102" s="95"/>
      <c r="N102" s="95"/>
      <c r="O102" s="95"/>
      <c r="P102" s="95"/>
      <c r="Q102" s="95"/>
    </row>
    <row r="103" spans="1:17" x14ac:dyDescent="0.25">
      <c r="A103" s="96"/>
      <c r="B103" s="96"/>
      <c r="C103" s="96"/>
      <c r="D103" s="96"/>
      <c r="E103" s="96"/>
      <c r="F103" s="96"/>
      <c r="G103" s="96"/>
      <c r="H103" s="96"/>
      <c r="I103" s="96"/>
      <c r="J103" s="96"/>
      <c r="K103" s="96"/>
      <c r="L103" s="95"/>
      <c r="M103" s="95"/>
      <c r="N103" s="95"/>
      <c r="O103" s="95"/>
      <c r="P103" s="95"/>
      <c r="Q103" s="95"/>
    </row>
    <row r="104" spans="1:17" x14ac:dyDescent="0.25">
      <c r="A104" s="96"/>
      <c r="B104" s="96"/>
      <c r="C104" s="96"/>
      <c r="D104" s="96"/>
      <c r="E104" s="96"/>
      <c r="F104" s="96"/>
      <c r="G104" s="96"/>
      <c r="H104" s="96"/>
      <c r="I104" s="96"/>
      <c r="J104" s="96"/>
      <c r="K104" s="96"/>
      <c r="L104" s="95"/>
      <c r="M104" s="95"/>
      <c r="N104" s="95"/>
      <c r="O104" s="95"/>
      <c r="P104" s="95"/>
      <c r="Q104" s="95"/>
    </row>
    <row r="105" spans="1:17" x14ac:dyDescent="0.25">
      <c r="A105" s="96"/>
      <c r="B105" s="96"/>
      <c r="C105" s="96"/>
      <c r="D105" s="96"/>
      <c r="E105" s="96"/>
      <c r="F105" s="96"/>
      <c r="G105" s="96"/>
      <c r="H105" s="96"/>
      <c r="I105" s="96"/>
      <c r="J105" s="96"/>
      <c r="K105" s="96"/>
      <c r="L105" s="95"/>
      <c r="M105" s="95"/>
      <c r="N105" s="95"/>
      <c r="O105" s="95"/>
      <c r="P105" s="95"/>
      <c r="Q105" s="95"/>
    </row>
  </sheetData>
  <sheetProtection password="C50A" sheet="1" objects="1" scenarios="1" selectLockedCells="1"/>
  <mergeCells count="95">
    <mergeCell ref="L13:P14"/>
    <mergeCell ref="L27:P28"/>
    <mergeCell ref="L40:P41"/>
    <mergeCell ref="A3:J3"/>
    <mergeCell ref="A1:J1"/>
    <mergeCell ref="C2:D2"/>
    <mergeCell ref="E2:F2"/>
    <mergeCell ref="G2:H2"/>
    <mergeCell ref="I2:J2"/>
    <mergeCell ref="A5:B5"/>
    <mergeCell ref="C5:D5"/>
    <mergeCell ref="E5:F5"/>
    <mergeCell ref="G5:H5"/>
    <mergeCell ref="I5:J5"/>
    <mergeCell ref="A4:B4"/>
    <mergeCell ref="C4:D4"/>
    <mergeCell ref="E4:F4"/>
    <mergeCell ref="G4:H4"/>
    <mergeCell ref="I4:J4"/>
    <mergeCell ref="I13:J14"/>
    <mergeCell ref="A15:J15"/>
    <mergeCell ref="C16:D16"/>
    <mergeCell ref="E16:F16"/>
    <mergeCell ref="G16:H16"/>
    <mergeCell ref="I16:J16"/>
    <mergeCell ref="B13:B14"/>
    <mergeCell ref="I27:J28"/>
    <mergeCell ref="A17:J17"/>
    <mergeCell ref="A18:B18"/>
    <mergeCell ref="C18:D18"/>
    <mergeCell ref="E18:F18"/>
    <mergeCell ref="G18:H18"/>
    <mergeCell ref="I18:J18"/>
    <mergeCell ref="A19:B19"/>
    <mergeCell ref="C19:D19"/>
    <mergeCell ref="E19:F19"/>
    <mergeCell ref="G19:H19"/>
    <mergeCell ref="I19:J19"/>
    <mergeCell ref="B27:B28"/>
    <mergeCell ref="I40:J41"/>
    <mergeCell ref="A29:J29"/>
    <mergeCell ref="A31:J31"/>
    <mergeCell ref="A32:B32"/>
    <mergeCell ref="C32:D32"/>
    <mergeCell ref="E32:F32"/>
    <mergeCell ref="G32:H32"/>
    <mergeCell ref="I32:J32"/>
    <mergeCell ref="A33:B33"/>
    <mergeCell ref="C33:D33"/>
    <mergeCell ref="E33:F33"/>
    <mergeCell ref="G33:H33"/>
    <mergeCell ref="I33:J33"/>
    <mergeCell ref="C34:D34"/>
    <mergeCell ref="C39:C41"/>
    <mergeCell ref="B40:B41"/>
    <mergeCell ref="A42:F44"/>
    <mergeCell ref="G42:J44"/>
    <mergeCell ref="A45:F58"/>
    <mergeCell ref="G45:J58"/>
    <mergeCell ref="A59:F59"/>
    <mergeCell ref="G59:J59"/>
    <mergeCell ref="G74:J74"/>
    <mergeCell ref="G65:K65"/>
    <mergeCell ref="B72:F72"/>
    <mergeCell ref="G60:K60"/>
    <mergeCell ref="G61:K61"/>
    <mergeCell ref="G62:K62"/>
    <mergeCell ref="G63:K63"/>
    <mergeCell ref="G64:K64"/>
    <mergeCell ref="G66:K66"/>
    <mergeCell ref="G67:K67"/>
    <mergeCell ref="G68:K68"/>
    <mergeCell ref="G69:J69"/>
    <mergeCell ref="G70:J70"/>
    <mergeCell ref="B64:F64"/>
    <mergeCell ref="B73:F73"/>
    <mergeCell ref="B66:F66"/>
    <mergeCell ref="A80:C80"/>
    <mergeCell ref="A81:C81"/>
    <mergeCell ref="D81:G81"/>
    <mergeCell ref="A76:C76"/>
    <mergeCell ref="A77:C77"/>
    <mergeCell ref="A78:C78"/>
    <mergeCell ref="A79:C79"/>
    <mergeCell ref="B67:F67"/>
    <mergeCell ref="B68:F68"/>
    <mergeCell ref="B69:F69"/>
    <mergeCell ref="B70:F70"/>
    <mergeCell ref="B71:F71"/>
    <mergeCell ref="B65:F65"/>
    <mergeCell ref="L45:O47"/>
    <mergeCell ref="B60:F60"/>
    <mergeCell ref="B61:F61"/>
    <mergeCell ref="B62:F62"/>
    <mergeCell ref="B63:F63"/>
  </mergeCells>
  <conditionalFormatting sqref="E77">
    <cfRule type="expression" dxfId="262" priority="40" stopIfTrue="1">
      <formula>($K$5="*")</formula>
    </cfRule>
  </conditionalFormatting>
  <conditionalFormatting sqref="E77:E78">
    <cfRule type="expression" dxfId="261" priority="60" stopIfTrue="1">
      <formula>($I$5="*")</formula>
    </cfRule>
  </conditionalFormatting>
  <conditionalFormatting sqref="E78">
    <cfRule type="expression" dxfId="260" priority="59" stopIfTrue="1">
      <formula>($K$5="*")</formula>
    </cfRule>
  </conditionalFormatting>
  <conditionalFormatting sqref="E79">
    <cfRule type="expression" dxfId="259" priority="58" stopIfTrue="1">
      <formula>($G$6="*")</formula>
    </cfRule>
  </conditionalFormatting>
  <conditionalFormatting sqref="E79">
    <cfRule type="expression" dxfId="258" priority="57" stopIfTrue="1">
      <formula>($H$6="*")</formula>
    </cfRule>
  </conditionalFormatting>
  <conditionalFormatting sqref="E79">
    <cfRule type="expression" dxfId="257" priority="56" stopIfTrue="1">
      <formula>($I$6="*")</formula>
    </cfRule>
  </conditionalFormatting>
  <conditionalFormatting sqref="E79">
    <cfRule type="expression" dxfId="256" priority="55" stopIfTrue="1">
      <formula>($J$6="*")</formula>
    </cfRule>
  </conditionalFormatting>
  <conditionalFormatting sqref="E79">
    <cfRule type="expression" dxfId="255" priority="54" stopIfTrue="1">
      <formula>($K$6="*")</formula>
    </cfRule>
  </conditionalFormatting>
  <conditionalFormatting sqref="D77:D79">
    <cfRule type="expression" dxfId="254" priority="20" stopIfTrue="1">
      <formula>($K$9="*")</formula>
    </cfRule>
  </conditionalFormatting>
  <conditionalFormatting sqref="D77:D79">
    <cfRule type="expression" dxfId="253" priority="24" stopIfTrue="1">
      <formula>($G$9="*")</formula>
    </cfRule>
  </conditionalFormatting>
  <conditionalFormatting sqref="D77:D79">
    <cfRule type="expression" dxfId="252" priority="23" stopIfTrue="1">
      <formula>($H$9="*")</formula>
    </cfRule>
  </conditionalFormatting>
  <conditionalFormatting sqref="D77:D79">
    <cfRule type="expression" dxfId="251" priority="22" stopIfTrue="1">
      <formula>($I$9="*")</formula>
    </cfRule>
  </conditionalFormatting>
  <conditionalFormatting sqref="D77:D79">
    <cfRule type="expression" dxfId="250" priority="21" stopIfTrue="1">
      <formula>($J$9="*")</formula>
    </cfRule>
  </conditionalFormatting>
  <conditionalFormatting sqref="E77:E78">
    <cfRule type="expression" dxfId="249" priority="66" stopIfTrue="1">
      <formula>(#REF!="*")</formula>
    </cfRule>
  </conditionalFormatting>
  <conditionalFormatting sqref="E77:E78">
    <cfRule type="expression" dxfId="248" priority="67" stopIfTrue="1">
      <formula>($G$5="*")</formula>
    </cfRule>
  </conditionalFormatting>
  <conditionalFormatting sqref="E77:E78">
    <cfRule type="expression" dxfId="247" priority="68" stopIfTrue="1">
      <formula>(#REF!="*")</formula>
    </cfRule>
  </conditionalFormatting>
  <pageMargins left="0" right="0" top="0.5" bottom="0" header="0.5" footer="0.5"/>
  <pageSetup orientation="portrait" horizontalDpi="4294967292" verticalDpi="4294967292" r:id="rId1"/>
  <headerFooter alignWithMargins="0"/>
  <rowBreaks count="1" manualBreakCount="1">
    <brk id="5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9697" r:id="rId4" name="Check Box 1">
              <controlPr defaultSize="0" autoFill="0" autoLine="0" autoPict="0">
                <anchor moveWithCells="1">
                  <from>
                    <xdr:col>0</xdr:col>
                    <xdr:colOff>9525</xdr:colOff>
                    <xdr:row>60</xdr:row>
                    <xdr:rowOff>28575</xdr:rowOff>
                  </from>
                  <to>
                    <xdr:col>5</xdr:col>
                    <xdr:colOff>361950</xdr:colOff>
                    <xdr:row>60</xdr:row>
                    <xdr:rowOff>276225</xdr:rowOff>
                  </to>
                </anchor>
              </controlPr>
            </control>
          </mc:Choice>
        </mc:AlternateContent>
        <mc:AlternateContent xmlns:mc="http://schemas.openxmlformats.org/markup-compatibility/2006">
          <mc:Choice Requires="x14">
            <control shapeId="29698" r:id="rId5" name="Check Box 2">
              <controlPr defaultSize="0" autoFill="0" autoLine="0" autoPict="0">
                <anchor moveWithCells="1">
                  <from>
                    <xdr:col>0</xdr:col>
                    <xdr:colOff>9525</xdr:colOff>
                    <xdr:row>61</xdr:row>
                    <xdr:rowOff>9525</xdr:rowOff>
                  </from>
                  <to>
                    <xdr:col>2</xdr:col>
                    <xdr:colOff>152400</xdr:colOff>
                    <xdr:row>61</xdr:row>
                    <xdr:rowOff>228600</xdr:rowOff>
                  </to>
                </anchor>
              </controlPr>
            </control>
          </mc:Choice>
        </mc:AlternateContent>
        <mc:AlternateContent xmlns:mc="http://schemas.openxmlformats.org/markup-compatibility/2006">
          <mc:Choice Requires="x14">
            <control shapeId="29699" r:id="rId6" name="Check Box 3">
              <controlPr defaultSize="0" autoFill="0" autoLine="0" autoPict="0">
                <anchor moveWithCells="1">
                  <from>
                    <xdr:col>0</xdr:col>
                    <xdr:colOff>9525</xdr:colOff>
                    <xdr:row>62</xdr:row>
                    <xdr:rowOff>0</xdr:rowOff>
                  </from>
                  <to>
                    <xdr:col>2</xdr:col>
                    <xdr:colOff>209550</xdr:colOff>
                    <xdr:row>62</xdr:row>
                    <xdr:rowOff>219075</xdr:rowOff>
                  </to>
                </anchor>
              </controlPr>
            </control>
          </mc:Choice>
        </mc:AlternateContent>
        <mc:AlternateContent xmlns:mc="http://schemas.openxmlformats.org/markup-compatibility/2006">
          <mc:Choice Requires="x14">
            <control shapeId="29700" r:id="rId7" name="Check Box 4">
              <controlPr defaultSize="0" autoFill="0" autoLine="0" autoPict="0">
                <anchor moveWithCells="1">
                  <from>
                    <xdr:col>0</xdr:col>
                    <xdr:colOff>9525</xdr:colOff>
                    <xdr:row>63</xdr:row>
                    <xdr:rowOff>28575</xdr:rowOff>
                  </from>
                  <to>
                    <xdr:col>2</xdr:col>
                    <xdr:colOff>190500</xdr:colOff>
                    <xdr:row>63</xdr:row>
                    <xdr:rowOff>238125</xdr:rowOff>
                  </to>
                </anchor>
              </controlPr>
            </control>
          </mc:Choice>
        </mc:AlternateContent>
        <mc:AlternateContent xmlns:mc="http://schemas.openxmlformats.org/markup-compatibility/2006">
          <mc:Choice Requires="x14">
            <control shapeId="29701" r:id="rId8" name="Check Box 5">
              <controlPr defaultSize="0" autoFill="0" autoLine="0" autoPict="0">
                <anchor moveWithCells="1">
                  <from>
                    <xdr:col>0</xdr:col>
                    <xdr:colOff>9525</xdr:colOff>
                    <xdr:row>64</xdr:row>
                    <xdr:rowOff>0</xdr:rowOff>
                  </from>
                  <to>
                    <xdr:col>2</xdr:col>
                    <xdr:colOff>171450</xdr:colOff>
                    <xdr:row>64</xdr:row>
                    <xdr:rowOff>219075</xdr:rowOff>
                  </to>
                </anchor>
              </controlPr>
            </control>
          </mc:Choice>
        </mc:AlternateContent>
        <mc:AlternateContent xmlns:mc="http://schemas.openxmlformats.org/markup-compatibility/2006">
          <mc:Choice Requires="x14">
            <control shapeId="29702" r:id="rId9" name="Check Box 6">
              <controlPr defaultSize="0" autoFill="0" autoLine="0" autoPict="0">
                <anchor moveWithCells="1">
                  <from>
                    <xdr:col>0</xdr:col>
                    <xdr:colOff>9525</xdr:colOff>
                    <xdr:row>65</xdr:row>
                    <xdr:rowOff>9525</xdr:rowOff>
                  </from>
                  <to>
                    <xdr:col>2</xdr:col>
                    <xdr:colOff>171450</xdr:colOff>
                    <xdr:row>65</xdr:row>
                    <xdr:rowOff>228600</xdr:rowOff>
                  </to>
                </anchor>
              </controlPr>
            </control>
          </mc:Choice>
        </mc:AlternateContent>
        <mc:AlternateContent xmlns:mc="http://schemas.openxmlformats.org/markup-compatibility/2006">
          <mc:Choice Requires="x14">
            <control shapeId="29703" r:id="rId10" name="Check Box 7">
              <controlPr defaultSize="0" autoFill="0" autoLine="0" autoPict="0">
                <anchor moveWithCells="1">
                  <from>
                    <xdr:col>0</xdr:col>
                    <xdr:colOff>9525</xdr:colOff>
                    <xdr:row>66</xdr:row>
                    <xdr:rowOff>28575</xdr:rowOff>
                  </from>
                  <to>
                    <xdr:col>2</xdr:col>
                    <xdr:colOff>171450</xdr:colOff>
                    <xdr:row>66</xdr:row>
                    <xdr:rowOff>238125</xdr:rowOff>
                  </to>
                </anchor>
              </controlPr>
            </control>
          </mc:Choice>
        </mc:AlternateContent>
        <mc:AlternateContent xmlns:mc="http://schemas.openxmlformats.org/markup-compatibility/2006">
          <mc:Choice Requires="x14">
            <control shapeId="29704" r:id="rId11" name="Check Box 8">
              <controlPr defaultSize="0" autoFill="0" autoLine="0" autoPict="0">
                <anchor moveWithCells="1">
                  <from>
                    <xdr:col>0</xdr:col>
                    <xdr:colOff>9525</xdr:colOff>
                    <xdr:row>67</xdr:row>
                    <xdr:rowOff>9525</xdr:rowOff>
                  </from>
                  <to>
                    <xdr:col>2</xdr:col>
                    <xdr:colOff>152400</xdr:colOff>
                    <xdr:row>67</xdr:row>
                    <xdr:rowOff>228600</xdr:rowOff>
                  </to>
                </anchor>
              </controlPr>
            </control>
          </mc:Choice>
        </mc:AlternateContent>
        <mc:AlternateContent xmlns:mc="http://schemas.openxmlformats.org/markup-compatibility/2006">
          <mc:Choice Requires="x14">
            <control shapeId="29705" r:id="rId12" name="Check Box 9">
              <controlPr defaultSize="0" autoFill="0" autoLine="0" autoPict="0">
                <anchor moveWithCells="1">
                  <from>
                    <xdr:col>0</xdr:col>
                    <xdr:colOff>9525</xdr:colOff>
                    <xdr:row>59</xdr:row>
                    <xdr:rowOff>0</xdr:rowOff>
                  </from>
                  <to>
                    <xdr:col>2</xdr:col>
                    <xdr:colOff>142875</xdr:colOff>
                    <xdr:row>59</xdr:row>
                    <xdr:rowOff>219075</xdr:rowOff>
                  </to>
                </anchor>
              </controlPr>
            </control>
          </mc:Choice>
        </mc:AlternateContent>
        <mc:AlternateContent xmlns:mc="http://schemas.openxmlformats.org/markup-compatibility/2006">
          <mc:Choice Requires="x14">
            <control shapeId="29706" r:id="rId13" name="Check Box 10">
              <controlPr defaultSize="0" autoFill="0" autoLine="0" autoPict="0">
                <anchor moveWithCells="1">
                  <from>
                    <xdr:col>0</xdr:col>
                    <xdr:colOff>9525</xdr:colOff>
                    <xdr:row>68</xdr:row>
                    <xdr:rowOff>38100</xdr:rowOff>
                  </from>
                  <to>
                    <xdr:col>2</xdr:col>
                    <xdr:colOff>142875</xdr:colOff>
                    <xdr:row>68</xdr:row>
                    <xdr:rowOff>257175</xdr:rowOff>
                  </to>
                </anchor>
              </controlPr>
            </control>
          </mc:Choice>
        </mc:AlternateContent>
        <mc:AlternateContent xmlns:mc="http://schemas.openxmlformats.org/markup-compatibility/2006">
          <mc:Choice Requires="x14">
            <control shapeId="29707" r:id="rId14" name="Check Box 11">
              <controlPr defaultSize="0" autoFill="0" autoLine="0" autoPict="0">
                <anchor moveWithCells="1">
                  <from>
                    <xdr:col>0</xdr:col>
                    <xdr:colOff>9525</xdr:colOff>
                    <xdr:row>69</xdr:row>
                    <xdr:rowOff>9525</xdr:rowOff>
                  </from>
                  <to>
                    <xdr:col>0</xdr:col>
                    <xdr:colOff>228600</xdr:colOff>
                    <xdr:row>69</xdr:row>
                    <xdr:rowOff>228600</xdr:rowOff>
                  </to>
                </anchor>
              </controlPr>
            </control>
          </mc:Choice>
        </mc:AlternateContent>
        <mc:AlternateContent xmlns:mc="http://schemas.openxmlformats.org/markup-compatibility/2006">
          <mc:Choice Requires="x14">
            <control shapeId="29709" r:id="rId15" name="Check Box 13">
              <controlPr defaultSize="0" autoFill="0" autoLine="0" autoPict="0">
                <anchor moveWithCells="1">
                  <from>
                    <xdr:col>0</xdr:col>
                    <xdr:colOff>9525</xdr:colOff>
                    <xdr:row>70</xdr:row>
                    <xdr:rowOff>9525</xdr:rowOff>
                  </from>
                  <to>
                    <xdr:col>0</xdr:col>
                    <xdr:colOff>228600</xdr:colOff>
                    <xdr:row>70</xdr:row>
                    <xdr:rowOff>228600</xdr:rowOff>
                  </to>
                </anchor>
              </controlPr>
            </control>
          </mc:Choice>
        </mc:AlternateContent>
        <mc:AlternateContent xmlns:mc="http://schemas.openxmlformats.org/markup-compatibility/2006">
          <mc:Choice Requires="x14">
            <control shapeId="29710" r:id="rId16" name="Check Box 14">
              <controlPr defaultSize="0" autoFill="0" autoLine="0" autoPict="0">
                <anchor moveWithCells="1">
                  <from>
                    <xdr:col>0</xdr:col>
                    <xdr:colOff>9525</xdr:colOff>
                    <xdr:row>71</xdr:row>
                    <xdr:rowOff>9525</xdr:rowOff>
                  </from>
                  <to>
                    <xdr:col>0</xdr:col>
                    <xdr:colOff>228600</xdr:colOff>
                    <xdr:row>71</xdr:row>
                    <xdr:rowOff>228600</xdr:rowOff>
                  </to>
                </anchor>
              </controlPr>
            </control>
          </mc:Choice>
        </mc:AlternateContent>
        <mc:AlternateContent xmlns:mc="http://schemas.openxmlformats.org/markup-compatibility/2006">
          <mc:Choice Requires="x14">
            <control shapeId="29711" r:id="rId17" name="Check Box 15">
              <controlPr defaultSize="0" autoFill="0" autoLine="0" autoPict="0">
                <anchor moveWithCells="1">
                  <from>
                    <xdr:col>0</xdr:col>
                    <xdr:colOff>9525</xdr:colOff>
                    <xdr:row>72</xdr:row>
                    <xdr:rowOff>9525</xdr:rowOff>
                  </from>
                  <to>
                    <xdr:col>0</xdr:col>
                    <xdr:colOff>228600</xdr:colOff>
                    <xdr:row>72</xdr:row>
                    <xdr:rowOff>228600</xdr:rowOff>
                  </to>
                </anchor>
              </controlPr>
            </control>
          </mc:Choice>
        </mc:AlternateContent>
        <mc:AlternateContent xmlns:mc="http://schemas.openxmlformats.org/markup-compatibility/2006">
          <mc:Choice Requires="x14">
            <control shapeId="29712" r:id="rId18" name="Check Box 16">
              <controlPr defaultSize="0" autoFill="0" autoLine="0" autoPict="0">
                <anchor moveWithCells="1">
                  <from>
                    <xdr:col>0</xdr:col>
                    <xdr:colOff>38100</xdr:colOff>
                    <xdr:row>5</xdr:row>
                    <xdr:rowOff>180975</xdr:rowOff>
                  </from>
                  <to>
                    <xdr:col>1</xdr:col>
                    <xdr:colOff>952500</xdr:colOff>
                    <xdr:row>5</xdr:row>
                    <xdr:rowOff>752475</xdr:rowOff>
                  </to>
                </anchor>
              </controlPr>
            </control>
          </mc:Choice>
        </mc:AlternateContent>
        <mc:AlternateContent xmlns:mc="http://schemas.openxmlformats.org/markup-compatibility/2006">
          <mc:Choice Requires="x14">
            <control shapeId="29713" r:id="rId19" name="Check Box 17">
              <controlPr defaultSize="0" autoFill="0" autoLine="0" autoPict="0">
                <anchor moveWithCells="1">
                  <from>
                    <xdr:col>2</xdr:col>
                    <xdr:colOff>38100</xdr:colOff>
                    <xdr:row>5</xdr:row>
                    <xdr:rowOff>381000</xdr:rowOff>
                  </from>
                  <to>
                    <xdr:col>3</xdr:col>
                    <xdr:colOff>952500</xdr:colOff>
                    <xdr:row>5</xdr:row>
                    <xdr:rowOff>609600</xdr:rowOff>
                  </to>
                </anchor>
              </controlPr>
            </control>
          </mc:Choice>
        </mc:AlternateContent>
        <mc:AlternateContent xmlns:mc="http://schemas.openxmlformats.org/markup-compatibility/2006">
          <mc:Choice Requires="x14">
            <control shapeId="29714" r:id="rId20" name="Check Box 18">
              <controlPr defaultSize="0" autoFill="0" autoLine="0" autoPict="0">
                <anchor moveWithCells="1">
                  <from>
                    <xdr:col>2</xdr:col>
                    <xdr:colOff>19050</xdr:colOff>
                    <xdr:row>6</xdr:row>
                    <xdr:rowOff>9525</xdr:rowOff>
                  </from>
                  <to>
                    <xdr:col>3</xdr:col>
                    <xdr:colOff>933450</xdr:colOff>
                    <xdr:row>6</xdr:row>
                    <xdr:rowOff>342900</xdr:rowOff>
                  </to>
                </anchor>
              </controlPr>
            </control>
          </mc:Choice>
        </mc:AlternateContent>
        <mc:AlternateContent xmlns:mc="http://schemas.openxmlformats.org/markup-compatibility/2006">
          <mc:Choice Requires="x14">
            <control shapeId="29715" r:id="rId21" name="Check Box 19">
              <controlPr defaultSize="0" autoFill="0" autoLine="0" autoPict="0">
                <anchor moveWithCells="1">
                  <from>
                    <xdr:col>2</xdr:col>
                    <xdr:colOff>19050</xdr:colOff>
                    <xdr:row>7</xdr:row>
                    <xdr:rowOff>57150</xdr:rowOff>
                  </from>
                  <to>
                    <xdr:col>3</xdr:col>
                    <xdr:colOff>933450</xdr:colOff>
                    <xdr:row>7</xdr:row>
                    <xdr:rowOff>381000</xdr:rowOff>
                  </to>
                </anchor>
              </controlPr>
            </control>
          </mc:Choice>
        </mc:AlternateContent>
        <mc:AlternateContent xmlns:mc="http://schemas.openxmlformats.org/markup-compatibility/2006">
          <mc:Choice Requires="x14">
            <control shapeId="29716" r:id="rId22" name="Check Box 20">
              <controlPr defaultSize="0" autoFill="0" autoLine="0" autoPict="0">
                <anchor moveWithCells="1">
                  <from>
                    <xdr:col>2</xdr:col>
                    <xdr:colOff>38100</xdr:colOff>
                    <xdr:row>8</xdr:row>
                    <xdr:rowOff>95250</xdr:rowOff>
                  </from>
                  <to>
                    <xdr:col>3</xdr:col>
                    <xdr:colOff>952500</xdr:colOff>
                    <xdr:row>8</xdr:row>
                    <xdr:rowOff>342900</xdr:rowOff>
                  </to>
                </anchor>
              </controlPr>
            </control>
          </mc:Choice>
        </mc:AlternateContent>
        <mc:AlternateContent xmlns:mc="http://schemas.openxmlformats.org/markup-compatibility/2006">
          <mc:Choice Requires="x14">
            <control shapeId="29717" r:id="rId23" name="Check Box 21">
              <controlPr defaultSize="0" autoFill="0" autoLine="0" autoPict="0">
                <anchor moveWithCells="1">
                  <from>
                    <xdr:col>2</xdr:col>
                    <xdr:colOff>38100</xdr:colOff>
                    <xdr:row>9</xdr:row>
                    <xdr:rowOff>9525</xdr:rowOff>
                  </from>
                  <to>
                    <xdr:col>3</xdr:col>
                    <xdr:colOff>952500</xdr:colOff>
                    <xdr:row>9</xdr:row>
                    <xdr:rowOff>247650</xdr:rowOff>
                  </to>
                </anchor>
              </controlPr>
            </control>
          </mc:Choice>
        </mc:AlternateContent>
        <mc:AlternateContent xmlns:mc="http://schemas.openxmlformats.org/markup-compatibility/2006">
          <mc:Choice Requires="x14">
            <control shapeId="29718" r:id="rId24" name="Check Box 22">
              <controlPr defaultSize="0" autoFill="0" autoLine="0" autoPict="0">
                <anchor moveWithCells="1">
                  <from>
                    <xdr:col>2</xdr:col>
                    <xdr:colOff>38100</xdr:colOff>
                    <xdr:row>10</xdr:row>
                    <xdr:rowOff>9525</xdr:rowOff>
                  </from>
                  <to>
                    <xdr:col>3</xdr:col>
                    <xdr:colOff>952500</xdr:colOff>
                    <xdr:row>10</xdr:row>
                    <xdr:rowOff>485775</xdr:rowOff>
                  </to>
                </anchor>
              </controlPr>
            </control>
          </mc:Choice>
        </mc:AlternateContent>
        <mc:AlternateContent xmlns:mc="http://schemas.openxmlformats.org/markup-compatibility/2006">
          <mc:Choice Requires="x14">
            <control shapeId="29719" r:id="rId25" name="Check Box 23">
              <controlPr defaultSize="0" autoFill="0" autoLine="0" autoPict="0">
                <anchor moveWithCells="1">
                  <from>
                    <xdr:col>2</xdr:col>
                    <xdr:colOff>38100</xdr:colOff>
                    <xdr:row>11</xdr:row>
                    <xdr:rowOff>9525</xdr:rowOff>
                  </from>
                  <to>
                    <xdr:col>3</xdr:col>
                    <xdr:colOff>952500</xdr:colOff>
                    <xdr:row>12</xdr:row>
                    <xdr:rowOff>9525</xdr:rowOff>
                  </to>
                </anchor>
              </controlPr>
            </control>
          </mc:Choice>
        </mc:AlternateContent>
        <mc:AlternateContent xmlns:mc="http://schemas.openxmlformats.org/markup-compatibility/2006">
          <mc:Choice Requires="x14">
            <control shapeId="29720" r:id="rId26" name="Check Box 24">
              <controlPr defaultSize="0" autoFill="0" autoLine="0" autoPict="0">
                <anchor moveWithCells="1">
                  <from>
                    <xdr:col>4</xdr:col>
                    <xdr:colOff>38100</xdr:colOff>
                    <xdr:row>5</xdr:row>
                    <xdr:rowOff>76200</xdr:rowOff>
                  </from>
                  <to>
                    <xdr:col>5</xdr:col>
                    <xdr:colOff>952500</xdr:colOff>
                    <xdr:row>5</xdr:row>
                    <xdr:rowOff>942975</xdr:rowOff>
                  </to>
                </anchor>
              </controlPr>
            </control>
          </mc:Choice>
        </mc:AlternateContent>
        <mc:AlternateContent xmlns:mc="http://schemas.openxmlformats.org/markup-compatibility/2006">
          <mc:Choice Requires="x14">
            <control shapeId="29721" r:id="rId27" name="Check Box 25">
              <controlPr defaultSize="0" autoFill="0" autoLine="0" autoPict="0">
                <anchor moveWithCells="1">
                  <from>
                    <xdr:col>6</xdr:col>
                    <xdr:colOff>38100</xdr:colOff>
                    <xdr:row>5</xdr:row>
                    <xdr:rowOff>66675</xdr:rowOff>
                  </from>
                  <to>
                    <xdr:col>7</xdr:col>
                    <xdr:colOff>952500</xdr:colOff>
                    <xdr:row>6</xdr:row>
                    <xdr:rowOff>66675</xdr:rowOff>
                  </to>
                </anchor>
              </controlPr>
            </control>
          </mc:Choice>
        </mc:AlternateContent>
        <mc:AlternateContent xmlns:mc="http://schemas.openxmlformats.org/markup-compatibility/2006">
          <mc:Choice Requires="x14">
            <control shapeId="29722" r:id="rId28" name="Check Box 26">
              <controlPr defaultSize="0" autoFill="0" autoLine="0" autoPict="0">
                <anchor moveWithCells="1">
                  <from>
                    <xdr:col>8</xdr:col>
                    <xdr:colOff>38100</xdr:colOff>
                    <xdr:row>5</xdr:row>
                    <xdr:rowOff>114300</xdr:rowOff>
                  </from>
                  <to>
                    <xdr:col>9</xdr:col>
                    <xdr:colOff>952500</xdr:colOff>
                    <xdr:row>5</xdr:row>
                    <xdr:rowOff>857250</xdr:rowOff>
                  </to>
                </anchor>
              </controlPr>
            </control>
          </mc:Choice>
        </mc:AlternateContent>
        <mc:AlternateContent xmlns:mc="http://schemas.openxmlformats.org/markup-compatibility/2006">
          <mc:Choice Requires="x14">
            <control shapeId="29723" r:id="rId29" name="Check Box 27">
              <controlPr defaultSize="0" autoFill="0" autoLine="0" autoPict="0">
                <anchor moveWithCells="1">
                  <from>
                    <xdr:col>0</xdr:col>
                    <xdr:colOff>38100</xdr:colOff>
                    <xdr:row>19</xdr:row>
                    <xdr:rowOff>161925</xdr:rowOff>
                  </from>
                  <to>
                    <xdr:col>1</xdr:col>
                    <xdr:colOff>952500</xdr:colOff>
                    <xdr:row>19</xdr:row>
                    <xdr:rowOff>838200</xdr:rowOff>
                  </to>
                </anchor>
              </controlPr>
            </control>
          </mc:Choice>
        </mc:AlternateContent>
        <mc:AlternateContent xmlns:mc="http://schemas.openxmlformats.org/markup-compatibility/2006">
          <mc:Choice Requires="x14">
            <control shapeId="29724" r:id="rId30" name="Check Box 28">
              <controlPr defaultSize="0" autoFill="0" autoLine="0" autoPict="0">
                <anchor moveWithCells="1">
                  <from>
                    <xdr:col>0</xdr:col>
                    <xdr:colOff>19050</xdr:colOff>
                    <xdr:row>20</xdr:row>
                    <xdr:rowOff>123825</xdr:rowOff>
                  </from>
                  <to>
                    <xdr:col>1</xdr:col>
                    <xdr:colOff>933450</xdr:colOff>
                    <xdr:row>20</xdr:row>
                    <xdr:rowOff>809625</xdr:rowOff>
                  </to>
                </anchor>
              </controlPr>
            </control>
          </mc:Choice>
        </mc:AlternateContent>
        <mc:AlternateContent xmlns:mc="http://schemas.openxmlformats.org/markup-compatibility/2006">
          <mc:Choice Requires="x14">
            <control shapeId="29725" r:id="rId31" name="Check Box 29">
              <controlPr defaultSize="0" autoFill="0" autoLine="0" autoPict="0">
                <anchor moveWithCells="1">
                  <from>
                    <xdr:col>2</xdr:col>
                    <xdr:colOff>38100</xdr:colOff>
                    <xdr:row>19</xdr:row>
                    <xdr:rowOff>333375</xdr:rowOff>
                  </from>
                  <to>
                    <xdr:col>3</xdr:col>
                    <xdr:colOff>952500</xdr:colOff>
                    <xdr:row>19</xdr:row>
                    <xdr:rowOff>628650</xdr:rowOff>
                  </to>
                </anchor>
              </controlPr>
            </control>
          </mc:Choice>
        </mc:AlternateContent>
        <mc:AlternateContent xmlns:mc="http://schemas.openxmlformats.org/markup-compatibility/2006">
          <mc:Choice Requires="x14">
            <control shapeId="29726" r:id="rId32" name="Check Box 30">
              <controlPr defaultSize="0" autoFill="0" autoLine="0" autoPict="0">
                <anchor moveWithCells="1">
                  <from>
                    <xdr:col>2</xdr:col>
                    <xdr:colOff>9525</xdr:colOff>
                    <xdr:row>20</xdr:row>
                    <xdr:rowOff>342900</xdr:rowOff>
                  </from>
                  <to>
                    <xdr:col>3</xdr:col>
                    <xdr:colOff>923925</xdr:colOff>
                    <xdr:row>20</xdr:row>
                    <xdr:rowOff>638175</xdr:rowOff>
                  </to>
                </anchor>
              </controlPr>
            </control>
          </mc:Choice>
        </mc:AlternateContent>
        <mc:AlternateContent xmlns:mc="http://schemas.openxmlformats.org/markup-compatibility/2006">
          <mc:Choice Requires="x14">
            <control shapeId="29727" r:id="rId33" name="Check Box 31">
              <controlPr defaultSize="0" autoFill="0" autoLine="0" autoPict="0">
                <anchor moveWithCells="1">
                  <from>
                    <xdr:col>2</xdr:col>
                    <xdr:colOff>28575</xdr:colOff>
                    <xdr:row>21</xdr:row>
                    <xdr:rowOff>238125</xdr:rowOff>
                  </from>
                  <to>
                    <xdr:col>3</xdr:col>
                    <xdr:colOff>942975</xdr:colOff>
                    <xdr:row>21</xdr:row>
                    <xdr:rowOff>533400</xdr:rowOff>
                  </to>
                </anchor>
              </controlPr>
            </control>
          </mc:Choice>
        </mc:AlternateContent>
        <mc:AlternateContent xmlns:mc="http://schemas.openxmlformats.org/markup-compatibility/2006">
          <mc:Choice Requires="x14">
            <control shapeId="29728" r:id="rId34" name="Check Box 32">
              <controlPr defaultSize="0" autoFill="0" autoLine="0" autoPict="0">
                <anchor moveWithCells="1">
                  <from>
                    <xdr:col>2</xdr:col>
                    <xdr:colOff>28575</xdr:colOff>
                    <xdr:row>22</xdr:row>
                    <xdr:rowOff>28575</xdr:rowOff>
                  </from>
                  <to>
                    <xdr:col>3</xdr:col>
                    <xdr:colOff>942975</xdr:colOff>
                    <xdr:row>23</xdr:row>
                    <xdr:rowOff>47625</xdr:rowOff>
                  </to>
                </anchor>
              </controlPr>
            </control>
          </mc:Choice>
        </mc:AlternateContent>
        <mc:AlternateContent xmlns:mc="http://schemas.openxmlformats.org/markup-compatibility/2006">
          <mc:Choice Requires="x14">
            <control shapeId="29729" r:id="rId35" name="Check Box 33">
              <controlPr defaultSize="0" autoFill="0" autoLine="0" autoPict="0">
                <anchor moveWithCells="1">
                  <from>
                    <xdr:col>2</xdr:col>
                    <xdr:colOff>28575</xdr:colOff>
                    <xdr:row>23</xdr:row>
                    <xdr:rowOff>28575</xdr:rowOff>
                  </from>
                  <to>
                    <xdr:col>3</xdr:col>
                    <xdr:colOff>942975</xdr:colOff>
                    <xdr:row>23</xdr:row>
                    <xdr:rowOff>323850</xdr:rowOff>
                  </to>
                </anchor>
              </controlPr>
            </control>
          </mc:Choice>
        </mc:AlternateContent>
        <mc:AlternateContent xmlns:mc="http://schemas.openxmlformats.org/markup-compatibility/2006">
          <mc:Choice Requires="x14">
            <control shapeId="29730" r:id="rId36" name="Check Box 34">
              <controlPr defaultSize="0" autoFill="0" autoLine="0" autoPict="0">
                <anchor moveWithCells="1">
                  <from>
                    <xdr:col>2</xdr:col>
                    <xdr:colOff>28575</xdr:colOff>
                    <xdr:row>25</xdr:row>
                    <xdr:rowOff>9525</xdr:rowOff>
                  </from>
                  <to>
                    <xdr:col>3</xdr:col>
                    <xdr:colOff>942975</xdr:colOff>
                    <xdr:row>25</xdr:row>
                    <xdr:rowOff>742950</xdr:rowOff>
                  </to>
                </anchor>
              </controlPr>
            </control>
          </mc:Choice>
        </mc:AlternateContent>
        <mc:AlternateContent xmlns:mc="http://schemas.openxmlformats.org/markup-compatibility/2006">
          <mc:Choice Requires="x14">
            <control shapeId="29731" r:id="rId37" name="Check Box 35">
              <controlPr defaultSize="0" autoFill="0" autoLine="0" autoPict="0">
                <anchor moveWithCells="1">
                  <from>
                    <xdr:col>4</xdr:col>
                    <xdr:colOff>38100</xdr:colOff>
                    <xdr:row>19</xdr:row>
                    <xdr:rowOff>133350</xdr:rowOff>
                  </from>
                  <to>
                    <xdr:col>5</xdr:col>
                    <xdr:colOff>952500</xdr:colOff>
                    <xdr:row>19</xdr:row>
                    <xdr:rowOff>847725</xdr:rowOff>
                  </to>
                </anchor>
              </controlPr>
            </control>
          </mc:Choice>
        </mc:AlternateContent>
        <mc:AlternateContent xmlns:mc="http://schemas.openxmlformats.org/markup-compatibility/2006">
          <mc:Choice Requires="x14">
            <control shapeId="29732" r:id="rId38" name="Check Box 36">
              <controlPr defaultSize="0" autoFill="0" autoLine="0" autoPict="0">
                <anchor moveWithCells="1">
                  <from>
                    <xdr:col>4</xdr:col>
                    <xdr:colOff>38100</xdr:colOff>
                    <xdr:row>20</xdr:row>
                    <xdr:rowOff>19050</xdr:rowOff>
                  </from>
                  <to>
                    <xdr:col>5</xdr:col>
                    <xdr:colOff>952500</xdr:colOff>
                    <xdr:row>20</xdr:row>
                    <xdr:rowOff>895350</xdr:rowOff>
                  </to>
                </anchor>
              </controlPr>
            </control>
          </mc:Choice>
        </mc:AlternateContent>
        <mc:AlternateContent xmlns:mc="http://schemas.openxmlformats.org/markup-compatibility/2006">
          <mc:Choice Requires="x14">
            <control shapeId="29733" r:id="rId39" name="Check Box 37">
              <controlPr defaultSize="0" autoFill="0" autoLine="0" autoPict="0">
                <anchor moveWithCells="1">
                  <from>
                    <xdr:col>4</xdr:col>
                    <xdr:colOff>38100</xdr:colOff>
                    <xdr:row>21</xdr:row>
                    <xdr:rowOff>123825</xdr:rowOff>
                  </from>
                  <to>
                    <xdr:col>5</xdr:col>
                    <xdr:colOff>952500</xdr:colOff>
                    <xdr:row>21</xdr:row>
                    <xdr:rowOff>600075</xdr:rowOff>
                  </to>
                </anchor>
              </controlPr>
            </control>
          </mc:Choice>
        </mc:AlternateContent>
        <mc:AlternateContent xmlns:mc="http://schemas.openxmlformats.org/markup-compatibility/2006">
          <mc:Choice Requires="x14">
            <control shapeId="29734" r:id="rId40" name="Check Box 38">
              <controlPr defaultSize="0" autoFill="0" autoLine="0" autoPict="0">
                <anchor moveWithCells="1">
                  <from>
                    <xdr:col>6</xdr:col>
                    <xdr:colOff>38100</xdr:colOff>
                    <xdr:row>19</xdr:row>
                    <xdr:rowOff>9525</xdr:rowOff>
                  </from>
                  <to>
                    <xdr:col>7</xdr:col>
                    <xdr:colOff>952500</xdr:colOff>
                    <xdr:row>20</xdr:row>
                    <xdr:rowOff>47625</xdr:rowOff>
                  </to>
                </anchor>
              </controlPr>
            </control>
          </mc:Choice>
        </mc:AlternateContent>
        <mc:AlternateContent xmlns:mc="http://schemas.openxmlformats.org/markup-compatibility/2006">
          <mc:Choice Requires="x14">
            <control shapeId="29735" r:id="rId41" name="Check Box 39">
              <controlPr defaultSize="0" autoFill="0" autoLine="0" autoPict="0">
                <anchor moveWithCells="1">
                  <from>
                    <xdr:col>8</xdr:col>
                    <xdr:colOff>38100</xdr:colOff>
                    <xdr:row>18</xdr:row>
                    <xdr:rowOff>942975</xdr:rowOff>
                  </from>
                  <to>
                    <xdr:col>9</xdr:col>
                    <xdr:colOff>952500</xdr:colOff>
                    <xdr:row>20</xdr:row>
                    <xdr:rowOff>47625</xdr:rowOff>
                  </to>
                </anchor>
              </controlPr>
            </control>
          </mc:Choice>
        </mc:AlternateContent>
        <mc:AlternateContent xmlns:mc="http://schemas.openxmlformats.org/markup-compatibility/2006">
          <mc:Choice Requires="x14">
            <control shapeId="29736" r:id="rId42" name="Check Box 40">
              <controlPr defaultSize="0" autoFill="0" autoLine="0" autoPict="0">
                <anchor moveWithCells="1">
                  <from>
                    <xdr:col>0</xdr:col>
                    <xdr:colOff>38100</xdr:colOff>
                    <xdr:row>33</xdr:row>
                    <xdr:rowOff>57150</xdr:rowOff>
                  </from>
                  <to>
                    <xdr:col>1</xdr:col>
                    <xdr:colOff>952500</xdr:colOff>
                    <xdr:row>33</xdr:row>
                    <xdr:rowOff>1066800</xdr:rowOff>
                  </to>
                </anchor>
              </controlPr>
            </control>
          </mc:Choice>
        </mc:AlternateContent>
        <mc:AlternateContent xmlns:mc="http://schemas.openxmlformats.org/markup-compatibility/2006">
          <mc:Choice Requires="x14">
            <control shapeId="29737" r:id="rId43" name="Check Box 41">
              <controlPr defaultSize="0" autoFill="0" autoLine="0" autoPict="0">
                <anchor moveWithCells="1">
                  <from>
                    <xdr:col>2</xdr:col>
                    <xdr:colOff>38100</xdr:colOff>
                    <xdr:row>34</xdr:row>
                    <xdr:rowOff>257175</xdr:rowOff>
                  </from>
                  <to>
                    <xdr:col>3</xdr:col>
                    <xdr:colOff>952500</xdr:colOff>
                    <xdr:row>34</xdr:row>
                    <xdr:rowOff>552450</xdr:rowOff>
                  </to>
                </anchor>
              </controlPr>
            </control>
          </mc:Choice>
        </mc:AlternateContent>
        <mc:AlternateContent xmlns:mc="http://schemas.openxmlformats.org/markup-compatibility/2006">
          <mc:Choice Requires="x14">
            <control shapeId="29738" r:id="rId44" name="Check Box 42">
              <controlPr defaultSize="0" autoFill="0" autoLine="0" autoPict="0">
                <anchor moveWithCells="1">
                  <from>
                    <xdr:col>2</xdr:col>
                    <xdr:colOff>38100</xdr:colOff>
                    <xdr:row>35</xdr:row>
                    <xdr:rowOff>28575</xdr:rowOff>
                  </from>
                  <to>
                    <xdr:col>3</xdr:col>
                    <xdr:colOff>952500</xdr:colOff>
                    <xdr:row>36</xdr:row>
                    <xdr:rowOff>0</xdr:rowOff>
                  </to>
                </anchor>
              </controlPr>
            </control>
          </mc:Choice>
        </mc:AlternateContent>
        <mc:AlternateContent xmlns:mc="http://schemas.openxmlformats.org/markup-compatibility/2006">
          <mc:Choice Requires="x14">
            <control shapeId="29739" r:id="rId45" name="Check Box 43">
              <controlPr defaultSize="0" autoFill="0" autoLine="0" autoPict="0">
                <anchor moveWithCells="1">
                  <from>
                    <xdr:col>2</xdr:col>
                    <xdr:colOff>38100</xdr:colOff>
                    <xdr:row>36</xdr:row>
                    <xdr:rowOff>38100</xdr:rowOff>
                  </from>
                  <to>
                    <xdr:col>3</xdr:col>
                    <xdr:colOff>952500</xdr:colOff>
                    <xdr:row>36</xdr:row>
                    <xdr:rowOff>342900</xdr:rowOff>
                  </to>
                </anchor>
              </controlPr>
            </control>
          </mc:Choice>
        </mc:AlternateContent>
        <mc:AlternateContent xmlns:mc="http://schemas.openxmlformats.org/markup-compatibility/2006">
          <mc:Choice Requires="x14">
            <control shapeId="29740" r:id="rId46" name="Check Box 44">
              <controlPr defaultSize="0" autoFill="0" autoLine="0" autoPict="0">
                <anchor moveWithCells="1">
                  <from>
                    <xdr:col>2</xdr:col>
                    <xdr:colOff>38100</xdr:colOff>
                    <xdr:row>37</xdr:row>
                    <xdr:rowOff>38100</xdr:rowOff>
                  </from>
                  <to>
                    <xdr:col>3</xdr:col>
                    <xdr:colOff>952500</xdr:colOff>
                    <xdr:row>38</xdr:row>
                    <xdr:rowOff>47625</xdr:rowOff>
                  </to>
                </anchor>
              </controlPr>
            </control>
          </mc:Choice>
        </mc:AlternateContent>
        <mc:AlternateContent xmlns:mc="http://schemas.openxmlformats.org/markup-compatibility/2006">
          <mc:Choice Requires="x14">
            <control shapeId="29741" r:id="rId47" name="Check Box 45">
              <controlPr defaultSize="0" autoFill="0" autoLine="0" autoPict="0">
                <anchor moveWithCells="1">
                  <from>
                    <xdr:col>4</xdr:col>
                    <xdr:colOff>38100</xdr:colOff>
                    <xdr:row>33</xdr:row>
                    <xdr:rowOff>76200</xdr:rowOff>
                  </from>
                  <to>
                    <xdr:col>5</xdr:col>
                    <xdr:colOff>952500</xdr:colOff>
                    <xdr:row>33</xdr:row>
                    <xdr:rowOff>1000125</xdr:rowOff>
                  </to>
                </anchor>
              </controlPr>
            </control>
          </mc:Choice>
        </mc:AlternateContent>
        <mc:AlternateContent xmlns:mc="http://schemas.openxmlformats.org/markup-compatibility/2006">
          <mc:Choice Requires="x14">
            <control shapeId="29742" r:id="rId48" name="Check Box 46">
              <controlPr defaultSize="0" autoFill="0" autoLine="0" autoPict="0">
                <anchor moveWithCells="1">
                  <from>
                    <xdr:col>6</xdr:col>
                    <xdr:colOff>38100</xdr:colOff>
                    <xdr:row>33</xdr:row>
                    <xdr:rowOff>47625</xdr:rowOff>
                  </from>
                  <to>
                    <xdr:col>7</xdr:col>
                    <xdr:colOff>952500</xdr:colOff>
                    <xdr:row>34</xdr:row>
                    <xdr:rowOff>9525</xdr:rowOff>
                  </to>
                </anchor>
              </controlPr>
            </control>
          </mc:Choice>
        </mc:AlternateContent>
        <mc:AlternateContent xmlns:mc="http://schemas.openxmlformats.org/markup-compatibility/2006">
          <mc:Choice Requires="x14">
            <control shapeId="29743" r:id="rId49" name="Check Box 47">
              <controlPr defaultSize="0" autoFill="0" autoLine="0" autoPict="0">
                <anchor moveWithCells="1">
                  <from>
                    <xdr:col>8</xdr:col>
                    <xdr:colOff>38100</xdr:colOff>
                    <xdr:row>33</xdr:row>
                    <xdr:rowOff>247650</xdr:rowOff>
                  </from>
                  <to>
                    <xdr:col>9</xdr:col>
                    <xdr:colOff>952500</xdr:colOff>
                    <xdr:row>33</xdr:row>
                    <xdr:rowOff>866775</xdr:rowOff>
                  </to>
                </anchor>
              </controlPr>
            </control>
          </mc:Choice>
        </mc:AlternateContent>
        <mc:AlternateContent xmlns:mc="http://schemas.openxmlformats.org/markup-compatibility/2006">
          <mc:Choice Requires="x14">
            <control shapeId="29744" r:id="rId50" name="Check Box 48">
              <controlPr defaultSize="0" autoFill="0" autoLine="0" autoPict="0">
                <anchor moveWithCells="1">
                  <from>
                    <xdr:col>8</xdr:col>
                    <xdr:colOff>38100</xdr:colOff>
                    <xdr:row>33</xdr:row>
                    <xdr:rowOff>1066800</xdr:rowOff>
                  </from>
                  <to>
                    <xdr:col>9</xdr:col>
                    <xdr:colOff>952500</xdr:colOff>
                    <xdr:row>35</xdr:row>
                    <xdr:rowOff>28575</xdr:rowOff>
                  </to>
                </anchor>
              </controlPr>
            </control>
          </mc:Choice>
        </mc:AlternateContent>
        <mc:AlternateContent xmlns:mc="http://schemas.openxmlformats.org/markup-compatibility/2006">
          <mc:Choice Requires="x14">
            <control shapeId="29745" r:id="rId51" name="Check Box 49">
              <controlPr defaultSize="0" autoFill="0" autoLine="0" autoPict="0">
                <anchor moveWithCells="1">
                  <from>
                    <xdr:col>8</xdr:col>
                    <xdr:colOff>28575</xdr:colOff>
                    <xdr:row>11</xdr:row>
                    <xdr:rowOff>0</xdr:rowOff>
                  </from>
                  <to>
                    <xdr:col>9</xdr:col>
                    <xdr:colOff>971550</xdr:colOff>
                    <xdr:row>12</xdr:row>
                    <xdr:rowOff>28575</xdr:rowOff>
                  </to>
                </anchor>
              </controlPr>
            </control>
          </mc:Choice>
        </mc:AlternateContent>
        <mc:AlternateContent xmlns:mc="http://schemas.openxmlformats.org/markup-compatibility/2006">
          <mc:Choice Requires="x14">
            <control shapeId="29746" r:id="rId52" name="Check Box 50">
              <controlPr defaultSize="0" autoFill="0" autoLine="0" autoPict="0">
                <anchor moveWithCells="1">
                  <from>
                    <xdr:col>8</xdr:col>
                    <xdr:colOff>28575</xdr:colOff>
                    <xdr:row>25</xdr:row>
                    <xdr:rowOff>0</xdr:rowOff>
                  </from>
                  <to>
                    <xdr:col>9</xdr:col>
                    <xdr:colOff>971550</xdr:colOff>
                    <xdr:row>25</xdr:row>
                    <xdr:rowOff>409575</xdr:rowOff>
                  </to>
                </anchor>
              </controlPr>
            </control>
          </mc:Choice>
        </mc:AlternateContent>
        <mc:AlternateContent xmlns:mc="http://schemas.openxmlformats.org/markup-compatibility/2006">
          <mc:Choice Requires="x14">
            <control shapeId="29747" r:id="rId53" name="Check Box 51">
              <controlPr defaultSize="0" autoFill="0" autoLine="0" autoPict="0">
                <anchor moveWithCells="1">
                  <from>
                    <xdr:col>8</xdr:col>
                    <xdr:colOff>28575</xdr:colOff>
                    <xdr:row>38</xdr:row>
                    <xdr:rowOff>0</xdr:rowOff>
                  </from>
                  <to>
                    <xdr:col>9</xdr:col>
                    <xdr:colOff>971550</xdr:colOff>
                    <xdr:row>39</xdr:row>
                    <xdr:rowOff>0</xdr:rowOff>
                  </to>
                </anchor>
              </controlPr>
            </control>
          </mc:Choice>
        </mc:AlternateContent>
        <mc:AlternateContent xmlns:mc="http://schemas.openxmlformats.org/markup-compatibility/2006">
          <mc:Choice Requires="x14">
            <control shapeId="29748" r:id="rId54" name="Check Box 52">
              <controlPr defaultSize="0" autoFill="0" autoLine="0" autoPict="0">
                <anchor moveWithCells="1">
                  <from>
                    <xdr:col>0</xdr:col>
                    <xdr:colOff>28575</xdr:colOff>
                    <xdr:row>12</xdr:row>
                    <xdr:rowOff>0</xdr:rowOff>
                  </from>
                  <to>
                    <xdr:col>1</xdr:col>
                    <xdr:colOff>971550</xdr:colOff>
                    <xdr:row>13</xdr:row>
                    <xdr:rowOff>180975</xdr:rowOff>
                  </to>
                </anchor>
              </controlPr>
            </control>
          </mc:Choice>
        </mc:AlternateContent>
        <mc:AlternateContent xmlns:mc="http://schemas.openxmlformats.org/markup-compatibility/2006">
          <mc:Choice Requires="x14">
            <control shapeId="29749" r:id="rId55" name="Check Box 53">
              <controlPr defaultSize="0" autoFill="0" autoLine="0" autoPict="0">
                <anchor moveWithCells="1">
                  <from>
                    <xdr:col>0</xdr:col>
                    <xdr:colOff>28575</xdr:colOff>
                    <xdr:row>26</xdr:row>
                    <xdr:rowOff>0</xdr:rowOff>
                  </from>
                  <to>
                    <xdr:col>1</xdr:col>
                    <xdr:colOff>971550</xdr:colOff>
                    <xdr:row>27</xdr:row>
                    <xdr:rowOff>180975</xdr:rowOff>
                  </to>
                </anchor>
              </controlPr>
            </control>
          </mc:Choice>
        </mc:AlternateContent>
        <mc:AlternateContent xmlns:mc="http://schemas.openxmlformats.org/markup-compatibility/2006">
          <mc:Choice Requires="x14">
            <control shapeId="29750" r:id="rId56" name="Check Box 54">
              <controlPr defaultSize="0" autoFill="0" autoLine="0" autoPict="0">
                <anchor moveWithCells="1">
                  <from>
                    <xdr:col>0</xdr:col>
                    <xdr:colOff>28575</xdr:colOff>
                    <xdr:row>38</xdr:row>
                    <xdr:rowOff>400050</xdr:rowOff>
                  </from>
                  <to>
                    <xdr:col>1</xdr:col>
                    <xdr:colOff>971550</xdr:colOff>
                    <xdr:row>40</xdr:row>
                    <xdr:rowOff>161925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8" id="{C7AA4035-7B2A-4B33-A8FC-C1D59C783245}">
            <xm:f>OR($I$13="No Score",$I$13=definitions!$B$13)</xm:f>
            <x14:dxf>
              <fill>
                <gradientFill degree="270">
                  <stop position="0">
                    <color theme="0"/>
                  </stop>
                  <stop position="1">
                    <color rgb="FFFF0000"/>
                  </stop>
                </gradientFill>
              </fill>
            </x14:dxf>
          </x14:cfRule>
          <x14:cfRule type="expression" priority="9" id="{C95BC52C-C8A7-4A7C-896A-2F9278B12024}">
            <xm:f>definitions!$B$44=TRUE</xm:f>
            <x14:dxf>
              <fill>
                <gradientFill degree="270">
                  <stop position="0">
                    <color theme="0"/>
                  </stop>
                  <stop position="1">
                    <color rgb="FFFFFF00"/>
                  </stop>
                </gradientFill>
              </fill>
            </x14:dxf>
          </x14:cfRule>
          <xm:sqref>L13:P14</xm:sqref>
        </x14:conditionalFormatting>
        <x14:conditionalFormatting xmlns:xm="http://schemas.microsoft.com/office/excel/2006/main">
          <x14:cfRule type="expression" priority="6" id="{EB96D578-346C-4A7B-B5C7-1B0A0AA9C2C7}">
            <xm:f>OR($I$27="No Score",$I$27=definitions!$B$13)</xm:f>
            <x14:dxf>
              <fill>
                <gradientFill degree="270">
                  <stop position="0">
                    <color theme="0"/>
                  </stop>
                  <stop position="1">
                    <color rgb="FFFF0000"/>
                  </stop>
                </gradientFill>
              </fill>
            </x14:dxf>
          </x14:cfRule>
          <x14:cfRule type="expression" priority="7" id="{311B8A12-CA1B-4FD4-B6C5-BCD94C6B0EFF}">
            <xm:f>definitions!$B$45=TRUE</xm:f>
            <x14:dxf>
              <fill>
                <gradientFill degree="270">
                  <stop position="0">
                    <color theme="0"/>
                  </stop>
                  <stop position="1">
                    <color rgb="FFFFFF00"/>
                  </stop>
                </gradientFill>
              </fill>
            </x14:dxf>
          </x14:cfRule>
          <xm:sqref>L27:P28</xm:sqref>
        </x14:conditionalFormatting>
        <x14:conditionalFormatting xmlns:xm="http://schemas.microsoft.com/office/excel/2006/main">
          <x14:cfRule type="expression" priority="4" id="{16140791-A5D4-4264-804C-FFF05096B43D}">
            <xm:f>OR($I$40="No Score",$I$40=definitions!$B$13)</xm:f>
            <x14:dxf>
              <fill>
                <gradientFill degree="270">
                  <stop position="0">
                    <color theme="0"/>
                  </stop>
                  <stop position="1">
                    <color rgb="FFFF0000"/>
                  </stop>
                </gradientFill>
              </fill>
            </x14:dxf>
          </x14:cfRule>
          <x14:cfRule type="expression" priority="5" id="{82795BF5-CBB9-44CA-855D-1BBA3A41B621}">
            <xm:f>definitions!$B$46=TRUE</xm:f>
            <x14:dxf>
              <fill>
                <gradientFill degree="270">
                  <stop position="0">
                    <color theme="0"/>
                  </stop>
                  <stop position="1">
                    <color rgb="FFFFFF00"/>
                  </stop>
                </gradientFill>
              </fill>
            </x14:dxf>
          </x14:cfRule>
          <xm:sqref>L40:P41</xm:sqref>
        </x14:conditionalFormatting>
        <x14:conditionalFormatting xmlns:xm="http://schemas.microsoft.com/office/excel/2006/main">
          <x14:cfRule type="expression" priority="1" id="{D05835E5-74FD-4E74-9C61-2F40C98CFF0F}">
            <xm:f>AND(ISBLANK(A45),OR($D$81=definitions!$B$6,$D$81=definitions!$B$7))</xm:f>
            <x14:dxf>
              <fill>
                <gradientFill degree="270">
                  <stop position="0">
                    <color theme="0"/>
                  </stop>
                  <stop position="1">
                    <color rgb="FFFF0000"/>
                  </stop>
                </gradientFill>
              </fill>
            </x14:dxf>
          </x14:cfRule>
          <xm:sqref>L45:O47</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00B050"/>
  </sheetPr>
  <dimension ref="A1:Q133"/>
  <sheetViews>
    <sheetView showGridLines="0" showRowColHeaders="0" workbookViewId="0">
      <selection activeCell="A65" sqref="A65:F67"/>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4.1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17" width="11" style="8"/>
    <col min="18" max="16384" width="11" style="9"/>
  </cols>
  <sheetData>
    <row r="1" spans="1:17" ht="39" customHeight="1" thickBot="1" x14ac:dyDescent="0.3">
      <c r="A1" s="818" t="s">
        <v>2541</v>
      </c>
      <c r="B1" s="765"/>
      <c r="C1" s="765"/>
      <c r="D1" s="765"/>
      <c r="E1" s="765"/>
      <c r="F1" s="765"/>
      <c r="G1" s="765"/>
      <c r="H1" s="765"/>
      <c r="I1" s="765"/>
      <c r="J1" s="766"/>
      <c r="L1" s="10"/>
      <c r="M1" s="10"/>
      <c r="N1" s="10"/>
      <c r="O1" s="10"/>
      <c r="P1" s="10"/>
      <c r="Q1" s="10"/>
    </row>
    <row r="2" spans="1:17" ht="37.5" customHeight="1" thickBot="1" x14ac:dyDescent="0.3">
      <c r="A2" s="146"/>
      <c r="B2" s="127" t="s">
        <v>1979</v>
      </c>
      <c r="C2" s="801" t="s">
        <v>1974</v>
      </c>
      <c r="D2" s="802"/>
      <c r="E2" s="803" t="s">
        <v>1539</v>
      </c>
      <c r="F2" s="802"/>
      <c r="G2" s="803" t="s">
        <v>1976</v>
      </c>
      <c r="H2" s="802"/>
      <c r="I2" s="803" t="s">
        <v>520</v>
      </c>
      <c r="J2" s="802"/>
      <c r="L2" s="10"/>
      <c r="M2" s="10"/>
      <c r="N2" s="10"/>
      <c r="O2" s="10"/>
      <c r="P2" s="10"/>
      <c r="Q2" s="10"/>
    </row>
    <row r="3" spans="1:17" ht="42" customHeight="1" thickBot="1" x14ac:dyDescent="0.3">
      <c r="A3" s="808" t="s">
        <v>3321</v>
      </c>
      <c r="B3" s="809"/>
      <c r="C3" s="809"/>
      <c r="D3" s="809"/>
      <c r="E3" s="809"/>
      <c r="F3" s="809"/>
      <c r="G3" s="809"/>
      <c r="H3" s="809"/>
      <c r="I3" s="809"/>
      <c r="J3" s="810"/>
      <c r="L3" s="10"/>
      <c r="M3" s="10"/>
      <c r="N3" s="10"/>
      <c r="O3" s="10"/>
      <c r="P3" s="10"/>
      <c r="Q3" s="10"/>
    </row>
    <row r="4" spans="1:17" ht="15.75" customHeight="1" x14ac:dyDescent="0.25">
      <c r="A4" s="789"/>
      <c r="B4" s="790"/>
      <c r="C4" s="791" t="str">
        <f>DATA!E464</f>
        <v>. . . and</v>
      </c>
      <c r="D4" s="792"/>
      <c r="E4" s="791" t="str">
        <f>DATA!E472</f>
        <v>. . . and</v>
      </c>
      <c r="F4" s="792"/>
      <c r="G4" s="793" t="str">
        <f>DATA!E476</f>
        <v>. . . and</v>
      </c>
      <c r="H4" s="794"/>
      <c r="I4" s="774" t="str">
        <f>DATA!E479</f>
        <v>. . . and</v>
      </c>
      <c r="J4" s="775"/>
      <c r="L4" s="10"/>
      <c r="M4" s="10"/>
      <c r="N4" s="10"/>
      <c r="O4" s="10"/>
      <c r="P4" s="10"/>
      <c r="Q4" s="10"/>
    </row>
    <row r="5" spans="1:17" s="22" customFormat="1" ht="39" customHeight="1" x14ac:dyDescent="0.25">
      <c r="A5" s="780" t="str">
        <f>DATA!E456</f>
        <v xml:space="preserve">THE PRINCIPAL
manages school’s budget with respect to: 
</v>
      </c>
      <c r="B5" s="781"/>
      <c r="C5" s="782" t="str">
        <f>DATA!E465</f>
        <v>THE PRINCIPAL:</v>
      </c>
      <c r="D5" s="783"/>
      <c r="E5" s="782" t="str">
        <f>DATA!E473</f>
        <v>THE PRINCIPAL:</v>
      </c>
      <c r="F5" s="783"/>
      <c r="G5" s="780" t="str">
        <f>DATA!E477</f>
        <v>SCHOOL STAFF MEMBERS:</v>
      </c>
      <c r="H5" s="783"/>
      <c r="I5" s="780" t="str">
        <f>DATA!E480</f>
        <v>SCHOOL STAFF MEMBERS:</v>
      </c>
      <c r="J5" s="783"/>
      <c r="L5" s="23"/>
      <c r="M5" s="23"/>
      <c r="N5" s="23"/>
      <c r="O5" s="23"/>
      <c r="P5" s="23"/>
      <c r="Q5" s="23"/>
    </row>
    <row r="6" spans="1:17" ht="80.25" customHeight="1" x14ac:dyDescent="0.25">
      <c r="A6" s="76"/>
      <c r="B6" s="124" t="str">
        <f>DATA!E460</f>
        <v>District guidelines.</v>
      </c>
      <c r="C6" s="125"/>
      <c r="D6" s="120" t="str">
        <f>DATA!E466</f>
        <v>Focuses school resources on teaching and learning.</v>
      </c>
      <c r="E6" s="69"/>
      <c r="F6" s="120" t="str">
        <f>DATA!E474</f>
        <v>Manages and monitors fiscal, physical, and personnel resources efficiently and effectively.</v>
      </c>
      <c r="G6" s="69"/>
      <c r="H6" s="120" t="str">
        <f>DATA!E478</f>
        <v xml:space="preserve">Support the development of external partnerships that support teaching and learning. </v>
      </c>
      <c r="I6" s="69"/>
      <c r="J6" s="120" t="str">
        <f>DATA!E481</f>
        <v>Use school resources for the benefit of students.</v>
      </c>
      <c r="L6" s="10"/>
      <c r="M6" s="10"/>
      <c r="N6" s="10"/>
      <c r="O6" s="10"/>
      <c r="P6" s="10"/>
      <c r="Q6" s="10"/>
    </row>
    <row r="7" spans="1:17" ht="84" customHeight="1" x14ac:dyDescent="0.25">
      <c r="A7" s="76"/>
      <c r="B7" s="124" t="str">
        <f>DATA!E461</f>
        <v>Standard accounting procedures.</v>
      </c>
      <c r="C7" s="835" t="str">
        <f>DATA!E467</f>
        <v xml:space="preserve">Allocates resources to: </v>
      </c>
      <c r="D7" s="827"/>
      <c r="E7" s="69"/>
      <c r="F7" s="120" t="str">
        <f>DATA!E475</f>
        <v>Creates management structures to support the alignment of resources with school goals and student outcomes.</v>
      </c>
      <c r="G7" s="69"/>
      <c r="H7" s="120"/>
      <c r="J7" s="120" t="str">
        <f>DATA!E482</f>
        <v>Fully support the alignment of resources with school goals and student outcomes.</v>
      </c>
      <c r="L7" s="10"/>
      <c r="M7" s="10"/>
      <c r="N7" s="10"/>
      <c r="O7" s="10"/>
      <c r="P7" s="10"/>
      <c r="Q7" s="10"/>
    </row>
    <row r="8" spans="1:17" ht="63" customHeight="1" x14ac:dyDescent="0.25">
      <c r="A8" s="76"/>
      <c r="B8" s="124" t="str">
        <f>DATA!E462</f>
        <v>Student and staff needs.</v>
      </c>
      <c r="C8" s="126"/>
      <c r="D8" s="120" t="str">
        <f>DATA!E468</f>
        <v>Fund priority needs first.</v>
      </c>
      <c r="E8" s="69"/>
      <c r="F8" s="120"/>
      <c r="G8" s="69"/>
      <c r="H8" s="120"/>
      <c r="I8" s="70"/>
      <c r="J8" s="120" t="str">
        <f>DATA!E483</f>
        <v>Participate in the budgeting and prioritization process as requested.</v>
      </c>
      <c r="L8" s="10"/>
      <c r="M8" s="10"/>
      <c r="N8" s="10"/>
      <c r="O8" s="10"/>
      <c r="P8" s="10"/>
      <c r="Q8" s="10"/>
    </row>
    <row r="9" spans="1:17" ht="60.75" customHeight="1" x14ac:dyDescent="0.25">
      <c r="A9" s="76"/>
      <c r="B9" s="124"/>
      <c r="C9" s="126"/>
      <c r="D9" s="120" t="str">
        <f>DATA!E469</f>
        <v>Support the attainment of strategic goals and student outcomes.</v>
      </c>
      <c r="E9" s="69"/>
      <c r="F9" s="120"/>
      <c r="G9" s="69"/>
      <c r="H9" s="120"/>
      <c r="I9" s="69"/>
      <c r="J9" s="120"/>
      <c r="L9" s="10"/>
      <c r="M9" s="10"/>
      <c r="N9" s="10"/>
      <c r="O9" s="10"/>
      <c r="P9" s="10"/>
      <c r="Q9" s="10"/>
    </row>
    <row r="10" spans="1:17" ht="36" customHeight="1" x14ac:dyDescent="0.25">
      <c r="A10" s="76"/>
      <c r="B10" s="124"/>
      <c r="C10" s="126"/>
      <c r="D10" s="120" t="str">
        <f>DATA!E470</f>
        <v>Continuous school improvement.</v>
      </c>
      <c r="E10" s="69"/>
      <c r="F10" s="120"/>
      <c r="G10" s="69"/>
      <c r="H10" s="120"/>
      <c r="I10" s="69"/>
      <c r="J10" s="120"/>
      <c r="L10" s="10"/>
      <c r="M10" s="10"/>
      <c r="N10" s="10"/>
      <c r="O10" s="10"/>
      <c r="P10" s="10"/>
      <c r="Q10" s="10"/>
    </row>
    <row r="11" spans="1:17" ht="33" customHeight="1" thickBot="1" x14ac:dyDescent="0.3">
      <c r="A11" s="76"/>
      <c r="B11" s="124"/>
      <c r="C11" s="126"/>
      <c r="D11" s="120" t="str">
        <f>DATA!E471</f>
        <v>Professional development.</v>
      </c>
      <c r="E11" s="69"/>
      <c r="F11" s="120"/>
      <c r="G11" s="69"/>
      <c r="H11" s="120"/>
      <c r="I11" s="184"/>
      <c r="J11" s="185" t="str">
        <f>definitions!$B$21</f>
        <v>Click here to revisit element</v>
      </c>
      <c r="L11" s="10"/>
      <c r="M11" s="10"/>
      <c r="N11" s="10"/>
      <c r="O11" s="10"/>
      <c r="P11" s="10"/>
      <c r="Q11" s="10"/>
    </row>
    <row r="12" spans="1:17" ht="15" customHeight="1" x14ac:dyDescent="0.25">
      <c r="A12" s="182"/>
      <c r="B12" s="786" t="str">
        <f>definitions!$B$26</f>
        <v>No Basic practices apply</v>
      </c>
      <c r="C12" s="131"/>
      <c r="D12" s="73"/>
      <c r="E12" s="131"/>
      <c r="F12" s="71"/>
      <c r="G12" s="79"/>
      <c r="H12" s="71"/>
      <c r="I12" s="776" t="str">
        <f>DATA!B485</f>
        <v>Blank Form</v>
      </c>
      <c r="J12" s="795"/>
      <c r="L12" s="788" t="str">
        <f>IF(I12=definitions!$B$11,definitions!$B$16,IF(definitions!$B$47=TRUE,definitions!$B$22,IF(I12=definitions!$B$13,definitions!$B$18,definitions!$B$20)))</f>
        <v>No Professional Practices have been selected.</v>
      </c>
      <c r="M12" s="788"/>
      <c r="N12" s="788"/>
      <c r="O12" s="788"/>
      <c r="P12" s="788"/>
      <c r="Q12" s="10"/>
    </row>
    <row r="13" spans="1:17" ht="15" customHeight="1" x14ac:dyDescent="0.25">
      <c r="A13" s="183"/>
      <c r="B13" s="787"/>
      <c r="C13" s="131"/>
      <c r="D13" s="120"/>
      <c r="E13" s="79"/>
      <c r="F13" s="71"/>
      <c r="G13" s="79"/>
      <c r="H13" s="80"/>
      <c r="I13" s="796"/>
      <c r="J13" s="797"/>
      <c r="L13" s="788"/>
      <c r="M13" s="788"/>
      <c r="N13" s="788"/>
      <c r="O13" s="788"/>
      <c r="P13" s="788"/>
      <c r="Q13" s="10"/>
    </row>
    <row r="14" spans="1:17" ht="42" customHeight="1" thickBot="1" x14ac:dyDescent="0.3">
      <c r="A14" s="798" t="str">
        <f>A1</f>
        <v>Standard V:  Principals Demonstrate Managerial Leadership</v>
      </c>
      <c r="B14" s="799"/>
      <c r="C14" s="799"/>
      <c r="D14" s="799"/>
      <c r="E14" s="799"/>
      <c r="F14" s="799"/>
      <c r="G14" s="799"/>
      <c r="H14" s="799"/>
      <c r="I14" s="799"/>
      <c r="J14" s="800"/>
      <c r="L14" s="10"/>
      <c r="M14" s="10"/>
      <c r="N14" s="10"/>
      <c r="O14" s="10"/>
      <c r="P14" s="10"/>
      <c r="Q14" s="10"/>
    </row>
    <row r="15" spans="1:17" ht="15.95" customHeight="1" thickBot="1" x14ac:dyDescent="0.3">
      <c r="A15" s="146"/>
      <c r="B15" s="127" t="s">
        <v>1979</v>
      </c>
      <c r="C15" s="801" t="s">
        <v>1974</v>
      </c>
      <c r="D15" s="802"/>
      <c r="E15" s="803" t="s">
        <v>1975</v>
      </c>
      <c r="F15" s="802"/>
      <c r="G15" s="803" t="s">
        <v>1976</v>
      </c>
      <c r="H15" s="802"/>
      <c r="I15" s="803" t="s">
        <v>520</v>
      </c>
      <c r="J15" s="802"/>
      <c r="L15" s="10"/>
      <c r="M15" s="10"/>
      <c r="N15" s="10"/>
      <c r="O15" s="10"/>
      <c r="P15" s="10"/>
      <c r="Q15" s="10"/>
    </row>
    <row r="16" spans="1:17" ht="27.75" customHeight="1" thickBot="1" x14ac:dyDescent="0.3">
      <c r="A16" s="808" t="s">
        <v>3322</v>
      </c>
      <c r="B16" s="809"/>
      <c r="C16" s="809"/>
      <c r="D16" s="809"/>
      <c r="E16" s="809"/>
      <c r="F16" s="809"/>
      <c r="G16" s="809"/>
      <c r="H16" s="809"/>
      <c r="I16" s="809"/>
      <c r="J16" s="810"/>
      <c r="L16" s="10"/>
      <c r="M16" s="10"/>
      <c r="N16" s="10"/>
      <c r="O16" s="10"/>
      <c r="P16" s="10"/>
      <c r="Q16" s="10"/>
    </row>
    <row r="17" spans="1:17" x14ac:dyDescent="0.25">
      <c r="A17" s="811"/>
      <c r="B17" s="812"/>
      <c r="C17" s="815" t="str">
        <f>DATA!E489</f>
        <v>. . . and</v>
      </c>
      <c r="D17" s="816"/>
      <c r="E17" s="774" t="str">
        <f>DATA!E492</f>
        <v>. . . and</v>
      </c>
      <c r="F17" s="775"/>
      <c r="G17" s="774" t="str">
        <f>DATA!E496</f>
        <v>. . . and</v>
      </c>
      <c r="H17" s="821"/>
      <c r="I17" s="774" t="str">
        <f>DATA!E500</f>
        <v>. . . and</v>
      </c>
      <c r="J17" s="775"/>
      <c r="L17" s="10"/>
      <c r="M17" s="10"/>
      <c r="N17" s="10"/>
      <c r="O17" s="10"/>
      <c r="P17" s="10"/>
      <c r="Q17" s="10"/>
    </row>
    <row r="18" spans="1:17" s="22" customFormat="1" ht="24" customHeight="1" x14ac:dyDescent="0.25">
      <c r="A18" s="780" t="str">
        <f>DATA!E486</f>
        <v>THE PRINCIPAL:</v>
      </c>
      <c r="B18" s="781"/>
      <c r="C18" s="782" t="str">
        <f>DATA!E490</f>
        <v>THE PRINCIPAL:</v>
      </c>
      <c r="D18" s="783"/>
      <c r="E18" s="780" t="str">
        <f>DATA!E493</f>
        <v>THE PRINCIPAL:</v>
      </c>
      <c r="F18" s="783"/>
      <c r="G18" s="780" t="str">
        <f>DATA!E497</f>
        <v>SCHOOL STAFF MEMBERS:</v>
      </c>
      <c r="H18" s="781"/>
      <c r="I18" s="780" t="str">
        <f>DATA!E501</f>
        <v>SCHOOL STAFF MEMBERS:</v>
      </c>
      <c r="J18" s="783"/>
      <c r="L18" s="23"/>
      <c r="M18" s="23"/>
      <c r="N18" s="23"/>
      <c r="O18" s="23"/>
      <c r="P18" s="23"/>
      <c r="Q18" s="23"/>
    </row>
    <row r="19" spans="1:17" ht="84.75" customHeight="1" x14ac:dyDescent="0.25">
      <c r="A19" s="76"/>
      <c r="B19" s="120" t="str">
        <f>DATA!E487</f>
        <v>Builds positive relationships between and among students, staff members and parents/guardians.</v>
      </c>
      <c r="C19" s="126"/>
      <c r="D19" s="120" t="str">
        <f>DATA!E491</f>
        <v>Interacts with students, staff and other stakeholders as needed in order to defuse potentially stressful situations.</v>
      </c>
      <c r="E19" s="90"/>
      <c r="F19" s="120" t="str">
        <f>DATA!E494</f>
        <v>Resolves issues as they arise to prevent long-term problems.</v>
      </c>
      <c r="G19" s="90"/>
      <c r="H19" s="124" t="str">
        <f>DATA!E498</f>
        <v>Build positive relationships with each other.</v>
      </c>
      <c r="I19" s="70"/>
      <c r="J19" s="120" t="str">
        <f>DATA!E502</f>
        <v>Anticipate problems and adjust behaviors to avoid conflict.</v>
      </c>
      <c r="L19" s="10"/>
      <c r="M19" s="10"/>
      <c r="N19" s="10"/>
      <c r="O19" s="10"/>
      <c r="P19" s="10"/>
      <c r="Q19" s="10"/>
    </row>
    <row r="20" spans="1:17" ht="66" customHeight="1" x14ac:dyDescent="0.25">
      <c r="A20" s="76"/>
      <c r="B20" s="124"/>
      <c r="C20" s="126"/>
      <c r="D20" s="120"/>
      <c r="E20" s="90"/>
      <c r="F20" s="120" t="str">
        <f>DATA!E495</f>
        <v>Models fairness and consistency when dealing with students, staff and parents/guardians.</v>
      </c>
      <c r="G20" s="90"/>
      <c r="H20" s="124" t="str">
        <f>DATA!E499</f>
        <v>Manage conflicts or tense situations between and among students, parents, and colleagues.</v>
      </c>
      <c r="I20" s="70"/>
      <c r="J20" s="115"/>
      <c r="L20" s="10"/>
      <c r="M20" s="10"/>
      <c r="N20" s="10"/>
      <c r="O20" s="10"/>
      <c r="P20" s="10"/>
      <c r="Q20" s="10"/>
    </row>
    <row r="21" spans="1:17" ht="33" customHeight="1" thickBot="1" x14ac:dyDescent="0.3">
      <c r="A21" s="76"/>
      <c r="B21" s="68"/>
      <c r="C21" s="126"/>
      <c r="D21" s="120"/>
      <c r="E21" s="90"/>
      <c r="F21" s="120"/>
      <c r="G21" s="117"/>
      <c r="H21" s="68"/>
      <c r="I21" s="184"/>
      <c r="J21" s="185" t="str">
        <f>definitions!$B$21</f>
        <v>Click here to revisit element</v>
      </c>
      <c r="L21" s="10"/>
      <c r="M21" s="10"/>
      <c r="N21" s="10"/>
      <c r="O21" s="10"/>
      <c r="P21" s="10"/>
      <c r="Q21" s="10"/>
    </row>
    <row r="22" spans="1:17" ht="15" customHeight="1" x14ac:dyDescent="0.25">
      <c r="A22" s="182"/>
      <c r="B22" s="786" t="str">
        <f>definitions!$B$26</f>
        <v>No Basic practices apply</v>
      </c>
      <c r="C22" s="131"/>
      <c r="D22" s="71"/>
      <c r="E22" s="91"/>
      <c r="F22" s="81"/>
      <c r="G22" s="91"/>
      <c r="H22" s="88"/>
      <c r="I22" s="804" t="str">
        <f>DATA!B504</f>
        <v>Blank Form</v>
      </c>
      <c r="J22" s="805"/>
      <c r="L22" s="788" t="str">
        <f>IF(I22=definitions!$B$11,definitions!$B$16,IF(definitions!$B$48=TRUE,definitions!$B$22,IF(I22=definitions!$B$13,definitions!$B$18,definitions!$B$20)))</f>
        <v>No Professional Practices have been selected.</v>
      </c>
      <c r="M22" s="788"/>
      <c r="N22" s="788"/>
      <c r="O22" s="788"/>
      <c r="P22" s="788"/>
      <c r="Q22" s="10"/>
    </row>
    <row r="23" spans="1:17" ht="15" customHeight="1" thickBot="1" x14ac:dyDescent="0.3">
      <c r="A23" s="183"/>
      <c r="B23" s="787"/>
      <c r="C23" s="132"/>
      <c r="D23" s="82"/>
      <c r="E23" s="92"/>
      <c r="F23" s="86"/>
      <c r="G23" s="92"/>
      <c r="H23" s="89"/>
      <c r="I23" s="806"/>
      <c r="J23" s="807"/>
      <c r="L23" s="788"/>
      <c r="M23" s="788"/>
      <c r="N23" s="788"/>
      <c r="O23" s="788"/>
      <c r="P23" s="788"/>
      <c r="Q23" s="10"/>
    </row>
    <row r="24" spans="1:17" ht="45.75" customHeight="1" thickBot="1" x14ac:dyDescent="0.3">
      <c r="A24" s="764" t="str">
        <f>A1</f>
        <v>Standard V:  Principals Demonstrate Managerial Leadership</v>
      </c>
      <c r="B24" s="765"/>
      <c r="C24" s="765"/>
      <c r="D24" s="765"/>
      <c r="E24" s="765"/>
      <c r="F24" s="765"/>
      <c r="G24" s="765"/>
      <c r="H24" s="765"/>
      <c r="I24" s="765"/>
      <c r="J24" s="766"/>
      <c r="L24" s="10"/>
      <c r="M24" s="10"/>
      <c r="N24" s="10"/>
      <c r="O24" s="10"/>
      <c r="P24" s="10"/>
      <c r="Q24" s="10"/>
    </row>
    <row r="25" spans="1:17" ht="15.95" customHeight="1" thickBot="1" x14ac:dyDescent="0.3">
      <c r="A25" s="146"/>
      <c r="B25" s="127" t="s">
        <v>1979</v>
      </c>
      <c r="C25" s="144"/>
      <c r="D25" s="145" t="s">
        <v>1974</v>
      </c>
      <c r="E25" s="146"/>
      <c r="F25" s="148" t="s">
        <v>1975</v>
      </c>
      <c r="G25" s="146"/>
      <c r="H25" s="148" t="s">
        <v>1976</v>
      </c>
      <c r="I25" s="146"/>
      <c r="J25" s="145" t="s">
        <v>520</v>
      </c>
      <c r="L25" s="10"/>
      <c r="M25" s="10"/>
      <c r="N25" s="10"/>
      <c r="O25" s="10"/>
      <c r="P25" s="10"/>
      <c r="Q25" s="10"/>
    </row>
    <row r="26" spans="1:17" ht="30" customHeight="1" thickBot="1" x14ac:dyDescent="0.3">
      <c r="A26" s="808" t="s">
        <v>3323</v>
      </c>
      <c r="B26" s="809"/>
      <c r="C26" s="809"/>
      <c r="D26" s="809"/>
      <c r="E26" s="809"/>
      <c r="F26" s="809"/>
      <c r="G26" s="809"/>
      <c r="H26" s="809"/>
      <c r="I26" s="809"/>
      <c r="J26" s="810"/>
      <c r="L26" s="10"/>
      <c r="M26" s="10"/>
      <c r="N26" s="10"/>
      <c r="O26" s="10"/>
      <c r="P26" s="10"/>
      <c r="Q26" s="10"/>
    </row>
    <row r="27" spans="1:17" x14ac:dyDescent="0.25">
      <c r="A27" s="811"/>
      <c r="B27" s="812"/>
      <c r="C27" s="815" t="str">
        <f>DATA!E509</f>
        <v>. . . and</v>
      </c>
      <c r="D27" s="816"/>
      <c r="E27" s="774" t="str">
        <f>DATA!E513</f>
        <v>. . . and</v>
      </c>
      <c r="F27" s="775"/>
      <c r="G27" s="774" t="str">
        <f>DATA!E516</f>
        <v>. . . and</v>
      </c>
      <c r="H27" s="775"/>
      <c r="I27" s="774" t="str">
        <f>DATA!E519</f>
        <v>. . . and</v>
      </c>
      <c r="J27" s="775"/>
      <c r="L27" s="10"/>
      <c r="M27" s="10"/>
      <c r="N27" s="10"/>
      <c r="O27" s="10"/>
      <c r="P27" s="10"/>
      <c r="Q27" s="10"/>
    </row>
    <row r="28" spans="1:17" s="22" customFormat="1" ht="21" customHeight="1" x14ac:dyDescent="0.25">
      <c r="A28" s="780" t="str">
        <f>DATA!E505</f>
        <v>THE PRINCIPAL:</v>
      </c>
      <c r="B28" s="781"/>
      <c r="C28" s="782" t="str">
        <f>DATA!E510</f>
        <v>THE PRINCIPAL:</v>
      </c>
      <c r="D28" s="783"/>
      <c r="E28" s="780" t="str">
        <f>DATA!E514</f>
        <v>THE PRINCIPAL:</v>
      </c>
      <c r="F28" s="783"/>
      <c r="G28" s="780" t="str">
        <f>DATA!E517</f>
        <v>SCHOOL STAFF MEMBERS:</v>
      </c>
      <c r="H28" s="783"/>
      <c r="I28" s="780" t="str">
        <f>DATA!E520</f>
        <v>SCHOOL STAFF MEMBERS:</v>
      </c>
      <c r="J28" s="783"/>
      <c r="L28" s="23"/>
      <c r="M28" s="23"/>
      <c r="N28" s="23"/>
      <c r="O28" s="23"/>
      <c r="P28" s="23"/>
      <c r="Q28" s="23"/>
    </row>
    <row r="29" spans="1:17" ht="129" customHeight="1" x14ac:dyDescent="0.25">
      <c r="A29" s="76"/>
      <c r="B29" s="124" t="str">
        <f>DATA!E506</f>
        <v>Communicates with students, parents and the community on a regular basis.</v>
      </c>
      <c r="C29" s="126"/>
      <c r="D29" s="123" t="str">
        <f>DATA!E511</f>
        <v>Prioritizes communication as a high priority area for the school.</v>
      </c>
      <c r="E29" s="69"/>
      <c r="F29" s="123" t="str">
        <f>DATA!E515</f>
        <v>Offers a variety of venues for communication available for students, staff, parents/guardians, and community stakeholders.</v>
      </c>
      <c r="G29" s="69"/>
      <c r="H29" s="123" t="str">
        <f>DATA!E518</f>
        <v>Use existing communication structures such as newsletters and blogs to expand and enhance communication between the classroom and the school community.</v>
      </c>
      <c r="I29" s="69"/>
      <c r="J29" s="123" t="str">
        <f>DATA!OLE_LINK7</f>
        <v>Develop effective strategies to sustain positive meaningful communications with parents, students, and the community.</v>
      </c>
      <c r="L29" s="10"/>
      <c r="M29" s="10"/>
      <c r="N29" s="10"/>
      <c r="O29" s="10"/>
      <c r="P29" s="10"/>
      <c r="Q29" s="10"/>
    </row>
    <row r="30" spans="1:17" ht="74.25" customHeight="1" x14ac:dyDescent="0.25">
      <c r="A30" s="76"/>
      <c r="B30" s="124" t="str">
        <f>DATA!E507</f>
        <v>Responds to contact from parents and community members in a timely and meaningful manner.</v>
      </c>
      <c r="C30" s="126"/>
      <c r="D30" s="123" t="str">
        <f>DATA!E512</f>
        <v>Invites parents and the community to share ideas and concerns.</v>
      </c>
      <c r="E30" s="69"/>
      <c r="F30" s="123"/>
      <c r="G30" s="69"/>
      <c r="H30" s="123"/>
      <c r="I30" s="69"/>
      <c r="J30" s="123"/>
      <c r="L30" s="10"/>
      <c r="M30" s="10"/>
      <c r="N30" s="10"/>
      <c r="O30" s="10"/>
      <c r="P30" s="10"/>
      <c r="Q30" s="10"/>
    </row>
    <row r="31" spans="1:17" ht="33" customHeight="1" thickBot="1" x14ac:dyDescent="0.3">
      <c r="A31" s="76"/>
      <c r="B31" s="124"/>
      <c r="C31" s="177"/>
      <c r="D31" s="176"/>
      <c r="E31" s="69"/>
      <c r="F31" s="176"/>
      <c r="G31" s="69"/>
      <c r="H31" s="176"/>
      <c r="I31" s="184"/>
      <c r="J31" s="185" t="str">
        <f>definitions!$B$21</f>
        <v>Click here to revisit element</v>
      </c>
      <c r="L31" s="10"/>
      <c r="M31" s="10"/>
      <c r="N31" s="10"/>
      <c r="O31" s="10"/>
      <c r="P31" s="10"/>
      <c r="Q31" s="10"/>
    </row>
    <row r="32" spans="1:17" ht="15" customHeight="1" x14ac:dyDescent="0.25">
      <c r="A32" s="182"/>
      <c r="B32" s="786" t="str">
        <f>definitions!$B$26</f>
        <v>No Basic practices apply</v>
      </c>
      <c r="C32" s="131"/>
      <c r="D32" s="71"/>
      <c r="E32" s="79"/>
      <c r="F32" s="71"/>
      <c r="G32" s="79"/>
      <c r="H32" s="71"/>
      <c r="I32" s="804" t="str">
        <f>DATA!B523</f>
        <v>Blank Form</v>
      </c>
      <c r="J32" s="805"/>
      <c r="L32" s="788" t="str">
        <f>IF(I32=definitions!$B$11,definitions!$B$16,IF(definitions!$B$49=TRUE,definitions!$B$22,IF(I32=definitions!$B$13,definitions!$B$18,definitions!$B$20)))</f>
        <v>No Professional Practices have been selected.</v>
      </c>
      <c r="M32" s="788"/>
      <c r="N32" s="788"/>
      <c r="O32" s="788"/>
      <c r="P32" s="788"/>
      <c r="Q32" s="10"/>
    </row>
    <row r="33" spans="1:17" ht="15" customHeight="1" thickBot="1" x14ac:dyDescent="0.3">
      <c r="A33" s="183"/>
      <c r="B33" s="787"/>
      <c r="C33" s="132"/>
      <c r="D33" s="82"/>
      <c r="E33" s="85"/>
      <c r="F33" s="86"/>
      <c r="G33" s="85"/>
      <c r="H33" s="86"/>
      <c r="I33" s="806"/>
      <c r="J33" s="807"/>
      <c r="L33" s="788"/>
      <c r="M33" s="788"/>
      <c r="N33" s="788"/>
      <c r="O33" s="788"/>
      <c r="P33" s="788"/>
      <c r="Q33" s="10"/>
    </row>
    <row r="34" spans="1:17" ht="39.75" customHeight="1" thickBot="1" x14ac:dyDescent="0.3">
      <c r="A34" s="764" t="str">
        <f>A1</f>
        <v>Standard V:  Principals Demonstrate Managerial Leadership</v>
      </c>
      <c r="B34" s="765"/>
      <c r="C34" s="765"/>
      <c r="D34" s="765"/>
      <c r="E34" s="765"/>
      <c r="F34" s="765"/>
      <c r="G34" s="765"/>
      <c r="H34" s="765"/>
      <c r="I34" s="765"/>
      <c r="J34" s="766"/>
      <c r="L34" s="10"/>
      <c r="M34" s="10"/>
      <c r="N34" s="10"/>
      <c r="O34" s="10"/>
      <c r="P34" s="10"/>
      <c r="Q34" s="10"/>
    </row>
    <row r="35" spans="1:17" ht="15.95" customHeight="1" thickBot="1" x14ac:dyDescent="0.3">
      <c r="A35" s="146"/>
      <c r="B35" s="127" t="s">
        <v>1979</v>
      </c>
      <c r="C35" s="144"/>
      <c r="D35" s="145" t="s">
        <v>1974</v>
      </c>
      <c r="E35" s="146"/>
      <c r="F35" s="148" t="s">
        <v>1975</v>
      </c>
      <c r="G35" s="146"/>
      <c r="H35" s="148" t="s">
        <v>1976</v>
      </c>
      <c r="I35" s="146"/>
      <c r="J35" s="145" t="s">
        <v>520</v>
      </c>
      <c r="L35" s="10"/>
      <c r="M35" s="10"/>
      <c r="N35" s="10"/>
      <c r="O35" s="10"/>
      <c r="P35" s="10"/>
      <c r="Q35" s="10"/>
    </row>
    <row r="36" spans="1:17" ht="39.75" customHeight="1" thickBot="1" x14ac:dyDescent="0.3">
      <c r="A36" s="767" t="s">
        <v>3324</v>
      </c>
      <c r="B36" s="768"/>
      <c r="C36" s="768"/>
      <c r="D36" s="768"/>
      <c r="E36" s="768"/>
      <c r="F36" s="768"/>
      <c r="G36" s="768"/>
      <c r="H36" s="768"/>
      <c r="I36" s="768"/>
      <c r="J36" s="769"/>
      <c r="L36" s="10"/>
      <c r="M36" s="10"/>
      <c r="N36" s="10"/>
      <c r="O36" s="10"/>
      <c r="P36" s="10"/>
      <c r="Q36" s="10"/>
    </row>
    <row r="37" spans="1:17" ht="15.75" customHeight="1" x14ac:dyDescent="0.25">
      <c r="A37" s="770"/>
      <c r="B37" s="771"/>
      <c r="C37" s="772" t="str">
        <f>DATA!E528</f>
        <v>. . . and</v>
      </c>
      <c r="D37" s="773"/>
      <c r="E37" s="774" t="str">
        <f>DATA!E532</f>
        <v>. . . and</v>
      </c>
      <c r="F37" s="775"/>
      <c r="G37" s="774" t="str">
        <f>DATA!E536</f>
        <v>. . . and</v>
      </c>
      <c r="H37" s="775"/>
      <c r="I37" s="774" t="str">
        <f>DATA!E539</f>
        <v>. . . and</v>
      </c>
      <c r="J37" s="775"/>
      <c r="L37" s="10"/>
      <c r="M37" s="10"/>
      <c r="N37" s="10"/>
      <c r="O37" s="10"/>
      <c r="P37" s="10"/>
      <c r="Q37" s="10"/>
    </row>
    <row r="38" spans="1:17" ht="21" customHeight="1" x14ac:dyDescent="0.25">
      <c r="A38" s="780" t="str">
        <f>DATA!E524</f>
        <v>THE PRINCIPAL:</v>
      </c>
      <c r="B38" s="781"/>
      <c r="C38" s="782" t="str">
        <f>DATA!E529</f>
        <v>THE PRINCIPAL:</v>
      </c>
      <c r="D38" s="783"/>
      <c r="E38" s="780" t="str">
        <f>DATA!E533</f>
        <v>THE PRINCIPAL:</v>
      </c>
      <c r="F38" s="783"/>
      <c r="G38" s="780" t="str">
        <f>DATA!E537</f>
        <v>SCHOOL STAFF MEMBERS:</v>
      </c>
      <c r="H38" s="783"/>
      <c r="I38" s="780" t="str">
        <f>DATA!E540</f>
        <v>SCHOOL STAFF MEMBERS:</v>
      </c>
      <c r="J38" s="783"/>
      <c r="L38" s="10"/>
      <c r="M38" s="10"/>
      <c r="N38" s="10"/>
      <c r="O38" s="10"/>
      <c r="P38" s="10"/>
      <c r="Q38" s="10"/>
    </row>
    <row r="39" spans="1:17" ht="75" customHeight="1" x14ac:dyDescent="0.25">
      <c r="A39" s="76"/>
      <c r="B39" s="124" t="str">
        <f>DATA!E525</f>
        <v>Adheres to rules and procedures required by district administration.</v>
      </c>
      <c r="C39" s="126"/>
      <c r="D39" s="120" t="str">
        <f>DATA!E530</f>
        <v>Establishes rules and procedures appropriate for all members of the school community.</v>
      </c>
      <c r="E39" s="75"/>
      <c r="F39" s="147" t="str">
        <f>DATA!E534</f>
        <v>Establishes and clearly articulates high expectations for all students and staff.</v>
      </c>
      <c r="G39" s="69"/>
      <c r="H39" s="120" t="str">
        <f>DATA!E538</f>
        <v>Adhere to school and district rules and procedures.</v>
      </c>
      <c r="I39" s="75"/>
      <c r="J39" s="122" t="str">
        <f>DATA!E541</f>
        <v>Establish and enforce high expectations for student classroom behavior.</v>
      </c>
      <c r="L39" s="10"/>
      <c r="M39" s="10"/>
      <c r="N39" s="10"/>
      <c r="O39" s="10"/>
      <c r="P39" s="10"/>
      <c r="Q39" s="10"/>
    </row>
    <row r="40" spans="1:17" ht="75" customHeight="1" x14ac:dyDescent="0.25">
      <c r="A40" s="76"/>
      <c r="B40" s="124" t="str">
        <f>DATA!E526</f>
        <v>Establishes school rules and procedures.</v>
      </c>
      <c r="C40" s="126"/>
      <c r="D40" s="147" t="str">
        <f>DATA!E531</f>
        <v>Routinely reviews and revises rules and procedures to assure their continued relevance.</v>
      </c>
      <c r="F40" s="147" t="str">
        <f>DATA!E535</f>
        <v>Demonstrates values, beliefs and attitudes that inspire students and staff to higher levels of performance.</v>
      </c>
      <c r="G40" s="69"/>
      <c r="H40" s="147"/>
      <c r="I40" s="69"/>
      <c r="J40" s="120"/>
      <c r="L40" s="10"/>
      <c r="M40" s="10"/>
      <c r="N40" s="10"/>
      <c r="O40" s="10"/>
      <c r="P40" s="10"/>
      <c r="Q40" s="10"/>
    </row>
    <row r="41" spans="1:17" ht="33" customHeight="1" thickBot="1" x14ac:dyDescent="0.3">
      <c r="A41" s="76"/>
      <c r="B41" s="68"/>
      <c r="C41" s="125"/>
      <c r="D41" s="147"/>
      <c r="E41" s="140"/>
      <c r="F41" s="120"/>
      <c r="G41" s="140"/>
      <c r="H41" s="147"/>
      <c r="I41" s="184"/>
      <c r="J41" s="185" t="str">
        <f>definitions!$B$21</f>
        <v>Click here to revisit element</v>
      </c>
      <c r="L41" s="10"/>
      <c r="M41" s="10"/>
      <c r="N41" s="10"/>
      <c r="O41" s="10"/>
      <c r="P41" s="10"/>
      <c r="Q41" s="10"/>
    </row>
    <row r="42" spans="1:17" ht="15" customHeight="1" x14ac:dyDescent="0.25">
      <c r="A42" s="182"/>
      <c r="B42" s="786" t="str">
        <f>definitions!$B$26</f>
        <v>No Basic practices apply</v>
      </c>
      <c r="C42" s="134"/>
      <c r="D42" s="74"/>
      <c r="E42" s="75"/>
      <c r="F42" s="121"/>
      <c r="G42" s="72"/>
      <c r="H42" s="73"/>
      <c r="I42" s="776" t="str">
        <f>DATA!B543</f>
        <v>Blank Form</v>
      </c>
      <c r="J42" s="777"/>
      <c r="L42" s="788" t="str">
        <f>IF(I42=definitions!$B$11,definitions!$B$16,IF(definitions!$B$50=TRUE,definitions!$B$22,IF(I42=definitions!$B$13,definitions!$B$18,definitions!$B$20)))</f>
        <v>No Professional Practices have been selected.</v>
      </c>
      <c r="M42" s="788"/>
      <c r="N42" s="788"/>
      <c r="O42" s="788"/>
      <c r="P42" s="788"/>
      <c r="Q42" s="10"/>
    </row>
    <row r="43" spans="1:17" ht="15" customHeight="1" thickBot="1" x14ac:dyDescent="0.3">
      <c r="A43" s="183"/>
      <c r="B43" s="787"/>
      <c r="C43" s="135"/>
      <c r="D43" s="71"/>
      <c r="E43" s="72"/>
      <c r="F43" s="73"/>
      <c r="G43" s="72"/>
      <c r="H43" s="87"/>
      <c r="I43" s="778"/>
      <c r="J43" s="779"/>
      <c r="L43" s="788"/>
      <c r="M43" s="788"/>
      <c r="N43" s="788"/>
      <c r="O43" s="788"/>
      <c r="P43" s="788"/>
      <c r="Q43" s="10"/>
    </row>
    <row r="44" spans="1:17" ht="39.75" customHeight="1" thickBot="1" x14ac:dyDescent="0.3">
      <c r="A44" s="764" t="str">
        <f>A1</f>
        <v>Standard V:  Principals Demonstrate Managerial Leadership</v>
      </c>
      <c r="B44" s="765"/>
      <c r="C44" s="765"/>
      <c r="D44" s="765"/>
      <c r="E44" s="765"/>
      <c r="F44" s="765"/>
      <c r="G44" s="765"/>
      <c r="H44" s="765"/>
      <c r="I44" s="765"/>
      <c r="J44" s="766"/>
      <c r="L44" s="10"/>
      <c r="M44" s="10"/>
      <c r="N44" s="10"/>
      <c r="O44" s="10"/>
      <c r="P44" s="10"/>
      <c r="Q44" s="10"/>
    </row>
    <row r="45" spans="1:17" ht="15.95" customHeight="1" thickBot="1" x14ac:dyDescent="0.3">
      <c r="A45" s="146"/>
      <c r="B45" s="127" t="s">
        <v>1979</v>
      </c>
      <c r="C45" s="144"/>
      <c r="D45" s="145" t="s">
        <v>1974</v>
      </c>
      <c r="E45" s="146"/>
      <c r="F45" s="148" t="s">
        <v>1975</v>
      </c>
      <c r="G45" s="146"/>
      <c r="H45" s="148" t="s">
        <v>1976</v>
      </c>
      <c r="I45" s="146"/>
      <c r="J45" s="145" t="s">
        <v>520</v>
      </c>
      <c r="L45" s="10"/>
      <c r="M45" s="10"/>
      <c r="N45" s="10"/>
      <c r="O45" s="10"/>
      <c r="P45" s="10"/>
      <c r="Q45" s="10"/>
    </row>
    <row r="46" spans="1:17" ht="39.75" customHeight="1" thickBot="1" x14ac:dyDescent="0.3">
      <c r="A46" s="808" t="s">
        <v>3325</v>
      </c>
      <c r="B46" s="809"/>
      <c r="C46" s="809"/>
      <c r="D46" s="809"/>
      <c r="E46" s="809"/>
      <c r="F46" s="809"/>
      <c r="G46" s="809"/>
      <c r="H46" s="809"/>
      <c r="I46" s="809"/>
      <c r="J46" s="810"/>
      <c r="L46" s="10"/>
      <c r="M46" s="10"/>
      <c r="N46" s="10"/>
      <c r="O46" s="10"/>
      <c r="P46" s="10"/>
      <c r="Q46" s="10"/>
    </row>
    <row r="47" spans="1:17" x14ac:dyDescent="0.25">
      <c r="A47" s="770"/>
      <c r="B47" s="771"/>
      <c r="C47" s="772" t="str">
        <f>DATA!E548</f>
        <v>. . . and</v>
      </c>
      <c r="D47" s="773"/>
      <c r="E47" s="774" t="str">
        <f>DATA!E553</f>
        <v>. . . and</v>
      </c>
      <c r="F47" s="775"/>
      <c r="G47" s="774" t="str">
        <f>DATA!E557</f>
        <v>. . . and</v>
      </c>
      <c r="H47" s="775"/>
      <c r="I47" s="774" t="str">
        <f>DATA!E560</f>
        <v>. . . and</v>
      </c>
      <c r="J47" s="775"/>
      <c r="L47" s="10"/>
      <c r="M47" s="10"/>
      <c r="N47" s="10"/>
      <c r="O47" s="10"/>
      <c r="P47" s="10"/>
      <c r="Q47" s="10"/>
    </row>
    <row r="48" spans="1:17" s="22" customFormat="1" ht="24" customHeight="1" x14ac:dyDescent="0.25">
      <c r="A48" s="780" t="str">
        <f>DATA!E544</f>
        <v>THE PRINCIPAL:</v>
      </c>
      <c r="B48" s="781"/>
      <c r="C48" s="782" t="str">
        <f>DATA!E549</f>
        <v>THE PRINCIPAL:</v>
      </c>
      <c r="D48" s="783"/>
      <c r="E48" s="780" t="str">
        <f>DATA!E554</f>
        <v>THE PRINCIPAL:</v>
      </c>
      <c r="F48" s="783"/>
      <c r="G48" s="780" t="str">
        <f>DATA!E558</f>
        <v>SCHOOL STAFF MEMBERS:</v>
      </c>
      <c r="H48" s="783"/>
      <c r="I48" s="780" t="str">
        <f>DATA!E561</f>
        <v>SCHOOL STAFF MEMBERS:</v>
      </c>
      <c r="J48" s="783"/>
      <c r="L48" s="23"/>
      <c r="M48" s="23"/>
      <c r="N48" s="23"/>
      <c r="O48" s="23"/>
      <c r="P48" s="23"/>
      <c r="Q48" s="23"/>
    </row>
    <row r="49" spans="1:17" ht="68.25" customHeight="1" x14ac:dyDescent="0.25">
      <c r="A49" s="76"/>
      <c r="B49" s="68" t="str">
        <f>DATA!E545</f>
        <v>Complies with district policies and negotiated agreements.</v>
      </c>
      <c r="C49" s="125"/>
      <c r="D49" s="147" t="str">
        <f>DATA!E550</f>
        <v>Inquires about policies/laws prior to making decisions.</v>
      </c>
      <c r="E49" s="140"/>
      <c r="F49" s="147" t="str">
        <f>DATA!E555</f>
        <v>Efficiently and effectively manages school or district contractual arrangements.</v>
      </c>
      <c r="G49" s="140"/>
      <c r="H49" s="147" t="str">
        <f>DATA!E559</f>
        <v>Adhere to all school and district policies and procedures.</v>
      </c>
      <c r="I49" s="140"/>
      <c r="J49" s="147" t="str">
        <f>DATA!E562</f>
        <v>Provide school and/or district administrators input regarding policies and procedures.</v>
      </c>
      <c r="L49" s="10"/>
      <c r="M49" s="10"/>
      <c r="N49" s="10"/>
      <c r="O49" s="10"/>
      <c r="P49" s="10"/>
      <c r="Q49" s="10"/>
    </row>
    <row r="50" spans="1:17" ht="77.25" customHeight="1" x14ac:dyDescent="0.25">
      <c r="A50" s="76"/>
      <c r="B50" s="68" t="str">
        <f>DATA!E546</f>
        <v>Is familiar with state and federal laws and district and state policies.</v>
      </c>
      <c r="C50" s="125"/>
      <c r="D50" s="147" t="str">
        <f>DATA!E551</f>
        <v>Establishes procedures to protect the confidentiality of staff and student information.</v>
      </c>
      <c r="E50" s="140"/>
      <c r="F50" s="147" t="str">
        <f>DATA!E556</f>
        <v>Provides meaningful and timely input into the development of district and board policy.</v>
      </c>
      <c r="G50" s="140"/>
      <c r="H50" s="147"/>
      <c r="I50" s="140"/>
      <c r="J50" s="147" t="str">
        <f>DATA!E563</f>
        <v>Suggest new or revised policies and procedures to help assure student success.</v>
      </c>
      <c r="L50" s="10"/>
      <c r="M50" s="10"/>
      <c r="N50" s="10"/>
      <c r="O50" s="10"/>
      <c r="P50" s="10"/>
      <c r="Q50" s="10"/>
    </row>
    <row r="51" spans="1:17" ht="59.25" customHeight="1" x14ac:dyDescent="0.25">
      <c r="A51" s="76"/>
      <c r="B51" s="68"/>
      <c r="C51" s="125"/>
      <c r="D51" s="147" t="str">
        <f>DATA!E552</f>
        <v>Studies changes to laws and policies to maintain the school's compliance.</v>
      </c>
      <c r="E51" s="140"/>
      <c r="F51" s="147"/>
      <c r="G51" s="140"/>
      <c r="H51" s="147"/>
      <c r="I51" s="140"/>
      <c r="J51" s="147"/>
      <c r="L51" s="10"/>
      <c r="M51" s="10"/>
      <c r="N51" s="10"/>
      <c r="O51" s="10"/>
      <c r="P51" s="10"/>
      <c r="Q51" s="10"/>
    </row>
    <row r="52" spans="1:17" ht="33" customHeight="1" thickBot="1" x14ac:dyDescent="0.3">
      <c r="A52" s="76"/>
      <c r="B52" s="68"/>
      <c r="C52" s="125"/>
      <c r="D52" s="147"/>
      <c r="E52" s="140"/>
      <c r="F52" s="68"/>
      <c r="G52" s="140"/>
      <c r="H52" s="68"/>
      <c r="I52" s="184"/>
      <c r="J52" s="185" t="str">
        <f>definitions!$B$21</f>
        <v>Click here to revisit element</v>
      </c>
      <c r="L52" s="10"/>
      <c r="M52" s="10"/>
      <c r="N52" s="10"/>
      <c r="O52" s="10"/>
      <c r="P52" s="10"/>
      <c r="Q52" s="10"/>
    </row>
    <row r="53" spans="1:17" ht="15" customHeight="1" x14ac:dyDescent="0.25">
      <c r="A53" s="182"/>
      <c r="B53" s="786" t="str">
        <f>definitions!$B$26</f>
        <v>No Basic practices apply</v>
      </c>
      <c r="C53" s="134"/>
      <c r="D53" s="74"/>
      <c r="E53" s="75"/>
      <c r="F53" s="73"/>
      <c r="G53" s="72"/>
      <c r="H53" s="73"/>
      <c r="I53" s="776" t="str">
        <f>DATA!B565</f>
        <v>Blank Form</v>
      </c>
      <c r="J53" s="777"/>
      <c r="L53" s="788" t="str">
        <f>IF(I53=definitions!$B$11,definitions!$B$16,IF(definitions!$B$51=TRUE,definitions!$B$22,IF(I53=definitions!$B$13,definitions!$B$18,definitions!$B$20)))</f>
        <v>No Professional Practices have been selected.</v>
      </c>
      <c r="M53" s="788"/>
      <c r="N53" s="788"/>
      <c r="O53" s="788"/>
      <c r="P53" s="788"/>
      <c r="Q53" s="10"/>
    </row>
    <row r="54" spans="1:17" ht="15" customHeight="1" thickBot="1" x14ac:dyDescent="0.3">
      <c r="A54" s="183"/>
      <c r="B54" s="787"/>
      <c r="C54" s="135"/>
      <c r="D54" s="71"/>
      <c r="E54" s="72"/>
      <c r="F54" s="73"/>
      <c r="G54" s="72"/>
      <c r="H54" s="87"/>
      <c r="I54" s="778"/>
      <c r="J54" s="779"/>
      <c r="L54" s="788"/>
      <c r="M54" s="788"/>
      <c r="N54" s="788"/>
      <c r="O54" s="788"/>
      <c r="P54" s="788"/>
      <c r="Q54" s="10"/>
    </row>
    <row r="55" spans="1:17" ht="39.75" customHeight="1" thickBot="1" x14ac:dyDescent="0.3">
      <c r="A55" s="764" t="str">
        <f>A1</f>
        <v>Standard V:  Principals Demonstrate Managerial Leadership</v>
      </c>
      <c r="B55" s="765"/>
      <c r="C55" s="765"/>
      <c r="D55" s="765"/>
      <c r="E55" s="765"/>
      <c r="F55" s="765"/>
      <c r="G55" s="765"/>
      <c r="H55" s="765"/>
      <c r="I55" s="765"/>
      <c r="J55" s="766"/>
      <c r="L55" s="10"/>
      <c r="M55" s="10"/>
      <c r="N55" s="10"/>
      <c r="O55" s="10"/>
      <c r="P55" s="10"/>
      <c r="Q55" s="10"/>
    </row>
    <row r="56" spans="1:17" ht="15.95" customHeight="1" thickBot="1" x14ac:dyDescent="0.3">
      <c r="A56" s="803" t="s">
        <v>1979</v>
      </c>
      <c r="B56" s="836"/>
      <c r="C56" s="801" t="s">
        <v>1974</v>
      </c>
      <c r="D56" s="802"/>
      <c r="E56" s="803" t="s">
        <v>1975</v>
      </c>
      <c r="F56" s="802"/>
      <c r="G56" s="803" t="s">
        <v>1976</v>
      </c>
      <c r="H56" s="802"/>
      <c r="I56" s="803" t="s">
        <v>520</v>
      </c>
      <c r="J56" s="802"/>
      <c r="L56" s="10"/>
      <c r="M56" s="10"/>
      <c r="N56" s="10"/>
      <c r="O56" s="10"/>
      <c r="P56" s="10"/>
      <c r="Q56" s="10"/>
    </row>
    <row r="57" spans="1:17" ht="31.5" customHeight="1" thickBot="1" x14ac:dyDescent="0.3">
      <c r="A57" s="808" t="s">
        <v>3326</v>
      </c>
      <c r="B57" s="809"/>
      <c r="C57" s="809"/>
      <c r="D57" s="809"/>
      <c r="E57" s="809"/>
      <c r="F57" s="809"/>
      <c r="G57" s="809"/>
      <c r="H57" s="809"/>
      <c r="I57" s="809"/>
      <c r="J57" s="810"/>
      <c r="L57" s="10"/>
      <c r="M57" s="10"/>
      <c r="N57" s="10"/>
      <c r="O57" s="10"/>
      <c r="P57" s="10"/>
      <c r="Q57" s="10"/>
    </row>
    <row r="58" spans="1:17" x14ac:dyDescent="0.25">
      <c r="A58" s="770"/>
      <c r="B58" s="771"/>
      <c r="C58" s="772" t="str">
        <f>DATA!E569</f>
        <v>. . . and</v>
      </c>
      <c r="D58" s="773"/>
      <c r="E58" s="774" t="str">
        <f>DATA!E573</f>
        <v>. . . and</v>
      </c>
      <c r="F58" s="775"/>
      <c r="G58" s="774" t="str">
        <f>DATA!E577</f>
        <v>. . . and</v>
      </c>
      <c r="H58" s="775"/>
      <c r="I58" s="774" t="str">
        <f>DATA!E580</f>
        <v>. . . and</v>
      </c>
      <c r="J58" s="775"/>
      <c r="L58" s="10"/>
      <c r="M58" s="10"/>
      <c r="N58" s="10"/>
      <c r="O58" s="10"/>
      <c r="P58" s="10"/>
      <c r="Q58" s="10"/>
    </row>
    <row r="59" spans="1:17" s="180" customFormat="1" ht="39.75" customHeight="1" x14ac:dyDescent="0.25">
      <c r="A59" s="840" t="str">
        <f>DATA!E566</f>
        <v>THE PRINCIPAL:</v>
      </c>
      <c r="B59" s="841"/>
      <c r="C59" s="842" t="str">
        <f>DATA!E570</f>
        <v>THE PRINCIPAL:</v>
      </c>
      <c r="D59" s="843"/>
      <c r="E59" s="840" t="str">
        <f>DATA!E574</f>
        <v>THE PRINCIPAL:</v>
      </c>
      <c r="F59" s="844"/>
      <c r="G59" s="840" t="str">
        <f>DATA!E578</f>
        <v>SCHOOL STAFF MEMBERS:</v>
      </c>
      <c r="H59" s="844"/>
      <c r="I59" s="840" t="str">
        <f>DATA!E581</f>
        <v xml:space="preserve">SCHOOL STAFF MEMBERS initiate activities designed to: </v>
      </c>
      <c r="J59" s="844"/>
      <c r="L59" s="181"/>
      <c r="M59" s="181"/>
      <c r="N59" s="181"/>
      <c r="O59" s="181"/>
      <c r="P59" s="181"/>
      <c r="Q59" s="181"/>
    </row>
    <row r="60" spans="1:17" ht="84" customHeight="1" x14ac:dyDescent="0.25">
      <c r="A60" s="76"/>
      <c r="B60" s="68" t="str">
        <f>DATA!E567</f>
        <v>Understands the importance of establishing a safe, positive, and supportive school environment.</v>
      </c>
      <c r="C60" s="136"/>
      <c r="D60" s="93" t="str">
        <f>DATA!E571</f>
        <v>Establishes rules and procedures to maintain a safe and positive school culture.</v>
      </c>
      <c r="E60" s="140"/>
      <c r="F60" s="68" t="str">
        <f>DATA!E575</f>
        <v>Expects students and teachers to respect diverse interests and attitudes.</v>
      </c>
      <c r="G60" s="140"/>
      <c r="H60" s="68" t="str">
        <f>DATA!E579</f>
        <v>Demonstrate respectful behavior toward students, parents, stakeholders, and colleagues.</v>
      </c>
      <c r="I60" s="140"/>
      <c r="J60" s="147" t="str">
        <f>DATA!E582</f>
        <v>Improve school safety.</v>
      </c>
      <c r="L60" s="10"/>
      <c r="M60" s="10"/>
      <c r="N60" s="10"/>
      <c r="O60" s="10"/>
      <c r="P60" s="10"/>
      <c r="Q60" s="10"/>
    </row>
    <row r="61" spans="1:17" ht="66.75" customHeight="1" x14ac:dyDescent="0.25">
      <c r="A61" s="76"/>
      <c r="B61" s="68"/>
      <c r="C61" s="125"/>
      <c r="D61" s="147" t="str">
        <f>DATA!E572</f>
        <v>Addresses safety issues immediately and efficiently.</v>
      </c>
      <c r="E61" s="140"/>
      <c r="F61" s="68" t="str">
        <f>DATA!E576</f>
        <v xml:space="preserve">Creates mechanisms to ensure all stakeholder voices are heard and respected. </v>
      </c>
      <c r="G61" s="140"/>
      <c r="H61" s="68"/>
      <c r="I61" s="140"/>
      <c r="J61" s="147" t="str">
        <f>DATA!E583</f>
        <v>Encourage respect between and among students and colleagues.</v>
      </c>
      <c r="L61" s="10"/>
      <c r="M61" s="10"/>
      <c r="N61" s="10"/>
      <c r="O61" s="10"/>
      <c r="P61" s="10"/>
      <c r="Q61" s="10"/>
    </row>
    <row r="62" spans="1:17" ht="33" customHeight="1" thickBot="1" x14ac:dyDescent="0.3">
      <c r="A62" s="76"/>
      <c r="B62" s="68"/>
      <c r="C62" s="125"/>
      <c r="D62" s="147"/>
      <c r="E62" s="140"/>
      <c r="F62" s="68"/>
      <c r="G62" s="140"/>
      <c r="H62" s="68"/>
      <c r="I62" s="184"/>
      <c r="J62" s="185" t="str">
        <f>definitions!$B$21</f>
        <v>Click here to revisit element</v>
      </c>
      <c r="L62" s="10"/>
      <c r="M62" s="10"/>
      <c r="N62" s="10"/>
      <c r="O62" s="10"/>
      <c r="P62" s="10"/>
      <c r="Q62" s="10"/>
    </row>
    <row r="63" spans="1:17" ht="15" customHeight="1" x14ac:dyDescent="0.25">
      <c r="A63" s="182"/>
      <c r="B63" s="786" t="str">
        <f>definitions!$B$26</f>
        <v>No Basic practices apply</v>
      </c>
      <c r="C63" s="134"/>
      <c r="D63" s="74"/>
      <c r="E63" s="75"/>
      <c r="F63" s="73"/>
      <c r="G63" s="72"/>
      <c r="H63" s="73"/>
      <c r="I63" s="776" t="str">
        <f>DATA!B585</f>
        <v>Blank Form</v>
      </c>
      <c r="J63" s="777"/>
      <c r="L63" s="788" t="str">
        <f>IF(I63=definitions!$B$11,definitions!$B$16,IF(definitions!$B$52=TRUE,definitions!$B$22,IF(I63=definitions!$B$13,definitions!$B$18,definitions!$B$20)))</f>
        <v>No Professional Practices have been selected.</v>
      </c>
      <c r="M63" s="788"/>
      <c r="N63" s="788"/>
      <c r="O63" s="788"/>
      <c r="P63" s="788"/>
      <c r="Q63" s="10"/>
    </row>
    <row r="64" spans="1:17" ht="15" customHeight="1" thickBot="1" x14ac:dyDescent="0.3">
      <c r="A64" s="183"/>
      <c r="B64" s="787"/>
      <c r="C64" s="135"/>
      <c r="D64" s="71"/>
      <c r="E64" s="72"/>
      <c r="F64" s="73"/>
      <c r="G64" s="72"/>
      <c r="H64" s="87"/>
      <c r="I64" s="778"/>
      <c r="J64" s="779"/>
      <c r="L64" s="788"/>
      <c r="M64" s="788"/>
      <c r="N64" s="788"/>
      <c r="O64" s="788"/>
      <c r="P64" s="788"/>
      <c r="Q64" s="10"/>
    </row>
    <row r="65" spans="1:17" ht="15" customHeight="1" x14ac:dyDescent="0.25">
      <c r="A65" s="723" t="s">
        <v>1977</v>
      </c>
      <c r="B65" s="724"/>
      <c r="C65" s="724"/>
      <c r="D65" s="724"/>
      <c r="E65" s="724"/>
      <c r="F65" s="725"/>
      <c r="G65" s="732" t="s">
        <v>1978</v>
      </c>
      <c r="H65" s="733"/>
      <c r="I65" s="733"/>
      <c r="J65" s="734"/>
      <c r="L65" s="10"/>
      <c r="M65" s="10"/>
      <c r="N65" s="10"/>
      <c r="O65" s="10"/>
      <c r="P65" s="10"/>
      <c r="Q65" s="10"/>
    </row>
    <row r="66" spans="1:17" ht="15" customHeight="1" x14ac:dyDescent="0.25">
      <c r="A66" s="726"/>
      <c r="B66" s="727"/>
      <c r="C66" s="727"/>
      <c r="D66" s="727"/>
      <c r="E66" s="727"/>
      <c r="F66" s="728"/>
      <c r="G66" s="735"/>
      <c r="H66" s="736"/>
      <c r="I66" s="736"/>
      <c r="J66" s="737"/>
      <c r="L66" s="10"/>
      <c r="M66" s="10"/>
      <c r="N66" s="10"/>
      <c r="O66" s="10"/>
      <c r="P66" s="10"/>
      <c r="Q66" s="10"/>
    </row>
    <row r="67" spans="1:17" ht="15" customHeight="1" thickBot="1" x14ac:dyDescent="0.3">
      <c r="A67" s="729"/>
      <c r="B67" s="730"/>
      <c r="C67" s="730"/>
      <c r="D67" s="730"/>
      <c r="E67" s="730"/>
      <c r="F67" s="731"/>
      <c r="G67" s="738"/>
      <c r="H67" s="739"/>
      <c r="I67" s="739"/>
      <c r="J67" s="740"/>
      <c r="L67" s="10"/>
      <c r="M67" s="10"/>
      <c r="N67" s="10"/>
      <c r="O67" s="10"/>
      <c r="P67" s="10"/>
      <c r="Q67" s="10"/>
    </row>
    <row r="68" spans="1:17" ht="15" customHeight="1" x14ac:dyDescent="0.25">
      <c r="A68" s="741"/>
      <c r="B68" s="742"/>
      <c r="C68" s="742"/>
      <c r="D68" s="742"/>
      <c r="E68" s="742"/>
      <c r="F68" s="743"/>
      <c r="G68" s="750"/>
      <c r="H68" s="751"/>
      <c r="I68" s="751"/>
      <c r="J68" s="752"/>
      <c r="L68" s="817" t="str">
        <f>IF(AND(ISBLANK(A68),OR(D109=definitions!$B$6,D109=definitions!$B$7)),definitions!$B$25," ")</f>
        <v xml:space="preserve"> </v>
      </c>
      <c r="M68" s="817"/>
      <c r="N68" s="817"/>
      <c r="O68" s="817"/>
      <c r="P68" s="10"/>
      <c r="Q68" s="10"/>
    </row>
    <row r="69" spans="1:17" ht="15" customHeight="1" x14ac:dyDescent="0.25">
      <c r="A69" s="744"/>
      <c r="B69" s="745"/>
      <c r="C69" s="745"/>
      <c r="D69" s="745"/>
      <c r="E69" s="745"/>
      <c r="F69" s="746"/>
      <c r="G69" s="753"/>
      <c r="H69" s="754"/>
      <c r="I69" s="754"/>
      <c r="J69" s="755"/>
      <c r="L69" s="817"/>
      <c r="M69" s="817"/>
      <c r="N69" s="817"/>
      <c r="O69" s="817"/>
      <c r="P69" s="10"/>
      <c r="Q69" s="10"/>
    </row>
    <row r="70" spans="1:17" ht="15" customHeight="1" x14ac:dyDescent="0.25">
      <c r="A70" s="744"/>
      <c r="B70" s="745"/>
      <c r="C70" s="745"/>
      <c r="D70" s="745"/>
      <c r="E70" s="745"/>
      <c r="F70" s="746"/>
      <c r="G70" s="753"/>
      <c r="H70" s="754"/>
      <c r="I70" s="754"/>
      <c r="J70" s="755"/>
      <c r="L70" s="817"/>
      <c r="M70" s="817"/>
      <c r="N70" s="817"/>
      <c r="O70" s="817"/>
      <c r="P70" s="10"/>
      <c r="Q70" s="10"/>
    </row>
    <row r="71" spans="1:17" ht="15" customHeight="1" x14ac:dyDescent="0.25">
      <c r="A71" s="744"/>
      <c r="B71" s="745"/>
      <c r="C71" s="745"/>
      <c r="D71" s="745"/>
      <c r="E71" s="745"/>
      <c r="F71" s="746"/>
      <c r="G71" s="753"/>
      <c r="H71" s="754"/>
      <c r="I71" s="754"/>
      <c r="J71" s="755"/>
      <c r="L71" s="10"/>
      <c r="M71" s="10"/>
      <c r="N71" s="10"/>
      <c r="O71" s="10"/>
      <c r="P71" s="10"/>
      <c r="Q71" s="10"/>
    </row>
    <row r="72" spans="1:17" ht="15" customHeight="1" x14ac:dyDescent="0.25">
      <c r="A72" s="744"/>
      <c r="B72" s="745"/>
      <c r="C72" s="745"/>
      <c r="D72" s="745"/>
      <c r="E72" s="745"/>
      <c r="F72" s="746"/>
      <c r="G72" s="753"/>
      <c r="H72" s="754"/>
      <c r="I72" s="754"/>
      <c r="J72" s="755"/>
      <c r="L72" s="10"/>
      <c r="M72" s="10"/>
      <c r="N72" s="10"/>
      <c r="O72" s="10"/>
      <c r="P72" s="10"/>
      <c r="Q72" s="10"/>
    </row>
    <row r="73" spans="1:17" ht="15" customHeight="1" x14ac:dyDescent="0.25">
      <c r="A73" s="744"/>
      <c r="B73" s="745"/>
      <c r="C73" s="745"/>
      <c r="D73" s="745"/>
      <c r="E73" s="745"/>
      <c r="F73" s="746"/>
      <c r="G73" s="753"/>
      <c r="H73" s="754"/>
      <c r="I73" s="754"/>
      <c r="J73" s="755"/>
      <c r="L73" s="10"/>
      <c r="M73" s="10"/>
      <c r="N73" s="10"/>
      <c r="O73" s="10"/>
      <c r="P73" s="10"/>
      <c r="Q73" s="10"/>
    </row>
    <row r="74" spans="1:17" ht="15" customHeight="1" x14ac:dyDescent="0.25">
      <c r="A74" s="744"/>
      <c r="B74" s="745"/>
      <c r="C74" s="745"/>
      <c r="D74" s="745"/>
      <c r="E74" s="745"/>
      <c r="F74" s="746"/>
      <c r="G74" s="753"/>
      <c r="H74" s="754"/>
      <c r="I74" s="754"/>
      <c r="J74" s="755"/>
      <c r="L74" s="10"/>
      <c r="M74" s="10"/>
      <c r="N74" s="10"/>
      <c r="O74" s="10"/>
      <c r="P74" s="10"/>
      <c r="Q74" s="10"/>
    </row>
    <row r="75" spans="1:17" ht="15" customHeight="1" x14ac:dyDescent="0.25">
      <c r="A75" s="744"/>
      <c r="B75" s="745"/>
      <c r="C75" s="745"/>
      <c r="D75" s="745"/>
      <c r="E75" s="745"/>
      <c r="F75" s="746"/>
      <c r="G75" s="753"/>
      <c r="H75" s="754"/>
      <c r="I75" s="754"/>
      <c r="J75" s="755"/>
      <c r="L75" s="10"/>
      <c r="M75" s="10"/>
      <c r="N75" s="10"/>
      <c r="O75" s="10"/>
      <c r="P75" s="10"/>
      <c r="Q75" s="10"/>
    </row>
    <row r="76" spans="1:17" ht="15" customHeight="1" x14ac:dyDescent="0.25">
      <c r="A76" s="744"/>
      <c r="B76" s="745"/>
      <c r="C76" s="745"/>
      <c r="D76" s="745"/>
      <c r="E76" s="745"/>
      <c r="F76" s="746"/>
      <c r="G76" s="753"/>
      <c r="H76" s="754"/>
      <c r="I76" s="754"/>
      <c r="J76" s="755"/>
      <c r="L76" s="10"/>
      <c r="M76" s="10"/>
      <c r="N76" s="10"/>
      <c r="O76" s="10"/>
      <c r="P76" s="10"/>
      <c r="Q76" s="10"/>
    </row>
    <row r="77" spans="1:17" ht="15" customHeight="1" x14ac:dyDescent="0.25">
      <c r="A77" s="744"/>
      <c r="B77" s="745"/>
      <c r="C77" s="745"/>
      <c r="D77" s="745"/>
      <c r="E77" s="745"/>
      <c r="F77" s="746"/>
      <c r="G77" s="753"/>
      <c r="H77" s="754"/>
      <c r="I77" s="754"/>
      <c r="J77" s="755"/>
      <c r="L77" s="10"/>
      <c r="M77" s="10"/>
      <c r="N77" s="10"/>
      <c r="O77" s="10"/>
      <c r="P77" s="10"/>
      <c r="Q77" s="10"/>
    </row>
    <row r="78" spans="1:17" ht="15" customHeight="1" x14ac:dyDescent="0.25">
      <c r="A78" s="744"/>
      <c r="B78" s="745"/>
      <c r="C78" s="745"/>
      <c r="D78" s="745"/>
      <c r="E78" s="745"/>
      <c r="F78" s="746"/>
      <c r="G78" s="753"/>
      <c r="H78" s="754"/>
      <c r="I78" s="754"/>
      <c r="J78" s="755"/>
      <c r="L78" s="10"/>
      <c r="M78" s="10"/>
      <c r="N78" s="10"/>
      <c r="O78" s="10"/>
      <c r="P78" s="10"/>
      <c r="Q78" s="10"/>
    </row>
    <row r="79" spans="1:17" ht="15" customHeight="1" x14ac:dyDescent="0.25">
      <c r="A79" s="744"/>
      <c r="B79" s="745"/>
      <c r="C79" s="745"/>
      <c r="D79" s="745"/>
      <c r="E79" s="745"/>
      <c r="F79" s="746"/>
      <c r="G79" s="753"/>
      <c r="H79" s="754"/>
      <c r="I79" s="754"/>
      <c r="J79" s="755"/>
      <c r="L79" s="10"/>
      <c r="M79" s="10"/>
      <c r="N79" s="10"/>
      <c r="O79" s="10"/>
      <c r="P79" s="10"/>
      <c r="Q79" s="10"/>
    </row>
    <row r="80" spans="1:17" ht="15" customHeight="1" x14ac:dyDescent="0.25">
      <c r="A80" s="744"/>
      <c r="B80" s="745"/>
      <c r="C80" s="745"/>
      <c r="D80" s="745"/>
      <c r="E80" s="745"/>
      <c r="F80" s="746"/>
      <c r="G80" s="753"/>
      <c r="H80" s="754"/>
      <c r="I80" s="754"/>
      <c r="J80" s="755"/>
      <c r="L80" s="10"/>
      <c r="M80" s="10"/>
      <c r="N80" s="10"/>
      <c r="O80" s="10"/>
      <c r="P80" s="10"/>
      <c r="Q80" s="10"/>
    </row>
    <row r="81" spans="1:17" ht="15" customHeight="1" thickBot="1" x14ac:dyDescent="0.3">
      <c r="A81" s="747"/>
      <c r="B81" s="748"/>
      <c r="C81" s="748"/>
      <c r="D81" s="748"/>
      <c r="E81" s="748"/>
      <c r="F81" s="749"/>
      <c r="G81" s="756"/>
      <c r="H81" s="757"/>
      <c r="I81" s="757"/>
      <c r="J81" s="758"/>
      <c r="L81" s="10"/>
      <c r="M81" s="10"/>
      <c r="N81" s="10"/>
      <c r="O81" s="10"/>
      <c r="P81" s="10"/>
      <c r="Q81" s="10"/>
    </row>
    <row r="82" spans="1:17" ht="17.25" customHeight="1" thickBot="1" x14ac:dyDescent="0.3">
      <c r="A82" s="759" t="s">
        <v>1060</v>
      </c>
      <c r="B82" s="760"/>
      <c r="C82" s="760"/>
      <c r="D82" s="760"/>
      <c r="E82" s="760"/>
      <c r="F82" s="761"/>
      <c r="G82" s="762" t="s">
        <v>1059</v>
      </c>
      <c r="H82" s="763"/>
      <c r="I82" s="763"/>
      <c r="J82" s="763"/>
      <c r="K82" s="11"/>
      <c r="L82" s="10"/>
      <c r="M82" s="10"/>
      <c r="N82" s="10"/>
      <c r="O82" s="10"/>
      <c r="P82" s="10"/>
      <c r="Q82" s="10"/>
    </row>
    <row r="83" spans="1:17" ht="21.75" customHeight="1" thickBot="1" x14ac:dyDescent="0.3">
      <c r="A83" s="12"/>
      <c r="B83" s="717" t="s">
        <v>2514</v>
      </c>
      <c r="C83" s="833"/>
      <c r="D83" s="833"/>
      <c r="E83" s="833"/>
      <c r="F83" s="834"/>
      <c r="G83" s="698"/>
      <c r="H83" s="699"/>
      <c r="I83" s="699"/>
      <c r="J83" s="699"/>
      <c r="K83" s="700"/>
      <c r="L83" s="10"/>
      <c r="M83" s="10"/>
      <c r="N83" s="10"/>
      <c r="O83" s="10"/>
      <c r="P83" s="10"/>
      <c r="Q83" s="10"/>
    </row>
    <row r="84" spans="1:17" ht="21.75" customHeight="1" thickBot="1" x14ac:dyDescent="0.3">
      <c r="A84" s="15"/>
      <c r="B84" s="717" t="s">
        <v>2515</v>
      </c>
      <c r="C84" s="833"/>
      <c r="D84" s="833"/>
      <c r="E84" s="833"/>
      <c r="F84" s="834"/>
      <c r="G84" s="698"/>
      <c r="H84" s="699"/>
      <c r="I84" s="699"/>
      <c r="J84" s="699"/>
      <c r="K84" s="700"/>
      <c r="L84" s="10"/>
      <c r="M84" s="10"/>
      <c r="N84" s="10"/>
      <c r="O84" s="10"/>
      <c r="P84" s="10"/>
      <c r="Q84" s="10"/>
    </row>
    <row r="85" spans="1:17" ht="21.75" customHeight="1" thickBot="1" x14ac:dyDescent="0.3">
      <c r="A85" s="16"/>
      <c r="B85" s="717" t="s">
        <v>3222</v>
      </c>
      <c r="C85" s="833"/>
      <c r="D85" s="833"/>
      <c r="E85" s="833"/>
      <c r="F85" s="834"/>
      <c r="G85" s="698"/>
      <c r="H85" s="699"/>
      <c r="I85" s="699"/>
      <c r="J85" s="699"/>
      <c r="K85" s="700"/>
      <c r="L85" s="10"/>
      <c r="M85" s="10"/>
      <c r="N85" s="10"/>
      <c r="O85" s="10"/>
      <c r="P85" s="10"/>
      <c r="Q85" s="10"/>
    </row>
    <row r="86" spans="1:17" ht="21.75" customHeight="1" thickBot="1" x14ac:dyDescent="0.3">
      <c r="A86" s="16"/>
      <c r="B86" s="714" t="s">
        <v>2526</v>
      </c>
      <c r="C86" s="833"/>
      <c r="D86" s="833"/>
      <c r="E86" s="833"/>
      <c r="F86" s="834"/>
      <c r="G86" s="698"/>
      <c r="H86" s="699"/>
      <c r="I86" s="699"/>
      <c r="J86" s="699"/>
      <c r="K86" s="700"/>
      <c r="L86" s="10"/>
      <c r="M86" s="10"/>
      <c r="N86" s="10"/>
      <c r="O86" s="10"/>
      <c r="P86" s="10"/>
      <c r="Q86" s="10"/>
    </row>
    <row r="87" spans="1:17" ht="21.75" customHeight="1" thickBot="1" x14ac:dyDescent="0.3">
      <c r="A87" s="19"/>
      <c r="B87" s="714" t="s">
        <v>2542</v>
      </c>
      <c r="C87" s="833"/>
      <c r="D87" s="833"/>
      <c r="E87" s="833"/>
      <c r="F87" s="834"/>
      <c r="G87" s="698"/>
      <c r="H87" s="699"/>
      <c r="I87" s="699"/>
      <c r="J87" s="699"/>
      <c r="K87" s="700"/>
      <c r="L87" s="10"/>
      <c r="M87" s="10"/>
      <c r="N87" s="10"/>
      <c r="O87" s="10"/>
      <c r="P87" s="10"/>
      <c r="Q87" s="10"/>
    </row>
    <row r="88" spans="1:17" ht="21.75" customHeight="1" thickBot="1" x14ac:dyDescent="0.3">
      <c r="A88" s="19"/>
      <c r="B88" s="714" t="s">
        <v>2543</v>
      </c>
      <c r="C88" s="833"/>
      <c r="D88" s="833"/>
      <c r="E88" s="833"/>
      <c r="F88" s="834"/>
      <c r="G88" s="698"/>
      <c r="H88" s="699"/>
      <c r="I88" s="699"/>
      <c r="J88" s="699"/>
      <c r="K88" s="700"/>
      <c r="L88" s="10"/>
      <c r="M88" s="10"/>
      <c r="N88" s="10"/>
      <c r="O88" s="10"/>
      <c r="P88" s="10"/>
      <c r="Q88" s="10"/>
    </row>
    <row r="89" spans="1:17" ht="21.75" customHeight="1" thickBot="1" x14ac:dyDescent="0.3">
      <c r="A89" s="19"/>
      <c r="B89" s="714" t="s">
        <v>2544</v>
      </c>
      <c r="C89" s="833"/>
      <c r="D89" s="833"/>
      <c r="E89" s="833"/>
      <c r="F89" s="834"/>
      <c r="G89" s="698"/>
      <c r="H89" s="699"/>
      <c r="I89" s="699"/>
      <c r="J89" s="699"/>
      <c r="K89" s="700"/>
      <c r="L89" s="10"/>
      <c r="M89" s="10"/>
      <c r="N89" s="10"/>
      <c r="O89" s="10"/>
      <c r="P89" s="10"/>
      <c r="Q89" s="10"/>
    </row>
    <row r="90" spans="1:17" ht="21.75" customHeight="1" thickBot="1" x14ac:dyDescent="0.3">
      <c r="A90" s="19"/>
      <c r="B90" s="714" t="s">
        <v>2545</v>
      </c>
      <c r="C90" s="833"/>
      <c r="D90" s="833"/>
      <c r="E90" s="833"/>
      <c r="F90" s="834"/>
      <c r="G90" s="698"/>
      <c r="H90" s="699"/>
      <c r="I90" s="699"/>
      <c r="J90" s="699"/>
      <c r="K90" s="700"/>
      <c r="L90" s="10"/>
      <c r="M90" s="10"/>
      <c r="N90" s="10"/>
      <c r="O90" s="10"/>
      <c r="P90" s="10"/>
      <c r="Q90" s="10"/>
    </row>
    <row r="91" spans="1:17" ht="21.75" customHeight="1" thickBot="1" x14ac:dyDescent="0.3">
      <c r="A91" s="19"/>
      <c r="B91" s="714" t="s">
        <v>2546</v>
      </c>
      <c r="C91" s="833"/>
      <c r="D91" s="833"/>
      <c r="E91" s="833"/>
      <c r="F91" s="834"/>
      <c r="G91" s="698"/>
      <c r="H91" s="699"/>
      <c r="I91" s="699"/>
      <c r="J91" s="699"/>
      <c r="K91" s="700"/>
      <c r="L91" s="10"/>
      <c r="M91" s="10"/>
      <c r="N91" s="10"/>
      <c r="O91" s="10"/>
      <c r="P91" s="10"/>
      <c r="Q91" s="10"/>
    </row>
    <row r="92" spans="1:17" ht="21.75" customHeight="1" thickBot="1" x14ac:dyDescent="0.3">
      <c r="A92" s="12"/>
      <c r="B92" s="714" t="s">
        <v>2547</v>
      </c>
      <c r="C92" s="833"/>
      <c r="D92" s="833"/>
      <c r="E92" s="833"/>
      <c r="F92" s="834"/>
      <c r="G92" s="698"/>
      <c r="H92" s="699"/>
      <c r="I92" s="699"/>
      <c r="J92" s="699"/>
      <c r="K92" s="56"/>
      <c r="L92" s="10"/>
      <c r="M92" s="10"/>
      <c r="N92" s="10"/>
      <c r="O92" s="10"/>
      <c r="P92" s="10"/>
      <c r="Q92" s="10"/>
    </row>
    <row r="93" spans="1:17" ht="21.75" customHeight="1" thickBot="1" x14ac:dyDescent="0.3">
      <c r="A93" s="12"/>
      <c r="B93" s="714" t="s">
        <v>2548</v>
      </c>
      <c r="C93" s="833"/>
      <c r="D93" s="833"/>
      <c r="E93" s="833"/>
      <c r="F93" s="834"/>
      <c r="G93" s="400"/>
      <c r="H93" s="401"/>
      <c r="I93" s="401"/>
      <c r="J93" s="401"/>
      <c r="K93" s="56"/>
      <c r="L93" s="10"/>
      <c r="M93" s="10"/>
      <c r="N93" s="10"/>
      <c r="O93" s="10"/>
      <c r="P93" s="10"/>
      <c r="Q93" s="10"/>
    </row>
    <row r="94" spans="1:17" ht="21.75" customHeight="1" thickBot="1" x14ac:dyDescent="0.3">
      <c r="A94" s="12"/>
      <c r="B94" s="714" t="s">
        <v>2549</v>
      </c>
      <c r="C94" s="833"/>
      <c r="D94" s="833"/>
      <c r="E94" s="833"/>
      <c r="F94" s="834"/>
      <c r="G94" s="400"/>
      <c r="H94" s="401"/>
      <c r="I94" s="401"/>
      <c r="J94" s="401"/>
      <c r="K94" s="56"/>
      <c r="L94" s="10"/>
      <c r="M94" s="10"/>
      <c r="N94" s="10"/>
      <c r="O94" s="10"/>
      <c r="P94" s="10"/>
      <c r="Q94" s="10"/>
    </row>
    <row r="95" spans="1:17" ht="21.75" customHeight="1" thickBot="1" x14ac:dyDescent="0.3">
      <c r="A95" s="12"/>
      <c r="B95" s="714" t="s">
        <v>2550</v>
      </c>
      <c r="C95" s="833"/>
      <c r="D95" s="833"/>
      <c r="E95" s="833"/>
      <c r="F95" s="834"/>
      <c r="G95" s="400"/>
      <c r="H95" s="401"/>
      <c r="I95" s="401"/>
      <c r="J95" s="401"/>
      <c r="K95" s="56"/>
      <c r="L95" s="10"/>
      <c r="M95" s="10"/>
      <c r="N95" s="10"/>
      <c r="O95" s="10"/>
      <c r="P95" s="10"/>
      <c r="Q95" s="10"/>
    </row>
    <row r="96" spans="1:17" ht="18.75" customHeight="1" thickBot="1" x14ac:dyDescent="0.3">
      <c r="A96" s="12"/>
      <c r="B96" s="714" t="s">
        <v>2551</v>
      </c>
      <c r="C96" s="833"/>
      <c r="D96" s="833"/>
      <c r="E96" s="833"/>
      <c r="F96" s="834"/>
      <c r="G96" s="698"/>
      <c r="H96" s="699"/>
      <c r="I96" s="699"/>
      <c r="J96" s="699"/>
      <c r="K96" s="56"/>
      <c r="L96" s="10"/>
      <c r="M96" s="10"/>
      <c r="N96" s="10"/>
      <c r="O96" s="10"/>
      <c r="P96" s="10"/>
      <c r="Q96" s="10"/>
    </row>
    <row r="97" spans="1:17" ht="18.75" customHeight="1" thickBot="1" x14ac:dyDescent="0.3">
      <c r="A97" s="12"/>
      <c r="B97" s="714" t="s">
        <v>2552</v>
      </c>
      <c r="C97" s="833"/>
      <c r="D97" s="833"/>
      <c r="E97" s="833"/>
      <c r="F97" s="834"/>
      <c r="G97" s="400"/>
      <c r="H97" s="401"/>
      <c r="I97" s="401"/>
      <c r="J97" s="401"/>
      <c r="K97" s="56"/>
      <c r="L97" s="10"/>
      <c r="M97" s="10"/>
      <c r="N97" s="10"/>
      <c r="O97" s="10"/>
      <c r="P97" s="10"/>
      <c r="Q97" s="10"/>
    </row>
    <row r="98" spans="1:17" ht="18.75" customHeight="1" thickBot="1" x14ac:dyDescent="0.3">
      <c r="A98" s="12"/>
      <c r="B98" s="405"/>
      <c r="C98" s="402"/>
      <c r="D98" s="402"/>
      <c r="E98" s="403"/>
      <c r="F98" s="404"/>
      <c r="G98" s="400"/>
      <c r="H98" s="401"/>
      <c r="I98" s="401"/>
      <c r="J98" s="401"/>
      <c r="K98" s="56"/>
      <c r="L98" s="10"/>
      <c r="M98" s="10"/>
      <c r="N98" s="10"/>
      <c r="O98" s="10"/>
      <c r="P98" s="10"/>
      <c r="Q98" s="10"/>
    </row>
    <row r="99" spans="1:17" ht="20.100000000000001" customHeight="1" thickBot="1" x14ac:dyDescent="0.3">
      <c r="A99" s="169"/>
      <c r="B99" s="164" t="s">
        <v>2523</v>
      </c>
      <c r="C99" s="142"/>
      <c r="D99" s="142"/>
      <c r="E99" s="13"/>
      <c r="F99" s="14"/>
      <c r="G99" s="698"/>
      <c r="H99" s="699"/>
      <c r="I99" s="699"/>
      <c r="J99" s="699"/>
      <c r="K99" s="56"/>
      <c r="L99" s="10"/>
      <c r="M99" s="10"/>
      <c r="N99" s="10"/>
      <c r="O99" s="10"/>
      <c r="P99" s="10"/>
      <c r="Q99" s="10"/>
    </row>
    <row r="100" spans="1:17" ht="11.25" customHeight="1" thickBot="1" x14ac:dyDescent="0.3">
      <c r="A100" s="103"/>
      <c r="B100" s="104"/>
      <c r="C100" s="104"/>
      <c r="D100" s="105"/>
      <c r="E100" s="106"/>
      <c r="F100" s="107"/>
      <c r="G100" s="108"/>
      <c r="H100" s="108"/>
      <c r="I100" s="108"/>
      <c r="J100" s="108"/>
      <c r="K100" s="56"/>
      <c r="L100" s="10"/>
      <c r="M100" s="10"/>
      <c r="N100" s="10"/>
      <c r="O100" s="10"/>
      <c r="P100" s="10"/>
      <c r="Q100" s="10"/>
    </row>
    <row r="101" spans="1:17" ht="24" customHeight="1" thickBot="1" x14ac:dyDescent="0.3">
      <c r="A101" s="710" t="s">
        <v>1048</v>
      </c>
      <c r="B101" s="711"/>
      <c r="C101" s="712"/>
      <c r="D101" s="109" t="s">
        <v>1011</v>
      </c>
      <c r="E101" s="110" t="s">
        <v>483</v>
      </c>
      <c r="F101" s="101"/>
      <c r="G101" s="102"/>
      <c r="H101" s="101"/>
      <c r="I101" s="101"/>
      <c r="J101" s="101"/>
      <c r="K101" s="20"/>
      <c r="L101" s="10"/>
      <c r="M101" s="10"/>
      <c r="N101" s="10"/>
      <c r="O101" s="10"/>
      <c r="P101" s="10"/>
      <c r="Q101" s="10"/>
    </row>
    <row r="102" spans="1:17" ht="24.95" customHeight="1" thickBot="1" x14ac:dyDescent="0.3">
      <c r="A102" s="837" t="s">
        <v>2553</v>
      </c>
      <c r="B102" s="838"/>
      <c r="C102" s="839"/>
      <c r="D102" s="34" t="str">
        <f>DATA!B485</f>
        <v>Blank Form</v>
      </c>
      <c r="E102" s="397" t="str">
        <f>DATA!B486</f>
        <v>BF</v>
      </c>
      <c r="F102" s="101"/>
      <c r="G102" s="102"/>
      <c r="H102" s="101"/>
      <c r="I102" s="101"/>
      <c r="J102" s="101"/>
      <c r="K102" s="20"/>
      <c r="L102" s="10"/>
      <c r="M102" s="10"/>
      <c r="N102" s="10"/>
      <c r="O102" s="10"/>
      <c r="P102" s="10"/>
      <c r="Q102" s="10"/>
    </row>
    <row r="103" spans="1:17" ht="24.95" customHeight="1" thickBot="1" x14ac:dyDescent="0.3">
      <c r="A103" s="837" t="s">
        <v>2554</v>
      </c>
      <c r="B103" s="838"/>
      <c r="C103" s="839"/>
      <c r="D103" s="34" t="str">
        <f>DATA!B504</f>
        <v>Blank Form</v>
      </c>
      <c r="E103" s="397" t="str">
        <f>DATA!B505</f>
        <v>BF</v>
      </c>
      <c r="F103" s="101"/>
      <c r="G103" s="102"/>
      <c r="H103" s="101"/>
      <c r="I103" s="101"/>
      <c r="J103" s="101"/>
      <c r="K103" s="20"/>
      <c r="L103" s="10"/>
      <c r="M103" s="10"/>
      <c r="N103" s="10"/>
      <c r="O103" s="10"/>
      <c r="P103" s="10"/>
      <c r="Q103" s="10"/>
    </row>
    <row r="104" spans="1:17" ht="24.95" customHeight="1" thickBot="1" x14ac:dyDescent="0.3">
      <c r="A104" s="837" t="s">
        <v>2555</v>
      </c>
      <c r="B104" s="838"/>
      <c r="C104" s="839"/>
      <c r="D104" s="34" t="str">
        <f>DATA!B523</f>
        <v>Blank Form</v>
      </c>
      <c r="E104" s="397" t="str">
        <f>DATA!B524</f>
        <v>BF</v>
      </c>
      <c r="F104" s="101"/>
      <c r="G104" s="102"/>
      <c r="H104" s="101"/>
      <c r="I104" s="101"/>
      <c r="J104" s="101"/>
      <c r="K104" s="20"/>
      <c r="L104" s="10"/>
      <c r="M104" s="10"/>
      <c r="N104" s="10"/>
      <c r="O104" s="10"/>
      <c r="P104" s="10"/>
      <c r="Q104" s="10"/>
    </row>
    <row r="105" spans="1:17" ht="24.95" customHeight="1" thickBot="1" x14ac:dyDescent="0.3">
      <c r="A105" s="837" t="s">
        <v>2556</v>
      </c>
      <c r="B105" s="838"/>
      <c r="C105" s="839"/>
      <c r="D105" s="34" t="str">
        <f>DATA!B543</f>
        <v>Blank Form</v>
      </c>
      <c r="E105" s="398" t="str">
        <f>DATA!B544</f>
        <v>BF</v>
      </c>
      <c r="F105" s="101"/>
      <c r="G105" s="102"/>
      <c r="H105" s="101"/>
      <c r="I105" s="101"/>
      <c r="J105" s="101"/>
      <c r="K105" s="20"/>
      <c r="L105" s="10"/>
      <c r="M105" s="10"/>
      <c r="N105" s="10"/>
      <c r="O105" s="10"/>
      <c r="P105" s="10"/>
      <c r="Q105" s="10"/>
    </row>
    <row r="106" spans="1:17" ht="24.95" customHeight="1" thickBot="1" x14ac:dyDescent="0.3">
      <c r="A106" s="837" t="s">
        <v>2557</v>
      </c>
      <c r="B106" s="838"/>
      <c r="C106" s="839"/>
      <c r="D106" s="34" t="str">
        <f>DATA!B565</f>
        <v>Blank Form</v>
      </c>
      <c r="E106" s="100" t="str">
        <f>DATA!B566</f>
        <v>BF</v>
      </c>
      <c r="F106" s="101"/>
      <c r="G106" s="102"/>
      <c r="H106" s="101"/>
      <c r="I106" s="101"/>
      <c r="J106" s="101"/>
      <c r="K106" s="20"/>
      <c r="L106" s="10"/>
      <c r="M106" s="10"/>
      <c r="N106" s="10"/>
      <c r="O106" s="10"/>
      <c r="P106" s="10"/>
      <c r="Q106" s="10"/>
    </row>
    <row r="107" spans="1:17" ht="24.95" customHeight="1" thickBot="1" x14ac:dyDescent="0.3">
      <c r="A107" s="837" t="s">
        <v>2558</v>
      </c>
      <c r="B107" s="838"/>
      <c r="C107" s="839"/>
      <c r="D107" s="34" t="str">
        <f>DATA!B585</f>
        <v>Blank Form</v>
      </c>
      <c r="E107" s="100" t="str">
        <f>DATA!B586</f>
        <v>BF</v>
      </c>
      <c r="F107" s="101"/>
      <c r="G107" s="102"/>
      <c r="H107" s="101"/>
      <c r="I107" s="101"/>
      <c r="J107" s="101"/>
      <c r="K107" s="20"/>
      <c r="L107" s="10"/>
      <c r="M107" s="10"/>
      <c r="N107" s="10"/>
      <c r="O107" s="10"/>
      <c r="P107" s="10"/>
      <c r="Q107" s="10"/>
    </row>
    <row r="108" spans="1:17" ht="15.75" customHeight="1" thickBot="1" x14ac:dyDescent="0.3">
      <c r="A108" s="701" t="s">
        <v>1049</v>
      </c>
      <c r="B108" s="702"/>
      <c r="C108" s="703"/>
      <c r="D108" s="51"/>
      <c r="E108" s="406" t="str">
        <f>IF(OR(E102=definitions!$A$12,E103=definitions!$A$12,E104=definitions!$A$12,E105=definitions!$A$12,E106=definitions!$A$12,E107=definitions!$A$12),definitions!A39,IF(OR(E102=definitions!$A$11,E103=definitions!$A$11,E104=definitions!$A$11,E105=definitions!$A$11,E106=definitions!$A$11,E107=definitions!$A$11),definitions!$A$11,IF(OR(E102=definitions!$A$13,E103=definitions!$A$13,E104=definitions!$A$13,E105=definitions!$A$13,E106=definitions!$A$13,E107=definitions!$A$13),definitions!$A$13,SUM(E102:E107))))</f>
        <v>BF</v>
      </c>
      <c r="F108" s="101"/>
      <c r="G108" s="101"/>
      <c r="H108" s="101"/>
      <c r="I108" s="101"/>
      <c r="J108" s="101"/>
      <c r="K108" s="21"/>
      <c r="L108" s="10"/>
      <c r="M108" s="10"/>
      <c r="N108" s="10"/>
      <c r="O108" s="10"/>
      <c r="P108" s="10"/>
      <c r="Q108" s="10"/>
    </row>
    <row r="109" spans="1:17" ht="27.75" customHeight="1" thickBot="1" x14ac:dyDescent="0.3">
      <c r="A109" s="704" t="s">
        <v>1050</v>
      </c>
      <c r="B109" s="705"/>
      <c r="C109" s="706"/>
      <c r="D109" s="707" t="str">
        <f>DATA!B588</f>
        <v>Blank Form</v>
      </c>
      <c r="E109" s="708"/>
      <c r="F109" s="708"/>
      <c r="G109" s="709"/>
      <c r="H109" s="95"/>
      <c r="I109" s="95"/>
      <c r="J109" s="96"/>
      <c r="L109" s="10"/>
      <c r="M109" s="10"/>
      <c r="N109" s="10"/>
      <c r="O109" s="10"/>
      <c r="P109" s="10"/>
      <c r="Q109" s="10"/>
    </row>
    <row r="110" spans="1:17" ht="15.75" customHeight="1" x14ac:dyDescent="0.25">
      <c r="A110" s="96"/>
      <c r="B110" s="96"/>
      <c r="C110" s="96"/>
      <c r="D110" s="96"/>
      <c r="E110" s="96"/>
      <c r="F110" s="96"/>
      <c r="G110" s="96"/>
      <c r="H110" s="96"/>
      <c r="I110" s="96"/>
      <c r="J110" s="96"/>
      <c r="K110" s="96"/>
      <c r="L110" s="95"/>
      <c r="M110" s="95"/>
      <c r="N110" s="95"/>
      <c r="O110" s="95"/>
      <c r="P110" s="95"/>
      <c r="Q110" s="95"/>
    </row>
    <row r="111" spans="1:17" x14ac:dyDescent="0.25">
      <c r="A111" s="96"/>
      <c r="B111" s="96"/>
      <c r="C111" s="96"/>
      <c r="D111" s="96"/>
      <c r="E111" s="96"/>
      <c r="F111" s="96"/>
      <c r="G111" s="96"/>
      <c r="H111" s="96"/>
      <c r="I111" s="96"/>
      <c r="J111" s="96"/>
      <c r="K111" s="96"/>
      <c r="L111" s="95"/>
      <c r="M111" s="95"/>
      <c r="N111" s="95"/>
      <c r="O111" s="95"/>
      <c r="P111" s="95"/>
      <c r="Q111" s="95"/>
    </row>
    <row r="112" spans="1:17" x14ac:dyDescent="0.25">
      <c r="A112" s="96"/>
      <c r="B112" s="96"/>
      <c r="C112" s="96"/>
      <c r="D112" s="95"/>
      <c r="E112" s="95"/>
      <c r="F112" s="95"/>
      <c r="G112" s="95"/>
      <c r="H112" s="95"/>
      <c r="I112" s="95"/>
      <c r="J112" s="95"/>
      <c r="K112" s="95"/>
      <c r="L112" s="95"/>
      <c r="M112" s="95"/>
      <c r="N112" s="95"/>
      <c r="O112" s="95"/>
      <c r="P112" s="95"/>
      <c r="Q112" s="96"/>
    </row>
    <row r="113" spans="1:17" x14ac:dyDescent="0.25">
      <c r="A113" s="96"/>
      <c r="B113" s="96"/>
      <c r="C113" s="96"/>
      <c r="D113" s="95"/>
      <c r="E113" s="95"/>
      <c r="F113" s="95"/>
      <c r="G113" s="95"/>
      <c r="H113" s="95"/>
      <c r="I113" s="95"/>
      <c r="J113" s="95"/>
      <c r="K113" s="95"/>
      <c r="L113" s="95"/>
      <c r="M113" s="95"/>
      <c r="N113" s="95"/>
      <c r="O113" s="95"/>
      <c r="P113" s="95"/>
      <c r="Q113" s="96"/>
    </row>
    <row r="114" spans="1:17" ht="15.75" customHeight="1" x14ac:dyDescent="0.25">
      <c r="A114" s="96"/>
      <c r="B114" s="96"/>
      <c r="C114" s="96"/>
      <c r="D114" s="95"/>
      <c r="E114" s="95"/>
      <c r="F114" s="95"/>
      <c r="G114" s="95"/>
      <c r="H114" s="95"/>
      <c r="I114" s="95"/>
      <c r="J114" s="95"/>
      <c r="K114" s="95"/>
      <c r="L114" s="95"/>
      <c r="M114" s="95"/>
      <c r="N114" s="95"/>
      <c r="O114" s="95"/>
      <c r="P114" s="95"/>
      <c r="Q114" s="96"/>
    </row>
    <row r="115" spans="1:17" ht="15.75" customHeight="1" x14ac:dyDescent="0.25">
      <c r="A115" s="96"/>
      <c r="B115" s="96"/>
      <c r="C115" s="96"/>
      <c r="D115" s="95"/>
      <c r="E115" s="95"/>
      <c r="F115" s="95"/>
      <c r="G115" s="95"/>
      <c r="H115" s="95"/>
      <c r="I115" s="95"/>
      <c r="J115" s="95"/>
      <c r="K115" s="95"/>
      <c r="L115" s="95"/>
      <c r="M115" s="95"/>
      <c r="N115" s="95"/>
      <c r="O115" s="95"/>
      <c r="P115" s="95"/>
      <c r="Q115" s="96"/>
    </row>
    <row r="116" spans="1:17" ht="15.75" customHeight="1" x14ac:dyDescent="0.25">
      <c r="A116" s="96"/>
      <c r="B116" s="96"/>
      <c r="C116" s="96"/>
      <c r="D116" s="95"/>
      <c r="E116" s="95"/>
      <c r="F116" s="95"/>
      <c r="G116" s="95"/>
      <c r="H116" s="95"/>
      <c r="I116" s="95"/>
      <c r="J116" s="95"/>
      <c r="K116" s="95"/>
      <c r="L116" s="95"/>
      <c r="M116" s="95"/>
      <c r="N116" s="95"/>
      <c r="O116" s="95"/>
      <c r="P116" s="95"/>
      <c r="Q116" s="96"/>
    </row>
    <row r="117" spans="1:17" ht="15.75" customHeight="1" x14ac:dyDescent="0.25">
      <c r="A117" s="96"/>
      <c r="B117" s="96"/>
      <c r="C117" s="96"/>
      <c r="D117" s="95"/>
      <c r="E117" s="95"/>
      <c r="F117" s="95"/>
      <c r="G117" s="95"/>
      <c r="H117" s="95"/>
      <c r="I117" s="95"/>
      <c r="J117" s="95"/>
      <c r="K117" s="95"/>
      <c r="L117" s="95"/>
      <c r="M117" s="95"/>
      <c r="N117" s="95"/>
      <c r="O117" s="95"/>
      <c r="P117" s="95"/>
      <c r="Q117" s="96"/>
    </row>
    <row r="118" spans="1:17" ht="15.75" customHeight="1" x14ac:dyDescent="0.25">
      <c r="A118" s="96"/>
      <c r="B118" s="96"/>
      <c r="C118" s="96"/>
      <c r="D118" s="95"/>
      <c r="E118" s="95"/>
      <c r="F118" s="95"/>
      <c r="G118" s="95"/>
      <c r="H118" s="95"/>
      <c r="I118" s="95"/>
      <c r="J118" s="95"/>
      <c r="K118" s="95"/>
      <c r="L118" s="95"/>
      <c r="M118" s="95"/>
      <c r="N118" s="95"/>
      <c r="O118" s="95"/>
      <c r="P118" s="95"/>
      <c r="Q118" s="96"/>
    </row>
    <row r="119" spans="1:17" ht="15.75" customHeight="1" x14ac:dyDescent="0.25">
      <c r="A119" s="96"/>
      <c r="B119" s="96"/>
      <c r="C119" s="96"/>
      <c r="D119" s="95"/>
      <c r="E119" s="95"/>
      <c r="F119" s="95"/>
      <c r="G119" s="95"/>
      <c r="H119" s="95"/>
      <c r="I119" s="95"/>
      <c r="J119" s="95"/>
      <c r="K119" s="95"/>
      <c r="L119" s="95"/>
      <c r="M119" s="95"/>
      <c r="N119" s="95"/>
      <c r="O119" s="95"/>
      <c r="P119" s="95"/>
      <c r="Q119" s="96"/>
    </row>
    <row r="120" spans="1:17" ht="15.75" customHeight="1" x14ac:dyDescent="0.25">
      <c r="A120" s="96"/>
      <c r="B120" s="96"/>
      <c r="C120" s="96"/>
      <c r="D120" s="95"/>
      <c r="E120" s="95"/>
      <c r="F120" s="95"/>
      <c r="G120" s="95"/>
      <c r="H120" s="95"/>
      <c r="I120" s="95"/>
      <c r="J120" s="95"/>
      <c r="K120" s="95"/>
      <c r="L120" s="95"/>
      <c r="M120" s="95"/>
      <c r="N120" s="95"/>
      <c r="O120" s="95"/>
      <c r="P120" s="95"/>
      <c r="Q120" s="96"/>
    </row>
    <row r="121" spans="1:17" ht="15.75" customHeight="1" x14ac:dyDescent="0.25">
      <c r="A121" s="96"/>
      <c r="B121" s="96"/>
      <c r="C121" s="96"/>
      <c r="D121" s="95"/>
      <c r="E121" s="95"/>
      <c r="F121" s="95"/>
      <c r="G121" s="95"/>
      <c r="H121" s="95"/>
      <c r="I121" s="95"/>
      <c r="J121" s="95"/>
      <c r="K121" s="95"/>
      <c r="L121" s="95"/>
      <c r="M121" s="95"/>
      <c r="N121" s="95"/>
      <c r="O121" s="95"/>
      <c r="P121" s="95"/>
      <c r="Q121" s="96"/>
    </row>
    <row r="122" spans="1:17" x14ac:dyDescent="0.25">
      <c r="A122" s="96"/>
      <c r="B122" s="96"/>
      <c r="C122" s="96"/>
      <c r="D122" s="95"/>
      <c r="E122" s="95"/>
      <c r="F122" s="95"/>
      <c r="G122" s="95"/>
      <c r="H122" s="95"/>
      <c r="I122" s="95"/>
      <c r="J122" s="95"/>
      <c r="K122" s="95"/>
      <c r="L122" s="95"/>
      <c r="M122" s="95"/>
      <c r="N122" s="95"/>
      <c r="O122" s="95"/>
      <c r="P122" s="95"/>
      <c r="Q122" s="96"/>
    </row>
    <row r="123" spans="1:17" x14ac:dyDescent="0.25">
      <c r="A123" s="96"/>
      <c r="B123" s="96"/>
      <c r="C123" s="96"/>
      <c r="D123" s="96"/>
      <c r="E123" s="96"/>
      <c r="F123" s="96"/>
      <c r="G123" s="96"/>
      <c r="H123" s="96"/>
      <c r="I123" s="96"/>
      <c r="J123" s="96"/>
      <c r="K123" s="96"/>
      <c r="L123" s="95"/>
      <c r="M123" s="95"/>
      <c r="N123" s="95"/>
      <c r="O123" s="95"/>
      <c r="P123" s="95"/>
      <c r="Q123" s="95"/>
    </row>
    <row r="124" spans="1:17" x14ac:dyDescent="0.25">
      <c r="A124" s="96"/>
      <c r="B124" s="96"/>
      <c r="C124" s="96"/>
      <c r="D124" s="96"/>
      <c r="E124" s="96"/>
      <c r="F124" s="96"/>
      <c r="G124" s="96"/>
      <c r="H124" s="96"/>
      <c r="I124" s="96"/>
      <c r="J124" s="96"/>
      <c r="K124" s="96"/>
      <c r="L124" s="95"/>
      <c r="M124" s="95"/>
      <c r="N124" s="95"/>
      <c r="O124" s="95"/>
      <c r="P124" s="95"/>
      <c r="Q124" s="95"/>
    </row>
    <row r="125" spans="1:17" x14ac:dyDescent="0.25">
      <c r="A125" s="96"/>
      <c r="B125" s="96"/>
      <c r="C125" s="96"/>
      <c r="D125" s="96"/>
      <c r="E125" s="96"/>
      <c r="F125" s="96"/>
      <c r="G125" s="96"/>
      <c r="H125" s="96"/>
      <c r="I125" s="96"/>
      <c r="J125" s="96"/>
      <c r="K125" s="96"/>
      <c r="L125" s="95"/>
      <c r="M125" s="95"/>
      <c r="N125" s="95"/>
      <c r="O125" s="95"/>
      <c r="P125" s="95"/>
      <c r="Q125" s="95"/>
    </row>
    <row r="126" spans="1:17" x14ac:dyDescent="0.25">
      <c r="A126" s="96"/>
      <c r="B126" s="96"/>
      <c r="C126" s="96"/>
      <c r="D126" s="96"/>
      <c r="E126" s="96"/>
      <c r="F126" s="96"/>
      <c r="G126" s="96"/>
      <c r="H126" s="96"/>
      <c r="I126" s="96"/>
      <c r="J126" s="96"/>
      <c r="K126" s="96"/>
      <c r="L126" s="95"/>
      <c r="M126" s="95"/>
      <c r="N126" s="95"/>
      <c r="O126" s="95"/>
      <c r="P126" s="95"/>
      <c r="Q126" s="95"/>
    </row>
    <row r="127" spans="1:17" x14ac:dyDescent="0.25">
      <c r="A127" s="96"/>
      <c r="B127" s="96"/>
      <c r="C127" s="96"/>
      <c r="D127" s="96"/>
      <c r="E127" s="96"/>
      <c r="F127" s="96"/>
      <c r="G127" s="96"/>
      <c r="H127" s="96"/>
      <c r="I127" s="96"/>
      <c r="J127" s="96"/>
      <c r="K127" s="96"/>
      <c r="L127" s="95"/>
      <c r="M127" s="95"/>
      <c r="N127" s="95"/>
      <c r="O127" s="95"/>
      <c r="P127" s="95"/>
      <c r="Q127" s="95"/>
    </row>
    <row r="128" spans="1:17" x14ac:dyDescent="0.25">
      <c r="A128" s="96"/>
      <c r="B128" s="96"/>
      <c r="C128" s="96"/>
      <c r="D128" s="96"/>
      <c r="E128" s="96"/>
      <c r="F128" s="96"/>
      <c r="G128" s="96"/>
      <c r="H128" s="96"/>
      <c r="I128" s="96"/>
      <c r="J128" s="96"/>
      <c r="K128" s="96"/>
      <c r="L128" s="95"/>
      <c r="M128" s="95"/>
      <c r="N128" s="95"/>
      <c r="O128" s="95"/>
      <c r="P128" s="95"/>
      <c r="Q128" s="95"/>
    </row>
    <row r="129" spans="1:17" x14ac:dyDescent="0.25">
      <c r="A129" s="96"/>
      <c r="B129" s="96"/>
      <c r="C129" s="96"/>
      <c r="D129" s="96"/>
      <c r="E129" s="96"/>
      <c r="F129" s="96"/>
      <c r="G129" s="96"/>
      <c r="H129" s="96"/>
      <c r="I129" s="96"/>
      <c r="J129" s="96"/>
      <c r="K129" s="96"/>
      <c r="L129" s="95"/>
      <c r="M129" s="95"/>
      <c r="N129" s="95"/>
      <c r="O129" s="95"/>
      <c r="P129" s="95"/>
      <c r="Q129" s="95"/>
    </row>
    <row r="130" spans="1:17" x14ac:dyDescent="0.25">
      <c r="A130" s="96"/>
      <c r="B130" s="96"/>
      <c r="C130" s="96"/>
      <c r="D130" s="96"/>
      <c r="E130" s="96"/>
      <c r="F130" s="96"/>
      <c r="G130" s="96"/>
      <c r="H130" s="96"/>
      <c r="I130" s="96"/>
      <c r="J130" s="96"/>
      <c r="K130" s="96"/>
      <c r="L130" s="95"/>
      <c r="M130" s="95"/>
      <c r="N130" s="95"/>
      <c r="O130" s="95"/>
      <c r="P130" s="95"/>
      <c r="Q130" s="95"/>
    </row>
    <row r="131" spans="1:17" x14ac:dyDescent="0.25">
      <c r="A131" s="96"/>
      <c r="B131" s="96"/>
      <c r="C131" s="96"/>
      <c r="D131" s="96"/>
      <c r="E131" s="96"/>
      <c r="F131" s="96"/>
      <c r="G131" s="96"/>
      <c r="H131" s="96"/>
      <c r="I131" s="96"/>
      <c r="J131" s="96"/>
      <c r="K131" s="96"/>
      <c r="L131" s="95"/>
      <c r="M131" s="95"/>
      <c r="N131" s="95"/>
      <c r="O131" s="95"/>
      <c r="P131" s="95"/>
      <c r="Q131" s="95"/>
    </row>
    <row r="132" spans="1:17" x14ac:dyDescent="0.25">
      <c r="A132" s="96"/>
      <c r="B132" s="96"/>
      <c r="C132" s="96"/>
      <c r="D132" s="96"/>
      <c r="E132" s="96"/>
      <c r="F132" s="96"/>
      <c r="G132" s="96"/>
      <c r="H132" s="96"/>
      <c r="I132" s="96"/>
      <c r="J132" s="96"/>
      <c r="K132" s="96"/>
      <c r="L132" s="95"/>
      <c r="M132" s="95"/>
      <c r="N132" s="95"/>
      <c r="O132" s="95"/>
      <c r="P132" s="95"/>
      <c r="Q132" s="95"/>
    </row>
    <row r="133" spans="1:17" x14ac:dyDescent="0.25">
      <c r="A133" s="96"/>
      <c r="B133" s="96"/>
      <c r="C133" s="96"/>
      <c r="D133" s="96"/>
      <c r="E133" s="96"/>
      <c r="F133" s="96"/>
      <c r="G133" s="96"/>
      <c r="H133" s="96"/>
      <c r="I133" s="96"/>
      <c r="J133" s="96"/>
      <c r="K133" s="96"/>
      <c r="L133" s="95"/>
      <c r="M133" s="95"/>
      <c r="N133" s="95"/>
      <c r="O133" s="95"/>
      <c r="P133" s="95"/>
      <c r="Q133" s="95"/>
    </row>
  </sheetData>
  <sheetProtection password="C50A" sheet="1" objects="1" scenarios="1" selectLockedCells="1"/>
  <mergeCells count="148">
    <mergeCell ref="L12:P13"/>
    <mergeCell ref="L22:P23"/>
    <mergeCell ref="L32:P33"/>
    <mergeCell ref="L42:P43"/>
    <mergeCell ref="L53:P54"/>
    <mergeCell ref="L63:P64"/>
    <mergeCell ref="A1:J1"/>
    <mergeCell ref="C2:D2"/>
    <mergeCell ref="E2:F2"/>
    <mergeCell ref="G2:H2"/>
    <mergeCell ref="I2:J2"/>
    <mergeCell ref="A3:J3"/>
    <mergeCell ref="A4:B4"/>
    <mergeCell ref="C4:D4"/>
    <mergeCell ref="E4:F4"/>
    <mergeCell ref="G4:H4"/>
    <mergeCell ref="I4:J4"/>
    <mergeCell ref="A5:B5"/>
    <mergeCell ref="C5:D5"/>
    <mergeCell ref="E5:F5"/>
    <mergeCell ref="G5:H5"/>
    <mergeCell ref="I5:J5"/>
    <mergeCell ref="A16:J16"/>
    <mergeCell ref="A17:B17"/>
    <mergeCell ref="C17:D17"/>
    <mergeCell ref="E17:F17"/>
    <mergeCell ref="G17:H17"/>
    <mergeCell ref="I17:J17"/>
    <mergeCell ref="I12:J13"/>
    <mergeCell ref="A14:J14"/>
    <mergeCell ref="C15:D15"/>
    <mergeCell ref="E15:F15"/>
    <mergeCell ref="G15:H15"/>
    <mergeCell ref="I15:J15"/>
    <mergeCell ref="B12:B13"/>
    <mergeCell ref="A24:J24"/>
    <mergeCell ref="A26:J26"/>
    <mergeCell ref="A27:B27"/>
    <mergeCell ref="C27:D27"/>
    <mergeCell ref="E27:F27"/>
    <mergeCell ref="G27:H27"/>
    <mergeCell ref="I27:J27"/>
    <mergeCell ref="A18:B18"/>
    <mergeCell ref="C18:D18"/>
    <mergeCell ref="E18:F18"/>
    <mergeCell ref="G18:H18"/>
    <mergeCell ref="I18:J18"/>
    <mergeCell ref="I22:J23"/>
    <mergeCell ref="B22:B23"/>
    <mergeCell ref="A34:J34"/>
    <mergeCell ref="A36:J36"/>
    <mergeCell ref="A37:B37"/>
    <mergeCell ref="C37:D37"/>
    <mergeCell ref="E37:F37"/>
    <mergeCell ref="G37:H37"/>
    <mergeCell ref="I37:J37"/>
    <mergeCell ref="A28:B28"/>
    <mergeCell ref="C28:D28"/>
    <mergeCell ref="E28:F28"/>
    <mergeCell ref="G28:H28"/>
    <mergeCell ref="I28:J28"/>
    <mergeCell ref="I32:J33"/>
    <mergeCell ref="B32:B33"/>
    <mergeCell ref="I42:J43"/>
    <mergeCell ref="A44:J44"/>
    <mergeCell ref="A46:J46"/>
    <mergeCell ref="A47:B47"/>
    <mergeCell ref="C47:D47"/>
    <mergeCell ref="E47:F47"/>
    <mergeCell ref="G47:H47"/>
    <mergeCell ref="I47:J47"/>
    <mergeCell ref="A38:B38"/>
    <mergeCell ref="C38:D38"/>
    <mergeCell ref="E38:F38"/>
    <mergeCell ref="G38:H38"/>
    <mergeCell ref="I38:J38"/>
    <mergeCell ref="B42:B43"/>
    <mergeCell ref="E56:F56"/>
    <mergeCell ref="G56:H56"/>
    <mergeCell ref="I56:J56"/>
    <mergeCell ref="A48:B48"/>
    <mergeCell ref="C48:D48"/>
    <mergeCell ref="E48:F48"/>
    <mergeCell ref="G48:H48"/>
    <mergeCell ref="I48:J48"/>
    <mergeCell ref="I53:J54"/>
    <mergeCell ref="B53:B54"/>
    <mergeCell ref="C56:D56"/>
    <mergeCell ref="A68:F81"/>
    <mergeCell ref="G68:J81"/>
    <mergeCell ref="A82:F82"/>
    <mergeCell ref="G82:J82"/>
    <mergeCell ref="B83:F83"/>
    <mergeCell ref="B84:F84"/>
    <mergeCell ref="A59:B59"/>
    <mergeCell ref="C59:D59"/>
    <mergeCell ref="E59:F59"/>
    <mergeCell ref="G59:H59"/>
    <mergeCell ref="I59:J59"/>
    <mergeCell ref="I63:J64"/>
    <mergeCell ref="B63:B64"/>
    <mergeCell ref="G65:J67"/>
    <mergeCell ref="A107:C107"/>
    <mergeCell ref="A108:C108"/>
    <mergeCell ref="A109:C109"/>
    <mergeCell ref="D109:G109"/>
    <mergeCell ref="A101:C101"/>
    <mergeCell ref="A102:C102"/>
    <mergeCell ref="A103:C103"/>
    <mergeCell ref="A104:C104"/>
    <mergeCell ref="A105:C105"/>
    <mergeCell ref="A106:C106"/>
    <mergeCell ref="G89:K89"/>
    <mergeCell ref="G90:K90"/>
    <mergeCell ref="G91:K91"/>
    <mergeCell ref="G92:J92"/>
    <mergeCell ref="G96:J96"/>
    <mergeCell ref="G99:J99"/>
    <mergeCell ref="G83:K83"/>
    <mergeCell ref="G84:K84"/>
    <mergeCell ref="G85:K85"/>
    <mergeCell ref="G86:K86"/>
    <mergeCell ref="G87:K87"/>
    <mergeCell ref="G88:K88"/>
    <mergeCell ref="L68:O70"/>
    <mergeCell ref="B97:F97"/>
    <mergeCell ref="C7:D7"/>
    <mergeCell ref="B91:F91"/>
    <mergeCell ref="B92:F92"/>
    <mergeCell ref="B93:F93"/>
    <mergeCell ref="B94:F94"/>
    <mergeCell ref="B95:F95"/>
    <mergeCell ref="B96:F96"/>
    <mergeCell ref="B85:F85"/>
    <mergeCell ref="B86:F86"/>
    <mergeCell ref="B87:F87"/>
    <mergeCell ref="B88:F88"/>
    <mergeCell ref="B89:F89"/>
    <mergeCell ref="B90:F90"/>
    <mergeCell ref="A65:F67"/>
    <mergeCell ref="A57:J57"/>
    <mergeCell ref="A58:B58"/>
    <mergeCell ref="C58:D58"/>
    <mergeCell ref="E58:F58"/>
    <mergeCell ref="G58:H58"/>
    <mergeCell ref="I58:J58"/>
    <mergeCell ref="A55:J55"/>
    <mergeCell ref="A56:B56"/>
  </mergeCells>
  <conditionalFormatting sqref="D106">
    <cfRule type="expression" dxfId="239" priority="71" stopIfTrue="1">
      <formula>($G$8="*")</formula>
    </cfRule>
  </conditionalFormatting>
  <conditionalFormatting sqref="D106">
    <cfRule type="expression" dxfId="238" priority="70" stopIfTrue="1">
      <formula>($H$8="*")</formula>
    </cfRule>
  </conditionalFormatting>
  <conditionalFormatting sqref="D106">
    <cfRule type="expression" dxfId="237" priority="69" stopIfTrue="1">
      <formula>($I$8="*")</formula>
    </cfRule>
  </conditionalFormatting>
  <conditionalFormatting sqref="D106">
    <cfRule type="expression" dxfId="236" priority="68" stopIfTrue="1">
      <formula>($J$8="*")</formula>
    </cfRule>
  </conditionalFormatting>
  <conditionalFormatting sqref="D106">
    <cfRule type="expression" dxfId="235" priority="67" stopIfTrue="1">
      <formula>($K$8="*")</formula>
    </cfRule>
  </conditionalFormatting>
  <conditionalFormatting sqref="E102">
    <cfRule type="expression" dxfId="234" priority="46" stopIfTrue="1">
      <formula>($K$5="*")</formula>
    </cfRule>
  </conditionalFormatting>
  <conditionalFormatting sqref="E102:E103">
    <cfRule type="expression" dxfId="233" priority="66" stopIfTrue="1">
      <formula>($I$5="*")</formula>
    </cfRule>
  </conditionalFormatting>
  <conditionalFormatting sqref="E103">
    <cfRule type="expression" dxfId="232" priority="65" stopIfTrue="1">
      <formula>($K$5="*")</formula>
    </cfRule>
  </conditionalFormatting>
  <conditionalFormatting sqref="E104">
    <cfRule type="expression" dxfId="231" priority="64" stopIfTrue="1">
      <formula>($G$6="*")</formula>
    </cfRule>
  </conditionalFormatting>
  <conditionalFormatting sqref="E104">
    <cfRule type="expression" dxfId="230" priority="63" stopIfTrue="1">
      <formula>($H$6="*")</formula>
    </cfRule>
  </conditionalFormatting>
  <conditionalFormatting sqref="E104">
    <cfRule type="expression" dxfId="229" priority="62" stopIfTrue="1">
      <formula>($I$6="*")</formula>
    </cfRule>
  </conditionalFormatting>
  <conditionalFormatting sqref="E104">
    <cfRule type="expression" dxfId="228" priority="61" stopIfTrue="1">
      <formula>($J$6="*")</formula>
    </cfRule>
  </conditionalFormatting>
  <conditionalFormatting sqref="E104">
    <cfRule type="expression" dxfId="227" priority="60" stopIfTrue="1">
      <formula>($K$6="*")</formula>
    </cfRule>
  </conditionalFormatting>
  <conditionalFormatting sqref="E105">
    <cfRule type="expression" dxfId="226" priority="59" stopIfTrue="1">
      <formula>($G$7="*")</formula>
    </cfRule>
  </conditionalFormatting>
  <conditionalFormatting sqref="E105">
    <cfRule type="expression" dxfId="225" priority="58" stopIfTrue="1">
      <formula>($H$7="*")</formula>
    </cfRule>
  </conditionalFormatting>
  <conditionalFormatting sqref="E105">
    <cfRule type="expression" dxfId="224" priority="57" stopIfTrue="1">
      <formula>($K$7="*")</formula>
    </cfRule>
  </conditionalFormatting>
  <conditionalFormatting sqref="E106">
    <cfRule type="expression" dxfId="223" priority="56" stopIfTrue="1">
      <formula>($G$8="*")</formula>
    </cfRule>
  </conditionalFormatting>
  <conditionalFormatting sqref="E106">
    <cfRule type="expression" dxfId="222" priority="55" stopIfTrue="1">
      <formula>($H$8="*")</formula>
    </cfRule>
  </conditionalFormatting>
  <conditionalFormatting sqref="E106">
    <cfRule type="expression" dxfId="221" priority="54" stopIfTrue="1">
      <formula>($I$8="*")</formula>
    </cfRule>
  </conditionalFormatting>
  <conditionalFormatting sqref="E106">
    <cfRule type="expression" dxfId="220" priority="53" stopIfTrue="1">
      <formula>($J$8="*")</formula>
    </cfRule>
  </conditionalFormatting>
  <conditionalFormatting sqref="E106">
    <cfRule type="expression" dxfId="219" priority="52" stopIfTrue="1">
      <formula>($K$8="*")</formula>
    </cfRule>
  </conditionalFormatting>
  <conditionalFormatting sqref="D107">
    <cfRule type="expression" dxfId="218" priority="41" stopIfTrue="1">
      <formula>($K$9="*")</formula>
    </cfRule>
  </conditionalFormatting>
  <conditionalFormatting sqref="D107">
    <cfRule type="expression" dxfId="217" priority="45" stopIfTrue="1">
      <formula>($G$9="*")</formula>
    </cfRule>
  </conditionalFormatting>
  <conditionalFormatting sqref="D107">
    <cfRule type="expression" dxfId="216" priority="44" stopIfTrue="1">
      <formula>($H$9="*")</formula>
    </cfRule>
  </conditionalFormatting>
  <conditionalFormatting sqref="D107">
    <cfRule type="expression" dxfId="215" priority="43" stopIfTrue="1">
      <formula>($I$9="*")</formula>
    </cfRule>
  </conditionalFormatting>
  <conditionalFormatting sqref="D107">
    <cfRule type="expression" dxfId="214" priority="42" stopIfTrue="1">
      <formula>($J$9="*")</formula>
    </cfRule>
  </conditionalFormatting>
  <conditionalFormatting sqref="E107">
    <cfRule type="expression" dxfId="213" priority="36" stopIfTrue="1">
      <formula>($K$9="*")</formula>
    </cfRule>
  </conditionalFormatting>
  <conditionalFormatting sqref="E107">
    <cfRule type="expression" dxfId="212" priority="40" stopIfTrue="1">
      <formula>($G$9="*")</formula>
    </cfRule>
  </conditionalFormatting>
  <conditionalFormatting sqref="E107">
    <cfRule type="expression" dxfId="211" priority="39" stopIfTrue="1">
      <formula>($H$9="*")</formula>
    </cfRule>
  </conditionalFormatting>
  <conditionalFormatting sqref="E107">
    <cfRule type="expression" dxfId="210" priority="38" stopIfTrue="1">
      <formula>($I$9="*")</formula>
    </cfRule>
  </conditionalFormatting>
  <conditionalFormatting sqref="E107">
    <cfRule type="expression" dxfId="209" priority="37" stopIfTrue="1">
      <formula>($J$9="*")</formula>
    </cfRule>
  </conditionalFormatting>
  <conditionalFormatting sqref="D102:D105">
    <cfRule type="expression" dxfId="208" priority="26" stopIfTrue="1">
      <formula>($K$9="*")</formula>
    </cfRule>
  </conditionalFormatting>
  <conditionalFormatting sqref="D102:D105">
    <cfRule type="expression" dxfId="207" priority="30" stopIfTrue="1">
      <formula>($G$9="*")</formula>
    </cfRule>
  </conditionalFormatting>
  <conditionalFormatting sqref="D102:D105">
    <cfRule type="expression" dxfId="206" priority="29" stopIfTrue="1">
      <formula>($H$9="*")</formula>
    </cfRule>
  </conditionalFormatting>
  <conditionalFormatting sqref="D102:D105">
    <cfRule type="expression" dxfId="205" priority="28" stopIfTrue="1">
      <formula>($I$9="*")</formula>
    </cfRule>
  </conditionalFormatting>
  <conditionalFormatting sqref="D102:D105">
    <cfRule type="expression" dxfId="204" priority="27" stopIfTrue="1">
      <formula>($J$9="*")</formula>
    </cfRule>
  </conditionalFormatting>
  <conditionalFormatting sqref="E102:E103">
    <cfRule type="expression" dxfId="203" priority="72" stopIfTrue="1">
      <formula>(#REF!="*")</formula>
    </cfRule>
  </conditionalFormatting>
  <conditionalFormatting sqref="E102:E103">
    <cfRule type="expression" dxfId="202" priority="73" stopIfTrue="1">
      <formula>($G$5="*")</formula>
    </cfRule>
  </conditionalFormatting>
  <conditionalFormatting sqref="E102:E103">
    <cfRule type="expression" dxfId="201" priority="74" stopIfTrue="1">
      <formula>(#REF!="*")</formula>
    </cfRule>
  </conditionalFormatting>
  <conditionalFormatting sqref="E105">
    <cfRule type="expression" dxfId="200" priority="75" stopIfTrue="1">
      <formula>(#REF!="*")</formula>
    </cfRule>
  </conditionalFormatting>
  <conditionalFormatting sqref="E105">
    <cfRule type="expression" dxfId="199" priority="76" stopIfTrue="1">
      <formula>($J$7="*")</formula>
    </cfRule>
  </conditionalFormatting>
  <pageMargins left="0" right="0" top="0.5" bottom="0" header="0.5" footer="0.5"/>
  <pageSetup orientation="portrait" horizontalDpi="4294967292" verticalDpi="4294967292" r:id="rId1"/>
  <headerFooter alignWithMargins="0"/>
  <rowBreaks count="1" manualBreakCount="1">
    <brk id="81"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1745" r:id="rId4" name="Check Box 1">
              <controlPr defaultSize="0" autoFill="0" autoLine="0" autoPict="0">
                <anchor moveWithCells="1">
                  <from>
                    <xdr:col>0</xdr:col>
                    <xdr:colOff>9525</xdr:colOff>
                    <xdr:row>82</xdr:row>
                    <xdr:rowOff>276225</xdr:rowOff>
                  </from>
                  <to>
                    <xdr:col>5</xdr:col>
                    <xdr:colOff>304800</xdr:colOff>
                    <xdr:row>83</xdr:row>
                    <xdr:rowOff>247650</xdr:rowOff>
                  </to>
                </anchor>
              </controlPr>
            </control>
          </mc:Choice>
        </mc:AlternateContent>
        <mc:AlternateContent xmlns:mc="http://schemas.openxmlformats.org/markup-compatibility/2006">
          <mc:Choice Requires="x14">
            <control shapeId="31746" r:id="rId5" name="Check Box 2">
              <controlPr defaultSize="0" autoFill="0" autoLine="0" autoPict="0">
                <anchor moveWithCells="1">
                  <from>
                    <xdr:col>0</xdr:col>
                    <xdr:colOff>9525</xdr:colOff>
                    <xdr:row>83</xdr:row>
                    <xdr:rowOff>266700</xdr:rowOff>
                  </from>
                  <to>
                    <xdr:col>2</xdr:col>
                    <xdr:colOff>152400</xdr:colOff>
                    <xdr:row>84</xdr:row>
                    <xdr:rowOff>209550</xdr:rowOff>
                  </to>
                </anchor>
              </controlPr>
            </control>
          </mc:Choice>
        </mc:AlternateContent>
        <mc:AlternateContent xmlns:mc="http://schemas.openxmlformats.org/markup-compatibility/2006">
          <mc:Choice Requires="x14">
            <control shapeId="31747" r:id="rId6" name="Check Box 3">
              <controlPr defaultSize="0" autoFill="0" autoLine="0" autoPict="0">
                <anchor moveWithCells="1">
                  <from>
                    <xdr:col>0</xdr:col>
                    <xdr:colOff>9525</xdr:colOff>
                    <xdr:row>84</xdr:row>
                    <xdr:rowOff>266700</xdr:rowOff>
                  </from>
                  <to>
                    <xdr:col>2</xdr:col>
                    <xdr:colOff>209550</xdr:colOff>
                    <xdr:row>85</xdr:row>
                    <xdr:rowOff>209550</xdr:rowOff>
                  </to>
                </anchor>
              </controlPr>
            </control>
          </mc:Choice>
        </mc:AlternateContent>
        <mc:AlternateContent xmlns:mc="http://schemas.openxmlformats.org/markup-compatibility/2006">
          <mc:Choice Requires="x14">
            <control shapeId="31748" r:id="rId7" name="Check Box 4">
              <controlPr defaultSize="0" autoFill="0" autoLine="0" autoPict="0">
                <anchor moveWithCells="1">
                  <from>
                    <xdr:col>0</xdr:col>
                    <xdr:colOff>9525</xdr:colOff>
                    <xdr:row>85</xdr:row>
                    <xdr:rowOff>266700</xdr:rowOff>
                  </from>
                  <to>
                    <xdr:col>2</xdr:col>
                    <xdr:colOff>190500</xdr:colOff>
                    <xdr:row>86</xdr:row>
                    <xdr:rowOff>200025</xdr:rowOff>
                  </to>
                </anchor>
              </controlPr>
            </control>
          </mc:Choice>
        </mc:AlternateContent>
        <mc:AlternateContent xmlns:mc="http://schemas.openxmlformats.org/markup-compatibility/2006">
          <mc:Choice Requires="x14">
            <control shapeId="31749" r:id="rId8" name="Check Box 5">
              <controlPr defaultSize="0" autoFill="0" autoLine="0" autoPict="0">
                <anchor moveWithCells="1">
                  <from>
                    <xdr:col>0</xdr:col>
                    <xdr:colOff>9525</xdr:colOff>
                    <xdr:row>86</xdr:row>
                    <xdr:rowOff>257175</xdr:rowOff>
                  </from>
                  <to>
                    <xdr:col>2</xdr:col>
                    <xdr:colOff>171450</xdr:colOff>
                    <xdr:row>87</xdr:row>
                    <xdr:rowOff>200025</xdr:rowOff>
                  </to>
                </anchor>
              </controlPr>
            </control>
          </mc:Choice>
        </mc:AlternateContent>
        <mc:AlternateContent xmlns:mc="http://schemas.openxmlformats.org/markup-compatibility/2006">
          <mc:Choice Requires="x14">
            <control shapeId="31750" r:id="rId9" name="Check Box 6">
              <controlPr defaultSize="0" autoFill="0" autoLine="0" autoPict="0">
                <anchor moveWithCells="1">
                  <from>
                    <xdr:col>0</xdr:col>
                    <xdr:colOff>9525</xdr:colOff>
                    <xdr:row>87</xdr:row>
                    <xdr:rowOff>257175</xdr:rowOff>
                  </from>
                  <to>
                    <xdr:col>2</xdr:col>
                    <xdr:colOff>171450</xdr:colOff>
                    <xdr:row>88</xdr:row>
                    <xdr:rowOff>200025</xdr:rowOff>
                  </to>
                </anchor>
              </controlPr>
            </control>
          </mc:Choice>
        </mc:AlternateContent>
        <mc:AlternateContent xmlns:mc="http://schemas.openxmlformats.org/markup-compatibility/2006">
          <mc:Choice Requires="x14">
            <control shapeId="31751" r:id="rId10" name="Check Box 7">
              <controlPr defaultSize="0" autoFill="0" autoLine="0" autoPict="0">
                <anchor moveWithCells="1">
                  <from>
                    <xdr:col>0</xdr:col>
                    <xdr:colOff>9525</xdr:colOff>
                    <xdr:row>88</xdr:row>
                    <xdr:rowOff>257175</xdr:rowOff>
                  </from>
                  <to>
                    <xdr:col>2</xdr:col>
                    <xdr:colOff>171450</xdr:colOff>
                    <xdr:row>89</xdr:row>
                    <xdr:rowOff>190500</xdr:rowOff>
                  </to>
                </anchor>
              </controlPr>
            </control>
          </mc:Choice>
        </mc:AlternateContent>
        <mc:AlternateContent xmlns:mc="http://schemas.openxmlformats.org/markup-compatibility/2006">
          <mc:Choice Requires="x14">
            <control shapeId="31752" r:id="rId11" name="Check Box 8">
              <controlPr defaultSize="0" autoFill="0" autoLine="0" autoPict="0">
                <anchor moveWithCells="1">
                  <from>
                    <xdr:col>0</xdr:col>
                    <xdr:colOff>9525</xdr:colOff>
                    <xdr:row>89</xdr:row>
                    <xdr:rowOff>238125</xdr:rowOff>
                  </from>
                  <to>
                    <xdr:col>2</xdr:col>
                    <xdr:colOff>152400</xdr:colOff>
                    <xdr:row>90</xdr:row>
                    <xdr:rowOff>180975</xdr:rowOff>
                  </to>
                </anchor>
              </controlPr>
            </control>
          </mc:Choice>
        </mc:AlternateContent>
        <mc:AlternateContent xmlns:mc="http://schemas.openxmlformats.org/markup-compatibility/2006">
          <mc:Choice Requires="x14">
            <control shapeId="31753" r:id="rId12" name="Check Box 9">
              <controlPr defaultSize="0" autoFill="0" autoLine="0" autoPict="0">
                <anchor moveWithCells="1">
                  <from>
                    <xdr:col>0</xdr:col>
                    <xdr:colOff>9525</xdr:colOff>
                    <xdr:row>82</xdr:row>
                    <xdr:rowOff>0</xdr:rowOff>
                  </from>
                  <to>
                    <xdr:col>2</xdr:col>
                    <xdr:colOff>142875</xdr:colOff>
                    <xdr:row>82</xdr:row>
                    <xdr:rowOff>219075</xdr:rowOff>
                  </to>
                </anchor>
              </controlPr>
            </control>
          </mc:Choice>
        </mc:AlternateContent>
        <mc:AlternateContent xmlns:mc="http://schemas.openxmlformats.org/markup-compatibility/2006">
          <mc:Choice Requires="x14">
            <control shapeId="31754" r:id="rId13" name="Check Box 10">
              <controlPr defaultSize="0" autoFill="0" autoLine="0" autoPict="0">
                <anchor moveWithCells="1">
                  <from>
                    <xdr:col>0</xdr:col>
                    <xdr:colOff>9525</xdr:colOff>
                    <xdr:row>90</xdr:row>
                    <xdr:rowOff>238125</xdr:rowOff>
                  </from>
                  <to>
                    <xdr:col>2</xdr:col>
                    <xdr:colOff>142875</xdr:colOff>
                    <xdr:row>91</xdr:row>
                    <xdr:rowOff>180975</xdr:rowOff>
                  </to>
                </anchor>
              </controlPr>
            </control>
          </mc:Choice>
        </mc:AlternateContent>
        <mc:AlternateContent xmlns:mc="http://schemas.openxmlformats.org/markup-compatibility/2006">
          <mc:Choice Requires="x14">
            <control shapeId="31760" r:id="rId14" name="Check Box 16">
              <controlPr defaultSize="0" autoFill="0" autoLine="0" autoPict="0">
                <anchor moveWithCells="1">
                  <from>
                    <xdr:col>0</xdr:col>
                    <xdr:colOff>9525</xdr:colOff>
                    <xdr:row>91</xdr:row>
                    <xdr:rowOff>238125</xdr:rowOff>
                  </from>
                  <to>
                    <xdr:col>2</xdr:col>
                    <xdr:colOff>142875</xdr:colOff>
                    <xdr:row>92</xdr:row>
                    <xdr:rowOff>180975</xdr:rowOff>
                  </to>
                </anchor>
              </controlPr>
            </control>
          </mc:Choice>
        </mc:AlternateContent>
        <mc:AlternateContent xmlns:mc="http://schemas.openxmlformats.org/markup-compatibility/2006">
          <mc:Choice Requires="x14">
            <control shapeId="31761" r:id="rId15" name="Check Box 17">
              <controlPr defaultSize="0" autoFill="0" autoLine="0" autoPict="0">
                <anchor moveWithCells="1">
                  <from>
                    <xdr:col>0</xdr:col>
                    <xdr:colOff>9525</xdr:colOff>
                    <xdr:row>92</xdr:row>
                    <xdr:rowOff>238125</xdr:rowOff>
                  </from>
                  <to>
                    <xdr:col>2</xdr:col>
                    <xdr:colOff>142875</xdr:colOff>
                    <xdr:row>93</xdr:row>
                    <xdr:rowOff>180975</xdr:rowOff>
                  </to>
                </anchor>
              </controlPr>
            </control>
          </mc:Choice>
        </mc:AlternateContent>
        <mc:AlternateContent xmlns:mc="http://schemas.openxmlformats.org/markup-compatibility/2006">
          <mc:Choice Requires="x14">
            <control shapeId="31762" r:id="rId16" name="Check Box 18">
              <controlPr defaultSize="0" autoFill="0" autoLine="0" autoPict="0">
                <anchor moveWithCells="1">
                  <from>
                    <xdr:col>0</xdr:col>
                    <xdr:colOff>9525</xdr:colOff>
                    <xdr:row>93</xdr:row>
                    <xdr:rowOff>238125</xdr:rowOff>
                  </from>
                  <to>
                    <xdr:col>2</xdr:col>
                    <xdr:colOff>142875</xdr:colOff>
                    <xdr:row>94</xdr:row>
                    <xdr:rowOff>180975</xdr:rowOff>
                  </to>
                </anchor>
              </controlPr>
            </control>
          </mc:Choice>
        </mc:AlternateContent>
        <mc:AlternateContent xmlns:mc="http://schemas.openxmlformats.org/markup-compatibility/2006">
          <mc:Choice Requires="x14">
            <control shapeId="31763" r:id="rId17" name="Check Box 19">
              <controlPr defaultSize="0" autoFill="0" autoLine="0" autoPict="0">
                <anchor moveWithCells="1">
                  <from>
                    <xdr:col>0</xdr:col>
                    <xdr:colOff>9525</xdr:colOff>
                    <xdr:row>94</xdr:row>
                    <xdr:rowOff>238125</xdr:rowOff>
                  </from>
                  <to>
                    <xdr:col>2</xdr:col>
                    <xdr:colOff>142875</xdr:colOff>
                    <xdr:row>95</xdr:row>
                    <xdr:rowOff>180975</xdr:rowOff>
                  </to>
                </anchor>
              </controlPr>
            </control>
          </mc:Choice>
        </mc:AlternateContent>
        <mc:AlternateContent xmlns:mc="http://schemas.openxmlformats.org/markup-compatibility/2006">
          <mc:Choice Requires="x14">
            <control shapeId="31764" r:id="rId18" name="Check Box 20">
              <controlPr defaultSize="0" autoFill="0" autoLine="0" autoPict="0">
                <anchor moveWithCells="1">
                  <from>
                    <xdr:col>0</xdr:col>
                    <xdr:colOff>9525</xdr:colOff>
                    <xdr:row>96</xdr:row>
                    <xdr:rowOff>0</xdr:rowOff>
                  </from>
                  <to>
                    <xdr:col>2</xdr:col>
                    <xdr:colOff>142875</xdr:colOff>
                    <xdr:row>96</xdr:row>
                    <xdr:rowOff>219075</xdr:rowOff>
                  </to>
                </anchor>
              </controlPr>
            </control>
          </mc:Choice>
        </mc:AlternateContent>
        <mc:AlternateContent xmlns:mc="http://schemas.openxmlformats.org/markup-compatibility/2006">
          <mc:Choice Requires="x14">
            <control shapeId="31765" r:id="rId19" name="Check Box 21">
              <controlPr defaultSize="0" autoFill="0" autoLine="0" autoPict="0">
                <anchor moveWithCells="1">
                  <from>
                    <xdr:col>0</xdr:col>
                    <xdr:colOff>9525</xdr:colOff>
                    <xdr:row>97</xdr:row>
                    <xdr:rowOff>38100</xdr:rowOff>
                  </from>
                  <to>
                    <xdr:col>0</xdr:col>
                    <xdr:colOff>190500</xdr:colOff>
                    <xdr:row>98</xdr:row>
                    <xdr:rowOff>0</xdr:rowOff>
                  </to>
                </anchor>
              </controlPr>
            </control>
          </mc:Choice>
        </mc:AlternateContent>
        <mc:AlternateContent xmlns:mc="http://schemas.openxmlformats.org/markup-compatibility/2006">
          <mc:Choice Requires="x14">
            <control shapeId="31767" r:id="rId20" name="Check Box 23">
              <controlPr defaultSize="0" autoFill="0" autoLine="0" autoPict="0">
                <anchor moveWithCells="1">
                  <from>
                    <xdr:col>0</xdr:col>
                    <xdr:colOff>38100</xdr:colOff>
                    <xdr:row>5</xdr:row>
                    <xdr:rowOff>371475</xdr:rowOff>
                  </from>
                  <to>
                    <xdr:col>1</xdr:col>
                    <xdr:colOff>952500</xdr:colOff>
                    <xdr:row>5</xdr:row>
                    <xdr:rowOff>666750</xdr:rowOff>
                  </to>
                </anchor>
              </controlPr>
            </control>
          </mc:Choice>
        </mc:AlternateContent>
        <mc:AlternateContent xmlns:mc="http://schemas.openxmlformats.org/markup-compatibility/2006">
          <mc:Choice Requires="x14">
            <control shapeId="31768" r:id="rId21" name="Check Box 24">
              <controlPr defaultSize="0" autoFill="0" autoLine="0" autoPict="0">
                <anchor moveWithCells="1">
                  <from>
                    <xdr:col>0</xdr:col>
                    <xdr:colOff>38100</xdr:colOff>
                    <xdr:row>6</xdr:row>
                    <xdr:rowOff>371475</xdr:rowOff>
                  </from>
                  <to>
                    <xdr:col>1</xdr:col>
                    <xdr:colOff>952500</xdr:colOff>
                    <xdr:row>6</xdr:row>
                    <xdr:rowOff>742950</xdr:rowOff>
                  </to>
                </anchor>
              </controlPr>
            </control>
          </mc:Choice>
        </mc:AlternateContent>
        <mc:AlternateContent xmlns:mc="http://schemas.openxmlformats.org/markup-compatibility/2006">
          <mc:Choice Requires="x14">
            <control shapeId="31769" r:id="rId22" name="Check Box 25">
              <controlPr defaultSize="0" autoFill="0" autoLine="0" autoPict="0">
                <anchor moveWithCells="1">
                  <from>
                    <xdr:col>0</xdr:col>
                    <xdr:colOff>38100</xdr:colOff>
                    <xdr:row>7</xdr:row>
                    <xdr:rowOff>238125</xdr:rowOff>
                  </from>
                  <to>
                    <xdr:col>1</xdr:col>
                    <xdr:colOff>952500</xdr:colOff>
                    <xdr:row>7</xdr:row>
                    <xdr:rowOff>581025</xdr:rowOff>
                  </to>
                </anchor>
              </controlPr>
            </control>
          </mc:Choice>
        </mc:AlternateContent>
        <mc:AlternateContent xmlns:mc="http://schemas.openxmlformats.org/markup-compatibility/2006">
          <mc:Choice Requires="x14">
            <control shapeId="31771" r:id="rId23" name="Check Box 27">
              <controlPr defaultSize="0" autoFill="0" autoLine="0" autoPict="0">
                <anchor moveWithCells="1">
                  <from>
                    <xdr:col>2</xdr:col>
                    <xdr:colOff>38100</xdr:colOff>
                    <xdr:row>5</xdr:row>
                    <xdr:rowOff>276225</xdr:rowOff>
                  </from>
                  <to>
                    <xdr:col>3</xdr:col>
                    <xdr:colOff>952500</xdr:colOff>
                    <xdr:row>5</xdr:row>
                    <xdr:rowOff>828675</xdr:rowOff>
                  </to>
                </anchor>
              </controlPr>
            </control>
          </mc:Choice>
        </mc:AlternateContent>
        <mc:AlternateContent xmlns:mc="http://schemas.openxmlformats.org/markup-compatibility/2006">
          <mc:Choice Requires="x14">
            <control shapeId="31772" r:id="rId24" name="Check Box 28">
              <controlPr defaultSize="0" autoFill="0" autoLine="0" autoPict="0">
                <anchor moveWithCells="1">
                  <from>
                    <xdr:col>2</xdr:col>
                    <xdr:colOff>38100</xdr:colOff>
                    <xdr:row>7</xdr:row>
                    <xdr:rowOff>228600</xdr:rowOff>
                  </from>
                  <to>
                    <xdr:col>3</xdr:col>
                    <xdr:colOff>952500</xdr:colOff>
                    <xdr:row>7</xdr:row>
                    <xdr:rowOff>609600</xdr:rowOff>
                  </to>
                </anchor>
              </controlPr>
            </control>
          </mc:Choice>
        </mc:AlternateContent>
        <mc:AlternateContent xmlns:mc="http://schemas.openxmlformats.org/markup-compatibility/2006">
          <mc:Choice Requires="x14">
            <control shapeId="31773" r:id="rId25" name="Check Box 29">
              <controlPr defaultSize="0" autoFill="0" autoLine="0" autoPict="0">
                <anchor moveWithCells="1">
                  <from>
                    <xdr:col>2</xdr:col>
                    <xdr:colOff>38100</xdr:colOff>
                    <xdr:row>8</xdr:row>
                    <xdr:rowOff>57150</xdr:rowOff>
                  </from>
                  <to>
                    <xdr:col>3</xdr:col>
                    <xdr:colOff>952500</xdr:colOff>
                    <xdr:row>8</xdr:row>
                    <xdr:rowOff>733425</xdr:rowOff>
                  </to>
                </anchor>
              </controlPr>
            </control>
          </mc:Choice>
        </mc:AlternateContent>
        <mc:AlternateContent xmlns:mc="http://schemas.openxmlformats.org/markup-compatibility/2006">
          <mc:Choice Requires="x14">
            <control shapeId="31774" r:id="rId26" name="Check Box 30">
              <controlPr defaultSize="0" autoFill="0" autoLine="0" autoPict="0">
                <anchor moveWithCells="1">
                  <from>
                    <xdr:col>2</xdr:col>
                    <xdr:colOff>38100</xdr:colOff>
                    <xdr:row>9</xdr:row>
                    <xdr:rowOff>66675</xdr:rowOff>
                  </from>
                  <to>
                    <xdr:col>3</xdr:col>
                    <xdr:colOff>952500</xdr:colOff>
                    <xdr:row>9</xdr:row>
                    <xdr:rowOff>409575</xdr:rowOff>
                  </to>
                </anchor>
              </controlPr>
            </control>
          </mc:Choice>
        </mc:AlternateContent>
        <mc:AlternateContent xmlns:mc="http://schemas.openxmlformats.org/markup-compatibility/2006">
          <mc:Choice Requires="x14">
            <control shapeId="31775" r:id="rId27" name="Check Box 31">
              <controlPr defaultSize="0" autoFill="0" autoLine="0" autoPict="0">
                <anchor moveWithCells="1">
                  <from>
                    <xdr:col>2</xdr:col>
                    <xdr:colOff>38100</xdr:colOff>
                    <xdr:row>10</xdr:row>
                    <xdr:rowOff>28575</xdr:rowOff>
                  </from>
                  <to>
                    <xdr:col>3</xdr:col>
                    <xdr:colOff>952500</xdr:colOff>
                    <xdr:row>10</xdr:row>
                    <xdr:rowOff>390525</xdr:rowOff>
                  </to>
                </anchor>
              </controlPr>
            </control>
          </mc:Choice>
        </mc:AlternateContent>
        <mc:AlternateContent xmlns:mc="http://schemas.openxmlformats.org/markup-compatibility/2006">
          <mc:Choice Requires="x14">
            <control shapeId="31776" r:id="rId28" name="Check Box 32">
              <controlPr defaultSize="0" autoFill="0" autoLine="0" autoPict="0">
                <anchor moveWithCells="1">
                  <from>
                    <xdr:col>4</xdr:col>
                    <xdr:colOff>38100</xdr:colOff>
                    <xdr:row>5</xdr:row>
                    <xdr:rowOff>0</xdr:rowOff>
                  </from>
                  <to>
                    <xdr:col>5</xdr:col>
                    <xdr:colOff>914400</xdr:colOff>
                    <xdr:row>6</xdr:row>
                    <xdr:rowOff>19050</xdr:rowOff>
                  </to>
                </anchor>
              </controlPr>
            </control>
          </mc:Choice>
        </mc:AlternateContent>
        <mc:AlternateContent xmlns:mc="http://schemas.openxmlformats.org/markup-compatibility/2006">
          <mc:Choice Requires="x14">
            <control shapeId="31777" r:id="rId29" name="Check Box 33">
              <controlPr defaultSize="0" autoFill="0" autoLine="0" autoPict="0">
                <anchor moveWithCells="1">
                  <from>
                    <xdr:col>4</xdr:col>
                    <xdr:colOff>38100</xdr:colOff>
                    <xdr:row>6</xdr:row>
                    <xdr:rowOff>0</xdr:rowOff>
                  </from>
                  <to>
                    <xdr:col>5</xdr:col>
                    <xdr:colOff>914400</xdr:colOff>
                    <xdr:row>7</xdr:row>
                    <xdr:rowOff>0</xdr:rowOff>
                  </to>
                </anchor>
              </controlPr>
            </control>
          </mc:Choice>
        </mc:AlternateContent>
        <mc:AlternateContent xmlns:mc="http://schemas.openxmlformats.org/markup-compatibility/2006">
          <mc:Choice Requires="x14">
            <control shapeId="31778" r:id="rId30" name="Check Box 34">
              <controlPr defaultSize="0" autoFill="0" autoLine="0" autoPict="0">
                <anchor moveWithCells="1">
                  <from>
                    <xdr:col>6</xdr:col>
                    <xdr:colOff>38100</xdr:colOff>
                    <xdr:row>5</xdr:row>
                    <xdr:rowOff>66675</xdr:rowOff>
                  </from>
                  <to>
                    <xdr:col>7</xdr:col>
                    <xdr:colOff>952500</xdr:colOff>
                    <xdr:row>5</xdr:row>
                    <xdr:rowOff>933450</xdr:rowOff>
                  </to>
                </anchor>
              </controlPr>
            </control>
          </mc:Choice>
        </mc:AlternateContent>
        <mc:AlternateContent xmlns:mc="http://schemas.openxmlformats.org/markup-compatibility/2006">
          <mc:Choice Requires="x14">
            <control shapeId="31779" r:id="rId31" name="Check Box 35">
              <controlPr defaultSize="0" autoFill="0" autoLine="0" autoPict="0">
                <anchor moveWithCells="1">
                  <from>
                    <xdr:col>8</xdr:col>
                    <xdr:colOff>38100</xdr:colOff>
                    <xdr:row>5</xdr:row>
                    <xdr:rowOff>228600</xdr:rowOff>
                  </from>
                  <to>
                    <xdr:col>9</xdr:col>
                    <xdr:colOff>952500</xdr:colOff>
                    <xdr:row>5</xdr:row>
                    <xdr:rowOff>857250</xdr:rowOff>
                  </to>
                </anchor>
              </controlPr>
            </control>
          </mc:Choice>
        </mc:AlternateContent>
        <mc:AlternateContent xmlns:mc="http://schemas.openxmlformats.org/markup-compatibility/2006">
          <mc:Choice Requires="x14">
            <control shapeId="31780" r:id="rId32" name="Check Box 36">
              <controlPr defaultSize="0" autoFill="0" autoLine="0" autoPict="0">
                <anchor moveWithCells="1">
                  <from>
                    <xdr:col>8</xdr:col>
                    <xdr:colOff>38100</xdr:colOff>
                    <xdr:row>6</xdr:row>
                    <xdr:rowOff>114300</xdr:rowOff>
                  </from>
                  <to>
                    <xdr:col>9</xdr:col>
                    <xdr:colOff>952500</xdr:colOff>
                    <xdr:row>6</xdr:row>
                    <xdr:rowOff>981075</xdr:rowOff>
                  </to>
                </anchor>
              </controlPr>
            </control>
          </mc:Choice>
        </mc:AlternateContent>
        <mc:AlternateContent xmlns:mc="http://schemas.openxmlformats.org/markup-compatibility/2006">
          <mc:Choice Requires="x14">
            <control shapeId="31781" r:id="rId33" name="Check Box 37">
              <controlPr defaultSize="0" autoFill="0" autoLine="0" autoPict="0">
                <anchor moveWithCells="1">
                  <from>
                    <xdr:col>8</xdr:col>
                    <xdr:colOff>38100</xdr:colOff>
                    <xdr:row>7</xdr:row>
                    <xdr:rowOff>76200</xdr:rowOff>
                  </from>
                  <to>
                    <xdr:col>9</xdr:col>
                    <xdr:colOff>952500</xdr:colOff>
                    <xdr:row>7</xdr:row>
                    <xdr:rowOff>781050</xdr:rowOff>
                  </to>
                </anchor>
              </controlPr>
            </control>
          </mc:Choice>
        </mc:AlternateContent>
        <mc:AlternateContent xmlns:mc="http://schemas.openxmlformats.org/markup-compatibility/2006">
          <mc:Choice Requires="x14">
            <control shapeId="31782" r:id="rId34" name="Check Box 38">
              <controlPr defaultSize="0" autoFill="0" autoLine="0" autoPict="0">
                <anchor moveWithCells="1">
                  <from>
                    <xdr:col>0</xdr:col>
                    <xdr:colOff>38100</xdr:colOff>
                    <xdr:row>18</xdr:row>
                    <xdr:rowOff>104775</xdr:rowOff>
                  </from>
                  <to>
                    <xdr:col>1</xdr:col>
                    <xdr:colOff>952500</xdr:colOff>
                    <xdr:row>18</xdr:row>
                    <xdr:rowOff>981075</xdr:rowOff>
                  </to>
                </anchor>
              </controlPr>
            </control>
          </mc:Choice>
        </mc:AlternateContent>
        <mc:AlternateContent xmlns:mc="http://schemas.openxmlformats.org/markup-compatibility/2006">
          <mc:Choice Requires="x14">
            <control shapeId="31783" r:id="rId35" name="Check Box 39">
              <controlPr defaultSize="0" autoFill="0" autoLine="0" autoPict="0">
                <anchor moveWithCells="1">
                  <from>
                    <xdr:col>2</xdr:col>
                    <xdr:colOff>38100</xdr:colOff>
                    <xdr:row>18</xdr:row>
                    <xdr:rowOff>47625</xdr:rowOff>
                  </from>
                  <to>
                    <xdr:col>3</xdr:col>
                    <xdr:colOff>952500</xdr:colOff>
                    <xdr:row>18</xdr:row>
                    <xdr:rowOff>1057275</xdr:rowOff>
                  </to>
                </anchor>
              </controlPr>
            </control>
          </mc:Choice>
        </mc:AlternateContent>
        <mc:AlternateContent xmlns:mc="http://schemas.openxmlformats.org/markup-compatibility/2006">
          <mc:Choice Requires="x14">
            <control shapeId="31784" r:id="rId36" name="Check Box 40">
              <controlPr defaultSize="0" autoFill="0" autoLine="0" autoPict="0">
                <anchor moveWithCells="1">
                  <from>
                    <xdr:col>4</xdr:col>
                    <xdr:colOff>38100</xdr:colOff>
                    <xdr:row>18</xdr:row>
                    <xdr:rowOff>285750</xdr:rowOff>
                  </from>
                  <to>
                    <xdr:col>5</xdr:col>
                    <xdr:colOff>914400</xdr:colOff>
                    <xdr:row>18</xdr:row>
                    <xdr:rowOff>800100</xdr:rowOff>
                  </to>
                </anchor>
              </controlPr>
            </control>
          </mc:Choice>
        </mc:AlternateContent>
        <mc:AlternateContent xmlns:mc="http://schemas.openxmlformats.org/markup-compatibility/2006">
          <mc:Choice Requires="x14">
            <control shapeId="31785" r:id="rId37" name="Check Box 41">
              <controlPr defaultSize="0" autoFill="0" autoLine="0" autoPict="0">
                <anchor moveWithCells="1">
                  <from>
                    <xdr:col>4</xdr:col>
                    <xdr:colOff>38100</xdr:colOff>
                    <xdr:row>18</xdr:row>
                    <xdr:rowOff>1047750</xdr:rowOff>
                  </from>
                  <to>
                    <xdr:col>5</xdr:col>
                    <xdr:colOff>914400</xdr:colOff>
                    <xdr:row>20</xdr:row>
                    <xdr:rowOff>95250</xdr:rowOff>
                  </to>
                </anchor>
              </controlPr>
            </control>
          </mc:Choice>
        </mc:AlternateContent>
        <mc:AlternateContent xmlns:mc="http://schemas.openxmlformats.org/markup-compatibility/2006">
          <mc:Choice Requires="x14">
            <control shapeId="31786" r:id="rId38" name="Check Box 42">
              <controlPr defaultSize="0" autoFill="0" autoLine="0" autoPict="0">
                <anchor moveWithCells="1">
                  <from>
                    <xdr:col>6</xdr:col>
                    <xdr:colOff>38100</xdr:colOff>
                    <xdr:row>18</xdr:row>
                    <xdr:rowOff>266700</xdr:rowOff>
                  </from>
                  <to>
                    <xdr:col>7</xdr:col>
                    <xdr:colOff>952500</xdr:colOff>
                    <xdr:row>18</xdr:row>
                    <xdr:rowOff>828675</xdr:rowOff>
                  </to>
                </anchor>
              </controlPr>
            </control>
          </mc:Choice>
        </mc:AlternateContent>
        <mc:AlternateContent xmlns:mc="http://schemas.openxmlformats.org/markup-compatibility/2006">
          <mc:Choice Requires="x14">
            <control shapeId="31787" r:id="rId39" name="Check Box 43">
              <controlPr defaultSize="0" autoFill="0" autoLine="0" autoPict="0">
                <anchor moveWithCells="1">
                  <from>
                    <xdr:col>6</xdr:col>
                    <xdr:colOff>38100</xdr:colOff>
                    <xdr:row>19</xdr:row>
                    <xdr:rowOff>19050</xdr:rowOff>
                  </from>
                  <to>
                    <xdr:col>7</xdr:col>
                    <xdr:colOff>952500</xdr:colOff>
                    <xdr:row>19</xdr:row>
                    <xdr:rowOff>828675</xdr:rowOff>
                  </to>
                </anchor>
              </controlPr>
            </control>
          </mc:Choice>
        </mc:AlternateContent>
        <mc:AlternateContent xmlns:mc="http://schemas.openxmlformats.org/markup-compatibility/2006">
          <mc:Choice Requires="x14">
            <control shapeId="31788" r:id="rId40" name="Check Box 44">
              <controlPr defaultSize="0" autoFill="0" autoLine="0" autoPict="0">
                <anchor moveWithCells="1">
                  <from>
                    <xdr:col>8</xdr:col>
                    <xdr:colOff>38100</xdr:colOff>
                    <xdr:row>18</xdr:row>
                    <xdr:rowOff>314325</xdr:rowOff>
                  </from>
                  <to>
                    <xdr:col>9</xdr:col>
                    <xdr:colOff>952500</xdr:colOff>
                    <xdr:row>18</xdr:row>
                    <xdr:rowOff>828675</xdr:rowOff>
                  </to>
                </anchor>
              </controlPr>
            </control>
          </mc:Choice>
        </mc:AlternateContent>
        <mc:AlternateContent xmlns:mc="http://schemas.openxmlformats.org/markup-compatibility/2006">
          <mc:Choice Requires="x14">
            <control shapeId="31789" r:id="rId41" name="Check Box 45">
              <controlPr defaultSize="0" autoFill="0" autoLine="0" autoPict="0">
                <anchor moveWithCells="1">
                  <from>
                    <xdr:col>0</xdr:col>
                    <xdr:colOff>38100</xdr:colOff>
                    <xdr:row>28</xdr:row>
                    <xdr:rowOff>476250</xdr:rowOff>
                  </from>
                  <to>
                    <xdr:col>1</xdr:col>
                    <xdr:colOff>952500</xdr:colOff>
                    <xdr:row>28</xdr:row>
                    <xdr:rowOff>1190625</xdr:rowOff>
                  </to>
                </anchor>
              </controlPr>
            </control>
          </mc:Choice>
        </mc:AlternateContent>
        <mc:AlternateContent xmlns:mc="http://schemas.openxmlformats.org/markup-compatibility/2006">
          <mc:Choice Requires="x14">
            <control shapeId="31790" r:id="rId42" name="Check Box 46">
              <controlPr defaultSize="0" autoFill="0" autoLine="0" autoPict="0">
                <anchor moveWithCells="1">
                  <from>
                    <xdr:col>0</xdr:col>
                    <xdr:colOff>38100</xdr:colOff>
                    <xdr:row>29</xdr:row>
                    <xdr:rowOff>57150</xdr:rowOff>
                  </from>
                  <to>
                    <xdr:col>1</xdr:col>
                    <xdr:colOff>952500</xdr:colOff>
                    <xdr:row>29</xdr:row>
                    <xdr:rowOff>923925</xdr:rowOff>
                  </to>
                </anchor>
              </controlPr>
            </control>
          </mc:Choice>
        </mc:AlternateContent>
        <mc:AlternateContent xmlns:mc="http://schemas.openxmlformats.org/markup-compatibility/2006">
          <mc:Choice Requires="x14">
            <control shapeId="31791" r:id="rId43" name="Check Box 47">
              <controlPr defaultSize="0" autoFill="0" autoLine="0" autoPict="0">
                <anchor moveWithCells="1">
                  <from>
                    <xdr:col>2</xdr:col>
                    <xdr:colOff>38100</xdr:colOff>
                    <xdr:row>28</xdr:row>
                    <xdr:rowOff>466725</xdr:rowOff>
                  </from>
                  <to>
                    <xdr:col>3</xdr:col>
                    <xdr:colOff>952500</xdr:colOff>
                    <xdr:row>28</xdr:row>
                    <xdr:rowOff>1209675</xdr:rowOff>
                  </to>
                </anchor>
              </controlPr>
            </control>
          </mc:Choice>
        </mc:AlternateContent>
        <mc:AlternateContent xmlns:mc="http://schemas.openxmlformats.org/markup-compatibility/2006">
          <mc:Choice Requires="x14">
            <control shapeId="31792" r:id="rId44" name="Check Box 48">
              <controlPr defaultSize="0" autoFill="0" autoLine="0" autoPict="0">
                <anchor moveWithCells="1">
                  <from>
                    <xdr:col>2</xdr:col>
                    <xdr:colOff>38100</xdr:colOff>
                    <xdr:row>29</xdr:row>
                    <xdr:rowOff>114300</xdr:rowOff>
                  </from>
                  <to>
                    <xdr:col>3</xdr:col>
                    <xdr:colOff>952500</xdr:colOff>
                    <xdr:row>29</xdr:row>
                    <xdr:rowOff>866775</xdr:rowOff>
                  </to>
                </anchor>
              </controlPr>
            </control>
          </mc:Choice>
        </mc:AlternateContent>
        <mc:AlternateContent xmlns:mc="http://schemas.openxmlformats.org/markup-compatibility/2006">
          <mc:Choice Requires="x14">
            <control shapeId="31793" r:id="rId45" name="Check Box 49">
              <controlPr defaultSize="0" autoFill="0" autoLine="0" autoPict="0">
                <anchor moveWithCells="1">
                  <from>
                    <xdr:col>4</xdr:col>
                    <xdr:colOff>38100</xdr:colOff>
                    <xdr:row>28</xdr:row>
                    <xdr:rowOff>152400</xdr:rowOff>
                  </from>
                  <to>
                    <xdr:col>5</xdr:col>
                    <xdr:colOff>914400</xdr:colOff>
                    <xdr:row>28</xdr:row>
                    <xdr:rowOff>1466850</xdr:rowOff>
                  </to>
                </anchor>
              </controlPr>
            </control>
          </mc:Choice>
        </mc:AlternateContent>
        <mc:AlternateContent xmlns:mc="http://schemas.openxmlformats.org/markup-compatibility/2006">
          <mc:Choice Requires="x14">
            <control shapeId="31794" r:id="rId46" name="Check Box 50">
              <controlPr defaultSize="0" autoFill="0" autoLine="0" autoPict="0">
                <anchor moveWithCells="1">
                  <from>
                    <xdr:col>6</xdr:col>
                    <xdr:colOff>38100</xdr:colOff>
                    <xdr:row>28</xdr:row>
                    <xdr:rowOff>19050</xdr:rowOff>
                  </from>
                  <to>
                    <xdr:col>7</xdr:col>
                    <xdr:colOff>952500</xdr:colOff>
                    <xdr:row>29</xdr:row>
                    <xdr:rowOff>28575</xdr:rowOff>
                  </to>
                </anchor>
              </controlPr>
            </control>
          </mc:Choice>
        </mc:AlternateContent>
        <mc:AlternateContent xmlns:mc="http://schemas.openxmlformats.org/markup-compatibility/2006">
          <mc:Choice Requires="x14">
            <control shapeId="31795" r:id="rId47" name="Check Box 51">
              <controlPr defaultSize="0" autoFill="0" autoLine="0" autoPict="0">
                <anchor moveWithCells="1">
                  <from>
                    <xdr:col>8</xdr:col>
                    <xdr:colOff>38100</xdr:colOff>
                    <xdr:row>28</xdr:row>
                    <xdr:rowOff>209550</xdr:rowOff>
                  </from>
                  <to>
                    <xdr:col>9</xdr:col>
                    <xdr:colOff>952500</xdr:colOff>
                    <xdr:row>28</xdr:row>
                    <xdr:rowOff>1438275</xdr:rowOff>
                  </to>
                </anchor>
              </controlPr>
            </control>
          </mc:Choice>
        </mc:AlternateContent>
        <mc:AlternateContent xmlns:mc="http://schemas.openxmlformats.org/markup-compatibility/2006">
          <mc:Choice Requires="x14">
            <control shapeId="31796" r:id="rId48" name="Check Box 52">
              <controlPr defaultSize="0" autoFill="0" autoLine="0" autoPict="0">
                <anchor moveWithCells="1">
                  <from>
                    <xdr:col>0</xdr:col>
                    <xdr:colOff>38100</xdr:colOff>
                    <xdr:row>38</xdr:row>
                    <xdr:rowOff>152400</xdr:rowOff>
                  </from>
                  <to>
                    <xdr:col>1</xdr:col>
                    <xdr:colOff>952500</xdr:colOff>
                    <xdr:row>38</xdr:row>
                    <xdr:rowOff>819150</xdr:rowOff>
                  </to>
                </anchor>
              </controlPr>
            </control>
          </mc:Choice>
        </mc:AlternateContent>
        <mc:AlternateContent xmlns:mc="http://schemas.openxmlformats.org/markup-compatibility/2006">
          <mc:Choice Requires="x14">
            <control shapeId="31797" r:id="rId49" name="Check Box 53">
              <controlPr defaultSize="0" autoFill="0" autoLine="0" autoPict="0">
                <anchor moveWithCells="1">
                  <from>
                    <xdr:col>0</xdr:col>
                    <xdr:colOff>38100</xdr:colOff>
                    <xdr:row>39</xdr:row>
                    <xdr:rowOff>257175</xdr:rowOff>
                  </from>
                  <to>
                    <xdr:col>1</xdr:col>
                    <xdr:colOff>952500</xdr:colOff>
                    <xdr:row>39</xdr:row>
                    <xdr:rowOff>666750</xdr:rowOff>
                  </to>
                </anchor>
              </controlPr>
            </control>
          </mc:Choice>
        </mc:AlternateContent>
        <mc:AlternateContent xmlns:mc="http://schemas.openxmlformats.org/markup-compatibility/2006">
          <mc:Choice Requires="x14">
            <control shapeId="31798" r:id="rId50" name="Check Box 54">
              <controlPr defaultSize="0" autoFill="0" autoLine="0" autoPict="0">
                <anchor moveWithCells="1">
                  <from>
                    <xdr:col>2</xdr:col>
                    <xdr:colOff>38100</xdr:colOff>
                    <xdr:row>38</xdr:row>
                    <xdr:rowOff>66675</xdr:rowOff>
                  </from>
                  <to>
                    <xdr:col>3</xdr:col>
                    <xdr:colOff>952500</xdr:colOff>
                    <xdr:row>38</xdr:row>
                    <xdr:rowOff>904875</xdr:rowOff>
                  </to>
                </anchor>
              </controlPr>
            </control>
          </mc:Choice>
        </mc:AlternateContent>
        <mc:AlternateContent xmlns:mc="http://schemas.openxmlformats.org/markup-compatibility/2006">
          <mc:Choice Requires="x14">
            <control shapeId="31799" r:id="rId51" name="Check Box 55">
              <controlPr defaultSize="0" autoFill="0" autoLine="0" autoPict="0">
                <anchor moveWithCells="1">
                  <from>
                    <xdr:col>2</xdr:col>
                    <xdr:colOff>38100</xdr:colOff>
                    <xdr:row>39</xdr:row>
                    <xdr:rowOff>47625</xdr:rowOff>
                  </from>
                  <to>
                    <xdr:col>3</xdr:col>
                    <xdr:colOff>952500</xdr:colOff>
                    <xdr:row>39</xdr:row>
                    <xdr:rowOff>904875</xdr:rowOff>
                  </to>
                </anchor>
              </controlPr>
            </control>
          </mc:Choice>
        </mc:AlternateContent>
        <mc:AlternateContent xmlns:mc="http://schemas.openxmlformats.org/markup-compatibility/2006">
          <mc:Choice Requires="x14">
            <control shapeId="31800" r:id="rId52" name="Check Box 56">
              <controlPr defaultSize="0" autoFill="0" autoLine="0" autoPict="0">
                <anchor moveWithCells="1">
                  <from>
                    <xdr:col>4</xdr:col>
                    <xdr:colOff>38100</xdr:colOff>
                    <xdr:row>38</xdr:row>
                    <xdr:rowOff>142875</xdr:rowOff>
                  </from>
                  <to>
                    <xdr:col>5</xdr:col>
                    <xdr:colOff>914400</xdr:colOff>
                    <xdr:row>38</xdr:row>
                    <xdr:rowOff>857250</xdr:rowOff>
                  </to>
                </anchor>
              </controlPr>
            </control>
          </mc:Choice>
        </mc:AlternateContent>
        <mc:AlternateContent xmlns:mc="http://schemas.openxmlformats.org/markup-compatibility/2006">
          <mc:Choice Requires="x14">
            <control shapeId="31801" r:id="rId53" name="Check Box 57">
              <controlPr defaultSize="0" autoFill="0" autoLine="0" autoPict="0">
                <anchor moveWithCells="1">
                  <from>
                    <xdr:col>4</xdr:col>
                    <xdr:colOff>38100</xdr:colOff>
                    <xdr:row>39</xdr:row>
                    <xdr:rowOff>57150</xdr:rowOff>
                  </from>
                  <to>
                    <xdr:col>5</xdr:col>
                    <xdr:colOff>914400</xdr:colOff>
                    <xdr:row>39</xdr:row>
                    <xdr:rowOff>923925</xdr:rowOff>
                  </to>
                </anchor>
              </controlPr>
            </control>
          </mc:Choice>
        </mc:AlternateContent>
        <mc:AlternateContent xmlns:mc="http://schemas.openxmlformats.org/markup-compatibility/2006">
          <mc:Choice Requires="x14">
            <control shapeId="31802" r:id="rId54" name="Check Box 58">
              <controlPr defaultSize="0" autoFill="0" autoLine="0" autoPict="0">
                <anchor moveWithCells="1">
                  <from>
                    <xdr:col>6</xdr:col>
                    <xdr:colOff>38100</xdr:colOff>
                    <xdr:row>38</xdr:row>
                    <xdr:rowOff>219075</xdr:rowOff>
                  </from>
                  <to>
                    <xdr:col>7</xdr:col>
                    <xdr:colOff>952500</xdr:colOff>
                    <xdr:row>38</xdr:row>
                    <xdr:rowOff>704850</xdr:rowOff>
                  </to>
                </anchor>
              </controlPr>
            </control>
          </mc:Choice>
        </mc:AlternateContent>
        <mc:AlternateContent xmlns:mc="http://schemas.openxmlformats.org/markup-compatibility/2006">
          <mc:Choice Requires="x14">
            <control shapeId="31803" r:id="rId55" name="Check Box 59">
              <controlPr defaultSize="0" autoFill="0" autoLine="0" autoPict="0">
                <anchor moveWithCells="1">
                  <from>
                    <xdr:col>8</xdr:col>
                    <xdr:colOff>38100</xdr:colOff>
                    <xdr:row>38</xdr:row>
                    <xdr:rowOff>133350</xdr:rowOff>
                  </from>
                  <to>
                    <xdr:col>9</xdr:col>
                    <xdr:colOff>952500</xdr:colOff>
                    <xdr:row>38</xdr:row>
                    <xdr:rowOff>876300</xdr:rowOff>
                  </to>
                </anchor>
              </controlPr>
            </control>
          </mc:Choice>
        </mc:AlternateContent>
        <mc:AlternateContent xmlns:mc="http://schemas.openxmlformats.org/markup-compatibility/2006">
          <mc:Choice Requires="x14">
            <control shapeId="31804" r:id="rId56" name="Check Box 60">
              <controlPr defaultSize="0" autoFill="0" autoLine="0" autoPict="0">
                <anchor moveWithCells="1">
                  <from>
                    <xdr:col>0</xdr:col>
                    <xdr:colOff>38100</xdr:colOff>
                    <xdr:row>48</xdr:row>
                    <xdr:rowOff>85725</xdr:rowOff>
                  </from>
                  <to>
                    <xdr:col>1</xdr:col>
                    <xdr:colOff>952500</xdr:colOff>
                    <xdr:row>48</xdr:row>
                    <xdr:rowOff>800100</xdr:rowOff>
                  </to>
                </anchor>
              </controlPr>
            </control>
          </mc:Choice>
        </mc:AlternateContent>
        <mc:AlternateContent xmlns:mc="http://schemas.openxmlformats.org/markup-compatibility/2006">
          <mc:Choice Requires="x14">
            <control shapeId="31805" r:id="rId57" name="Check Box 61">
              <controlPr defaultSize="0" autoFill="0" autoLine="0" autoPict="0">
                <anchor moveWithCells="1">
                  <from>
                    <xdr:col>0</xdr:col>
                    <xdr:colOff>38100</xdr:colOff>
                    <xdr:row>49</xdr:row>
                    <xdr:rowOff>114300</xdr:rowOff>
                  </from>
                  <to>
                    <xdr:col>1</xdr:col>
                    <xdr:colOff>952500</xdr:colOff>
                    <xdr:row>49</xdr:row>
                    <xdr:rowOff>857250</xdr:rowOff>
                  </to>
                </anchor>
              </controlPr>
            </control>
          </mc:Choice>
        </mc:AlternateContent>
        <mc:AlternateContent xmlns:mc="http://schemas.openxmlformats.org/markup-compatibility/2006">
          <mc:Choice Requires="x14">
            <control shapeId="31806" r:id="rId58" name="Check Box 62">
              <controlPr defaultSize="0" autoFill="0" autoLine="0" autoPict="0">
                <anchor moveWithCells="1">
                  <from>
                    <xdr:col>2</xdr:col>
                    <xdr:colOff>38100</xdr:colOff>
                    <xdr:row>48</xdr:row>
                    <xdr:rowOff>190500</xdr:rowOff>
                  </from>
                  <to>
                    <xdr:col>3</xdr:col>
                    <xdr:colOff>952500</xdr:colOff>
                    <xdr:row>48</xdr:row>
                    <xdr:rowOff>733425</xdr:rowOff>
                  </to>
                </anchor>
              </controlPr>
            </control>
          </mc:Choice>
        </mc:AlternateContent>
        <mc:AlternateContent xmlns:mc="http://schemas.openxmlformats.org/markup-compatibility/2006">
          <mc:Choice Requires="x14">
            <control shapeId="31807" r:id="rId59" name="Check Box 63">
              <controlPr defaultSize="0" autoFill="0" autoLine="0" autoPict="0">
                <anchor moveWithCells="1">
                  <from>
                    <xdr:col>2</xdr:col>
                    <xdr:colOff>38100</xdr:colOff>
                    <xdr:row>49</xdr:row>
                    <xdr:rowOff>66675</xdr:rowOff>
                  </from>
                  <to>
                    <xdr:col>3</xdr:col>
                    <xdr:colOff>952500</xdr:colOff>
                    <xdr:row>49</xdr:row>
                    <xdr:rowOff>952500</xdr:rowOff>
                  </to>
                </anchor>
              </controlPr>
            </control>
          </mc:Choice>
        </mc:AlternateContent>
        <mc:AlternateContent xmlns:mc="http://schemas.openxmlformats.org/markup-compatibility/2006">
          <mc:Choice Requires="x14">
            <control shapeId="31808" r:id="rId60" name="Check Box 64">
              <controlPr defaultSize="0" autoFill="0" autoLine="0" autoPict="0">
                <anchor moveWithCells="1">
                  <from>
                    <xdr:col>2</xdr:col>
                    <xdr:colOff>38100</xdr:colOff>
                    <xdr:row>50</xdr:row>
                    <xdr:rowOff>28575</xdr:rowOff>
                  </from>
                  <to>
                    <xdr:col>3</xdr:col>
                    <xdr:colOff>952500</xdr:colOff>
                    <xdr:row>50</xdr:row>
                    <xdr:rowOff>742950</xdr:rowOff>
                  </to>
                </anchor>
              </controlPr>
            </control>
          </mc:Choice>
        </mc:AlternateContent>
        <mc:AlternateContent xmlns:mc="http://schemas.openxmlformats.org/markup-compatibility/2006">
          <mc:Choice Requires="x14">
            <control shapeId="31809" r:id="rId61" name="Check Box 65">
              <controlPr defaultSize="0" autoFill="0" autoLine="0" autoPict="0">
                <anchor moveWithCells="1">
                  <from>
                    <xdr:col>4</xdr:col>
                    <xdr:colOff>38100</xdr:colOff>
                    <xdr:row>48</xdr:row>
                    <xdr:rowOff>19050</xdr:rowOff>
                  </from>
                  <to>
                    <xdr:col>5</xdr:col>
                    <xdr:colOff>914400</xdr:colOff>
                    <xdr:row>48</xdr:row>
                    <xdr:rowOff>857250</xdr:rowOff>
                  </to>
                </anchor>
              </controlPr>
            </control>
          </mc:Choice>
        </mc:AlternateContent>
        <mc:AlternateContent xmlns:mc="http://schemas.openxmlformats.org/markup-compatibility/2006">
          <mc:Choice Requires="x14">
            <control shapeId="31810" r:id="rId62" name="Check Box 66">
              <controlPr defaultSize="0" autoFill="0" autoLine="0" autoPict="0">
                <anchor moveWithCells="1">
                  <from>
                    <xdr:col>4</xdr:col>
                    <xdr:colOff>38100</xdr:colOff>
                    <xdr:row>49</xdr:row>
                    <xdr:rowOff>95250</xdr:rowOff>
                  </from>
                  <to>
                    <xdr:col>5</xdr:col>
                    <xdr:colOff>914400</xdr:colOff>
                    <xdr:row>49</xdr:row>
                    <xdr:rowOff>971550</xdr:rowOff>
                  </to>
                </anchor>
              </controlPr>
            </control>
          </mc:Choice>
        </mc:AlternateContent>
        <mc:AlternateContent xmlns:mc="http://schemas.openxmlformats.org/markup-compatibility/2006">
          <mc:Choice Requires="x14">
            <control shapeId="31811" r:id="rId63" name="Check Box 67">
              <controlPr defaultSize="0" autoFill="0" autoLine="0" autoPict="0">
                <anchor moveWithCells="1">
                  <from>
                    <xdr:col>6</xdr:col>
                    <xdr:colOff>38100</xdr:colOff>
                    <xdr:row>48</xdr:row>
                    <xdr:rowOff>171450</xdr:rowOff>
                  </from>
                  <to>
                    <xdr:col>7</xdr:col>
                    <xdr:colOff>952500</xdr:colOff>
                    <xdr:row>48</xdr:row>
                    <xdr:rowOff>733425</xdr:rowOff>
                  </to>
                </anchor>
              </controlPr>
            </control>
          </mc:Choice>
        </mc:AlternateContent>
        <mc:AlternateContent xmlns:mc="http://schemas.openxmlformats.org/markup-compatibility/2006">
          <mc:Choice Requires="x14">
            <control shapeId="31812" r:id="rId64" name="Check Box 68">
              <controlPr defaultSize="0" autoFill="0" autoLine="0" autoPict="0">
                <anchor moveWithCells="1">
                  <from>
                    <xdr:col>8</xdr:col>
                    <xdr:colOff>28575</xdr:colOff>
                    <xdr:row>48</xdr:row>
                    <xdr:rowOff>38100</xdr:rowOff>
                  </from>
                  <to>
                    <xdr:col>9</xdr:col>
                    <xdr:colOff>942975</xdr:colOff>
                    <xdr:row>49</xdr:row>
                    <xdr:rowOff>19050</xdr:rowOff>
                  </to>
                </anchor>
              </controlPr>
            </control>
          </mc:Choice>
        </mc:AlternateContent>
        <mc:AlternateContent xmlns:mc="http://schemas.openxmlformats.org/markup-compatibility/2006">
          <mc:Choice Requires="x14">
            <control shapeId="31813" r:id="rId65" name="Check Box 69">
              <controlPr defaultSize="0" autoFill="0" autoLine="0" autoPict="0">
                <anchor moveWithCells="1">
                  <from>
                    <xdr:col>8</xdr:col>
                    <xdr:colOff>38100</xdr:colOff>
                    <xdr:row>49</xdr:row>
                    <xdr:rowOff>76200</xdr:rowOff>
                  </from>
                  <to>
                    <xdr:col>9</xdr:col>
                    <xdr:colOff>952500</xdr:colOff>
                    <xdr:row>49</xdr:row>
                    <xdr:rowOff>952500</xdr:rowOff>
                  </to>
                </anchor>
              </controlPr>
            </control>
          </mc:Choice>
        </mc:AlternateContent>
        <mc:AlternateContent xmlns:mc="http://schemas.openxmlformats.org/markup-compatibility/2006">
          <mc:Choice Requires="x14">
            <control shapeId="31814" r:id="rId66" name="Check Box 70">
              <controlPr defaultSize="0" autoFill="0" autoLine="0" autoPict="0">
                <anchor moveWithCells="1">
                  <from>
                    <xdr:col>0</xdr:col>
                    <xdr:colOff>38100</xdr:colOff>
                    <xdr:row>59</xdr:row>
                    <xdr:rowOff>28575</xdr:rowOff>
                  </from>
                  <to>
                    <xdr:col>1</xdr:col>
                    <xdr:colOff>952500</xdr:colOff>
                    <xdr:row>59</xdr:row>
                    <xdr:rowOff>1038225</xdr:rowOff>
                  </to>
                </anchor>
              </controlPr>
            </control>
          </mc:Choice>
        </mc:AlternateContent>
        <mc:AlternateContent xmlns:mc="http://schemas.openxmlformats.org/markup-compatibility/2006">
          <mc:Choice Requires="x14">
            <control shapeId="31815" r:id="rId67" name="Check Box 71">
              <controlPr defaultSize="0" autoFill="0" autoLine="0" autoPict="0">
                <anchor moveWithCells="1">
                  <from>
                    <xdr:col>2</xdr:col>
                    <xdr:colOff>38100</xdr:colOff>
                    <xdr:row>59</xdr:row>
                    <xdr:rowOff>104775</xdr:rowOff>
                  </from>
                  <to>
                    <xdr:col>3</xdr:col>
                    <xdr:colOff>952500</xdr:colOff>
                    <xdr:row>59</xdr:row>
                    <xdr:rowOff>1009650</xdr:rowOff>
                  </to>
                </anchor>
              </controlPr>
            </control>
          </mc:Choice>
        </mc:AlternateContent>
        <mc:AlternateContent xmlns:mc="http://schemas.openxmlformats.org/markup-compatibility/2006">
          <mc:Choice Requires="x14">
            <control shapeId="31816" r:id="rId68" name="Check Box 72">
              <controlPr defaultSize="0" autoFill="0" autoLine="0" autoPict="0">
                <anchor moveWithCells="1">
                  <from>
                    <xdr:col>2</xdr:col>
                    <xdr:colOff>38100</xdr:colOff>
                    <xdr:row>60</xdr:row>
                    <xdr:rowOff>180975</xdr:rowOff>
                  </from>
                  <to>
                    <xdr:col>3</xdr:col>
                    <xdr:colOff>952500</xdr:colOff>
                    <xdr:row>60</xdr:row>
                    <xdr:rowOff>704850</xdr:rowOff>
                  </to>
                </anchor>
              </controlPr>
            </control>
          </mc:Choice>
        </mc:AlternateContent>
        <mc:AlternateContent xmlns:mc="http://schemas.openxmlformats.org/markup-compatibility/2006">
          <mc:Choice Requires="x14">
            <control shapeId="31817" r:id="rId69" name="Check Box 73">
              <controlPr defaultSize="0" autoFill="0" autoLine="0" autoPict="0">
                <anchor moveWithCells="1">
                  <from>
                    <xdr:col>4</xdr:col>
                    <xdr:colOff>38100</xdr:colOff>
                    <xdr:row>59</xdr:row>
                    <xdr:rowOff>209550</xdr:rowOff>
                  </from>
                  <to>
                    <xdr:col>5</xdr:col>
                    <xdr:colOff>914400</xdr:colOff>
                    <xdr:row>59</xdr:row>
                    <xdr:rowOff>895350</xdr:rowOff>
                  </to>
                </anchor>
              </controlPr>
            </control>
          </mc:Choice>
        </mc:AlternateContent>
        <mc:AlternateContent xmlns:mc="http://schemas.openxmlformats.org/markup-compatibility/2006">
          <mc:Choice Requires="x14">
            <control shapeId="31818" r:id="rId70" name="Check Box 74">
              <controlPr defaultSize="0" autoFill="0" autoLine="0" autoPict="0">
                <anchor moveWithCells="1">
                  <from>
                    <xdr:col>4</xdr:col>
                    <xdr:colOff>38100</xdr:colOff>
                    <xdr:row>60</xdr:row>
                    <xdr:rowOff>95250</xdr:rowOff>
                  </from>
                  <to>
                    <xdr:col>5</xdr:col>
                    <xdr:colOff>914400</xdr:colOff>
                    <xdr:row>60</xdr:row>
                    <xdr:rowOff>781050</xdr:rowOff>
                  </to>
                </anchor>
              </controlPr>
            </control>
          </mc:Choice>
        </mc:AlternateContent>
        <mc:AlternateContent xmlns:mc="http://schemas.openxmlformats.org/markup-compatibility/2006">
          <mc:Choice Requires="x14">
            <control shapeId="31819" r:id="rId71" name="Check Box 75">
              <controlPr defaultSize="0" autoFill="0" autoLine="0" autoPict="0">
                <anchor moveWithCells="1">
                  <from>
                    <xdr:col>6</xdr:col>
                    <xdr:colOff>38100</xdr:colOff>
                    <xdr:row>59</xdr:row>
                    <xdr:rowOff>133350</xdr:rowOff>
                  </from>
                  <to>
                    <xdr:col>7</xdr:col>
                    <xdr:colOff>952500</xdr:colOff>
                    <xdr:row>59</xdr:row>
                    <xdr:rowOff>990600</xdr:rowOff>
                  </to>
                </anchor>
              </controlPr>
            </control>
          </mc:Choice>
        </mc:AlternateContent>
        <mc:AlternateContent xmlns:mc="http://schemas.openxmlformats.org/markup-compatibility/2006">
          <mc:Choice Requires="x14">
            <control shapeId="31820" r:id="rId72" name="Check Box 76">
              <controlPr defaultSize="0" autoFill="0" autoLine="0" autoPict="0">
                <anchor moveWithCells="1">
                  <from>
                    <xdr:col>8</xdr:col>
                    <xdr:colOff>38100</xdr:colOff>
                    <xdr:row>59</xdr:row>
                    <xdr:rowOff>390525</xdr:rowOff>
                  </from>
                  <to>
                    <xdr:col>9</xdr:col>
                    <xdr:colOff>952500</xdr:colOff>
                    <xdr:row>59</xdr:row>
                    <xdr:rowOff>685800</xdr:rowOff>
                  </to>
                </anchor>
              </controlPr>
            </control>
          </mc:Choice>
        </mc:AlternateContent>
        <mc:AlternateContent xmlns:mc="http://schemas.openxmlformats.org/markup-compatibility/2006">
          <mc:Choice Requires="x14">
            <control shapeId="31821" r:id="rId73" name="Check Box 77">
              <controlPr defaultSize="0" autoFill="0" autoLine="0" autoPict="0">
                <anchor moveWithCells="1">
                  <from>
                    <xdr:col>8</xdr:col>
                    <xdr:colOff>38100</xdr:colOff>
                    <xdr:row>60</xdr:row>
                    <xdr:rowOff>104775</xdr:rowOff>
                  </from>
                  <to>
                    <xdr:col>9</xdr:col>
                    <xdr:colOff>952500</xdr:colOff>
                    <xdr:row>60</xdr:row>
                    <xdr:rowOff>752475</xdr:rowOff>
                  </to>
                </anchor>
              </controlPr>
            </control>
          </mc:Choice>
        </mc:AlternateContent>
        <mc:AlternateContent xmlns:mc="http://schemas.openxmlformats.org/markup-compatibility/2006">
          <mc:Choice Requires="x14">
            <control shapeId="31822" r:id="rId74" name="Check Box 78">
              <controlPr defaultSize="0" autoFill="0" autoLine="0" autoPict="0">
                <anchor moveWithCells="1">
                  <from>
                    <xdr:col>8</xdr:col>
                    <xdr:colOff>28575</xdr:colOff>
                    <xdr:row>10</xdr:row>
                    <xdr:rowOff>0</xdr:rowOff>
                  </from>
                  <to>
                    <xdr:col>9</xdr:col>
                    <xdr:colOff>971550</xdr:colOff>
                    <xdr:row>11</xdr:row>
                    <xdr:rowOff>0</xdr:rowOff>
                  </to>
                </anchor>
              </controlPr>
            </control>
          </mc:Choice>
        </mc:AlternateContent>
        <mc:AlternateContent xmlns:mc="http://schemas.openxmlformats.org/markup-compatibility/2006">
          <mc:Choice Requires="x14">
            <control shapeId="31823" r:id="rId75" name="Check Box 79">
              <controlPr defaultSize="0" autoFill="0" autoLine="0" autoPict="0">
                <anchor moveWithCells="1">
                  <from>
                    <xdr:col>8</xdr:col>
                    <xdr:colOff>28575</xdr:colOff>
                    <xdr:row>20</xdr:row>
                    <xdr:rowOff>0</xdr:rowOff>
                  </from>
                  <to>
                    <xdr:col>9</xdr:col>
                    <xdr:colOff>971550</xdr:colOff>
                    <xdr:row>21</xdr:row>
                    <xdr:rowOff>0</xdr:rowOff>
                  </to>
                </anchor>
              </controlPr>
            </control>
          </mc:Choice>
        </mc:AlternateContent>
        <mc:AlternateContent xmlns:mc="http://schemas.openxmlformats.org/markup-compatibility/2006">
          <mc:Choice Requires="x14">
            <control shapeId="31824" r:id="rId76" name="Check Box 80">
              <controlPr defaultSize="0" autoFill="0" autoLine="0" autoPict="0">
                <anchor moveWithCells="1">
                  <from>
                    <xdr:col>8</xdr:col>
                    <xdr:colOff>28575</xdr:colOff>
                    <xdr:row>30</xdr:row>
                    <xdr:rowOff>0</xdr:rowOff>
                  </from>
                  <to>
                    <xdr:col>9</xdr:col>
                    <xdr:colOff>971550</xdr:colOff>
                    <xdr:row>31</xdr:row>
                    <xdr:rowOff>0</xdr:rowOff>
                  </to>
                </anchor>
              </controlPr>
            </control>
          </mc:Choice>
        </mc:AlternateContent>
        <mc:AlternateContent xmlns:mc="http://schemas.openxmlformats.org/markup-compatibility/2006">
          <mc:Choice Requires="x14">
            <control shapeId="31825" r:id="rId77" name="Check Box 81">
              <controlPr defaultSize="0" autoFill="0" autoLine="0" autoPict="0">
                <anchor moveWithCells="1">
                  <from>
                    <xdr:col>8</xdr:col>
                    <xdr:colOff>28575</xdr:colOff>
                    <xdr:row>40</xdr:row>
                    <xdr:rowOff>0</xdr:rowOff>
                  </from>
                  <to>
                    <xdr:col>9</xdr:col>
                    <xdr:colOff>971550</xdr:colOff>
                    <xdr:row>41</xdr:row>
                    <xdr:rowOff>0</xdr:rowOff>
                  </to>
                </anchor>
              </controlPr>
            </control>
          </mc:Choice>
        </mc:AlternateContent>
        <mc:AlternateContent xmlns:mc="http://schemas.openxmlformats.org/markup-compatibility/2006">
          <mc:Choice Requires="x14">
            <control shapeId="31826" r:id="rId78" name="Check Box 82">
              <controlPr defaultSize="0" autoFill="0" autoLine="0" autoPict="0">
                <anchor moveWithCells="1">
                  <from>
                    <xdr:col>8</xdr:col>
                    <xdr:colOff>28575</xdr:colOff>
                    <xdr:row>51</xdr:row>
                    <xdr:rowOff>0</xdr:rowOff>
                  </from>
                  <to>
                    <xdr:col>9</xdr:col>
                    <xdr:colOff>971550</xdr:colOff>
                    <xdr:row>52</xdr:row>
                    <xdr:rowOff>0</xdr:rowOff>
                  </to>
                </anchor>
              </controlPr>
            </control>
          </mc:Choice>
        </mc:AlternateContent>
        <mc:AlternateContent xmlns:mc="http://schemas.openxmlformats.org/markup-compatibility/2006">
          <mc:Choice Requires="x14">
            <control shapeId="31827" r:id="rId79" name="Check Box 83">
              <controlPr defaultSize="0" autoFill="0" autoLine="0" autoPict="0">
                <anchor moveWithCells="1">
                  <from>
                    <xdr:col>8</xdr:col>
                    <xdr:colOff>28575</xdr:colOff>
                    <xdr:row>61</xdr:row>
                    <xdr:rowOff>0</xdr:rowOff>
                  </from>
                  <to>
                    <xdr:col>9</xdr:col>
                    <xdr:colOff>971550</xdr:colOff>
                    <xdr:row>62</xdr:row>
                    <xdr:rowOff>0</xdr:rowOff>
                  </to>
                </anchor>
              </controlPr>
            </control>
          </mc:Choice>
        </mc:AlternateContent>
        <mc:AlternateContent xmlns:mc="http://schemas.openxmlformats.org/markup-compatibility/2006">
          <mc:Choice Requires="x14">
            <control shapeId="31828" r:id="rId80" name="Check Box 84">
              <controlPr defaultSize="0" autoFill="0" autoLine="0" autoPict="0">
                <anchor moveWithCells="1">
                  <from>
                    <xdr:col>0</xdr:col>
                    <xdr:colOff>28575</xdr:colOff>
                    <xdr:row>10</xdr:row>
                    <xdr:rowOff>400050</xdr:rowOff>
                  </from>
                  <to>
                    <xdr:col>1</xdr:col>
                    <xdr:colOff>971550</xdr:colOff>
                    <xdr:row>12</xdr:row>
                    <xdr:rowOff>161925</xdr:rowOff>
                  </to>
                </anchor>
              </controlPr>
            </control>
          </mc:Choice>
        </mc:AlternateContent>
        <mc:AlternateContent xmlns:mc="http://schemas.openxmlformats.org/markup-compatibility/2006">
          <mc:Choice Requires="x14">
            <control shapeId="31829" r:id="rId81" name="Check Box 85">
              <controlPr defaultSize="0" autoFill="0" autoLine="0" autoPict="0">
                <anchor moveWithCells="1">
                  <from>
                    <xdr:col>0</xdr:col>
                    <xdr:colOff>28575</xdr:colOff>
                    <xdr:row>20</xdr:row>
                    <xdr:rowOff>400050</xdr:rowOff>
                  </from>
                  <to>
                    <xdr:col>1</xdr:col>
                    <xdr:colOff>971550</xdr:colOff>
                    <xdr:row>22</xdr:row>
                    <xdr:rowOff>161925</xdr:rowOff>
                  </to>
                </anchor>
              </controlPr>
            </control>
          </mc:Choice>
        </mc:AlternateContent>
        <mc:AlternateContent xmlns:mc="http://schemas.openxmlformats.org/markup-compatibility/2006">
          <mc:Choice Requires="x14">
            <control shapeId="31830" r:id="rId82" name="Check Box 86">
              <controlPr defaultSize="0" autoFill="0" autoLine="0" autoPict="0">
                <anchor moveWithCells="1">
                  <from>
                    <xdr:col>0</xdr:col>
                    <xdr:colOff>28575</xdr:colOff>
                    <xdr:row>30</xdr:row>
                    <xdr:rowOff>400050</xdr:rowOff>
                  </from>
                  <to>
                    <xdr:col>1</xdr:col>
                    <xdr:colOff>971550</xdr:colOff>
                    <xdr:row>32</xdr:row>
                    <xdr:rowOff>161925</xdr:rowOff>
                  </to>
                </anchor>
              </controlPr>
            </control>
          </mc:Choice>
        </mc:AlternateContent>
        <mc:AlternateContent xmlns:mc="http://schemas.openxmlformats.org/markup-compatibility/2006">
          <mc:Choice Requires="x14">
            <control shapeId="31831" r:id="rId83" name="Check Box 87">
              <controlPr defaultSize="0" autoFill="0" autoLine="0" autoPict="0">
                <anchor moveWithCells="1">
                  <from>
                    <xdr:col>0</xdr:col>
                    <xdr:colOff>28575</xdr:colOff>
                    <xdr:row>40</xdr:row>
                    <xdr:rowOff>400050</xdr:rowOff>
                  </from>
                  <to>
                    <xdr:col>1</xdr:col>
                    <xdr:colOff>971550</xdr:colOff>
                    <xdr:row>42</xdr:row>
                    <xdr:rowOff>161925</xdr:rowOff>
                  </to>
                </anchor>
              </controlPr>
            </control>
          </mc:Choice>
        </mc:AlternateContent>
        <mc:AlternateContent xmlns:mc="http://schemas.openxmlformats.org/markup-compatibility/2006">
          <mc:Choice Requires="x14">
            <control shapeId="31832" r:id="rId84" name="Check Box 88">
              <controlPr defaultSize="0" autoFill="0" autoLine="0" autoPict="0">
                <anchor moveWithCells="1">
                  <from>
                    <xdr:col>0</xdr:col>
                    <xdr:colOff>28575</xdr:colOff>
                    <xdr:row>51</xdr:row>
                    <xdr:rowOff>400050</xdr:rowOff>
                  </from>
                  <to>
                    <xdr:col>1</xdr:col>
                    <xdr:colOff>971550</xdr:colOff>
                    <xdr:row>53</xdr:row>
                    <xdr:rowOff>161925</xdr:rowOff>
                  </to>
                </anchor>
              </controlPr>
            </control>
          </mc:Choice>
        </mc:AlternateContent>
        <mc:AlternateContent xmlns:mc="http://schemas.openxmlformats.org/markup-compatibility/2006">
          <mc:Choice Requires="x14">
            <control shapeId="31833" r:id="rId85" name="Check Box 89">
              <controlPr defaultSize="0" autoFill="0" autoLine="0" autoPict="0">
                <anchor moveWithCells="1">
                  <from>
                    <xdr:col>0</xdr:col>
                    <xdr:colOff>28575</xdr:colOff>
                    <xdr:row>61</xdr:row>
                    <xdr:rowOff>400050</xdr:rowOff>
                  </from>
                  <to>
                    <xdr:col>1</xdr:col>
                    <xdr:colOff>971550</xdr:colOff>
                    <xdr:row>63</xdr:row>
                    <xdr:rowOff>161925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4" id="{DE5949B4-186D-4D7A-9187-D1BB5B72015F}">
            <xm:f>OR($I$12="No Score",$I$12=definitions!$B$13)</xm:f>
            <x14:dxf>
              <fill>
                <gradientFill degree="270">
                  <stop position="0">
                    <color theme="0"/>
                  </stop>
                  <stop position="1">
                    <color rgb="FFFF0000"/>
                  </stop>
                </gradientFill>
              </fill>
            </x14:dxf>
          </x14:cfRule>
          <x14:cfRule type="expression" priority="15" id="{82DE0838-FD37-4562-AB51-AFE21AF77129}">
            <xm:f>definitions!$B$47=TRUE</xm:f>
            <x14:dxf>
              <fill>
                <gradientFill degree="270">
                  <stop position="0">
                    <color theme="0"/>
                  </stop>
                  <stop position="1">
                    <color rgb="FFFFFF00"/>
                  </stop>
                </gradientFill>
              </fill>
            </x14:dxf>
          </x14:cfRule>
          <xm:sqref>L12:P13</xm:sqref>
        </x14:conditionalFormatting>
        <x14:conditionalFormatting xmlns:xm="http://schemas.microsoft.com/office/excel/2006/main">
          <x14:cfRule type="expression" priority="12" id="{FF247436-98E8-4F60-9F67-844672E4C403}">
            <xm:f>OR($I$22="No Score",$I$22=definitions!$B$13)</xm:f>
            <x14:dxf>
              <fill>
                <gradientFill degree="270">
                  <stop position="0">
                    <color theme="0"/>
                  </stop>
                  <stop position="1">
                    <color rgb="FFFF0000"/>
                  </stop>
                </gradientFill>
              </fill>
            </x14:dxf>
          </x14:cfRule>
          <x14:cfRule type="expression" priority="13" id="{785F440F-7545-441F-9785-8A6FC49B9C96}">
            <xm:f>definitions!$B$48=TRUE</xm:f>
            <x14:dxf>
              <fill>
                <gradientFill degree="270">
                  <stop position="0">
                    <color theme="0"/>
                  </stop>
                  <stop position="1">
                    <color rgb="FFFFFF00"/>
                  </stop>
                </gradientFill>
              </fill>
            </x14:dxf>
          </x14:cfRule>
          <xm:sqref>L22:P23</xm:sqref>
        </x14:conditionalFormatting>
        <x14:conditionalFormatting xmlns:xm="http://schemas.microsoft.com/office/excel/2006/main">
          <x14:cfRule type="expression" priority="10" id="{14F0FC64-FD15-4D20-BB2F-06308ADE9BFB}">
            <xm:f>OR($I$32="No Score",$I$32=definitions!$B$13)</xm:f>
            <x14:dxf>
              <fill>
                <gradientFill degree="270">
                  <stop position="0">
                    <color theme="0"/>
                  </stop>
                  <stop position="1">
                    <color rgb="FFFF0000"/>
                  </stop>
                </gradientFill>
              </fill>
            </x14:dxf>
          </x14:cfRule>
          <x14:cfRule type="expression" priority="11" id="{6B73070D-8E46-485B-8B80-64CE29770127}">
            <xm:f>definitions!$B$49=TRUE</xm:f>
            <x14:dxf>
              <fill>
                <gradientFill degree="270">
                  <stop position="0">
                    <color theme="0"/>
                  </stop>
                  <stop position="1">
                    <color rgb="FFFFFF00"/>
                  </stop>
                </gradientFill>
              </fill>
            </x14:dxf>
          </x14:cfRule>
          <xm:sqref>L32:P33</xm:sqref>
        </x14:conditionalFormatting>
        <x14:conditionalFormatting xmlns:xm="http://schemas.microsoft.com/office/excel/2006/main">
          <x14:cfRule type="expression" priority="8" id="{D3154920-7218-48A7-882B-82CD986FE6D5}">
            <xm:f>OR($I$42="No Score",$I$42=definitions!$B$13)</xm:f>
            <x14:dxf>
              <fill>
                <gradientFill degree="270">
                  <stop position="0">
                    <color theme="0"/>
                  </stop>
                  <stop position="1">
                    <color rgb="FFFF0000"/>
                  </stop>
                </gradientFill>
              </fill>
            </x14:dxf>
          </x14:cfRule>
          <x14:cfRule type="expression" priority="9" id="{33E254E4-E167-4252-972D-A63CD0512D63}">
            <xm:f>definitions!$B$50=TRUE</xm:f>
            <x14:dxf>
              <fill>
                <gradientFill degree="270">
                  <stop position="0">
                    <color theme="0"/>
                  </stop>
                  <stop position="1">
                    <color rgb="FFFFFF00"/>
                  </stop>
                </gradientFill>
              </fill>
            </x14:dxf>
          </x14:cfRule>
          <xm:sqref>L42:P43</xm:sqref>
        </x14:conditionalFormatting>
        <x14:conditionalFormatting xmlns:xm="http://schemas.microsoft.com/office/excel/2006/main">
          <x14:cfRule type="expression" priority="6" id="{97620C3C-DEE3-4D42-9FE1-AFE273224EFE}">
            <xm:f>OR($I$53="No Score",$I$53=definitions!$B$13)</xm:f>
            <x14:dxf>
              <fill>
                <gradientFill degree="270">
                  <stop position="0">
                    <color theme="0"/>
                  </stop>
                  <stop position="1">
                    <color rgb="FFFF0000"/>
                  </stop>
                </gradientFill>
              </fill>
            </x14:dxf>
          </x14:cfRule>
          <x14:cfRule type="expression" priority="7" id="{D79B2F94-ACC4-46B0-9B78-DF0BC11A53EB}">
            <xm:f>definitions!$B$51=TRUE</xm:f>
            <x14:dxf>
              <fill>
                <gradientFill degree="270">
                  <stop position="0">
                    <color theme="0"/>
                  </stop>
                  <stop position="1">
                    <color rgb="FFFFFF00"/>
                  </stop>
                </gradientFill>
              </fill>
            </x14:dxf>
          </x14:cfRule>
          <xm:sqref>L53:P54</xm:sqref>
        </x14:conditionalFormatting>
        <x14:conditionalFormatting xmlns:xm="http://schemas.microsoft.com/office/excel/2006/main">
          <x14:cfRule type="expression" priority="4" id="{44F7867F-3CF6-4D34-A222-215F40F9A662}">
            <xm:f>OR($I$63="No Score",$I$63=definitions!$B$13)</xm:f>
            <x14:dxf>
              <fill>
                <gradientFill degree="270">
                  <stop position="0">
                    <color theme="0"/>
                  </stop>
                  <stop position="1">
                    <color rgb="FFFF0000"/>
                  </stop>
                </gradientFill>
              </fill>
            </x14:dxf>
          </x14:cfRule>
          <x14:cfRule type="expression" priority="5" id="{58277AE4-91AE-438A-AEAD-836FAC1B0D78}">
            <xm:f>definitions!$B$52=TRUE</xm:f>
            <x14:dxf>
              <fill>
                <gradientFill degree="270">
                  <stop position="0">
                    <color theme="0"/>
                  </stop>
                  <stop position="1">
                    <color rgb="FFFFFF00"/>
                  </stop>
                </gradientFill>
              </fill>
            </x14:dxf>
          </x14:cfRule>
          <xm:sqref>L63:P64</xm:sqref>
        </x14:conditionalFormatting>
        <x14:conditionalFormatting xmlns:xm="http://schemas.microsoft.com/office/excel/2006/main">
          <x14:cfRule type="expression" priority="1" id="{93825CF4-31C7-4FEF-BC37-679A3B489B59}">
            <xm:f>AND(ISBLANK(A68),OR($D$109=definitions!$B$6,$D$109=definitions!$B$7))</xm:f>
            <x14:dxf>
              <fill>
                <gradientFill degree="270">
                  <stop position="0">
                    <color theme="0"/>
                  </stop>
                  <stop position="1">
                    <color rgb="FFFF0000"/>
                  </stop>
                </gradientFill>
              </fill>
            </x14:dxf>
          </x14:cfRule>
          <xm:sqref>L68:O70</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AD31AE6B2059F4385DE18C5B6647ACA" ma:contentTypeVersion="0" ma:contentTypeDescription="Create a new document." ma:contentTypeScope="" ma:versionID="90ac69ab4c9890665041a8e254096a29">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E12F6E5-9A2D-4DF6-992C-942B471A513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418AEF11-C2C4-43E6-89CF-50A48AEF6C55}">
  <ds:schemaRefs>
    <ds:schemaRef ds:uri="http://schemas.microsoft.com/sharepoint/v3/contenttype/forms"/>
  </ds:schemaRefs>
</ds:datastoreItem>
</file>

<file path=customXml/itemProps3.xml><?xml version="1.0" encoding="utf-8"?>
<ds:datastoreItem xmlns:ds="http://schemas.openxmlformats.org/officeDocument/2006/customXml" ds:itemID="{323347C6-7EBD-4DD5-8DF8-87E6D0F1F091}">
  <ds:schemaRefs>
    <ds:schemaRef ds:uri="http://purl.org/dc/dcmitype/"/>
    <ds:schemaRef ds:uri="http://schemas.openxmlformats.org/package/2006/metadata/core-properties"/>
    <ds:schemaRef ds:uri="http://purl.org/dc/terms/"/>
    <ds:schemaRef ds:uri="http://schemas.microsoft.com/office/2006/documentManagement/types"/>
    <ds:schemaRef ds:uri="http://purl.org/dc/elements/1.1/"/>
    <ds:schemaRef ds:uri="http://schemas.microsoft.com/office/infopath/2007/PartnerControls"/>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203</vt:i4>
      </vt:variant>
    </vt:vector>
  </HeadingPairs>
  <TitlesOfParts>
    <vt:vector size="222" baseType="lpstr">
      <vt:lpstr>NOTES</vt:lpstr>
      <vt:lpstr>Custom</vt:lpstr>
      <vt:lpstr>Instructions</vt:lpstr>
      <vt:lpstr>Report</vt:lpstr>
      <vt:lpstr>Standard 1</vt:lpstr>
      <vt:lpstr>Standard 2</vt:lpstr>
      <vt:lpstr>Standard 3</vt:lpstr>
      <vt:lpstr>Standard 4</vt:lpstr>
      <vt:lpstr>Standard 5</vt:lpstr>
      <vt:lpstr>Standard 6</vt:lpstr>
      <vt:lpstr>Standard 7 Selecting</vt:lpstr>
      <vt:lpstr>Standard 7 Scoring</vt:lpstr>
      <vt:lpstr>Blank Standard </vt:lpstr>
      <vt:lpstr>DATA</vt:lpstr>
      <vt:lpstr>definitions</vt:lpstr>
      <vt:lpstr>Sheet4</vt:lpstr>
      <vt:lpstr>hr-data</vt:lpstr>
      <vt:lpstr>cde-data</vt:lpstr>
      <vt:lpstr>Notes-questions</vt:lpstr>
      <vt:lpstr>ACADEMY_20</vt:lpstr>
      <vt:lpstr>ADAMS_12_FIVE_STAR_SCHOOLS</vt:lpstr>
      <vt:lpstr>ADAMS_ARAPAHOE_28J</vt:lpstr>
      <vt:lpstr>ADAMS_COUNTY_14</vt:lpstr>
      <vt:lpstr>AGATE_300</vt:lpstr>
      <vt:lpstr>AGUILAR_REORGANIZED_6</vt:lpstr>
      <vt:lpstr>AKRON_R_1</vt:lpstr>
      <vt:lpstr>ALAMOSA_RE_11J</vt:lpstr>
      <vt:lpstr>ARCHULETA_COUNTY_50_JT</vt:lpstr>
      <vt:lpstr>ARICKAREE_R_2</vt:lpstr>
      <vt:lpstr>ARRIBA_FLAGLER_C_20</vt:lpstr>
      <vt:lpstr>ASPEN_1</vt:lpstr>
      <vt:lpstr>AULT_HIGHLAND_RE_9</vt:lpstr>
      <vt:lpstr>BAYFIELD_10_JT_R</vt:lpstr>
      <vt:lpstr>BENNETT_29J</vt:lpstr>
      <vt:lpstr>BETHUNE_R_5</vt:lpstr>
      <vt:lpstr>BIG_SANDY_100J</vt:lpstr>
      <vt:lpstr>Report!BOCES</vt:lpstr>
      <vt:lpstr>Report!BOCESName</vt:lpstr>
      <vt:lpstr>BOULDER_VALLEY_RE_2</vt:lpstr>
      <vt:lpstr>BRANSON_REORGANIZED_82</vt:lpstr>
      <vt:lpstr>BRIGGSDALE_RE_10</vt:lpstr>
      <vt:lpstr>BRIGHTON_27J</vt:lpstr>
      <vt:lpstr>BRUSH_RE_2_J</vt:lpstr>
      <vt:lpstr>BUENA_VISTA_R_31</vt:lpstr>
      <vt:lpstr>BUFFALO_RE_4J</vt:lpstr>
      <vt:lpstr>BURLINGTON_RE_6J</vt:lpstr>
      <vt:lpstr>BYERS_32J</vt:lpstr>
      <vt:lpstr>CALHAN_RJ_1</vt:lpstr>
      <vt:lpstr>CAMPO_RE_6</vt:lpstr>
      <vt:lpstr>CANON_CITY_RE_1</vt:lpstr>
      <vt:lpstr>CENTENNIAL_BOCES</vt:lpstr>
      <vt:lpstr>CENTENNIAL_R_1</vt:lpstr>
      <vt:lpstr>CENTER_26_JT</vt:lpstr>
      <vt:lpstr>CHARTER_SCHOOL_INSTITUTE</vt:lpstr>
      <vt:lpstr>CHERAW_31</vt:lpstr>
      <vt:lpstr>CHERRY_CREEK_5</vt:lpstr>
      <vt:lpstr>CHEYENNE_COUNTY_RE_5</vt:lpstr>
      <vt:lpstr>CHEYENNE_MOUNTAIN_12</vt:lpstr>
      <vt:lpstr>CLEAR_CREEK_RE_1</vt:lpstr>
      <vt:lpstr>Colorado_School_for_the_De</vt:lpstr>
      <vt:lpstr>COLORADO_SPRINGS_11</vt:lpstr>
      <vt:lpstr>ContentArea</vt:lpstr>
      <vt:lpstr>COTOPAXI_RE_3</vt:lpstr>
      <vt:lpstr>CREEDE_SCHOOL_DISTRICT</vt:lpstr>
      <vt:lpstr>CRIPPLE_CREEK_VICTOR_RE_1</vt:lpstr>
      <vt:lpstr>CROWLEY_COUNTY_RE_1_J</vt:lpstr>
      <vt:lpstr>CUSTER_COUNTY_SCHOOL_DISTR</vt:lpstr>
      <vt:lpstr>DE_BEQUE_49JT</vt:lpstr>
      <vt:lpstr>DEER_TRAIL_26J</vt:lpstr>
      <vt:lpstr>DEL_NORTE_C_7</vt:lpstr>
      <vt:lpstr>DELTA_COUNTY_50_J</vt:lpstr>
      <vt:lpstr>DENVER_COUNTY_1</vt:lpstr>
      <vt:lpstr>'Standard 7 Scoring'!districsx</vt:lpstr>
      <vt:lpstr>'Standard 7 Selecting'!districsx</vt:lpstr>
      <vt:lpstr>districsx</vt:lpstr>
      <vt:lpstr>DOLORES_COUNTY_RE_NO.2</vt:lpstr>
      <vt:lpstr>DOLORES_RE_4A</vt:lpstr>
      <vt:lpstr>DOUGLAS_COUNTY_RE_1</vt:lpstr>
      <vt:lpstr>DURANGO_9_R</vt:lpstr>
      <vt:lpstr>EADS_RE_1</vt:lpstr>
      <vt:lpstr>EAGLE_COUNTY_RE_50</vt:lpstr>
      <vt:lpstr>EAST_GRAND_2</vt:lpstr>
      <vt:lpstr>EAST_OTERO_R_1</vt:lpstr>
      <vt:lpstr>EATON_RE_2</vt:lpstr>
      <vt:lpstr>EDISON_54_JT</vt:lpstr>
      <vt:lpstr>ELBERT_200</vt:lpstr>
      <vt:lpstr>ELIZABETH_C_1</vt:lpstr>
      <vt:lpstr>ELLICOTT_22</vt:lpstr>
      <vt:lpstr>ENGLEWOOD_1</vt:lpstr>
      <vt:lpstr>EXPEDITIONARY_BOCES</vt:lpstr>
      <vt:lpstr>FALCON_49</vt:lpstr>
      <vt:lpstr>FORT_MORGAN_RE_3</vt:lpstr>
      <vt:lpstr>FOUNTAIN_8</vt:lpstr>
      <vt:lpstr>FOWLER_R_4J</vt:lpstr>
      <vt:lpstr>FREMONT_RE_2</vt:lpstr>
      <vt:lpstr>FRENCHMAN_RE_3</vt:lpstr>
      <vt:lpstr>GARFIELD_16</vt:lpstr>
      <vt:lpstr>GARFIELD_RE_2</vt:lpstr>
      <vt:lpstr>GENOA_HUGO_C113</vt:lpstr>
      <vt:lpstr>GILPIN_COUNTY_RE_1</vt:lpstr>
      <vt:lpstr>GRANADA_RE_1</vt:lpstr>
      <vt:lpstr>GREELEY_6</vt:lpstr>
      <vt:lpstr>GUNNISON_WATERSHED_RE1J</vt:lpstr>
      <vt:lpstr>HANOVER_28</vt:lpstr>
      <vt:lpstr>HARRISON_2</vt:lpstr>
      <vt:lpstr>HAXTUN_RE_2J</vt:lpstr>
      <vt:lpstr>HAYDEN_RE_1</vt:lpstr>
      <vt:lpstr>HI_PLAINS_R_23</vt:lpstr>
      <vt:lpstr>HINSDALE_COUNTY_RE_1</vt:lpstr>
      <vt:lpstr>HOEHNE_REORGANIZED_3</vt:lpstr>
      <vt:lpstr>HOLLY_RE_3</vt:lpstr>
      <vt:lpstr>HOLYOKE_RE_1J</vt:lpstr>
      <vt:lpstr>HUERFANO_RE_1</vt:lpstr>
      <vt:lpstr>IDALIA_RJ_3</vt:lpstr>
      <vt:lpstr>IGNACIO_11_JT</vt:lpstr>
      <vt:lpstr>JEFFERSON_COUNTY_R_1</vt:lpstr>
      <vt:lpstr>JOHNSTOWN_MILLIKEN_RE_5J</vt:lpstr>
      <vt:lpstr>JULESBURG_RE_1</vt:lpstr>
      <vt:lpstr>KARVAL_RE_23</vt:lpstr>
      <vt:lpstr>KEENESBURG_RE_3_J</vt:lpstr>
      <vt:lpstr>KIM_REORGANIZED_88</vt:lpstr>
      <vt:lpstr>KIOWA_C_2</vt:lpstr>
      <vt:lpstr>KIT_CARSON_R_1</vt:lpstr>
      <vt:lpstr>LA_VETA_RE_2</vt:lpstr>
      <vt:lpstr>LAKE_COUNTY_R_1</vt:lpstr>
      <vt:lpstr>LAMAR_RE_2</vt:lpstr>
      <vt:lpstr>LAS_ANIMAS_RE_1</vt:lpstr>
      <vt:lpstr>LEWIS_PALMER_38</vt:lpstr>
      <vt:lpstr>LIBERTY_J_4</vt:lpstr>
      <vt:lpstr>LIMON_RE_4J</vt:lpstr>
      <vt:lpstr>LITTLETON_6</vt:lpstr>
      <vt:lpstr>LONE_STAR_101</vt:lpstr>
      <vt:lpstr>MANCOS_RE_6</vt:lpstr>
      <vt:lpstr>MANITOU_SPRINGS_14</vt:lpstr>
      <vt:lpstr>MANZANOLA_3J</vt:lpstr>
      <vt:lpstr>MAPLETON_1</vt:lpstr>
      <vt:lpstr>MC_CLAVE_RE_2</vt:lpstr>
      <vt:lpstr>MEEKER_RE1</vt:lpstr>
      <vt:lpstr>MESA_COUNTY_VALLEY_51</vt:lpstr>
      <vt:lpstr>MIAMI_YODER_60_JT</vt:lpstr>
      <vt:lpstr>MOFFAT_2</vt:lpstr>
      <vt:lpstr>MOFFAT_COUNTY_RE_NO_1</vt:lpstr>
      <vt:lpstr>MONTE_VISTA_C_8</vt:lpstr>
      <vt:lpstr>MONTEZUMA_CORTEZ_RE_1</vt:lpstr>
      <vt:lpstr>MONTROSE_COUNTY_RE_1J</vt:lpstr>
      <vt:lpstr>MOUNTAIN_BOCES</vt:lpstr>
      <vt:lpstr>MOUNTAIN_VALLEY_RE_1</vt:lpstr>
      <vt:lpstr>NORTH_CONEJOS_RE_1J</vt:lpstr>
      <vt:lpstr>NORTH_PARK_R_1</vt:lpstr>
      <vt:lpstr>NORWOOD_R_2J</vt:lpstr>
      <vt:lpstr>DATA!OLE_LINK7</vt:lpstr>
      <vt:lpstr>OTIS_R_3</vt:lpstr>
      <vt:lpstr>OURAY_R_1</vt:lpstr>
      <vt:lpstr>PARK__ESTES_PARK__R_3</vt:lpstr>
      <vt:lpstr>PARK_COUNTY_RE_2</vt:lpstr>
      <vt:lpstr>PAWNEE_RE_12</vt:lpstr>
      <vt:lpstr>PEYTON_23_JT</vt:lpstr>
      <vt:lpstr>PLAINVIEW_RE_2</vt:lpstr>
      <vt:lpstr>PLATEAU_RE_5</vt:lpstr>
      <vt:lpstr>PLATEAU_VALLEY_50</vt:lpstr>
      <vt:lpstr>PLATTE_CANYON_1</vt:lpstr>
      <vt:lpstr>PLATTE_VALLEY_RE_3</vt:lpstr>
      <vt:lpstr>PLATTE_VALLEY_RE_7</vt:lpstr>
      <vt:lpstr>POUDRE_R_1</vt:lpstr>
      <vt:lpstr>PRAIRIE_RE_11</vt:lpstr>
      <vt:lpstr>PRIMERO_REORGANIZED_2</vt:lpstr>
      <vt:lpstr>'Blank Standard '!Print_Area</vt:lpstr>
      <vt:lpstr>Instructions!Print_Area</vt:lpstr>
      <vt:lpstr>Report!Print_Area</vt:lpstr>
      <vt:lpstr>'Standard 1'!Print_Area</vt:lpstr>
      <vt:lpstr>'Standard 2'!Print_Area</vt:lpstr>
      <vt:lpstr>'Standard 3'!Print_Area</vt:lpstr>
      <vt:lpstr>'Standard 4'!Print_Area</vt:lpstr>
      <vt:lpstr>'Standard 5'!Print_Area</vt:lpstr>
      <vt:lpstr>'Standard 6'!Print_Area</vt:lpstr>
      <vt:lpstr>'Standard 7 Scoring'!Print_Area</vt:lpstr>
      <vt:lpstr>'Standard 7 Selecting'!Print_Area</vt:lpstr>
      <vt:lpstr>PRITCHETT_RE_3</vt:lpstr>
      <vt:lpstr>PUEBLO_CITY_60</vt:lpstr>
      <vt:lpstr>PUEBLO_COUNTY_70</vt:lpstr>
      <vt:lpstr>RANGELY_RE_4</vt:lpstr>
      <vt:lpstr>RIDGWAY_R_2</vt:lpstr>
      <vt:lpstr>ROARING_FORK_RE_1</vt:lpstr>
      <vt:lpstr>ROCKY_FORD_R_2</vt:lpstr>
      <vt:lpstr>SALIDA_R_32</vt:lpstr>
      <vt:lpstr>SAN_JUAN_BOCES</vt:lpstr>
      <vt:lpstr>SANFORD_6J</vt:lpstr>
      <vt:lpstr>SANGRE_DE_CRISTO_RE_22J</vt:lpstr>
      <vt:lpstr>SARGENT_RE_33J</vt:lpstr>
      <vt:lpstr>Report!SchoolName</vt:lpstr>
      <vt:lpstr>SHERIDAN_2</vt:lpstr>
      <vt:lpstr>SIERRA_GRANDE_R_30</vt:lpstr>
      <vt:lpstr>SILVERTON_1</vt:lpstr>
      <vt:lpstr>SOUTH_CONEJOS_RE_10</vt:lpstr>
      <vt:lpstr>SOUTH_ROUTT_RE_3</vt:lpstr>
      <vt:lpstr>SPRINGFIELD_RE_4</vt:lpstr>
      <vt:lpstr>ST_VRAIN_VALLEY_RE_1J</vt:lpstr>
      <vt:lpstr>STEAMBOAT_SPRINGS_RE_2</vt:lpstr>
      <vt:lpstr>STRASBURG_31J</vt:lpstr>
      <vt:lpstr>STRATTON_R_4</vt:lpstr>
      <vt:lpstr>SUMMIT_RE_1</vt:lpstr>
      <vt:lpstr>SWINK_33</vt:lpstr>
      <vt:lpstr>TELLURIDE_R_1</vt:lpstr>
      <vt:lpstr>THOMPSON_R2_J</vt:lpstr>
      <vt:lpstr>TRINIDAD_1</vt:lpstr>
      <vt:lpstr>VALLEY_RE_1</vt:lpstr>
      <vt:lpstr>VILAS_RE_5</vt:lpstr>
      <vt:lpstr>WALSH_RE_1</vt:lpstr>
      <vt:lpstr>WELD_COUNTY_RE_1</vt:lpstr>
      <vt:lpstr>WELD_COUNTY_S_D_RE_8</vt:lpstr>
      <vt:lpstr>WELDON_VALLEY_RE_20_J</vt:lpstr>
      <vt:lpstr>WEST_END_RE_2</vt:lpstr>
      <vt:lpstr>WEST_GRAND_1_JT.</vt:lpstr>
      <vt:lpstr>WESTMINSTER_50</vt:lpstr>
      <vt:lpstr>WIDEFIELD_3</vt:lpstr>
      <vt:lpstr>WIGGINS_RE_50_J</vt:lpstr>
      <vt:lpstr>WILEY_RE_13_JT</vt:lpstr>
      <vt:lpstr>WINDSOR_RE_4</vt:lpstr>
      <vt:lpstr>WOODLAND_PARK_RE_2</vt:lpstr>
      <vt:lpstr>WOODLIN_R_104</vt:lpstr>
      <vt:lpstr>WRAY_RD_2</vt:lpstr>
      <vt:lpstr>YUMA_1</vt:lpstr>
    </vt:vector>
  </TitlesOfParts>
  <Company>Colorado DOE &amp; San Juan BOCES</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Keller_S@cde.state.co.us;Vance_C@cde.state.co.us</dc:creator>
  <cp:lastModifiedBy>Keller, Sed</cp:lastModifiedBy>
  <cp:lastPrinted>2013-07-15T20:36:39Z</cp:lastPrinted>
  <dcterms:created xsi:type="dcterms:W3CDTF">2012-01-09T01:51:21Z</dcterms:created>
  <dcterms:modified xsi:type="dcterms:W3CDTF">2014-08-15T18:29:00Z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0x0101000AD31AE6B2059F4385DE18C5B6647ACA</vt:lpwstr>
  </property>
</Properties>
</file>