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petitive State Grants\BOCES Grant Writing\FY2122 BGW\"/>
    </mc:Choice>
  </mc:AlternateContent>
  <xr:revisionPtr revIDLastSave="0" documentId="13_ncr:1_{24991B44-E363-49B3-8EC8-01743EE15483}" xr6:coauthVersionLast="47" xr6:coauthVersionMax="47" xr10:uidLastSave="{00000000-0000-0000-0000-000000000000}"/>
  <bookViews>
    <workbookView xWindow="-120" yWindow="-120" windowWidth="29040" windowHeight="15840" xr2:uid="{1F95DEB5-9349-424B-9F79-AC4DD7BA997C}"/>
  </bookViews>
  <sheets>
    <sheet name="A-SUMMARY FY22" sheetId="1" r:id="rId1"/>
  </sheets>
  <externalReferences>
    <externalReference r:id="rId2"/>
    <externalReference r:id="rId3"/>
  </externalReferences>
  <definedNames>
    <definedName name="_Order1" hidden="1">255</definedName>
    <definedName name="a">'[1]district disk'!#REF!</definedName>
    <definedName name="DISTRICT">#REF!</definedName>
    <definedName name="MILL">#REF!</definedName>
    <definedName name="milly">#REF!</definedName>
    <definedName name="MOUNTAIN">#REF!</definedName>
    <definedName name="OUTLAY">#REF!</definedName>
    <definedName name="_xlnm.Print_Area" localSheetId="0">'A-SUMMARY FY22'!$F$6:$AA$27</definedName>
    <definedName name="RURAL">#REF!</definedName>
    <definedName name="SUMMARY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0" i="1" l="1"/>
  <c r="Z30" i="1"/>
  <c r="S30" i="1"/>
  <c r="R30" i="1"/>
  <c r="J30" i="1"/>
  <c r="AA29" i="1"/>
  <c r="Z29" i="1"/>
  <c r="Y29" i="1"/>
  <c r="Y30" i="1" s="1"/>
  <c r="X29" i="1"/>
  <c r="X30" i="1" s="1"/>
  <c r="W29" i="1"/>
  <c r="W30" i="1" s="1"/>
  <c r="V29" i="1"/>
  <c r="V30" i="1" s="1"/>
  <c r="U29" i="1"/>
  <c r="U30" i="1" s="1"/>
  <c r="T29" i="1"/>
  <c r="T30" i="1" s="1"/>
  <c r="S29" i="1"/>
  <c r="R29" i="1"/>
  <c r="Q29" i="1"/>
  <c r="Q30" i="1" s="1"/>
  <c r="P29" i="1"/>
  <c r="P30" i="1" s="1"/>
  <c r="O29" i="1"/>
  <c r="O30" i="1" s="1"/>
  <c r="M29" i="1"/>
  <c r="M30" i="1" s="1"/>
  <c r="J29" i="1"/>
  <c r="I29" i="1"/>
  <c r="I30" i="1" s="1"/>
  <c r="G29" i="1"/>
  <c r="G30" i="1" s="1"/>
  <c r="F29" i="1"/>
  <c r="F30" i="1" s="1"/>
  <c r="AB27" i="1"/>
  <c r="D27" i="1"/>
  <c r="E27" i="1" s="1"/>
  <c r="AB26" i="1"/>
  <c r="E26" i="1"/>
  <c r="D26" i="1"/>
  <c r="AB25" i="1"/>
  <c r="D25" i="1"/>
  <c r="E25" i="1" s="1"/>
  <c r="AB24" i="1"/>
  <c r="D24" i="1"/>
  <c r="E24" i="1" s="1"/>
  <c r="AB23" i="1"/>
  <c r="D23" i="1"/>
  <c r="E23" i="1" s="1"/>
  <c r="AB22" i="1"/>
  <c r="D22" i="1"/>
  <c r="E22" i="1" s="1"/>
  <c r="AB21" i="1"/>
  <c r="D21" i="1"/>
  <c r="E21" i="1" s="1"/>
  <c r="AB20" i="1"/>
  <c r="D20" i="1"/>
  <c r="E20" i="1" s="1"/>
  <c r="D19" i="1"/>
  <c r="D18" i="1"/>
  <c r="K18" i="1" s="1"/>
  <c r="AB17" i="1"/>
  <c r="D17" i="1"/>
  <c r="E17" i="1" s="1"/>
  <c r="AB16" i="1"/>
  <c r="E16" i="1"/>
  <c r="D16" i="1"/>
  <c r="H15" i="1"/>
  <c r="H29" i="1" s="1"/>
  <c r="H30" i="1" s="1"/>
  <c r="D15" i="1"/>
  <c r="AB14" i="1"/>
  <c r="D14" i="1"/>
  <c r="E14" i="1" s="1"/>
  <c r="D13" i="1"/>
  <c r="L13" i="1" s="1"/>
  <c r="AB12" i="1"/>
  <c r="D12" i="1"/>
  <c r="D29" i="1" s="1"/>
  <c r="E15" i="1" l="1"/>
  <c r="N19" i="1"/>
  <c r="N29" i="1" s="1"/>
  <c r="N30" i="1" s="1"/>
  <c r="E13" i="1"/>
  <c r="AB13" i="1"/>
  <c r="L29" i="1"/>
  <c r="L30" i="1" s="1"/>
  <c r="AB18" i="1"/>
  <c r="K29" i="1"/>
  <c r="K30" i="1" s="1"/>
  <c r="E12" i="1"/>
  <c r="AB15" i="1"/>
  <c r="E18" i="1"/>
  <c r="E19" i="1" l="1"/>
  <c r="AB19" i="1"/>
</calcChain>
</file>

<file path=xl/sharedStrings.xml><?xml version="1.0" encoding="utf-8"?>
<sst xmlns="http://schemas.openxmlformats.org/spreadsheetml/2006/main" count="91" uniqueCount="89">
  <si>
    <t>SUMMARY OF BOCES GRANT WRITING ALLOCATIONS</t>
  </si>
  <si>
    <t>Coding:  Source Code 3000</t>
  </si>
  <si>
    <t>FY21-22</t>
  </si>
  <si>
    <t>Eligible Boards of Cooperative Services (BOCES) pursuant to section 22-2-122(3), C.R.S.</t>
  </si>
  <si>
    <t>Grant Code</t>
  </si>
  <si>
    <t>Appr Unit/Fund</t>
  </si>
  <si>
    <t>DC0062015</t>
  </si>
  <si>
    <t>DCAIVE070</t>
  </si>
  <si>
    <t>DCBFKE630</t>
  </si>
  <si>
    <t>DCBFW26C0/26R0</t>
  </si>
  <si>
    <t>DCCCUE890</t>
  </si>
  <si>
    <t>DCCFGE370</t>
  </si>
  <si>
    <t>DCGAW1680</t>
  </si>
  <si>
    <t>DCBFW26C0/15RS</t>
  </si>
  <si>
    <t>DCHAM15RS</t>
  </si>
  <si>
    <t>DCMFX3020</t>
  </si>
  <si>
    <t>DCMFZ3010</t>
  </si>
  <si>
    <t>DGADC0460</t>
  </si>
  <si>
    <t>DGAIV0070</t>
  </si>
  <si>
    <t>DGAIY1050</t>
  </si>
  <si>
    <t>DGARM0500</t>
  </si>
  <si>
    <t>DGBFK0630</t>
  </si>
  <si>
    <t>DGGAW0680</t>
  </si>
  <si>
    <t>DGHAP0490</t>
  </si>
  <si>
    <t>DGMFR1150</t>
  </si>
  <si>
    <t>DGMFY1090</t>
  </si>
  <si>
    <t>DGMGA1080</t>
  </si>
  <si>
    <t>DGMGB1070</t>
  </si>
  <si>
    <t>Appropriation Name</t>
  </si>
  <si>
    <t>School Bullying Prevent Fund</t>
  </si>
  <si>
    <t>School Transformation Grant Prog</t>
  </si>
  <si>
    <t>Expelled Students</t>
  </si>
  <si>
    <t>Early Literacy Competitve Grant Program</t>
  </si>
  <si>
    <t>Computer Science Education Grants</t>
  </si>
  <si>
    <t>Schl Counselor Corps Grnt Prog</t>
  </si>
  <si>
    <t>Office Of Dropout Prevent state</t>
  </si>
  <si>
    <t>Behavioral Health Professionals Match Grant</t>
  </si>
  <si>
    <t>HB19-1017 K-5 Social &amp; Emotional Health Program</t>
  </si>
  <si>
    <t>SB19-176 Concurrent Enroll Expansion Grant Program</t>
  </si>
  <si>
    <t>Career Development Success Program</t>
  </si>
  <si>
    <t>School Transformation Grant-GF</t>
  </si>
  <si>
    <t>School Leadership Pilot Program</t>
  </si>
  <si>
    <t>Advanced Placement Exam Fee Grant Program</t>
  </si>
  <si>
    <t>Office Of Dropout Prevent</t>
  </si>
  <si>
    <t>Adult Education &amp; Literacy Grant Program</t>
  </si>
  <si>
    <t>Ninth Grade Success Program</t>
  </si>
  <si>
    <t>HB19-1236 Workforce Diploma Pilot Program</t>
  </si>
  <si>
    <t>John W. Buckner Automatic Enrollment Grant Program</t>
  </si>
  <si>
    <t>SB19-204 Local Accountability System Grant Program</t>
  </si>
  <si>
    <t>BGW Encumbrance</t>
  </si>
  <si>
    <t>Count</t>
  </si>
  <si>
    <t>BOCES NUMBER</t>
  </si>
  <si>
    <t>Boces Name</t>
  </si>
  <si>
    <t>Vendor Code</t>
  </si>
  <si>
    <t>Centennial BOCES</t>
  </si>
  <si>
    <t>VC00000000013148</t>
  </si>
  <si>
    <t>Colorado River BOCES</t>
  </si>
  <si>
    <t>VC00000000188724</t>
  </si>
  <si>
    <t>East Central BOCES</t>
  </si>
  <si>
    <t>VC00000000061307</t>
  </si>
  <si>
    <t>Mount Evans BOCES</t>
  </si>
  <si>
    <t>VC00000000067129</t>
  </si>
  <si>
    <t>Mountain BOCES</t>
  </si>
  <si>
    <t>VC00000000061143</t>
  </si>
  <si>
    <t>Northeast Colorado BOCES</t>
  </si>
  <si>
    <t>VC00000000061045</t>
  </si>
  <si>
    <t>Northwest Colorado BOCES</t>
  </si>
  <si>
    <t>VC00000000060979</t>
  </si>
  <si>
    <t>Pikes Peak BOCES</t>
  </si>
  <si>
    <t>VC00000000061043</t>
  </si>
  <si>
    <t xml:space="preserve">Rio Blanco BOCES </t>
  </si>
  <si>
    <t>VC00000000061710</t>
  </si>
  <si>
    <t>San Juan BOCES</t>
  </si>
  <si>
    <t>VC00000000061152</t>
  </si>
  <si>
    <t>San Luis Valley BOCES</t>
  </si>
  <si>
    <t>VC00000000013077</t>
  </si>
  <si>
    <t>Santa Fe Trail BOCES</t>
  </si>
  <si>
    <t>VC00000000067892</t>
  </si>
  <si>
    <t>South Central BOCES</t>
  </si>
  <si>
    <t>VC00000000013240</t>
  </si>
  <si>
    <t>Southeastern BOCES</t>
  </si>
  <si>
    <t>VC00000000061062</t>
  </si>
  <si>
    <t>Uncompahgre BOCES</t>
  </si>
  <si>
    <t>VC00000000067093</t>
  </si>
  <si>
    <t>Ute Pass BOCES</t>
  </si>
  <si>
    <t>VC00000000022593</t>
  </si>
  <si>
    <t>Allocation By Grant</t>
  </si>
  <si>
    <t>CHECK</t>
  </si>
  <si>
    <t>Prepared by J.Austin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</si>
</sst>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2"/>
      <name val="Arial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40" fontId="0" fillId="0" borderId="0"/>
    <xf numFmtId="43" fontId="7" fillId="0" borderId="0" applyFont="0" applyFill="0" applyBorder="0" applyAlignment="0" applyProtection="0"/>
  </cellStyleXfs>
  <cellXfs count="37">
    <xf numFmtId="40" fontId="0" fillId="0" borderId="0" xfId="0"/>
    <xf numFmtId="40" fontId="1" fillId="0" borderId="0" xfId="0" applyFont="1"/>
    <xf numFmtId="40" fontId="2" fillId="0" borderId="0" xfId="0" applyFont="1"/>
    <xf numFmtId="0" fontId="3" fillId="0" borderId="0" xfId="0" applyNumberFormat="1" applyFont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2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40" fontId="2" fillId="0" borderId="0" xfId="0" applyFont="1" applyAlignment="1">
      <alignment horizontal="center" wrapText="1"/>
    </xf>
    <xf numFmtId="40" fontId="3" fillId="0" borderId="1" xfId="0" applyFont="1" applyBorder="1" applyAlignment="1">
      <alignment horizontal="center" wrapText="1"/>
    </xf>
    <xf numFmtId="40" fontId="2" fillId="0" borderId="2" xfId="0" applyFont="1" applyBorder="1" applyAlignment="1">
      <alignment horizontal="center" wrapText="1"/>
    </xf>
    <xf numFmtId="40" fontId="2" fillId="0" borderId="1" xfId="0" applyFont="1" applyBorder="1" applyAlignment="1">
      <alignment horizontal="center" wrapText="1"/>
    </xf>
    <xf numFmtId="0" fontId="4" fillId="0" borderId="1" xfId="0" quotePrefix="1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quotePrefix="1" applyNumberFormat="1" applyFont="1" applyBorder="1" applyAlignment="1">
      <alignment horizontal="center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1" xfId="0" applyNumberFormat="1" applyFont="1" applyBorder="1"/>
    <xf numFmtId="40" fontId="2" fillId="0" borderId="1" xfId="0" applyFont="1" applyBorder="1" applyAlignment="1">
      <alignment wrapText="1"/>
    </xf>
    <xf numFmtId="40" fontId="2" fillId="0" borderId="0" xfId="0" applyFont="1" applyAlignment="1">
      <alignment wrapText="1"/>
    </xf>
    <xf numFmtId="40" fontId="2" fillId="0" borderId="2" xfId="0" applyFont="1" applyBorder="1" applyAlignment="1">
      <alignment wrapText="1"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0" fontId="6" fillId="0" borderId="1" xfId="0" applyFont="1" applyBorder="1"/>
    <xf numFmtId="40" fontId="2" fillId="0" borderId="2" xfId="0" applyFont="1" applyBorder="1"/>
    <xf numFmtId="40" fontId="2" fillId="0" borderId="1" xfId="0" applyFont="1" applyBorder="1"/>
    <xf numFmtId="0" fontId="2" fillId="0" borderId="0" xfId="1" quotePrefix="1" applyNumberFormat="1" applyFont="1" applyBorder="1" applyAlignment="1">
      <alignment horizontal="left"/>
    </xf>
    <xf numFmtId="40" fontId="2" fillId="0" borderId="0" xfId="0" quotePrefix="1" applyFont="1" applyAlignment="1">
      <alignment horizontal="left"/>
    </xf>
    <xf numFmtId="40" fontId="6" fillId="0" borderId="0" xfId="0" applyFont="1"/>
    <xf numFmtId="40" fontId="8" fillId="2" borderId="0" xfId="0" applyFont="1" applyFill="1"/>
    <xf numFmtId="40" fontId="2" fillId="0" borderId="0" xfId="0" applyFont="1" applyAlignment="1">
      <alignment horizontal="left"/>
    </xf>
    <xf numFmtId="40" fontId="6" fillId="0" borderId="0" xfId="0" applyFont="1" applyAlignment="1">
      <alignment horizontal="right"/>
    </xf>
    <xf numFmtId="4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decolorado-my.sharepoint.com/PSFU/PSFARUNS/FY16%20Projections/All16Janu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%20FY22%20Grant%20Writing%20BOCES%20Calculation%20and%20Allocation%20workbook%20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UMMARY FY22"/>
      <sheetName val="B-FY22 Worksheet"/>
      <sheetName val="C-FY2022 Feb Supp Orig Data"/>
      <sheetName val="C-FY22 Feb Supp Data Transposed"/>
      <sheetName val="D - FY22 Proposed Allocation"/>
      <sheetName val="D-FY22 GAE Docs"/>
      <sheetName val="2022 BOCES Members"/>
      <sheetName val="VENDOR CODES"/>
      <sheetName val="Statute"/>
      <sheetName val="2015 Bullying CDE110"/>
      <sheetName val="E070 School Transf CD110"/>
      <sheetName val="Expelled E630 At-Risk CDE110"/>
      <sheetName val="26C0 Early Lit CD110"/>
      <sheetName val="E890 Comp Science CDE110"/>
      <sheetName val="E370 SCC CDE110"/>
      <sheetName val="1680 Drop Out Preven CDE110"/>
      <sheetName val="15RS Behav Health CD110"/>
      <sheetName val="26CO Early Lit CD110"/>
      <sheetName val="3010 Concurrent En CD110"/>
      <sheetName val="3020 Health Program CD110"/>
      <sheetName val="0460 Career Dev CD110"/>
      <sheetName val="0070 School Transf CD110"/>
      <sheetName val="1050 SChool Leader CDE110"/>
      <sheetName val="0500 Accel College Ap  CDE110"/>
      <sheetName val="0630 Expelled At-Risk CDE110"/>
      <sheetName val="0680 Improve Foster CDE110"/>
      <sheetName val="0490 Adult Ed CD110"/>
      <sheetName val="1150 Ninth Grade Success CD110"/>
      <sheetName val="1080 Auto Enrollment CD110"/>
      <sheetName val="1070 Local Accountability CD110"/>
      <sheetName val="1090 WDD CDE110"/>
    </sheetNames>
    <sheetDataSet>
      <sheetData sheetId="0"/>
      <sheetData sheetId="1">
        <row r="22">
          <cell r="D22">
            <v>36538.461538461539</v>
          </cell>
        </row>
        <row r="27">
          <cell r="D27">
            <v>7692.3076923076924</v>
          </cell>
        </row>
        <row r="40">
          <cell r="D40">
            <v>23076.923076923078</v>
          </cell>
        </row>
        <row r="53">
          <cell r="D53">
            <v>23076.923076923078</v>
          </cell>
        </row>
        <row r="63">
          <cell r="D63">
            <v>17307.692307692309</v>
          </cell>
        </row>
        <row r="72">
          <cell r="D72">
            <v>15384.615384615385</v>
          </cell>
        </row>
        <row r="87">
          <cell r="D87">
            <v>26923.076923076922</v>
          </cell>
        </row>
        <row r="100">
          <cell r="D100">
            <v>23076.923076923078</v>
          </cell>
        </row>
        <row r="113">
          <cell r="D113">
            <v>23076.923076923078</v>
          </cell>
        </row>
        <row r="121">
          <cell r="D121">
            <v>13461.538461538461</v>
          </cell>
        </row>
        <row r="124">
          <cell r="D124">
            <v>3846.1538461538462</v>
          </cell>
        </row>
        <row r="128">
          <cell r="D128">
            <v>5769.2307692307695</v>
          </cell>
        </row>
        <row r="134">
          <cell r="D134">
            <v>9615.3846153846152</v>
          </cell>
        </row>
        <row r="141">
          <cell r="D141">
            <v>11538.461538461539</v>
          </cell>
        </row>
        <row r="145">
          <cell r="D145">
            <v>5769.2307692307695</v>
          </cell>
        </row>
        <row r="148">
          <cell r="D148">
            <v>3846.1538461538462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E895-77E6-49B1-9B53-EDEAD0812498}">
  <dimension ref="A1:SMN36"/>
  <sheetViews>
    <sheetView showGridLines="0" tabSelected="1" zoomScale="90" zoomScaleNormal="90" workbookViewId="0">
      <pane xSplit="5" ySplit="11" topLeftCell="F12" activePane="bottomRight" state="frozen"/>
      <selection activeCell="D8" sqref="D8:AI8"/>
      <selection pane="topRight" activeCell="D8" sqref="D8:AI8"/>
      <selection pane="bottomLeft" activeCell="D8" sqref="D8:AI8"/>
      <selection pane="bottomRight" activeCell="F32" sqref="F32:F33"/>
    </sheetView>
  </sheetViews>
  <sheetFormatPr defaultColWidth="8.88671875" defaultRowHeight="15.75" x14ac:dyDescent="0.25"/>
  <cols>
    <col min="1" max="1" width="8.88671875" style="2" customWidth="1"/>
    <col min="2" max="2" width="21" style="2" bestFit="1" customWidth="1"/>
    <col min="3" max="3" width="17.21875" style="2" hidden="1" customWidth="1"/>
    <col min="4" max="4" width="11" style="2" customWidth="1"/>
    <col min="5" max="5" width="19" style="2" hidden="1" customWidth="1"/>
    <col min="6" max="27" width="13.77734375" style="2" customWidth="1"/>
    <col min="28" max="28" width="8.88671875" style="2" customWidth="1"/>
    <col min="29" max="16384" width="8.88671875" style="2"/>
  </cols>
  <sheetData>
    <row r="1" spans="1:13196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"/>
      <c r="W1" s="1"/>
      <c r="X1" s="1"/>
      <c r="Y1" s="1"/>
      <c r="Z1" s="1"/>
      <c r="AA1" s="1"/>
    </row>
    <row r="2" spans="1:13196" ht="2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</row>
    <row r="3" spans="1:13196" ht="21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</row>
    <row r="4" spans="1:13196" ht="21" x14ac:dyDescent="0.3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</row>
    <row r="5" spans="1:13196" ht="2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</row>
    <row r="6" spans="1:13196" s="6" customFormat="1" x14ac:dyDescent="0.25">
      <c r="A6" s="3"/>
      <c r="B6" s="3"/>
      <c r="C6" s="3"/>
      <c r="D6" s="4" t="s">
        <v>4</v>
      </c>
      <c r="E6" s="4"/>
      <c r="F6" s="4">
        <v>3232</v>
      </c>
      <c r="G6" s="4">
        <v>3227</v>
      </c>
      <c r="H6" s="4">
        <v>3242</v>
      </c>
      <c r="I6" s="4">
        <v>3246</v>
      </c>
      <c r="J6" s="4">
        <v>3239</v>
      </c>
      <c r="K6" s="4">
        <v>3192</v>
      </c>
      <c r="L6" s="4">
        <v>3231</v>
      </c>
      <c r="M6" s="4">
        <v>3246</v>
      </c>
      <c r="N6" s="4">
        <v>3218</v>
      </c>
      <c r="O6" s="4">
        <v>3254</v>
      </c>
      <c r="P6" s="4">
        <v>3010</v>
      </c>
      <c r="Q6" s="4">
        <v>3237</v>
      </c>
      <c r="R6" s="4">
        <v>3227</v>
      </c>
      <c r="S6" s="4">
        <v>3274</v>
      </c>
      <c r="T6" s="4">
        <v>3270</v>
      </c>
      <c r="U6" s="4">
        <v>3242</v>
      </c>
      <c r="V6" s="4">
        <v>3248</v>
      </c>
      <c r="W6" s="4">
        <v>3215</v>
      </c>
      <c r="X6" s="4">
        <v>3251</v>
      </c>
      <c r="Y6" s="4">
        <v>3255</v>
      </c>
      <c r="Z6" s="4">
        <v>3256</v>
      </c>
      <c r="AA6" s="4">
        <v>3257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5"/>
    </row>
    <row r="7" spans="1:13196" s="10" customFormat="1" ht="31.5" x14ac:dyDescent="0.25">
      <c r="A7" s="7"/>
      <c r="B7" s="7"/>
      <c r="C7" s="7"/>
      <c r="D7" s="8" t="s">
        <v>5</v>
      </c>
      <c r="E7" s="8"/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8" t="s">
        <v>19</v>
      </c>
      <c r="T7" s="8" t="s">
        <v>20</v>
      </c>
      <c r="U7" s="8" t="s">
        <v>21</v>
      </c>
      <c r="V7" s="8" t="s">
        <v>22</v>
      </c>
      <c r="W7" s="8" t="s">
        <v>23</v>
      </c>
      <c r="X7" s="8" t="s">
        <v>24</v>
      </c>
      <c r="Y7" s="8" t="s">
        <v>25</v>
      </c>
      <c r="Z7" s="8" t="s">
        <v>26</v>
      </c>
      <c r="AA7" s="8" t="s">
        <v>27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9"/>
    </row>
    <row r="8" spans="1:13196" s="10" customFormat="1" ht="63" x14ac:dyDescent="0.25">
      <c r="A8" s="7"/>
      <c r="B8" s="7"/>
      <c r="C8" s="7"/>
      <c r="D8" s="8" t="s">
        <v>28</v>
      </c>
      <c r="E8" s="8"/>
      <c r="F8" s="8" t="s">
        <v>29</v>
      </c>
      <c r="G8" s="8" t="s">
        <v>30</v>
      </c>
      <c r="H8" s="8" t="s">
        <v>31</v>
      </c>
      <c r="I8" s="8" t="s">
        <v>32</v>
      </c>
      <c r="J8" s="8" t="s">
        <v>33</v>
      </c>
      <c r="K8" s="8" t="s">
        <v>34</v>
      </c>
      <c r="L8" s="8" t="s">
        <v>35</v>
      </c>
      <c r="M8" s="8" t="s">
        <v>32</v>
      </c>
      <c r="N8" s="8" t="s">
        <v>36</v>
      </c>
      <c r="O8" s="8" t="s">
        <v>37</v>
      </c>
      <c r="P8" s="8" t="s">
        <v>38</v>
      </c>
      <c r="Q8" s="8" t="s">
        <v>39</v>
      </c>
      <c r="R8" s="8" t="s">
        <v>40</v>
      </c>
      <c r="S8" s="8" t="s">
        <v>41</v>
      </c>
      <c r="T8" s="8" t="s">
        <v>42</v>
      </c>
      <c r="U8" s="8" t="s">
        <v>31</v>
      </c>
      <c r="V8" s="8" t="s">
        <v>43</v>
      </c>
      <c r="W8" s="8" t="s">
        <v>44</v>
      </c>
      <c r="X8" s="8" t="s">
        <v>45</v>
      </c>
      <c r="Y8" s="8" t="s">
        <v>46</v>
      </c>
      <c r="Z8" s="8" t="s">
        <v>47</v>
      </c>
      <c r="AA8" s="8" t="s">
        <v>48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9"/>
    </row>
    <row r="9" spans="1:13196" s="10" customFormat="1" ht="15.75" customHeight="1" x14ac:dyDescent="0.25">
      <c r="A9" s="7"/>
      <c r="B9" s="7"/>
      <c r="C9" s="7"/>
      <c r="D9" s="8" t="s">
        <v>49</v>
      </c>
      <c r="E9" s="8"/>
      <c r="F9" s="8">
        <v>7517.14</v>
      </c>
      <c r="G9" s="8">
        <v>7535.09</v>
      </c>
      <c r="H9" s="8">
        <v>13924.58</v>
      </c>
      <c r="I9" s="8">
        <v>7971.9283839999998</v>
      </c>
      <c r="J9" s="8">
        <v>2073.4499999999998</v>
      </c>
      <c r="K9" s="8">
        <v>45102.85</v>
      </c>
      <c r="L9" s="8">
        <v>7540.02</v>
      </c>
      <c r="M9" s="8">
        <v>20217.351616</v>
      </c>
      <c r="N9" s="8">
        <v>56183.23</v>
      </c>
      <c r="O9" s="8">
        <v>9396.43</v>
      </c>
      <c r="P9" s="8">
        <v>5551.02</v>
      </c>
      <c r="Q9" s="8">
        <v>16988.740000000002</v>
      </c>
      <c r="R9" s="8">
        <v>9137.92</v>
      </c>
      <c r="S9" s="8">
        <v>2825</v>
      </c>
      <c r="T9" s="8">
        <v>2110.29</v>
      </c>
      <c r="U9" s="8">
        <v>21757.64</v>
      </c>
      <c r="V9" s="8">
        <v>3918.19</v>
      </c>
      <c r="W9" s="8">
        <v>3648.6</v>
      </c>
      <c r="X9" s="8">
        <v>3006.86</v>
      </c>
      <c r="Y9" s="8">
        <v>797.65</v>
      </c>
      <c r="Z9" s="8">
        <v>939.64</v>
      </c>
      <c r="AA9" s="8">
        <v>1856.38</v>
      </c>
      <c r="AB9" s="7" t="s">
        <v>50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9"/>
    </row>
    <row r="10" spans="1:13196" s="16" customFormat="1" hidden="1" x14ac:dyDescent="0.25">
      <c r="A10" s="34"/>
      <c r="B10" s="35"/>
      <c r="C10" s="36"/>
      <c r="D10" s="11"/>
      <c r="E10" s="11"/>
      <c r="F10" s="11"/>
      <c r="G10" s="11"/>
      <c r="H10" s="12"/>
      <c r="I10" s="12"/>
      <c r="J10" s="11"/>
      <c r="K10" s="13"/>
      <c r="L10" s="13"/>
      <c r="M10" s="13"/>
      <c r="N10" s="13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5"/>
    </row>
    <row r="11" spans="1:13196" s="17" customFormat="1" ht="31.5" x14ac:dyDescent="0.25">
      <c r="A11" s="8" t="s">
        <v>51</v>
      </c>
      <c r="B11" s="8" t="s">
        <v>52</v>
      </c>
      <c r="C11" s="8" t="s">
        <v>53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9"/>
    </row>
    <row r="12" spans="1:13196" s="24" customFormat="1" x14ac:dyDescent="0.25">
      <c r="A12" s="20">
        <v>9035</v>
      </c>
      <c r="B12" s="21" t="s">
        <v>54</v>
      </c>
      <c r="C12" s="21" t="s">
        <v>55</v>
      </c>
      <c r="D12" s="22">
        <f>'[2]B-FY22 Worksheet'!D40</f>
        <v>23076.923076923078</v>
      </c>
      <c r="E12" s="22">
        <f>SUM(F12:AA12)-D12</f>
        <v>-3.0769230797886848E-3</v>
      </c>
      <c r="F12" s="22"/>
      <c r="G12" s="22">
        <v>522.49</v>
      </c>
      <c r="H12" s="22"/>
      <c r="I12" s="22"/>
      <c r="J12" s="22"/>
      <c r="K12" s="22"/>
      <c r="L12" s="22"/>
      <c r="M12" s="22">
        <v>20217.349999999999</v>
      </c>
      <c r="N12" s="22">
        <v>2337.08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">
        <f>COUNT(F12:AA12)</f>
        <v>3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3"/>
    </row>
    <row r="13" spans="1:13196" s="24" customFormat="1" x14ac:dyDescent="0.25">
      <c r="A13" s="20">
        <v>9175</v>
      </c>
      <c r="B13" s="21" t="s">
        <v>56</v>
      </c>
      <c r="C13" s="21" t="s">
        <v>57</v>
      </c>
      <c r="D13" s="22">
        <f>'[2]B-FY22 Worksheet'!D148</f>
        <v>3846.1538461538462</v>
      </c>
      <c r="E13" s="22">
        <f t="shared" ref="E13:E27" si="0">SUM(F13:AA13)-D13</f>
        <v>0</v>
      </c>
      <c r="F13" s="22"/>
      <c r="G13" s="22"/>
      <c r="H13" s="22"/>
      <c r="I13" s="22"/>
      <c r="J13" s="22"/>
      <c r="K13" s="22"/>
      <c r="L13" s="22">
        <f>D13</f>
        <v>3846.1538461538462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">
        <f t="shared" ref="AB13:AB26" si="1">COUNT(F13:AA13)</f>
        <v>1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3"/>
    </row>
    <row r="14" spans="1:13196" s="24" customFormat="1" x14ac:dyDescent="0.25">
      <c r="A14" s="20">
        <v>9025</v>
      </c>
      <c r="B14" s="21" t="s">
        <v>58</v>
      </c>
      <c r="C14" s="21" t="s">
        <v>59</v>
      </c>
      <c r="D14" s="22">
        <f>'[2]B-FY22 Worksheet'!D22</f>
        <v>36538.461538461539</v>
      </c>
      <c r="E14" s="22">
        <f t="shared" si="0"/>
        <v>-1.5384615398943424E-3</v>
      </c>
      <c r="F14" s="22"/>
      <c r="G14" s="22"/>
      <c r="H14" s="22"/>
      <c r="I14" s="22"/>
      <c r="J14" s="22"/>
      <c r="K14" s="22"/>
      <c r="L14" s="22"/>
      <c r="M14" s="22"/>
      <c r="N14" s="22">
        <v>26335.119999999999</v>
      </c>
      <c r="O14" s="22"/>
      <c r="P14" s="22"/>
      <c r="Q14" s="22">
        <v>1065.42</v>
      </c>
      <c r="R14" s="22">
        <v>9137.92</v>
      </c>
      <c r="S14" s="22"/>
      <c r="T14" s="22"/>
      <c r="U14" s="22"/>
      <c r="V14" s="22"/>
      <c r="W14" s="22"/>
      <c r="X14" s="22"/>
      <c r="Y14" s="22"/>
      <c r="Z14" s="22"/>
      <c r="AA14" s="22"/>
      <c r="AB14" s="2">
        <f t="shared" si="1"/>
        <v>3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3"/>
    </row>
    <row r="15" spans="1:13196" s="24" customFormat="1" x14ac:dyDescent="0.25">
      <c r="A15" s="20">
        <v>9140</v>
      </c>
      <c r="B15" s="21" t="s">
        <v>60</v>
      </c>
      <c r="C15" s="21" t="s">
        <v>61</v>
      </c>
      <c r="D15" s="22">
        <f>'[2]B-FY22 Worksheet'!D128</f>
        <v>5769.2307692307695</v>
      </c>
      <c r="E15" s="22">
        <f t="shared" si="0"/>
        <v>0</v>
      </c>
      <c r="F15" s="22"/>
      <c r="G15" s="22"/>
      <c r="H15" s="22">
        <f>D15</f>
        <v>5769.2307692307695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">
        <f t="shared" si="1"/>
        <v>1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3"/>
    </row>
    <row r="16" spans="1:13196" s="24" customFormat="1" x14ac:dyDescent="0.25">
      <c r="A16" s="20">
        <v>9030</v>
      </c>
      <c r="B16" s="21" t="s">
        <v>62</v>
      </c>
      <c r="C16" s="21" t="s">
        <v>63</v>
      </c>
      <c r="D16" s="22">
        <f>'[2]B-FY22 Worksheet'!D27</f>
        <v>7692.3076923076924</v>
      </c>
      <c r="E16" s="22">
        <f t="shared" si="0"/>
        <v>2.3076923080225242E-3</v>
      </c>
      <c r="F16" s="22">
        <v>7517.14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9.3699999999999992</v>
      </c>
      <c r="R16" s="22"/>
      <c r="S16" s="22"/>
      <c r="T16" s="22"/>
      <c r="U16" s="22"/>
      <c r="V16" s="22"/>
      <c r="W16" s="22"/>
      <c r="X16" s="22"/>
      <c r="Y16" s="22">
        <v>56.12</v>
      </c>
      <c r="Z16" s="22">
        <v>109.68</v>
      </c>
      <c r="AA16" s="22"/>
      <c r="AB16" s="2">
        <f t="shared" si="1"/>
        <v>4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3"/>
    </row>
    <row r="17" spans="1:3212" s="24" customFormat="1" x14ac:dyDescent="0.25">
      <c r="A17" s="20">
        <v>9040</v>
      </c>
      <c r="B17" s="21" t="s">
        <v>64</v>
      </c>
      <c r="C17" s="21" t="s">
        <v>65</v>
      </c>
      <c r="D17" s="22">
        <f>'[2]B-FY22 Worksheet'!D53</f>
        <v>23076.923076923078</v>
      </c>
      <c r="E17" s="22">
        <f t="shared" si="0"/>
        <v>-3.0769230797886848E-3</v>
      </c>
      <c r="F17" s="22"/>
      <c r="G17" s="22"/>
      <c r="H17" s="22"/>
      <c r="I17" s="22"/>
      <c r="J17" s="22"/>
      <c r="K17" s="22">
        <v>16421.46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>
        <v>3648.6</v>
      </c>
      <c r="X17" s="22">
        <v>3006.86</v>
      </c>
      <c r="Y17" s="22"/>
      <c r="Z17" s="22"/>
      <c r="AA17" s="22"/>
      <c r="AB17" s="2">
        <f t="shared" si="1"/>
        <v>3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3"/>
    </row>
    <row r="18" spans="1:3212" s="24" customFormat="1" x14ac:dyDescent="0.25">
      <c r="A18" s="20">
        <v>9095</v>
      </c>
      <c r="B18" s="21" t="s">
        <v>66</v>
      </c>
      <c r="C18" s="21" t="s">
        <v>67</v>
      </c>
      <c r="D18" s="22">
        <f>'[2]B-FY22 Worksheet'!D121</f>
        <v>13461.538461538461</v>
      </c>
      <c r="E18" s="22">
        <f t="shared" si="0"/>
        <v>0</v>
      </c>
      <c r="F18" s="22"/>
      <c r="G18" s="22"/>
      <c r="H18" s="22"/>
      <c r="I18" s="22"/>
      <c r="J18" s="22"/>
      <c r="K18" s="22">
        <f>D18</f>
        <v>13461.538461538461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">
        <f t="shared" si="1"/>
        <v>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3"/>
    </row>
    <row r="19" spans="1:3212" s="24" customFormat="1" x14ac:dyDescent="0.25">
      <c r="A19" s="20">
        <v>9045</v>
      </c>
      <c r="B19" s="21" t="s">
        <v>68</v>
      </c>
      <c r="C19" s="21" t="s">
        <v>69</v>
      </c>
      <c r="D19" s="22">
        <f>'[2]B-FY22 Worksheet'!D63</f>
        <v>17307.692307692309</v>
      </c>
      <c r="E19" s="22">
        <f t="shared" si="0"/>
        <v>0</v>
      </c>
      <c r="F19" s="22"/>
      <c r="G19" s="22"/>
      <c r="H19" s="22"/>
      <c r="I19" s="22"/>
      <c r="J19" s="22"/>
      <c r="K19" s="22"/>
      <c r="L19" s="22"/>
      <c r="M19" s="22"/>
      <c r="N19" s="22">
        <f>D19</f>
        <v>17307.692307692309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">
        <f t="shared" si="1"/>
        <v>1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3"/>
    </row>
    <row r="20" spans="1:3212" s="24" customFormat="1" x14ac:dyDescent="0.25">
      <c r="A20" s="20">
        <v>9125</v>
      </c>
      <c r="B20" s="21" t="s">
        <v>70</v>
      </c>
      <c r="C20" s="21" t="s">
        <v>71</v>
      </c>
      <c r="D20" s="22">
        <f>'[2]B-FY22 Worksheet'!D124</f>
        <v>3846.1538461538462</v>
      </c>
      <c r="E20" s="22">
        <f t="shared" si="0"/>
        <v>-3.8461538465526246E-3</v>
      </c>
      <c r="F20" s="22"/>
      <c r="G20" s="22">
        <v>1243.3699999999999</v>
      </c>
      <c r="H20" s="22"/>
      <c r="I20" s="22"/>
      <c r="J20" s="22">
        <v>2073.4499999999998</v>
      </c>
      <c r="K20" s="22"/>
      <c r="L20" s="22"/>
      <c r="M20" s="22"/>
      <c r="N20" s="22"/>
      <c r="O20" s="22"/>
      <c r="P20" s="22"/>
      <c r="Q20" s="22">
        <v>529.33000000000004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">
        <f t="shared" si="1"/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3"/>
    </row>
    <row r="21" spans="1:3212" s="24" customFormat="1" x14ac:dyDescent="0.25">
      <c r="A21" s="20">
        <v>9050</v>
      </c>
      <c r="B21" s="21" t="s">
        <v>72</v>
      </c>
      <c r="C21" s="21" t="s">
        <v>73</v>
      </c>
      <c r="D21" s="22">
        <f>'[2]B-FY22 Worksheet'!D72</f>
        <v>15384.615384615385</v>
      </c>
      <c r="E21" s="22">
        <f t="shared" si="0"/>
        <v>4.6153846160450485E-3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>
        <v>5551.02</v>
      </c>
      <c r="Q21" s="22">
        <v>8431.58</v>
      </c>
      <c r="R21" s="22"/>
      <c r="S21" s="22"/>
      <c r="T21" s="22">
        <v>1402.02</v>
      </c>
      <c r="U21" s="22"/>
      <c r="V21" s="22"/>
      <c r="W21" s="22"/>
      <c r="X21" s="22"/>
      <c r="Y21" s="22"/>
      <c r="Z21" s="22"/>
      <c r="AA21" s="22"/>
      <c r="AB21" s="2">
        <f t="shared" si="1"/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3"/>
    </row>
    <row r="22" spans="1:3212" s="24" customFormat="1" x14ac:dyDescent="0.25">
      <c r="A22" s="20">
        <v>9055</v>
      </c>
      <c r="B22" s="21" t="s">
        <v>74</v>
      </c>
      <c r="C22" s="21" t="s">
        <v>75</v>
      </c>
      <c r="D22" s="22">
        <f>'[2]B-FY22 Worksheet'!D87</f>
        <v>26923.076923076922</v>
      </c>
      <c r="E22" s="22">
        <f t="shared" si="0"/>
        <v>3.076923076150706E-3</v>
      </c>
      <c r="F22" s="22"/>
      <c r="G22" s="22"/>
      <c r="H22" s="22">
        <v>8155.35</v>
      </c>
      <c r="I22" s="22"/>
      <c r="J22" s="22"/>
      <c r="K22" s="22">
        <v>8564.39</v>
      </c>
      <c r="L22" s="22"/>
      <c r="M22" s="22"/>
      <c r="N22" s="22">
        <v>10203.34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">
        <f t="shared" si="1"/>
        <v>3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3"/>
    </row>
    <row r="23" spans="1:3212" s="24" customFormat="1" x14ac:dyDescent="0.25">
      <c r="A23" s="20">
        <v>9150</v>
      </c>
      <c r="B23" s="21" t="s">
        <v>76</v>
      </c>
      <c r="C23" s="21" t="s">
        <v>77</v>
      </c>
      <c r="D23" s="22">
        <f>'[2]B-FY22 Worksheet'!D141</f>
        <v>11538.461538461539</v>
      </c>
      <c r="E23" s="22">
        <f t="shared" si="0"/>
        <v>-1.538461538075353E-3</v>
      </c>
      <c r="F23" s="22"/>
      <c r="G23" s="22"/>
      <c r="H23" s="22"/>
      <c r="I23" s="22">
        <v>7971.93</v>
      </c>
      <c r="J23" s="22"/>
      <c r="K23" s="22"/>
      <c r="L23" s="22"/>
      <c r="M23" s="22"/>
      <c r="N23" s="22"/>
      <c r="O23" s="22"/>
      <c r="P23" s="22"/>
      <c r="Q23" s="22"/>
      <c r="R23" s="22"/>
      <c r="S23" s="22">
        <v>2825</v>
      </c>
      <c r="T23" s="22"/>
      <c r="U23" s="22"/>
      <c r="V23" s="22"/>
      <c r="W23" s="22"/>
      <c r="X23" s="22"/>
      <c r="Y23" s="22">
        <v>741.53</v>
      </c>
      <c r="Z23" s="22"/>
      <c r="AA23" s="22"/>
      <c r="AB23" s="2">
        <f t="shared" si="1"/>
        <v>3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3"/>
    </row>
    <row r="24" spans="1:3212" s="24" customFormat="1" x14ac:dyDescent="0.25">
      <c r="A24" s="20">
        <v>9060</v>
      </c>
      <c r="B24" s="21" t="s">
        <v>78</v>
      </c>
      <c r="C24" s="21" t="s">
        <v>79</v>
      </c>
      <c r="D24" s="22">
        <f>'[2]B-FY22 Worksheet'!D100</f>
        <v>23076.923076923078</v>
      </c>
      <c r="E24" s="22">
        <f t="shared" si="0"/>
        <v>-3.0769230797886848E-3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>
        <v>708.27</v>
      </c>
      <c r="U24" s="22">
        <v>21757.64</v>
      </c>
      <c r="V24" s="22"/>
      <c r="W24" s="22"/>
      <c r="X24" s="22"/>
      <c r="Y24" s="22"/>
      <c r="Z24" s="22">
        <v>611.01</v>
      </c>
      <c r="AA24" s="22"/>
      <c r="AB24" s="2">
        <f t="shared" si="1"/>
        <v>3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3"/>
    </row>
    <row r="25" spans="1:3212" s="24" customFormat="1" x14ac:dyDescent="0.25">
      <c r="A25" s="20">
        <v>9075</v>
      </c>
      <c r="B25" s="21" t="s">
        <v>80</v>
      </c>
      <c r="C25" s="21" t="s">
        <v>81</v>
      </c>
      <c r="D25" s="22">
        <f>'[2]B-FY22 Worksheet'!D113</f>
        <v>23076.923076923078</v>
      </c>
      <c r="E25" s="22">
        <f t="shared" si="0"/>
        <v>1.6923076920647873E-2</v>
      </c>
      <c r="F25" s="22"/>
      <c r="G25" s="22">
        <v>1856.38</v>
      </c>
      <c r="H25" s="22"/>
      <c r="I25" s="22"/>
      <c r="J25" s="22"/>
      <c r="K25" s="22">
        <v>6655.46</v>
      </c>
      <c r="L25" s="22">
        <v>3693.87</v>
      </c>
      <c r="M25" s="22"/>
      <c r="N25" s="22"/>
      <c r="O25" s="22"/>
      <c r="P25" s="22"/>
      <c r="Q25" s="22">
        <v>6953.04</v>
      </c>
      <c r="R25" s="22"/>
      <c r="S25" s="22"/>
      <c r="T25" s="22"/>
      <c r="U25" s="22"/>
      <c r="V25" s="22">
        <v>3918.19</v>
      </c>
      <c r="W25" s="22"/>
      <c r="X25" s="22"/>
      <c r="Y25" s="22"/>
      <c r="Z25" s="22"/>
      <c r="AA25" s="22"/>
      <c r="AB25" s="2">
        <f t="shared" si="1"/>
        <v>5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3"/>
    </row>
    <row r="26" spans="1:3212" s="24" customFormat="1" x14ac:dyDescent="0.25">
      <c r="A26" s="20">
        <v>9145</v>
      </c>
      <c r="B26" s="21" t="s">
        <v>82</v>
      </c>
      <c r="C26" s="21" t="s">
        <v>83</v>
      </c>
      <c r="D26" s="22">
        <f>'[2]B-FY22 Worksheet'!D134</f>
        <v>9615.3846153846152</v>
      </c>
      <c r="E26" s="22">
        <f t="shared" si="0"/>
        <v>-4.6153846142260591E-3</v>
      </c>
      <c r="F26" s="22"/>
      <c r="G26" s="22"/>
      <c r="H26" s="22"/>
      <c r="I26" s="22"/>
      <c r="J26" s="22"/>
      <c r="K26" s="22"/>
      <c r="L26" s="22"/>
      <c r="M26" s="22"/>
      <c r="N26" s="22"/>
      <c r="O26" s="22">
        <v>9396.43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>
        <v>218.95</v>
      </c>
      <c r="AA26" s="22"/>
      <c r="AB26" s="2">
        <f t="shared" si="1"/>
        <v>2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3"/>
    </row>
    <row r="27" spans="1:3212" s="24" customFormat="1" x14ac:dyDescent="0.25">
      <c r="A27" s="20">
        <v>9165</v>
      </c>
      <c r="B27" s="21" t="s">
        <v>84</v>
      </c>
      <c r="C27" s="21" t="s">
        <v>85</v>
      </c>
      <c r="D27" s="22">
        <f>'[2]B-FY22 Worksheet'!D145</f>
        <v>5769.2307692307695</v>
      </c>
      <c r="E27" s="22">
        <f t="shared" si="0"/>
        <v>-7.6923076994717121E-4</v>
      </c>
      <c r="F27" s="22"/>
      <c r="G27" s="22">
        <v>3912.85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>
        <v>1856.38</v>
      </c>
      <c r="AB27" s="2">
        <f>COUNT(F27:AA27)</f>
        <v>2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3"/>
    </row>
    <row r="29" spans="1:3212" hidden="1" x14ac:dyDescent="0.25">
      <c r="A29" s="25"/>
      <c r="B29" s="25"/>
      <c r="C29" s="26" t="s">
        <v>86</v>
      </c>
      <c r="D29" s="27">
        <f>SUM(D12:D27)</f>
        <v>250000.00000000003</v>
      </c>
      <c r="E29" s="27"/>
      <c r="F29" s="28">
        <f t="shared" ref="F29:AA29" si="2">SUM(F12:F27)</f>
        <v>7517.14</v>
      </c>
      <c r="G29" s="28">
        <f t="shared" si="2"/>
        <v>7535.09</v>
      </c>
      <c r="H29" s="28">
        <f t="shared" si="2"/>
        <v>13924.58076923077</v>
      </c>
      <c r="I29" s="28">
        <f t="shared" si="2"/>
        <v>7971.93</v>
      </c>
      <c r="J29" s="28">
        <f t="shared" si="2"/>
        <v>2073.4499999999998</v>
      </c>
      <c r="K29" s="28">
        <f t="shared" si="2"/>
        <v>45102.848461538459</v>
      </c>
      <c r="L29" s="28">
        <f t="shared" si="2"/>
        <v>7540.0238461538465</v>
      </c>
      <c r="M29" s="28">
        <f t="shared" si="2"/>
        <v>20217.349999999999</v>
      </c>
      <c r="N29" s="28">
        <f t="shared" si="2"/>
        <v>56183.232307692306</v>
      </c>
      <c r="O29" s="28">
        <f t="shared" si="2"/>
        <v>9396.43</v>
      </c>
      <c r="P29" s="28">
        <f t="shared" si="2"/>
        <v>5551.02</v>
      </c>
      <c r="Q29" s="28">
        <f t="shared" si="2"/>
        <v>16988.740000000002</v>
      </c>
      <c r="R29" s="28">
        <f t="shared" si="2"/>
        <v>9137.92</v>
      </c>
      <c r="S29" s="28">
        <f t="shared" si="2"/>
        <v>2825</v>
      </c>
      <c r="T29" s="28">
        <f t="shared" si="2"/>
        <v>2110.29</v>
      </c>
      <c r="U29" s="28">
        <f t="shared" si="2"/>
        <v>21757.64</v>
      </c>
      <c r="V29" s="28">
        <f t="shared" si="2"/>
        <v>3918.19</v>
      </c>
      <c r="W29" s="28">
        <f t="shared" si="2"/>
        <v>3648.6</v>
      </c>
      <c r="X29" s="28">
        <f t="shared" si="2"/>
        <v>3006.86</v>
      </c>
      <c r="Y29" s="28">
        <f t="shared" si="2"/>
        <v>797.65</v>
      </c>
      <c r="Z29" s="28">
        <f t="shared" si="2"/>
        <v>939.6400000000001</v>
      </c>
      <c r="AA29" s="28">
        <f t="shared" si="2"/>
        <v>1856.38</v>
      </c>
    </row>
    <row r="30" spans="1:3212" hidden="1" x14ac:dyDescent="0.25">
      <c r="A30" s="29"/>
      <c r="B30" s="29"/>
      <c r="C30" s="29" t="s">
        <v>87</v>
      </c>
      <c r="D30" s="30"/>
      <c r="E30" s="30"/>
      <c r="F30" s="27">
        <f t="shared" ref="F30:AA30" si="3">F9-F29</f>
        <v>0</v>
      </c>
      <c r="G30" s="27">
        <f t="shared" si="3"/>
        <v>0</v>
      </c>
      <c r="H30" s="27">
        <f t="shared" si="3"/>
        <v>-7.6923076994717121E-4</v>
      </c>
      <c r="I30" s="27">
        <f t="shared" si="3"/>
        <v>-1.6160000004674657E-3</v>
      </c>
      <c r="J30" s="27">
        <f t="shared" si="3"/>
        <v>0</v>
      </c>
      <c r="K30" s="27">
        <f t="shared" si="3"/>
        <v>1.5384615398943424E-3</v>
      </c>
      <c r="L30" s="27">
        <f t="shared" si="3"/>
        <v>-3.8461538460978772E-3</v>
      </c>
      <c r="M30" s="27">
        <f t="shared" si="3"/>
        <v>1.6160000013769604E-3</v>
      </c>
      <c r="N30" s="27">
        <f t="shared" si="3"/>
        <v>-2.307692302565556E-3</v>
      </c>
      <c r="O30" s="27">
        <f t="shared" si="3"/>
        <v>0</v>
      </c>
      <c r="P30" s="27">
        <f t="shared" si="3"/>
        <v>0</v>
      </c>
      <c r="Q30" s="27">
        <f t="shared" si="3"/>
        <v>0</v>
      </c>
      <c r="R30" s="27">
        <f t="shared" si="3"/>
        <v>0</v>
      </c>
      <c r="S30" s="27">
        <f t="shared" si="3"/>
        <v>0</v>
      </c>
      <c r="T30" s="27">
        <f t="shared" si="3"/>
        <v>0</v>
      </c>
      <c r="U30" s="27">
        <f t="shared" si="3"/>
        <v>0</v>
      </c>
      <c r="V30" s="27">
        <f t="shared" si="3"/>
        <v>0</v>
      </c>
      <c r="W30" s="27">
        <f t="shared" si="3"/>
        <v>0</v>
      </c>
      <c r="X30" s="27">
        <f t="shared" si="3"/>
        <v>0</v>
      </c>
      <c r="Y30" s="27">
        <f t="shared" si="3"/>
        <v>0</v>
      </c>
      <c r="Z30" s="27">
        <f t="shared" si="3"/>
        <v>0</v>
      </c>
      <c r="AA30" s="27">
        <f t="shared" si="3"/>
        <v>0</v>
      </c>
    </row>
    <row r="31" spans="1:3212" x14ac:dyDescent="0.25">
      <c r="A31" s="29"/>
      <c r="B31" s="29"/>
      <c r="C31" s="29"/>
      <c r="D31" s="27"/>
      <c r="E31" s="27"/>
      <c r="F31" s="27"/>
      <c r="H31" s="31"/>
    </row>
    <row r="32" spans="1:3212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3" t="s">
        <v>88</v>
      </c>
    </row>
    <row r="36" spans="1:1" x14ac:dyDescent="0.25">
      <c r="A36" s="32"/>
    </row>
  </sheetData>
  <sheetProtection algorithmName="SHA-512" hashValue="HWCjye2ZsBT+1WKhls+CGKv2OcB4Aa1kskyL0PwrBTQULC/XAAe6KF0MK2fxizh0nSiCuoDi7Ajr9M0qltyRUA==" saltValue="QrRl0uDMNry+8numIzEnaw==" spinCount="100000" sheet="1" objects="1" scenarios="1"/>
  <mergeCells count="1">
    <mergeCell ref="A10:C10"/>
  </mergeCells>
  <conditionalFormatting sqref="F30:AA30">
    <cfRule type="cellIs" dxfId="0" priority="1" operator="greaterThan">
      <formula>0</formula>
    </cfRule>
  </conditionalFormatting>
  <printOptions horizontalCentered="1" verticalCentered="1"/>
  <pageMargins left="0" right="0" top="0" bottom="0" header="0" footer="0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A-SUMMARY FY22</vt:lpstr>
      <vt:lpstr>'A-SUMMARY FY22'!Print_Area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Jennifer</dc:creator>
  <cp:lastModifiedBy>Austin, Jennifer</cp:lastModifiedBy>
  <dcterms:created xsi:type="dcterms:W3CDTF">2022-06-08T16:01:39Z</dcterms:created>
  <dcterms:modified xsi:type="dcterms:W3CDTF">2022-06-08T16:03:56Z</dcterms:modified>
</cp:coreProperties>
</file>